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9410" windowHeight="11760"/>
  </bookViews>
  <sheets>
    <sheet name="Subscriber Solar Program Costs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FUDC_Debt">'Subscriber Solar Program Costs'!#REF!</definedName>
    <definedName name="AFUDC_Equity">'Subscriber Solar Program Costs'!#REF!</definedName>
    <definedName name="AFUDC_Equity_Sold">'Subscriber Solar Program Costs'!#REF!</definedName>
    <definedName name="AFUDC_Residual">'Subscriber Solar Program Costs'!#REF!</definedName>
    <definedName name="AFUDC_Sold">'Subscriber Solar Program Costs'!#REF!</definedName>
    <definedName name="AFUDC_Tax_Basis">'Subscriber Solar Program Costs'!#REF!</definedName>
    <definedName name="Alternative">'Subscriber Solar Program Costs'!#REF!</definedName>
    <definedName name="Base_Year">'Subscriber Solar Program Costs'!#REF!</definedName>
    <definedName name="Block">'Subscriber Solar Program Costs'!$B$11</definedName>
    <definedName name="Blue_Sky">'Subscriber Solar Program Costs'!#REF!</definedName>
    <definedName name="Bonus_Depreciation">'[1]Tax Grossup Solar'!$H$9</definedName>
    <definedName name="Book_Basis_Sold">'Subscriber Solar Program Costs'!#REF!</definedName>
    <definedName name="Book_Deprec_Sched">'Subscriber Solar Program Costs'!#REF!</definedName>
    <definedName name="Bookend_Month">'Subscriber Solar Program Costs'!#REF!</definedName>
    <definedName name="Bookend_Year">'Subscriber Solar Program Costs'!#REF!</definedName>
    <definedName name="Capacity">'Subscriber Solar Program Costs'!#REF!</definedName>
    <definedName name="Capacity_Losses">'Subscriber Solar Program Costs'!#REF!</definedName>
    <definedName name="Capacity_Related">'Subscriber Solar Program Costs'!#REF!</definedName>
    <definedName name="Capital">'Subscriber Solar Program Costs'!#REF!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mon_Ratio">'Subscriber Solar Program Costs'!#REF!</definedName>
    <definedName name="Cost_of_Capital">'Subscriber Solar Program Costs'!#REF!</definedName>
    <definedName name="Debt_Rate">'Subscriber Solar Program Costs'!#REF!</definedName>
    <definedName name="Debt_Ratio">'Subscriber Solar Program Costs'!#REF!</definedName>
    <definedName name="Deprec_Book">'Subscriber Solar Program Costs'!#REF!</definedName>
    <definedName name="Deprec_Book_AFUDC">'Subscriber Solar Program Costs'!#REF!</definedName>
    <definedName name="Deprec_Sched">'Subscriber Solar Program Costs'!#REF!</definedName>
    <definedName name="Deprec_Tax">'Subscriber Solar Program Costs'!#REF!</definedName>
    <definedName name="Deprec_Tax_AFUDC">'Subscriber Solar Program Costs'!#REF!</definedName>
    <definedName name="Discount_Rate">'Subscriber Solar Program Costs'!$H$9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_Losses">'Subscriber Solar Program Costs'!#REF!</definedName>
    <definedName name="Energy_Related">'Subscriber Solar Program Costs'!#REF!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calation_Rate">'Subscriber Solar Program Costs'!#REF!</definedName>
    <definedName name="Federal_PTC">'Subscriber Solar Program Costs'!#REF!</definedName>
    <definedName name="Federal_PTC_Term">'Subscriber Solar Program Costs'!#REF!</definedName>
    <definedName name="Federal_Tax_Rate">'Subscriber Solar Program Costs'!#REF!</definedName>
    <definedName name="Final_Year">'Subscriber Solar Program Costs'!#REF!</definedName>
    <definedName name="Final_Year_Regulation">'Subscriber Solar Program Costs'!#REF!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Gross_up_For_Taxes">'Subscriber Solar Program Costs'!#REF!</definedName>
    <definedName name="Gross_Up_Rate">'[1]Tax Grossup Solar'!$H$41</definedName>
    <definedName name="Imp_Perc">'Subscriber Solar Program Costs'!$D$52</definedName>
    <definedName name="Inflation_Rate">'Subscriber Solar Program Costs'!#REF!</definedName>
    <definedName name="Inflation_Table">'Subscriber Solar Program Costs'!#REF!</definedName>
    <definedName name="Interconnect_KW">'Subscriber Solar Program Costs'!#REF!</definedName>
    <definedName name="IPC_Case">'Subscriber Solar Program Costs'!#REF!</definedName>
    <definedName name="IPC_High">'Subscriber Solar Program Costs'!#REF!</definedName>
    <definedName name="IPC_Low">'Subscriber Solar Program Costs'!#REF!</definedName>
    <definedName name="IPC_Med">'Subscriber Solar Program Costs'!#REF!</definedName>
    <definedName name="IRR_Guess">'Subscriber Solar Program Costs'!#REF!</definedName>
    <definedName name="Lease_Buyout">'Subscriber Solar Program Costs'!#REF!</definedName>
    <definedName name="Load_Shape">'Subscriber Solar Program Costs'!#REF!</definedName>
    <definedName name="Losses_Distribution">'Subscriber Solar Program Costs'!#REF!</definedName>
    <definedName name="Losses_Life">'Subscriber Solar Program Costs'!#REF!</definedName>
    <definedName name="Losses_Substation">'Subscriber Solar Program Costs'!#REF!</definedName>
    <definedName name="Losses_Transmission">'Subscriber Solar Program Costs'!#REF!</definedName>
    <definedName name="MACRS_27.5">'Subscriber Solar Program Costs'!#REF!</definedName>
    <definedName name="MACRS_39">'Subscriber Solar Program Costs'!#REF!</definedName>
    <definedName name="Market_Hub">'Subscriber Solar Program Costs'!#REF!</definedName>
    <definedName name="Master" hidden="1">{#N/A,#N/A,FALSE,"Actual";#N/A,#N/A,FALSE,"Normalized";#N/A,#N/A,FALSE,"Electric Actual";#N/A,#N/A,FALSE,"Electric Normalized"}</definedName>
    <definedName name="Model_Errors">'Subscriber Solar Program Costs'!#REF!</definedName>
    <definedName name="Month_In_Service">'Subscriber Solar Program Costs'!#REF!</definedName>
    <definedName name="Month_Sold">'Subscriber Solar Program Costs'!#REF!</definedName>
    <definedName name="Monthly_Deprec">'Subscriber Solar Program Costs'!#REF!</definedName>
    <definedName name="Option">'Subscriber Solar Program Costs'!#REF!</definedName>
    <definedName name="P0_All">'Subscriber Solar Program Costs'!$A$5:$R$86</definedName>
    <definedName name="P1_Inputs">'Subscriber Solar Program Costs'!$A$5:$R$86</definedName>
    <definedName name="P2_Results">'Subscriber Solar Program Costs'!#REF!</definedName>
    <definedName name="P3_Detail">'Subscriber Solar Program Costs'!#REF!</definedName>
    <definedName name="P4_NonReg_Cash_Flow">'Subscriber Solar Program Costs'!#REF!</definedName>
    <definedName name="P6_Rev_Req">'Subscriber Solar Program Costs'!#REF!</definedName>
    <definedName name="P7_Reg_Cash_Flow">'Subscriber Solar Program Costs'!#REF!</definedName>
    <definedName name="P8_Regulated_Fin_Stmts">'Subscriber Solar Program Costs'!#REF!</definedName>
    <definedName name="P9_Rate_Case_Profile_by_State">'Subscriber Solar Program Costs'!#REF!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wer_Cost">'Subscriber Solar Program Costs'!#REF!</definedName>
    <definedName name="PPA_Cost_per_MWH">'Subscriber Solar Program Costs'!#REF!</definedName>
    <definedName name="_xlnm.Print_Area" localSheetId="0">'Subscriber Solar Program Costs'!$A$6:$AF$80</definedName>
    <definedName name="_xlnm.Print_Titles" localSheetId="0">'Subscriber Solar Program Costs'!$A:$D</definedName>
    <definedName name="Prod_Tax_Credit">'Subscriber Solar Program Costs'!#REF!</definedName>
    <definedName name="Project_Life">'Subscriber Solar Program Costs'!#REF!</definedName>
    <definedName name="Property_Tax_Rate">'Subscriber Solar Program Costs'!#REF!</definedName>
    <definedName name="Property_Tax_State">'Subscriber Solar Program Costs'!#REF!</definedName>
    <definedName name="PTC_Generation">'Subscriber Solar Program Costs'!#REF!</definedName>
    <definedName name="PTC_Start_Month">'Subscriber Solar Program Costs'!#REF!</definedName>
    <definedName name="PTC_Start_Year">'Subscriber Solar Program Costs'!#REF!</definedName>
    <definedName name="PVRR">'Subscriber Solar Program Costs'!$D$80</definedName>
    <definedName name="Rate_of_Return">'Subscriber Solar Program Costs'!#REF!</definedName>
    <definedName name="Real_Discount_Rate">'Subscriber Solar Program Costs'!#REF!</definedName>
    <definedName name="Reg_Common">'Subscriber Solar Program Costs'!#REF!</definedName>
    <definedName name="Reg_Common_Rate">'Subscriber Solar Program Costs'!#REF!</definedName>
    <definedName name="Reg_Debt">'Subscriber Solar Program Costs'!#REF!</definedName>
    <definedName name="Reg_Debt_Rate">'Subscriber Solar Program Costs'!#REF!</definedName>
    <definedName name="Reg_Discount_Rate">'Subscriber Solar Program Costs'!#REF!</definedName>
    <definedName name="Reg_Pref">'Subscriber Solar Program Costs'!#REF!</definedName>
    <definedName name="Reg_Pref_Rate">'Subscriber Solar Program Costs'!#REF!</definedName>
    <definedName name="Regulation">'Subscriber Solar Program Costs'!#REF!</definedName>
    <definedName name="Regulatory_Lag">'Subscriber Solar Program Costs'!#REF!</definedName>
    <definedName name="Residual_Discount_Rate">'Subscriber Solar Program Costs'!#REF!</definedName>
    <definedName name="Residual_Value">'Subscriber Solar Program Costs'!#REF!</definedName>
    <definedName name="Resource_Type">'Subscriber Solar Program Costs'!#REF!</definedName>
    <definedName name="Rooftop">'Subscriber Solar Program Costs'!#REF!</definedName>
    <definedName name="SAPBEXrevision" hidden="1">0</definedName>
    <definedName name="SAPBEXsysID" hidden="1">"BWP"</definedName>
    <definedName name="SAPBEXwbID" hidden="1">"45G0W7G5UOOVOZFC38195XFRF"</definedName>
    <definedName name="Software_SL">'Subscriber Solar Program Costs'!#REF!</definedName>
    <definedName name="Solar_KW">'Subscriber Solar Program Costs'!#REF!</definedName>
    <definedName name="spippw" hidden="1">{#N/A,#N/A,FALSE,"Actual";#N/A,#N/A,FALSE,"Normalized";#N/A,#N/A,FALSE,"Electric Actual";#N/A,#N/A,FALSE,"Electric Normalized"}</definedName>
    <definedName name="SPWS_WSID" localSheetId="0" hidden="1">"9E014679-65F6-4F30-8714-190F5B8E4C9E"</definedName>
    <definedName name="Start_Year">'Subscriber Solar Program Costs'!#REF!</definedName>
    <definedName name="State">'Subscriber Solar Program Costs'!#REF!</definedName>
    <definedName name="State_Tax_Rate">'[1]Tax Grossup Solar'!$H$7</definedName>
    <definedName name="Subsc_Charge">'Subscriber Solar Program Costs'!$B$10</definedName>
    <definedName name="Subscription">'Subscriber Solar Program Costs'!#REF!</definedName>
    <definedName name="Subscriptions_KW">'Subscriber Solar Program Costs'!#REF!</definedName>
    <definedName name="System_Level">'Subscriber Solar Program Costs'!#REF!</definedName>
    <definedName name="System_Segment_Distribution">'Subscriber Solar Program Costs'!#REF!</definedName>
    <definedName name="System_Segment_Dollars">'Subscriber Solar Program Costs'!#REF!</definedName>
    <definedName name="System_Segment_Substation">'Subscriber Solar Program Costs'!#REF!</definedName>
    <definedName name="System_Segment_Transmission">'Subscriber Solar Program Costs'!#REF!</definedName>
    <definedName name="T_D">'Subscriber Solar Program Costs'!#REF!</definedName>
    <definedName name="Tax_Basis_Sold">'Subscriber Solar Program Costs'!#REF!</definedName>
    <definedName name="Tax_Grossup_Interconnection">'[1]Tax Grossup Interconnection'!$H$41</definedName>
    <definedName name="Tax_Rate">'Subscriber Solar Program Costs'!#REF!</definedName>
    <definedName name="Total_Capitalization">'Subscriber Solar Program Costs'!#REF!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PIS_Share">'Subscriber Solar Program Costs'!#REF!</definedName>
    <definedName name="USIP">'Subscriber Solar Program Costs'!#REF!</definedName>
    <definedName name="Utah_Prod_Tax_Credit">'Subscriber Solar Program Costs'!#REF!</definedName>
    <definedName name="Utah_PTC">'Subscriber Solar Program Costs'!#REF!</definedName>
    <definedName name="Utah_PTC_Rate">'Subscriber Solar Program Costs'!#REF!</definedName>
    <definedName name="Utah_PTC_Term">'Subscriber Solar Program Costs'!#REF!</definedName>
    <definedName name="Utility">'Subscriber Solar Program Costs'!#REF!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Exec._.Summary." hidden="1">{#N/A,#N/A,FALSE,"Output Ass";#N/A,#N/A,FALSE,"Sum Tot";#N/A,#N/A,FALSE,"Ex Sum Year";#N/A,#N/A,FALSE,"Sum Qtr"}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Reformat._.only." hidden="1">{#N/A,#N/A,FALSE,"Dec 1999 mapping"}</definedName>
    <definedName name="wrn.Summary." hidden="1">{#N/A,#N/A,FALSE,"Sum Qtr";#N/A,#N/A,FALSE,"Oper Sum";#N/A,#N/A,FALSE,"Land Sales";#N/A,#N/A,FALSE,"Finance";#N/A,#N/A,FALSE,"Oper Ass"}</definedName>
    <definedName name="Year_In_Service">'Subscriber Solar Program Costs'!#REF!</definedName>
    <definedName name="Year_Sold">'Subscriber Solar Program Costs'!#REF!</definedName>
    <definedName name="Years">'Subscriber Solar Program Costs'!$F$13:$AI$13</definedName>
    <definedName name="Years_before_cumm_flow_is_positive">'Subscriber Solar Program Costs'!#REF!</definedName>
  </definedNames>
  <calcPr calcId="145621"/>
</workbook>
</file>

<file path=xl/calcChain.xml><?xml version="1.0" encoding="utf-8"?>
<calcChain xmlns="http://schemas.openxmlformats.org/spreadsheetml/2006/main">
  <c r="G59" i="1" l="1"/>
  <c r="F59" i="1"/>
  <c r="H57" i="1"/>
  <c r="H38" i="1"/>
  <c r="H24" i="1"/>
  <c r="C67" i="1" l="1"/>
  <c r="A11" i="1" l="1"/>
  <c r="G25" i="1"/>
  <c r="F25" i="1"/>
  <c r="G24" i="1"/>
  <c r="F24" i="1"/>
  <c r="K25" i="1"/>
  <c r="J25" i="1"/>
  <c r="I25" i="1"/>
  <c r="H25" i="1"/>
  <c r="K24" i="1"/>
  <c r="K26" i="1" s="1"/>
  <c r="K59" i="1" s="1"/>
  <c r="J24" i="1"/>
  <c r="J26" i="1" s="1"/>
  <c r="J59" i="1" s="1"/>
  <c r="I24" i="1"/>
  <c r="I26" i="1" s="1"/>
  <c r="I59" i="1" s="1"/>
  <c r="H26" i="1"/>
  <c r="H59" i="1" s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D58" i="1" l="1"/>
  <c r="H58" i="1" l="1"/>
  <c r="I58" i="1"/>
  <c r="C58" i="1"/>
  <c r="J58" i="1"/>
  <c r="L58" i="1" l="1"/>
  <c r="K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7" i="1" l="1"/>
  <c r="K57" i="1"/>
  <c r="J57" i="1"/>
  <c r="I57" i="1"/>
  <c r="C9" i="1" l="1"/>
  <c r="D9" i="1" s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F79" i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F54" i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G65" i="1"/>
  <c r="G68" i="1" s="1"/>
  <c r="F65" i="1"/>
  <c r="F68" i="1" s="1"/>
  <c r="C63" i="1"/>
  <c r="AB63" i="1" s="1"/>
  <c r="AB65" i="1" s="1"/>
  <c r="A60" i="1"/>
  <c r="G57" i="1"/>
  <c r="F57" i="1"/>
  <c r="F53" i="1"/>
  <c r="A46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C31" i="1"/>
  <c r="B1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3" i="1"/>
  <c r="G12" i="1"/>
  <c r="G53" i="1" s="1"/>
  <c r="D10" i="1"/>
  <c r="C10" i="1"/>
  <c r="H31" i="1" l="1"/>
  <c r="K30" i="1"/>
  <c r="G30" i="1"/>
  <c r="J29" i="1"/>
  <c r="H29" i="1"/>
  <c r="H43" i="1" s="1"/>
  <c r="J31" i="1"/>
  <c r="I30" i="1"/>
  <c r="F29" i="1"/>
  <c r="K31" i="1"/>
  <c r="G31" i="1"/>
  <c r="J30" i="1"/>
  <c r="F30" i="1"/>
  <c r="I29" i="1"/>
  <c r="F31" i="1"/>
  <c r="G29" i="1"/>
  <c r="G43" i="1" s="1"/>
  <c r="I31" i="1"/>
  <c r="H30" i="1"/>
  <c r="K29" i="1"/>
  <c r="C32" i="1"/>
  <c r="S39" i="1"/>
  <c r="AD40" i="1"/>
  <c r="AD39" i="1"/>
  <c r="X39" i="1"/>
  <c r="G60" i="1"/>
  <c r="V40" i="1"/>
  <c r="H12" i="1"/>
  <c r="H53" i="1" s="1"/>
  <c r="H39" i="1"/>
  <c r="AC39" i="1"/>
  <c r="X40" i="1"/>
  <c r="N40" i="1"/>
  <c r="M39" i="1"/>
  <c r="J40" i="1"/>
  <c r="AF40" i="1"/>
  <c r="F60" i="1"/>
  <c r="I39" i="1"/>
  <c r="T39" i="1"/>
  <c r="K39" i="1"/>
  <c r="P39" i="1"/>
  <c r="U39" i="1"/>
  <c r="AA39" i="1"/>
  <c r="AF39" i="1"/>
  <c r="P40" i="1"/>
  <c r="Z40" i="1"/>
  <c r="O39" i="1"/>
  <c r="Y39" i="1"/>
  <c r="AE39" i="1"/>
  <c r="L39" i="1"/>
  <c r="Q39" i="1"/>
  <c r="W39" i="1"/>
  <c r="AB39" i="1"/>
  <c r="H40" i="1"/>
  <c r="R40" i="1"/>
  <c r="AB68" i="1"/>
  <c r="N63" i="1"/>
  <c r="N65" i="1" s="1"/>
  <c r="V63" i="1"/>
  <c r="V65" i="1" s="1"/>
  <c r="J63" i="1"/>
  <c r="J65" i="1" s="1"/>
  <c r="R63" i="1"/>
  <c r="R65" i="1" s="1"/>
  <c r="Z63" i="1"/>
  <c r="Z65" i="1" s="1"/>
  <c r="AE40" i="1"/>
  <c r="AA40" i="1"/>
  <c r="W40" i="1"/>
  <c r="S40" i="1"/>
  <c r="O40" i="1"/>
  <c r="K40" i="1"/>
  <c r="AC40" i="1"/>
  <c r="Y40" i="1"/>
  <c r="U40" i="1"/>
  <c r="Q40" i="1"/>
  <c r="M40" i="1"/>
  <c r="I40" i="1"/>
  <c r="H13" i="1"/>
  <c r="L40" i="1"/>
  <c r="T40" i="1"/>
  <c r="AB40" i="1"/>
  <c r="L63" i="1"/>
  <c r="L65" i="1" s="1"/>
  <c r="T63" i="1"/>
  <c r="T65" i="1" s="1"/>
  <c r="AC63" i="1"/>
  <c r="AC65" i="1" s="1"/>
  <c r="Y63" i="1"/>
  <c r="Y65" i="1" s="1"/>
  <c r="U63" i="1"/>
  <c r="U65" i="1" s="1"/>
  <c r="Q63" i="1"/>
  <c r="Q65" i="1" s="1"/>
  <c r="M63" i="1"/>
  <c r="M65" i="1" s="1"/>
  <c r="I63" i="1"/>
  <c r="I65" i="1" s="1"/>
  <c r="AE63" i="1"/>
  <c r="AE65" i="1" s="1"/>
  <c r="AA63" i="1"/>
  <c r="AA65" i="1" s="1"/>
  <c r="W63" i="1"/>
  <c r="W65" i="1" s="1"/>
  <c r="S63" i="1"/>
  <c r="S65" i="1" s="1"/>
  <c r="O63" i="1"/>
  <c r="O65" i="1" s="1"/>
  <c r="K63" i="1"/>
  <c r="K65" i="1" s="1"/>
  <c r="AD63" i="1"/>
  <c r="AD65" i="1" s="1"/>
  <c r="L17" i="1"/>
  <c r="L29" i="1" s="1"/>
  <c r="H63" i="1"/>
  <c r="H65" i="1" s="1"/>
  <c r="P63" i="1"/>
  <c r="P65" i="1" s="1"/>
  <c r="X63" i="1"/>
  <c r="X65" i="1" s="1"/>
  <c r="AF63" i="1"/>
  <c r="AF65" i="1" s="1"/>
  <c r="J39" i="1"/>
  <c r="N39" i="1"/>
  <c r="R39" i="1"/>
  <c r="V39" i="1"/>
  <c r="Z39" i="1"/>
  <c r="H68" i="1" l="1"/>
  <c r="L30" i="1"/>
  <c r="F32" i="1"/>
  <c r="L31" i="1"/>
  <c r="G32" i="1"/>
  <c r="G70" i="1" s="1"/>
  <c r="G72" i="1" s="1"/>
  <c r="G73" i="1" s="1"/>
  <c r="G75" i="1" s="1"/>
  <c r="F26" i="1"/>
  <c r="G26" i="1"/>
  <c r="L25" i="1"/>
  <c r="L24" i="1"/>
  <c r="F44" i="1"/>
  <c r="F45" i="1"/>
  <c r="F43" i="1"/>
  <c r="I12" i="1"/>
  <c r="I53" i="1" s="1"/>
  <c r="X68" i="1"/>
  <c r="M17" i="1"/>
  <c r="S68" i="1"/>
  <c r="I68" i="1"/>
  <c r="Y68" i="1"/>
  <c r="Z68" i="1"/>
  <c r="P68" i="1"/>
  <c r="AD68" i="1"/>
  <c r="W68" i="1"/>
  <c r="M68" i="1"/>
  <c r="AC68" i="1"/>
  <c r="R68" i="1"/>
  <c r="V68" i="1"/>
  <c r="D65" i="1"/>
  <c r="K68" i="1"/>
  <c r="AA68" i="1"/>
  <c r="Q68" i="1"/>
  <c r="T68" i="1"/>
  <c r="I13" i="1"/>
  <c r="J68" i="1"/>
  <c r="G44" i="1"/>
  <c r="N68" i="1"/>
  <c r="AF68" i="1"/>
  <c r="G45" i="1"/>
  <c r="O68" i="1"/>
  <c r="AE68" i="1"/>
  <c r="U68" i="1"/>
  <c r="L68" i="1"/>
  <c r="H73" i="1" l="1"/>
  <c r="M30" i="1"/>
  <c r="M29" i="1"/>
  <c r="M31" i="1"/>
  <c r="K32" i="1"/>
  <c r="I45" i="1"/>
  <c r="H32" i="1"/>
  <c r="H70" i="1" s="1"/>
  <c r="H72" i="1" s="1"/>
  <c r="K44" i="1"/>
  <c r="K45" i="1"/>
  <c r="J45" i="1"/>
  <c r="L26" i="1"/>
  <c r="L59" i="1" s="1"/>
  <c r="M24" i="1"/>
  <c r="M25" i="1"/>
  <c r="J12" i="1"/>
  <c r="K12" i="1" s="1"/>
  <c r="F46" i="1"/>
  <c r="F49" i="1" s="1"/>
  <c r="F70" i="1"/>
  <c r="J44" i="1"/>
  <c r="G46" i="1"/>
  <c r="N17" i="1"/>
  <c r="I44" i="1"/>
  <c r="J13" i="1"/>
  <c r="D68" i="1"/>
  <c r="E65" i="1"/>
  <c r="N30" i="1" l="1"/>
  <c r="N29" i="1"/>
  <c r="N31" i="1"/>
  <c r="I32" i="1"/>
  <c r="I70" i="1" s="1"/>
  <c r="I72" i="1" s="1"/>
  <c r="I73" i="1" s="1"/>
  <c r="L32" i="1"/>
  <c r="J32" i="1"/>
  <c r="J70" i="1" s="1"/>
  <c r="J72" i="1" s="1"/>
  <c r="J73" i="1" s="1"/>
  <c r="M32" i="1"/>
  <c r="M26" i="1"/>
  <c r="M59" i="1" s="1"/>
  <c r="N25" i="1"/>
  <c r="N24" i="1"/>
  <c r="J53" i="1"/>
  <c r="F72" i="1"/>
  <c r="M44" i="1"/>
  <c r="M45" i="1"/>
  <c r="L45" i="1"/>
  <c r="L44" i="1"/>
  <c r="K13" i="1"/>
  <c r="H44" i="1"/>
  <c r="J43" i="1"/>
  <c r="J46" i="1" s="1"/>
  <c r="J49" i="1" s="1"/>
  <c r="O17" i="1"/>
  <c r="G49" i="1"/>
  <c r="K53" i="1"/>
  <c r="L12" i="1"/>
  <c r="E68" i="1"/>
  <c r="I43" i="1"/>
  <c r="I46" i="1" s="1"/>
  <c r="I49" i="1" s="1"/>
  <c r="H45" i="1"/>
  <c r="K43" i="1"/>
  <c r="K46" i="1" s="1"/>
  <c r="K49" i="1" s="1"/>
  <c r="K70" i="1"/>
  <c r="K72" i="1" s="1"/>
  <c r="K73" i="1" s="1"/>
  <c r="N32" i="1" l="1"/>
  <c r="O30" i="1"/>
  <c r="O31" i="1"/>
  <c r="O29" i="1"/>
  <c r="N26" i="1"/>
  <c r="N59" i="1" s="1"/>
  <c r="O24" i="1"/>
  <c r="O25" i="1"/>
  <c r="F73" i="1"/>
  <c r="P17" i="1"/>
  <c r="M12" i="1"/>
  <c r="L53" i="1"/>
  <c r="L13" i="1"/>
  <c r="H46" i="1"/>
  <c r="M43" i="1"/>
  <c r="M46" i="1" s="1"/>
  <c r="M49" i="1" s="1"/>
  <c r="M70" i="1"/>
  <c r="M72" i="1" s="1"/>
  <c r="M73" i="1" s="1"/>
  <c r="G80" i="1"/>
  <c r="G81" i="1" s="1"/>
  <c r="L70" i="1"/>
  <c r="L72" i="1" s="1"/>
  <c r="L73" i="1" s="1"/>
  <c r="L43" i="1"/>
  <c r="L46" i="1" s="1"/>
  <c r="L49" i="1" s="1"/>
  <c r="P31" i="1" l="1"/>
  <c r="P30" i="1"/>
  <c r="P29" i="1"/>
  <c r="O32" i="1"/>
  <c r="O26" i="1"/>
  <c r="O59" i="1" s="1"/>
  <c r="P25" i="1"/>
  <c r="P24" i="1"/>
  <c r="F75" i="1"/>
  <c r="N43" i="1"/>
  <c r="N44" i="1"/>
  <c r="H49" i="1"/>
  <c r="Q17" i="1"/>
  <c r="M13" i="1"/>
  <c r="M53" i="1"/>
  <c r="N12" i="1"/>
  <c r="N45" i="1"/>
  <c r="Q30" i="1" l="1"/>
  <c r="Q29" i="1"/>
  <c r="Q31" i="1"/>
  <c r="P32" i="1"/>
  <c r="P26" i="1"/>
  <c r="P59" i="1" s="1"/>
  <c r="Q24" i="1"/>
  <c r="Q25" i="1"/>
  <c r="O44" i="1"/>
  <c r="F80" i="1"/>
  <c r="F81" i="1" s="1"/>
  <c r="N13" i="1"/>
  <c r="O43" i="1"/>
  <c r="P44" i="1"/>
  <c r="N70" i="1"/>
  <c r="O12" i="1"/>
  <c r="N53" i="1"/>
  <c r="O45" i="1"/>
  <c r="R17" i="1"/>
  <c r="N46" i="1"/>
  <c r="R29" i="1" l="1"/>
  <c r="R30" i="1"/>
  <c r="R31" i="1"/>
  <c r="Q32" i="1"/>
  <c r="Q26" i="1"/>
  <c r="Q59" i="1" s="1"/>
  <c r="R24" i="1"/>
  <c r="R25" i="1"/>
  <c r="O70" i="1"/>
  <c r="O72" i="1" s="1"/>
  <c r="O73" i="1" s="1"/>
  <c r="N49" i="1"/>
  <c r="S17" i="1"/>
  <c r="O53" i="1"/>
  <c r="P12" i="1"/>
  <c r="P70" i="1"/>
  <c r="P72" i="1" s="1"/>
  <c r="P73" i="1" s="1"/>
  <c r="P43" i="1"/>
  <c r="O46" i="1"/>
  <c r="O49" i="1" s="1"/>
  <c r="O13" i="1"/>
  <c r="N72" i="1"/>
  <c r="P45" i="1"/>
  <c r="R32" i="1" l="1"/>
  <c r="S30" i="1"/>
  <c r="S31" i="1"/>
  <c r="S29" i="1"/>
  <c r="R26" i="1"/>
  <c r="R59" i="1" s="1"/>
  <c r="S25" i="1"/>
  <c r="S24" i="1"/>
  <c r="N73" i="1"/>
  <c r="Q44" i="1"/>
  <c r="Q43" i="1"/>
  <c r="Q70" i="1"/>
  <c r="Q72" i="1" s="1"/>
  <c r="Q73" i="1" s="1"/>
  <c r="R44" i="1"/>
  <c r="P13" i="1"/>
  <c r="T17" i="1"/>
  <c r="Q45" i="1"/>
  <c r="P46" i="1"/>
  <c r="Q12" i="1"/>
  <c r="P53" i="1"/>
  <c r="S26" i="1" l="1"/>
  <c r="S59" i="1" s="1"/>
  <c r="T29" i="1"/>
  <c r="T30" i="1"/>
  <c r="T31" i="1"/>
  <c r="S32" i="1"/>
  <c r="T25" i="1"/>
  <c r="T24" i="1"/>
  <c r="R70" i="1"/>
  <c r="R43" i="1"/>
  <c r="Q53" i="1"/>
  <c r="R12" i="1"/>
  <c r="U17" i="1"/>
  <c r="Q13" i="1"/>
  <c r="S45" i="1"/>
  <c r="S44" i="1"/>
  <c r="Q46" i="1"/>
  <c r="Q49" i="1" s="1"/>
  <c r="P49" i="1"/>
  <c r="R45" i="1"/>
  <c r="U31" i="1" l="1"/>
  <c r="U30" i="1"/>
  <c r="U29" i="1"/>
  <c r="T32" i="1"/>
  <c r="T26" i="1"/>
  <c r="T59" i="1" s="1"/>
  <c r="U24" i="1"/>
  <c r="U25" i="1"/>
  <c r="R13" i="1"/>
  <c r="R46" i="1"/>
  <c r="R49" i="1" s="1"/>
  <c r="S43" i="1"/>
  <c r="S46" i="1" s="1"/>
  <c r="S49" i="1" s="1"/>
  <c r="S70" i="1"/>
  <c r="S72" i="1" s="1"/>
  <c r="S73" i="1" s="1"/>
  <c r="V17" i="1"/>
  <c r="R72" i="1"/>
  <c r="T45" i="1"/>
  <c r="T44" i="1"/>
  <c r="S12" i="1"/>
  <c r="R53" i="1"/>
  <c r="V29" i="1" l="1"/>
  <c r="V30" i="1"/>
  <c r="V31" i="1"/>
  <c r="U32" i="1"/>
  <c r="U26" i="1"/>
  <c r="U59" i="1" s="1"/>
  <c r="V25" i="1"/>
  <c r="V24" i="1"/>
  <c r="T70" i="1"/>
  <c r="T72" i="1" s="1"/>
  <c r="T73" i="1" s="1"/>
  <c r="T43" i="1"/>
  <c r="T46" i="1" s="1"/>
  <c r="T49" i="1" s="1"/>
  <c r="S53" i="1"/>
  <c r="T12" i="1"/>
  <c r="R73" i="1"/>
  <c r="W17" i="1"/>
  <c r="U44" i="1"/>
  <c r="U45" i="1"/>
  <c r="S13" i="1"/>
  <c r="W29" i="1" l="1"/>
  <c r="W30" i="1"/>
  <c r="W31" i="1"/>
  <c r="V26" i="1"/>
  <c r="V59" i="1" s="1"/>
  <c r="V32" i="1"/>
  <c r="W25" i="1"/>
  <c r="W24" i="1"/>
  <c r="V44" i="1"/>
  <c r="V45" i="1"/>
  <c r="T13" i="1"/>
  <c r="U43" i="1"/>
  <c r="U46" i="1" s="1"/>
  <c r="U49" i="1" s="1"/>
  <c r="U70" i="1"/>
  <c r="U72" i="1" s="1"/>
  <c r="X17" i="1"/>
  <c r="U12" i="1"/>
  <c r="T53" i="1"/>
  <c r="W32" i="1" l="1"/>
  <c r="X29" i="1"/>
  <c r="X31" i="1"/>
  <c r="X30" i="1"/>
  <c r="W26" i="1"/>
  <c r="W59" i="1" s="1"/>
  <c r="X25" i="1"/>
  <c r="X24" i="1"/>
  <c r="U13" i="1"/>
  <c r="U53" i="1"/>
  <c r="V12" i="1"/>
  <c r="Y17" i="1"/>
  <c r="U73" i="1"/>
  <c r="V70" i="1"/>
  <c r="V72" i="1" s="1"/>
  <c r="V73" i="1" s="1"/>
  <c r="V43" i="1"/>
  <c r="V46" i="1" s="1"/>
  <c r="V49" i="1" s="1"/>
  <c r="W45" i="1"/>
  <c r="W44" i="1"/>
  <c r="Y30" i="1" l="1"/>
  <c r="Y29" i="1"/>
  <c r="Y31" i="1"/>
  <c r="X32" i="1"/>
  <c r="X26" i="1"/>
  <c r="X59" i="1" s="1"/>
  <c r="Y24" i="1"/>
  <c r="Y25" i="1"/>
  <c r="Z17" i="1"/>
  <c r="W12" i="1"/>
  <c r="V53" i="1"/>
  <c r="W43" i="1"/>
  <c r="W46" i="1" s="1"/>
  <c r="W49" i="1" s="1"/>
  <c r="W70" i="1"/>
  <c r="W72" i="1" s="1"/>
  <c r="W73" i="1" s="1"/>
  <c r="X45" i="1"/>
  <c r="X44" i="1"/>
  <c r="V13" i="1"/>
  <c r="Z31" i="1" l="1"/>
  <c r="Z29" i="1"/>
  <c r="Z30" i="1"/>
  <c r="Y32" i="1"/>
  <c r="Y26" i="1"/>
  <c r="Y59" i="1" s="1"/>
  <c r="Z25" i="1"/>
  <c r="Z24" i="1"/>
  <c r="AA17" i="1"/>
  <c r="Y44" i="1"/>
  <c r="Y45" i="1"/>
  <c r="X70" i="1"/>
  <c r="X72" i="1" s="1"/>
  <c r="X73" i="1" s="1"/>
  <c r="X43" i="1"/>
  <c r="X46" i="1" s="1"/>
  <c r="X49" i="1" s="1"/>
  <c r="W13" i="1"/>
  <c r="W53" i="1"/>
  <c r="X12" i="1"/>
  <c r="AA30" i="1" l="1"/>
  <c r="AA31" i="1"/>
  <c r="AA29" i="1"/>
  <c r="Z32" i="1"/>
  <c r="Z26" i="1"/>
  <c r="Z59" i="1" s="1"/>
  <c r="AA25" i="1"/>
  <c r="AA24" i="1"/>
  <c r="Y43" i="1"/>
  <c r="Y46" i="1" s="1"/>
  <c r="Y49" i="1" s="1"/>
  <c r="Y70" i="1"/>
  <c r="Y72" i="1" s="1"/>
  <c r="Y73" i="1" s="1"/>
  <c r="Z44" i="1"/>
  <c r="Z45" i="1"/>
  <c r="Y12" i="1"/>
  <c r="X53" i="1"/>
  <c r="AB17" i="1"/>
  <c r="X13" i="1"/>
  <c r="AB30" i="1" l="1"/>
  <c r="AB29" i="1"/>
  <c r="AB31" i="1"/>
  <c r="AA32" i="1"/>
  <c r="AA26" i="1"/>
  <c r="AA59" i="1" s="1"/>
  <c r="AB25" i="1"/>
  <c r="AB24" i="1"/>
  <c r="AC17" i="1"/>
  <c r="Z70" i="1"/>
  <c r="Z72" i="1" s="1"/>
  <c r="Z73" i="1" s="1"/>
  <c r="Z43" i="1"/>
  <c r="Z46" i="1" s="1"/>
  <c r="Z49" i="1" s="1"/>
  <c r="AA45" i="1"/>
  <c r="AA44" i="1"/>
  <c r="Y53" i="1"/>
  <c r="Z12" i="1"/>
  <c r="Y13" i="1"/>
  <c r="AC31" i="1" l="1"/>
  <c r="AC29" i="1"/>
  <c r="AC30" i="1"/>
  <c r="AB32" i="1"/>
  <c r="AB26" i="1"/>
  <c r="AB59" i="1" s="1"/>
  <c r="AC24" i="1"/>
  <c r="AC25" i="1"/>
  <c r="AA43" i="1"/>
  <c r="AA46" i="1" s="1"/>
  <c r="AA49" i="1" s="1"/>
  <c r="AA70" i="1"/>
  <c r="AA72" i="1" s="1"/>
  <c r="AA73" i="1" s="1"/>
  <c r="AD17" i="1"/>
  <c r="AB45" i="1"/>
  <c r="AB44" i="1"/>
  <c r="Z13" i="1"/>
  <c r="AA12" i="1"/>
  <c r="Z53" i="1"/>
  <c r="AD29" i="1" l="1"/>
  <c r="AD30" i="1"/>
  <c r="AD31" i="1"/>
  <c r="AC32" i="1"/>
  <c r="AC26" i="1"/>
  <c r="AC59" i="1" s="1"/>
  <c r="AD24" i="1"/>
  <c r="AD25" i="1"/>
  <c r="AC44" i="1"/>
  <c r="AC45" i="1"/>
  <c r="AA53" i="1"/>
  <c r="AB12" i="1"/>
  <c r="AA13" i="1"/>
  <c r="AB70" i="1"/>
  <c r="AB72" i="1" s="1"/>
  <c r="AB73" i="1" s="1"/>
  <c r="AB43" i="1"/>
  <c r="AB46" i="1" s="1"/>
  <c r="AB49" i="1" s="1"/>
  <c r="AE17" i="1"/>
  <c r="AD32" i="1" l="1"/>
  <c r="AE30" i="1"/>
  <c r="AE29" i="1"/>
  <c r="AE31" i="1"/>
  <c r="AD26" i="1"/>
  <c r="AD59" i="1" s="1"/>
  <c r="AE24" i="1"/>
  <c r="AE25" i="1"/>
  <c r="AF17" i="1"/>
  <c r="AC12" i="1"/>
  <c r="AB53" i="1"/>
  <c r="AD44" i="1"/>
  <c r="AD45" i="1"/>
  <c r="AB13" i="1"/>
  <c r="AC43" i="1"/>
  <c r="AC46" i="1" s="1"/>
  <c r="AC49" i="1" s="1"/>
  <c r="AC70" i="1"/>
  <c r="AC72" i="1" s="1"/>
  <c r="AC73" i="1" s="1"/>
  <c r="AF31" i="1" l="1"/>
  <c r="AF30" i="1"/>
  <c r="AF29" i="1"/>
  <c r="AE32" i="1"/>
  <c r="AE26" i="1"/>
  <c r="AE59" i="1" s="1"/>
  <c r="AF25" i="1"/>
  <c r="AF24" i="1"/>
  <c r="AD70" i="1"/>
  <c r="AD43" i="1"/>
  <c r="AD46" i="1" s="1"/>
  <c r="AD49" i="1" s="1"/>
  <c r="AC13" i="1"/>
  <c r="AC53" i="1"/>
  <c r="AD12" i="1"/>
  <c r="AE45" i="1"/>
  <c r="AE44" i="1"/>
  <c r="AF32" i="1" l="1"/>
  <c r="AF26" i="1"/>
  <c r="AF59" i="1" s="1"/>
  <c r="AE43" i="1"/>
  <c r="AE46" i="1" s="1"/>
  <c r="AE49" i="1" s="1"/>
  <c r="AE70" i="1"/>
  <c r="AE12" i="1"/>
  <c r="AD53" i="1"/>
  <c r="AD13" i="1"/>
  <c r="D31" i="1"/>
  <c r="D30" i="1"/>
  <c r="D29" i="1"/>
  <c r="D32" i="1" l="1"/>
  <c r="AF43" i="1"/>
  <c r="E29" i="1"/>
  <c r="AF45" i="1"/>
  <c r="E45" i="1" s="1"/>
  <c r="E31" i="1"/>
  <c r="AF44" i="1"/>
  <c r="E44" i="1" s="1"/>
  <c r="E30" i="1"/>
  <c r="AE13" i="1"/>
  <c r="AE53" i="1"/>
  <c r="AF12" i="1"/>
  <c r="AF53" i="1" l="1"/>
  <c r="AF13" i="1"/>
  <c r="AF46" i="1"/>
  <c r="D46" i="1" s="1"/>
  <c r="E43" i="1"/>
  <c r="AF70" i="1"/>
  <c r="D70" i="1" s="1"/>
  <c r="E32" i="1"/>
  <c r="AF49" i="1" l="1"/>
  <c r="D49" i="1" s="1"/>
  <c r="E46" i="1"/>
  <c r="E70" i="1"/>
  <c r="E49" i="1" l="1"/>
  <c r="AD72" i="1" l="1"/>
  <c r="AD73" i="1" s="1"/>
  <c r="AE72" i="1" l="1"/>
  <c r="AE73" i="1" s="1"/>
  <c r="AF72" i="1"/>
  <c r="D72" i="1" l="1"/>
  <c r="D71" i="1" s="1"/>
  <c r="AF73" i="1"/>
  <c r="D73" i="1" s="1"/>
  <c r="E72" i="1"/>
  <c r="E71" i="1" s="1"/>
  <c r="E73" i="1" l="1"/>
  <c r="H60" i="1"/>
  <c r="H75" i="1" l="1"/>
  <c r="I60" i="1"/>
  <c r="H80" i="1" l="1"/>
  <c r="H81" i="1" s="1"/>
  <c r="I75" i="1"/>
  <c r="I80" i="1" s="1"/>
  <c r="I81" i="1" s="1"/>
  <c r="J60" i="1"/>
  <c r="J75" i="1" l="1"/>
  <c r="J80" i="1" s="1"/>
  <c r="J81" i="1" s="1"/>
  <c r="K60" i="1"/>
  <c r="L60" i="1" l="1"/>
  <c r="M57" i="1"/>
  <c r="K75" i="1"/>
  <c r="L75" i="1" l="1"/>
  <c r="L80" i="1" s="1"/>
  <c r="L81" i="1" s="1"/>
  <c r="N57" i="1"/>
  <c r="K80" i="1"/>
  <c r="K81" i="1" s="1"/>
  <c r="M60" i="1"/>
  <c r="M75" i="1" l="1"/>
  <c r="M80" i="1" s="1"/>
  <c r="M81" i="1" s="1"/>
  <c r="N60" i="1"/>
  <c r="O57" i="1"/>
  <c r="O60" i="1" l="1"/>
  <c r="O75" i="1" s="1"/>
  <c r="O80" i="1" s="1"/>
  <c r="O81" i="1" s="1"/>
  <c r="P57" i="1"/>
  <c r="N75" i="1"/>
  <c r="N80" i="1" s="1"/>
  <c r="N81" i="1" s="1"/>
  <c r="P60" i="1" l="1"/>
  <c r="Q57" i="1"/>
  <c r="R57" i="1" l="1"/>
  <c r="P75" i="1"/>
  <c r="P80" i="1" s="1"/>
  <c r="P81" i="1" s="1"/>
  <c r="Q60" i="1"/>
  <c r="R60" i="1" l="1"/>
  <c r="Q75" i="1"/>
  <c r="Q80" i="1" s="1"/>
  <c r="Q81" i="1" s="1"/>
  <c r="S57" i="1"/>
  <c r="S60" i="1" l="1"/>
  <c r="R75" i="1"/>
  <c r="R80" i="1" s="1"/>
  <c r="R81" i="1" s="1"/>
  <c r="T57" i="1"/>
  <c r="T60" i="1" l="1"/>
  <c r="T75" i="1" s="1"/>
  <c r="T80" i="1" s="1"/>
  <c r="T81" i="1" s="1"/>
  <c r="U57" i="1"/>
  <c r="S75" i="1"/>
  <c r="S80" i="1" s="1"/>
  <c r="S81" i="1" s="1"/>
  <c r="V57" i="1" l="1"/>
  <c r="U60" i="1"/>
  <c r="V60" i="1" l="1"/>
  <c r="U75" i="1"/>
  <c r="U80" i="1" s="1"/>
  <c r="U81" i="1" s="1"/>
  <c r="W57" i="1"/>
  <c r="X57" i="1" l="1"/>
  <c r="W60" i="1"/>
  <c r="V75" i="1"/>
  <c r="V80" i="1" s="1"/>
  <c r="V81" i="1" s="1"/>
  <c r="X60" i="1" l="1"/>
  <c r="W75" i="1"/>
  <c r="W80" i="1" s="1"/>
  <c r="W81" i="1" s="1"/>
  <c r="Y57" i="1"/>
  <c r="X75" i="1" l="1"/>
  <c r="X80" i="1" s="1"/>
  <c r="X81" i="1" s="1"/>
  <c r="Y60" i="1"/>
  <c r="Z57" i="1"/>
  <c r="Z60" i="1" l="1"/>
  <c r="Y75" i="1"/>
  <c r="Y80" i="1" s="1"/>
  <c r="Y81" i="1" s="1"/>
  <c r="AA57" i="1"/>
  <c r="AA60" i="1" l="1"/>
  <c r="AA75" i="1" s="1"/>
  <c r="AA80" i="1" s="1"/>
  <c r="AA81" i="1" s="1"/>
  <c r="Z75" i="1"/>
  <c r="Z80" i="1" s="1"/>
  <c r="Z81" i="1" s="1"/>
  <c r="AB57" i="1"/>
  <c r="AB60" i="1" l="1"/>
  <c r="AC57" i="1"/>
  <c r="AB75" i="1" l="1"/>
  <c r="AB80" i="1" s="1"/>
  <c r="AB81" i="1" s="1"/>
  <c r="AC60" i="1"/>
  <c r="AD57" i="1"/>
  <c r="AE57" i="1" l="1"/>
  <c r="AC75" i="1"/>
  <c r="AC80" i="1" s="1"/>
  <c r="AC81" i="1" s="1"/>
  <c r="AD60" i="1"/>
  <c r="AE60" i="1" l="1"/>
  <c r="AD75" i="1"/>
  <c r="AD80" i="1" s="1"/>
  <c r="AD81" i="1" s="1"/>
  <c r="AF57" i="1"/>
  <c r="E59" i="1"/>
  <c r="AF60" i="1" l="1"/>
  <c r="E57" i="1"/>
  <c r="E58" i="1"/>
  <c r="AE75" i="1"/>
  <c r="AE80" i="1" s="1"/>
  <c r="AE81" i="1" s="1"/>
  <c r="D60" i="1" l="1"/>
  <c r="E60" i="1"/>
  <c r="AF75" i="1"/>
  <c r="D75" i="1" s="1"/>
  <c r="AF80" i="1" l="1"/>
  <c r="E75" i="1"/>
  <c r="D80" i="1" l="1"/>
  <c r="AF81" i="1"/>
  <c r="E80" i="1"/>
  <c r="D81" i="1" l="1"/>
  <c r="E81" i="1"/>
</calcChain>
</file>

<file path=xl/sharedStrings.xml><?xml version="1.0" encoding="utf-8"?>
<sst xmlns="http://schemas.openxmlformats.org/spreadsheetml/2006/main" count="70" uniqueCount="51">
  <si>
    <t>(Thousands of Dollars)</t>
  </si>
  <si>
    <t>Discount Rate (Retail)</t>
  </si>
  <si>
    <t>Project Size &amp; Subscription Assumptions</t>
  </si>
  <si>
    <t>Res</t>
  </si>
  <si>
    <t>Sml Com</t>
  </si>
  <si>
    <t>Lrg Com</t>
  </si>
  <si>
    <t>Energy Charge</t>
  </si>
  <si>
    <t>$/MWH</t>
  </si>
  <si>
    <t>Subscription Charge</t>
  </si>
  <si>
    <t>Calendar Year</t>
  </si>
  <si>
    <t>Total</t>
  </si>
  <si>
    <t>Project Size (kW)</t>
  </si>
  <si>
    <t>Subscription Size (kW per Subscription)</t>
  </si>
  <si>
    <t>Subscription per Participant</t>
  </si>
  <si>
    <t>Subscription Rate (%)</t>
  </si>
  <si>
    <t>Energy Subscribed by Customer Class MWh</t>
  </si>
  <si>
    <t>Residential</t>
  </si>
  <si>
    <t>Small Commercial</t>
  </si>
  <si>
    <t>Large Commercial</t>
  </si>
  <si>
    <t>General Revenue Increase (Decrease)</t>
  </si>
  <si>
    <t>Subscription Charge by Customer Class $/MWh</t>
  </si>
  <si>
    <t>Contract Price - Residential</t>
  </si>
  <si>
    <t>Contract Price - Small Commercial</t>
  </si>
  <si>
    <t>Contract Price  - Large Commercial</t>
  </si>
  <si>
    <t>Subscription Revenue</t>
  </si>
  <si>
    <t>Expense Increase (Decrease)</t>
  </si>
  <si>
    <t>Program Costs</t>
  </si>
  <si>
    <t>Start-up</t>
  </si>
  <si>
    <t>Year 1</t>
  </si>
  <si>
    <t>On-Going</t>
  </si>
  <si>
    <t>Administration</t>
  </si>
  <si>
    <t>Marketing</t>
  </si>
  <si>
    <t>Billing</t>
  </si>
  <si>
    <t>Cost of Goods Sold Increase (Decrease)</t>
  </si>
  <si>
    <t>Purchased Capacity (kW)</t>
  </si>
  <si>
    <t>Capacity Factor (Annual)</t>
  </si>
  <si>
    <t>Power Purchased (MWh)</t>
  </si>
  <si>
    <t>PPA Contract Price ($/MWh)</t>
  </si>
  <si>
    <t>PPA Value</t>
  </si>
  <si>
    <t>Program Surplus (Deficit) (MWh)</t>
  </si>
  <si>
    <t>Total Cost of Goods Sold</t>
  </si>
  <si>
    <t>Revenue less Expense</t>
  </si>
  <si>
    <t>NPV</t>
  </si>
  <si>
    <t>General Revenue less Expense</t>
  </si>
  <si>
    <t>Cumulative Inflation</t>
  </si>
  <si>
    <t>Inflation Forecast</t>
  </si>
  <si>
    <t>Tax Benefit (Expense)</t>
  </si>
  <si>
    <t>Number of Customers Subscribed</t>
  </si>
  <si>
    <t>Total Customers (for billing fee)</t>
  </si>
  <si>
    <t>Market Value of Solar Generation*</t>
  </si>
  <si>
    <t>Program Surplus/Deficit_(Credit) or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</si>
</sst>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  <numFmt numFmtId="167" formatCode=";;;"/>
    <numFmt numFmtId="168" formatCode="_(* #,##0.0000_);_(* \(#,##0.0000\);_(* &quot;-&quot;??_);_(@_)"/>
    <numFmt numFmtId="169" formatCode="_(* #,##0.000000_);_(* \(#,##0.000000\);_(* &quot;-&quot;??_);_(@_)"/>
    <numFmt numFmtId="170" formatCode="#,##0;\-#,##0;&quot;-&quot;"/>
    <numFmt numFmtId="171" formatCode=";;;\(@\)"/>
    <numFmt numFmtId="172" formatCode="0.000_)"/>
    <numFmt numFmtId="173" formatCode="_-* #,##0\ &quot;F&quot;_-;\-* #,##0\ &quot;F&quot;_-;_-* &quot;-&quot;\ &quot;F&quot;_-;_-@_-"/>
    <numFmt numFmtId="174" formatCode="_-* #,##0.00\ _D_M_-;\-* #,##0.00\ _D_M_-;_-* &quot;-&quot;??\ _D_M_-;_-@_-"/>
    <numFmt numFmtId="175" formatCode="&quot; &quot;&quot;$&quot;* #,##0.00&quot;/kw  &quot;"/>
    <numFmt numFmtId="176" formatCode="_-* #,##0.00\ &quot;DM&quot;_-;\-* #,##0.00\ &quot;DM&quot;_-;_-* &quot;-&quot;??\ &quot;DM&quot;_-;_-@_-"/>
    <numFmt numFmtId="177" formatCode="&quot;$&quot;###0;[Red]\(&quot;$&quot;###0\)"/>
    <numFmt numFmtId="178" formatCode="mmmm\ d\,\ yyyy"/>
    <numFmt numFmtId="179" formatCode="_([$€-2]* #,##0.00_);_([$€-2]* \(#,##0.00\);_([$€-2]* &quot;-&quot;??_)"/>
    <numFmt numFmtId="180" formatCode="&quot;$&quot;#,##0.0&quot;b&quot;_);&quot;$&quot;\(#,##0.0\)&quot;b&quot;"/>
    <numFmt numFmtId="181" formatCode="&quot;$&quot;#,##0.0&quot;m&quot;_);&quot;$&quot;\(#,##0.0\)&quot;m&quot;"/>
    <numFmt numFmtId="182" formatCode="* #,##0&quot;  &quot;\ "/>
    <numFmt numFmtId="183" formatCode="0.0"/>
    <numFmt numFmtId="184" formatCode="0.0000_);\(0.0000\)"/>
    <numFmt numFmtId="185" formatCode="0.00_)"/>
    <numFmt numFmtId="186" formatCode="###0.0_);[Red]\(###0.0\)"/>
    <numFmt numFmtId="187" formatCode="#,##0.000;[Red]\-#,##0.000"/>
    <numFmt numFmtId="188" formatCode="General_)"/>
    <numFmt numFmtId="189" formatCode="#,##0.0_);\(#,##0.0\);\-\ ;"/>
    <numFmt numFmtId="190" formatCode="mm/dd/yy"/>
    <numFmt numFmtId="191" formatCode="#,##0.0000"/>
    <numFmt numFmtId="192" formatCode="0.000000"/>
    <numFmt numFmtId="193" formatCode="_-* #,##0_-;\-* #,##0_-;_-* &quot;-&quot;_-;_-@_-"/>
    <numFmt numFmtId="194" formatCode="_-* #,##0.00_-;\-* #,##0.00_-;_-* &quot;-&quot;??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</numFmts>
  <fonts count="127">
    <font>
      <sz val="10"/>
      <name val="Geneva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Geneva"/>
      <family val="2"/>
    </font>
    <font>
      <sz val="10"/>
      <color indexed="10"/>
      <name val="Geneva"/>
      <family val="2"/>
    </font>
    <font>
      <b/>
      <sz val="10"/>
      <name val="Geneva"/>
      <family val="2"/>
    </font>
    <font>
      <sz val="10"/>
      <color indexed="12"/>
      <name val="Geneva"/>
      <family val="2"/>
    </font>
    <font>
      <sz val="10"/>
      <name val="Geneva"/>
      <family val="2"/>
    </font>
    <font>
      <sz val="10"/>
      <name val="Helv"/>
    </font>
    <font>
      <sz val="10"/>
      <color indexed="12"/>
      <name val="Helv"/>
    </font>
    <font>
      <b/>
      <sz val="14"/>
      <color indexed="8"/>
      <name val="Geneva"/>
      <family val="2"/>
    </font>
    <font>
      <b/>
      <sz val="10"/>
      <name val="Geneva"/>
    </font>
    <font>
      <b/>
      <sz val="10"/>
      <color rgb="FF0000FF"/>
      <name val="Geneva"/>
    </font>
    <font>
      <b/>
      <sz val="10"/>
      <color indexed="12"/>
      <name val="Geneva"/>
    </font>
    <font>
      <u/>
      <sz val="10"/>
      <name val="Geneva"/>
    </font>
    <font>
      <sz val="10"/>
      <color indexed="8"/>
      <name val="Geneva"/>
      <family val="2"/>
    </font>
    <font>
      <u/>
      <sz val="10"/>
      <color indexed="8"/>
      <name val="Geneva"/>
      <family val="2"/>
    </font>
    <font>
      <sz val="10"/>
      <color indexed="8"/>
      <name val="Geneva"/>
    </font>
    <font>
      <b/>
      <sz val="10"/>
      <color rgb="FFFF0000"/>
      <name val="Geneva"/>
    </font>
    <font>
      <sz val="10"/>
      <color rgb="FFFF0000"/>
      <name val="Geneva"/>
      <family val="2"/>
    </font>
    <font>
      <b/>
      <sz val="10"/>
      <color indexed="8"/>
      <name val="Geneva"/>
    </font>
    <font>
      <b/>
      <sz val="10"/>
      <color indexed="8"/>
      <name val="Geneva"/>
      <family val="2"/>
    </font>
    <font>
      <b/>
      <sz val="12"/>
      <color indexed="8"/>
      <name val="Geneva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u val="singleAccounting"/>
      <sz val="10"/>
      <name val="Times"/>
      <family val="1"/>
    </font>
    <font>
      <sz val="11"/>
      <name val="Tms Rmn"/>
      <family val="1"/>
    </font>
    <font>
      <sz val="10"/>
      <color indexed="8"/>
      <name val="Helv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Arial"/>
      <family val="2"/>
    </font>
    <font>
      <sz val="8"/>
      <name val="Helv"/>
    </font>
    <font>
      <sz val="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5"/>
      <color indexed="62"/>
      <name val="Arial"/>
      <family val="2"/>
    </font>
    <font>
      <sz val="10"/>
      <color indexed="24"/>
      <name val="Times New Roman"/>
      <family val="1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8"/>
      <name val="MS Sans Serif"/>
      <family val="2"/>
    </font>
    <font>
      <b/>
      <i/>
      <sz val="8"/>
      <color indexed="18"/>
      <name val="Helv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2"/>
      <name val="Helv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2"/>
      <color indexed="8"/>
      <name val="Times New Roman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rgb="FF0000FF"/>
      <name val="Geneva"/>
    </font>
    <font>
      <i/>
      <sz val="10"/>
      <name val="Geneva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83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>
      <alignment horizontal="left" wrapText="1"/>
    </xf>
    <xf numFmtId="0" fontId="38" fillId="0" borderId="0">
      <alignment horizontal="left" wrapText="1"/>
    </xf>
    <xf numFmtId="0" fontId="39" fillId="0" borderId="19"/>
    <xf numFmtId="0" fontId="40" fillId="0" borderId="0"/>
    <xf numFmtId="0" fontId="4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53" borderId="0" applyNumberFormat="0" applyBorder="0" applyAlignment="0" applyProtection="0"/>
    <xf numFmtId="0" fontId="17" fillId="12" borderId="0" applyNumberFormat="0" applyBorder="0" applyAlignment="0" applyProtection="0"/>
    <xf numFmtId="0" fontId="44" fillId="48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17" fillId="16" borderId="0" applyNumberFormat="0" applyBorder="0" applyAlignment="0" applyProtection="0"/>
    <xf numFmtId="0" fontId="44" fillId="54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20" borderId="0" applyNumberFormat="0" applyBorder="0" applyAlignment="0" applyProtection="0"/>
    <xf numFmtId="0" fontId="44" fillId="51" borderId="0" applyNumberFormat="0" applyBorder="0" applyAlignment="0" applyProtection="0"/>
    <xf numFmtId="0" fontId="17" fillId="20" borderId="0" applyNumberFormat="0" applyBorder="0" applyAlignment="0" applyProtection="0"/>
    <xf numFmtId="0" fontId="43" fillId="55" borderId="0" applyNumberFormat="0" applyBorder="0" applyAlignment="0" applyProtection="0"/>
    <xf numFmtId="0" fontId="17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24" borderId="0" applyNumberFormat="0" applyBorder="0" applyAlignment="0" applyProtection="0"/>
    <xf numFmtId="0" fontId="43" fillId="56" borderId="0" applyNumberFormat="0" applyBorder="0" applyAlignment="0" applyProtection="0"/>
    <xf numFmtId="0" fontId="17" fillId="28" borderId="0" applyNumberFormat="0" applyBorder="0" applyAlignment="0" applyProtection="0"/>
    <xf numFmtId="0" fontId="44" fillId="48" borderId="0" applyNumberFormat="0" applyBorder="0" applyAlignment="0" applyProtection="0"/>
    <xf numFmtId="0" fontId="17" fillId="28" borderId="0" applyNumberFormat="0" applyBorder="0" applyAlignment="0" applyProtection="0"/>
    <xf numFmtId="0" fontId="43" fillId="57" borderId="0" applyNumberFormat="0" applyBorder="0" applyAlignment="0" applyProtection="0"/>
    <xf numFmtId="0" fontId="17" fillId="32" borderId="0" applyNumberFormat="0" applyBorder="0" applyAlignment="0" applyProtection="0"/>
    <xf numFmtId="0" fontId="44" fillId="43" borderId="0" applyNumberFormat="0" applyBorder="0" applyAlignment="0" applyProtection="0"/>
    <xf numFmtId="0" fontId="17" fillId="32" borderId="0" applyNumberFormat="0" applyBorder="0" applyAlignment="0" applyProtection="0"/>
    <xf numFmtId="0" fontId="43" fillId="58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13" borderId="0" applyNumberFormat="0" applyBorder="0" applyAlignment="0" applyProtection="0"/>
    <xf numFmtId="0" fontId="44" fillId="54" borderId="0" applyNumberFormat="0" applyBorder="0" applyAlignment="0" applyProtection="0"/>
    <xf numFmtId="0" fontId="17" fillId="13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4" fillId="51" borderId="0" applyNumberFormat="0" applyBorder="0" applyAlignment="0" applyProtection="0"/>
    <xf numFmtId="0" fontId="17" fillId="17" borderId="0" applyNumberFormat="0" applyBorder="0" applyAlignment="0" applyProtection="0"/>
    <xf numFmtId="0" fontId="43" fillId="55" borderId="0" applyNumberFormat="0" applyBorder="0" applyAlignment="0" applyProtection="0"/>
    <xf numFmtId="0" fontId="17" fillId="21" borderId="0" applyNumberFormat="0" applyBorder="0" applyAlignment="0" applyProtection="0"/>
    <xf numFmtId="0" fontId="44" fillId="62" borderId="0" applyNumberFormat="0" applyBorder="0" applyAlignment="0" applyProtection="0"/>
    <xf numFmtId="0" fontId="17" fillId="21" borderId="0" applyNumberFormat="0" applyBorder="0" applyAlignment="0" applyProtection="0"/>
    <xf numFmtId="0" fontId="43" fillId="56" borderId="0" applyNumberFormat="0" applyBorder="0" applyAlignment="0" applyProtection="0"/>
    <xf numFmtId="0" fontId="17" fillId="25" borderId="0" applyNumberFormat="0" applyBorder="0" applyAlignment="0" applyProtection="0"/>
    <xf numFmtId="0" fontId="44" fillId="59" borderId="0" applyNumberFormat="0" applyBorder="0" applyAlignment="0" applyProtection="0"/>
    <xf numFmtId="0" fontId="17" fillId="25" borderId="0" applyNumberFormat="0" applyBorder="0" applyAlignment="0" applyProtection="0"/>
    <xf numFmtId="0" fontId="43" fillId="54" borderId="0" applyNumberFormat="0" applyBorder="0" applyAlignment="0" applyProtection="0"/>
    <xf numFmtId="0" fontId="17" fillId="29" borderId="0" applyNumberFormat="0" applyBorder="0" applyAlignment="0" applyProtection="0"/>
    <xf numFmtId="0" fontId="44" fillId="60" borderId="0" applyNumberFormat="0" applyBorder="0" applyAlignment="0" applyProtection="0"/>
    <xf numFmtId="0" fontId="17" fillId="29" borderId="0" applyNumberFormat="0" applyBorder="0" applyAlignment="0" applyProtection="0"/>
    <xf numFmtId="0" fontId="45" fillId="0" borderId="0">
      <alignment horizontal="center" wrapText="1"/>
      <protection locked="0"/>
    </xf>
    <xf numFmtId="0" fontId="46" fillId="63" borderId="17" applyNumberFormat="0" applyBorder="0" applyAlignment="0" applyProtection="0"/>
    <xf numFmtId="0" fontId="46" fillId="63" borderId="17" applyNumberFormat="0" applyBorder="0" applyAlignment="0" applyProtection="0"/>
    <xf numFmtId="0" fontId="46" fillId="63" borderId="17" applyNumberFormat="0" applyBorder="0" applyAlignment="0" applyProtection="0"/>
    <xf numFmtId="0" fontId="47" fillId="42" borderId="0" applyNumberFormat="0" applyBorder="0" applyAlignment="0" applyProtection="0"/>
    <xf numFmtId="0" fontId="7" fillId="3" borderId="0" applyNumberFormat="0" applyBorder="0" applyAlignment="0" applyProtection="0"/>
    <xf numFmtId="0" fontId="48" fillId="46" borderId="0" applyNumberFormat="0" applyBorder="0" applyAlignment="0" applyProtection="0"/>
    <xf numFmtId="0" fontId="7" fillId="3" borderId="0" applyNumberFormat="0" applyBorder="0" applyAlignment="0" applyProtection="0"/>
    <xf numFmtId="0" fontId="49" fillId="64" borderId="0" applyNumberFormat="0" applyBorder="0" applyAlignment="0" applyProtection="0"/>
    <xf numFmtId="0" fontId="40" fillId="0" borderId="19"/>
    <xf numFmtId="169" fontId="38" fillId="0" borderId="0" applyFill="0" applyBorder="0" applyAlignment="0"/>
    <xf numFmtId="170" fontId="42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169" fontId="38" fillId="0" borderId="0" applyFill="0" applyBorder="0" applyAlignment="0"/>
    <xf numFmtId="0" fontId="50" fillId="65" borderId="20" applyNumberFormat="0" applyAlignment="0" applyProtection="0"/>
    <xf numFmtId="0" fontId="11" fillId="6" borderId="4" applyNumberFormat="0" applyAlignment="0" applyProtection="0"/>
    <xf numFmtId="0" fontId="50" fillId="65" borderId="20" applyNumberFormat="0" applyAlignment="0" applyProtection="0"/>
    <xf numFmtId="0" fontId="51" fillId="66" borderId="20" applyNumberFormat="0" applyAlignment="0" applyProtection="0"/>
    <xf numFmtId="0" fontId="51" fillId="66" borderId="20" applyNumberFormat="0" applyAlignment="0" applyProtection="0"/>
    <xf numFmtId="0" fontId="11" fillId="6" borderId="4" applyNumberFormat="0" applyAlignment="0" applyProtection="0"/>
    <xf numFmtId="0" fontId="50" fillId="65" borderId="20" applyNumberFormat="0" applyAlignment="0" applyProtection="0"/>
    <xf numFmtId="0" fontId="52" fillId="67" borderId="21" applyNumberFormat="0" applyAlignment="0" applyProtection="0"/>
    <xf numFmtId="0" fontId="13" fillId="7" borderId="7" applyNumberFormat="0" applyAlignment="0" applyProtection="0"/>
    <xf numFmtId="0" fontId="46" fillId="67" borderId="21" applyNumberFormat="0" applyAlignment="0" applyProtection="0"/>
    <xf numFmtId="0" fontId="13" fillId="7" borderId="7" applyNumberFormat="0" applyAlignment="0" applyProtection="0"/>
    <xf numFmtId="0" fontId="53" fillId="0" borderId="0"/>
    <xf numFmtId="171" fontId="54" fillId="0" borderId="0">
      <alignment horizontal="center" wrapText="1"/>
    </xf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72" fontId="55" fillId="0" borderId="0"/>
    <xf numFmtId="173" fontId="38" fillId="0" borderId="0"/>
    <xf numFmtId="173" fontId="38" fillId="0" borderId="0"/>
    <xf numFmtId="172" fontId="55" fillId="0" borderId="0"/>
    <xf numFmtId="1" fontId="56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7" fontId="38" fillId="0" borderId="0" applyFill="0" applyBorder="0" applyAlignment="0" applyProtection="0"/>
    <xf numFmtId="3" fontId="64" fillId="0" borderId="0" applyFont="0" applyFill="0" applyBorder="0" applyAlignment="0" applyProtection="0"/>
    <xf numFmtId="0" fontId="23" fillId="0" borderId="0"/>
    <xf numFmtId="0" fontId="65" fillId="0" borderId="0" applyNumberFormat="0" applyAlignment="0">
      <alignment horizontal="left"/>
    </xf>
    <xf numFmtId="175" fontId="66" fillId="0" borderId="0">
      <protection locked="0"/>
    </xf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67" fillId="0" borderId="0" applyFont="0" applyFill="0" applyBorder="0" applyProtection="0">
      <alignment horizontal="right"/>
    </xf>
    <xf numFmtId="5" fontId="23" fillId="0" borderId="0"/>
    <xf numFmtId="5" fontId="38" fillId="0" borderId="0" applyFont="0" applyFill="0" applyBorder="0" applyAlignment="0" applyProtection="0"/>
    <xf numFmtId="5" fontId="38" fillId="0" borderId="0" applyFont="0" applyFill="0" applyBorder="0" applyAlignment="0" applyProtection="0"/>
    <xf numFmtId="5" fontId="38" fillId="0" borderId="0" applyFont="0" applyFill="0" applyBorder="0" applyAlignment="0" applyProtection="0"/>
    <xf numFmtId="5" fontId="38" fillId="0" borderId="0" applyFill="0" applyBorder="0" applyAlignment="0" applyProtection="0"/>
    <xf numFmtId="14" fontId="68" fillId="0" borderId="0" applyFont="0" applyFill="0" applyBorder="0" applyAlignment="0" applyProtection="0"/>
    <xf numFmtId="0" fontId="23" fillId="0" borderId="0"/>
    <xf numFmtId="0" fontId="23" fillId="0" borderId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4" fontId="68" fillId="0" borderId="0" applyFont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4" fontId="68" fillId="0" borderId="0" applyFont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4" fontId="68" fillId="0" borderId="0" applyFont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4" fontId="68" fillId="0" borderId="0" applyFont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78" fontId="38" fillId="0" borderId="0" applyFill="0" applyBorder="0" applyAlignment="0" applyProtection="0"/>
    <xf numFmtId="14" fontId="68" fillId="0" borderId="0" applyFont="0" applyFill="0" applyBorder="0" applyAlignment="0" applyProtection="0"/>
    <xf numFmtId="0" fontId="40" fillId="0" borderId="0"/>
    <xf numFmtId="0" fontId="69" fillId="0" borderId="0" applyNumberFormat="0" applyAlignment="0">
      <alignment horizontal="left"/>
    </xf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0" fontId="23" fillId="0" borderId="0"/>
    <xf numFmtId="0" fontId="72" fillId="44" borderId="0" applyNumberFormat="0" applyBorder="0" applyAlignment="0" applyProtection="0"/>
    <xf numFmtId="0" fontId="6" fillId="2" borderId="0" applyNumberFormat="0" applyBorder="0" applyAlignment="0" applyProtection="0"/>
    <xf numFmtId="0" fontId="73" fillId="48" borderId="0" applyNumberFormat="0" applyBorder="0" applyAlignment="0" applyProtection="0"/>
    <xf numFmtId="0" fontId="6" fillId="2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38" fontId="68" fillId="39" borderId="0" applyNumberFormat="0" applyBorder="0" applyAlignment="0" applyProtection="0"/>
    <xf numFmtId="0" fontId="74" fillId="0" borderId="19"/>
    <xf numFmtId="0" fontId="75" fillId="0" borderId="0"/>
    <xf numFmtId="0" fontId="76" fillId="0" borderId="22" applyNumberFormat="0" applyAlignment="0" applyProtection="0">
      <alignment horizontal="left" vertical="center"/>
    </xf>
    <xf numFmtId="0" fontId="76" fillId="0" borderId="22" applyNumberFormat="0" applyAlignment="0" applyProtection="0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6" fillId="0" borderId="23">
      <alignment horizontal="left" vertical="center"/>
    </xf>
    <xf numFmtId="0" fontId="7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8" fillId="0" borderId="0" applyNumberFormat="0" applyFont="0" applyFill="0" applyBorder="0" applyProtection="0"/>
    <xf numFmtId="0" fontId="79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6" fillId="0" borderId="0" applyNumberFormat="0" applyFont="0" applyFill="0" applyBorder="0" applyProtection="0"/>
    <xf numFmtId="0" fontId="81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2" fillId="0" borderId="26" applyNumberFormat="0" applyFill="0" applyAlignment="0" applyProtection="0"/>
    <xf numFmtId="0" fontId="5" fillId="0" borderId="3" applyNumberFormat="0" applyFill="0" applyAlignment="0" applyProtection="0"/>
    <xf numFmtId="0" fontId="83" fillId="0" borderId="27" applyNumberFormat="0" applyFill="0" applyAlignment="0" applyProtection="0"/>
    <xf numFmtId="0" fontId="5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8" fillId="0" borderId="0">
      <protection locked="0"/>
    </xf>
    <xf numFmtId="164" fontId="38" fillId="0" borderId="0">
      <protection locked="0"/>
    </xf>
    <xf numFmtId="0" fontId="84" fillId="0" borderId="28">
      <alignment horizontal="center"/>
    </xf>
    <xf numFmtId="0" fontId="84" fillId="0" borderId="0">
      <alignment horizontal="center"/>
    </xf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10" fontId="68" fillId="68" borderId="29" applyNumberFormat="0" applyBorder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6" fillId="50" borderId="20" applyNumberFormat="0" applyAlignment="0" applyProtection="0"/>
    <xf numFmtId="0" fontId="86" fillId="50" borderId="20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38" fontId="87" fillId="0" borderId="0">
      <alignment horizontal="left" wrapText="1"/>
    </xf>
    <xf numFmtId="38" fontId="88" fillId="0" borderId="0">
      <alignment horizontal="left" wrapText="1"/>
    </xf>
    <xf numFmtId="180" fontId="60" fillId="34" borderId="29"/>
    <xf numFmtId="180" fontId="60" fillId="34" borderId="29"/>
    <xf numFmtId="180" fontId="60" fillId="34" borderId="29"/>
    <xf numFmtId="181" fontId="60" fillId="34" borderId="29"/>
    <xf numFmtId="181" fontId="60" fillId="34" borderId="29"/>
    <xf numFmtId="181" fontId="60" fillId="34" borderId="29"/>
    <xf numFmtId="182" fontId="66" fillId="0" borderId="0">
      <alignment horizontal="center"/>
      <protection locked="0"/>
    </xf>
    <xf numFmtId="0" fontId="74" fillId="0" borderId="30"/>
    <xf numFmtId="0" fontId="89" fillId="0" borderId="31" applyNumberFormat="0" applyFill="0" applyAlignment="0" applyProtection="0"/>
    <xf numFmtId="0" fontId="12" fillId="0" borderId="6" applyNumberFormat="0" applyFill="0" applyAlignment="0" applyProtection="0"/>
    <xf numFmtId="0" fontId="90" fillId="0" borderId="32" applyNumberFormat="0" applyFill="0" applyAlignment="0" applyProtection="0"/>
    <xf numFmtId="0" fontId="12" fillId="0" borderId="6" applyNumberFormat="0" applyFill="0" applyAlignment="0" applyProtection="0"/>
    <xf numFmtId="0" fontId="45" fillId="69" borderId="0"/>
    <xf numFmtId="0" fontId="45" fillId="70" borderId="0"/>
    <xf numFmtId="0" fontId="45" fillId="69" borderId="0"/>
    <xf numFmtId="0" fontId="38" fillId="71" borderId="12" applyNumberFormat="0" applyFont="0" applyBorder="0" applyAlignment="0" applyProtection="0"/>
    <xf numFmtId="0" fontId="38" fillId="71" borderId="12" applyNumberFormat="0" applyFont="0" applyBorder="0" applyAlignment="0" applyProtection="0"/>
    <xf numFmtId="0" fontId="38" fillId="71" borderId="12" applyNumberFormat="0" applyFont="0" applyBorder="0" applyAlignment="0" applyProtection="0"/>
    <xf numFmtId="0" fontId="38" fillId="71" borderId="12" applyNumberFormat="0" applyFont="0" applyBorder="0" applyAlignment="0" applyProtection="0"/>
    <xf numFmtId="0" fontId="38" fillId="71" borderId="12" applyNumberFormat="0" applyFont="0" applyBorder="0" applyAlignment="0" applyProtection="0"/>
    <xf numFmtId="0" fontId="38" fillId="71" borderId="12" applyNumberFormat="0" applyFont="0" applyBorder="0" applyAlignment="0" applyProtection="0"/>
    <xf numFmtId="183" fontId="91" fillId="0" borderId="0" applyNumberFormat="0" applyFill="0" applyBorder="0" applyAlignment="0" applyProtection="0"/>
    <xf numFmtId="18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2" fillId="50" borderId="0" applyNumberFormat="0" applyBorder="0" applyAlignment="0" applyProtection="0"/>
    <xf numFmtId="0" fontId="8" fillId="4" borderId="0" applyNumberFormat="0" applyBorder="0" applyAlignment="0" applyProtection="0"/>
    <xf numFmtId="0" fontId="93" fillId="50" borderId="0" applyNumberFormat="0" applyBorder="0" applyAlignment="0" applyProtection="0"/>
    <xf numFmtId="0" fontId="8" fillId="4" borderId="0" applyNumberFormat="0" applyBorder="0" applyAlignment="0" applyProtection="0"/>
    <xf numFmtId="37" fontId="94" fillId="0" borderId="0" applyNumberFormat="0" applyFill="0" applyBorder="0"/>
    <xf numFmtId="0" fontId="68" fillId="0" borderId="33" applyNumberFormat="0" applyBorder="0" applyAlignment="0"/>
    <xf numFmtId="185" fontId="95" fillId="0" borderId="0"/>
    <xf numFmtId="0" fontId="96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7" fontId="38" fillId="0" borderId="0"/>
    <xf numFmtId="186" fontId="38" fillId="0" borderId="0"/>
    <xf numFmtId="186" fontId="38" fillId="0" borderId="0"/>
    <xf numFmtId="187" fontId="38" fillId="0" borderId="0"/>
    <xf numFmtId="185" fontId="95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1" fillId="0" borderId="0"/>
    <xf numFmtId="0" fontId="5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5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97" fillId="0" borderId="0"/>
    <xf numFmtId="0" fontId="38" fillId="0" borderId="0"/>
    <xf numFmtId="0" fontId="3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63" fillId="0" borderId="0"/>
    <xf numFmtId="0" fontId="38" fillId="0" borderId="0"/>
    <xf numFmtId="41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63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2" fillId="68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3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45" fillId="0" borderId="0"/>
    <xf numFmtId="37" fontId="23" fillId="0" borderId="0"/>
    <xf numFmtId="0" fontId="41" fillId="52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2" borderId="34" applyNumberFormat="0" applyFont="0" applyAlignment="0" applyProtection="0"/>
    <xf numFmtId="0" fontId="38" fillId="45" borderId="34" applyNumberFormat="0" applyFont="0" applyAlignment="0" applyProtection="0"/>
    <xf numFmtId="0" fontId="38" fillId="45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2" borderId="34" applyNumberFormat="0" applyFont="0" applyAlignment="0" applyProtection="0"/>
    <xf numFmtId="189" fontId="60" fillId="0" borderId="0" applyFont="0" applyFill="0" applyBorder="0" applyProtection="0"/>
    <xf numFmtId="0" fontId="99" fillId="65" borderId="35" applyNumberFormat="0" applyAlignment="0" applyProtection="0"/>
    <xf numFmtId="0" fontId="10" fillId="6" borderId="5" applyNumberFormat="0" applyAlignment="0" applyProtection="0"/>
    <xf numFmtId="0" fontId="99" fillId="65" borderId="35" applyNumberFormat="0" applyAlignment="0" applyProtection="0"/>
    <xf numFmtId="0" fontId="100" fillId="66" borderId="35" applyNumberFormat="0" applyAlignment="0" applyProtection="0"/>
    <xf numFmtId="0" fontId="100" fillId="66" borderId="35" applyNumberFormat="0" applyAlignment="0" applyProtection="0"/>
    <xf numFmtId="0" fontId="10" fillId="6" borderId="5" applyNumberFormat="0" applyAlignment="0" applyProtection="0"/>
    <xf numFmtId="0" fontId="99" fillId="65" borderId="35" applyNumberFormat="0" applyAlignment="0" applyProtection="0"/>
    <xf numFmtId="40" fontId="42" fillId="72" borderId="0">
      <alignment horizontal="right"/>
    </xf>
    <xf numFmtId="0" fontId="101" fillId="39" borderId="0">
      <alignment horizontal="right"/>
    </xf>
    <xf numFmtId="0" fontId="46" fillId="73" borderId="13"/>
    <xf numFmtId="0" fontId="102" fillId="72" borderId="0">
      <alignment horizontal="left"/>
    </xf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12" fontId="76" fillId="74" borderId="28">
      <alignment horizontal="left"/>
    </xf>
    <xf numFmtId="14" fontId="45" fillId="0" borderId="0">
      <alignment horizontal="center" wrapText="1"/>
      <protection locked="0"/>
    </xf>
    <xf numFmtId="0" fontId="23" fillId="0" borderId="0"/>
    <xf numFmtId="0" fontId="23" fillId="0" borderId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07" fillId="0" borderId="28">
      <alignment horizontal="center"/>
    </xf>
    <xf numFmtId="3" fontId="63" fillId="0" borderId="0" applyFont="0" applyFill="0" applyBorder="0" applyAlignment="0" applyProtection="0"/>
    <xf numFmtId="0" fontId="63" fillId="75" borderId="0" applyNumberFormat="0" applyFont="0" applyBorder="0" applyAlignment="0" applyProtection="0"/>
    <xf numFmtId="0" fontId="108" fillId="76" borderId="0" applyNumberFormat="0" applyFont="0" applyBorder="0" applyAlignment="0">
      <alignment horizontal="center"/>
    </xf>
    <xf numFmtId="190" fontId="67" fillId="0" borderId="0" applyNumberFormat="0" applyFill="0" applyBorder="0" applyAlignment="0" applyProtection="0">
      <alignment horizontal="left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2" fillId="50" borderId="36" applyNumberFormat="0" applyProtection="0">
      <alignment vertical="center"/>
    </xf>
    <xf numFmtId="4" fontId="109" fillId="77" borderId="36" applyNumberFormat="0" applyProtection="0">
      <alignment vertical="center"/>
    </xf>
    <xf numFmtId="4" fontId="109" fillId="77" borderId="36" applyNumberFormat="0" applyProtection="0">
      <alignment vertical="center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4" fontId="102" fillId="77" borderId="36" applyNumberFormat="0" applyProtection="0">
      <alignment horizontal="left" vertical="center" indent="1"/>
    </xf>
    <xf numFmtId="0" fontId="102" fillId="77" borderId="36" applyNumberFormat="0" applyProtection="0">
      <alignment horizontal="left" vertical="top" indent="1"/>
    </xf>
    <xf numFmtId="0" fontId="102" fillId="77" borderId="36" applyNumberFormat="0" applyProtection="0">
      <alignment horizontal="left" vertical="top" indent="1"/>
    </xf>
    <xf numFmtId="4" fontId="102" fillId="78" borderId="0" applyNumberFormat="0" applyProtection="0">
      <alignment horizontal="left" vertical="center" indent="1"/>
    </xf>
    <xf numFmtId="4" fontId="102" fillId="78" borderId="36" applyNumberFormat="0" applyProtection="0"/>
    <xf numFmtId="4" fontId="102" fillId="78" borderId="36" applyNumberFormat="0" applyProtection="0"/>
    <xf numFmtId="4" fontId="42" fillId="42" borderId="36" applyNumberFormat="0" applyProtection="0">
      <alignment horizontal="right" vertical="center"/>
    </xf>
    <xf numFmtId="4" fontId="42" fillId="42" borderId="36" applyNumberFormat="0" applyProtection="0">
      <alignment horizontal="right" vertical="center"/>
    </xf>
    <xf numFmtId="4" fontId="42" fillId="43" borderId="36" applyNumberFormat="0" applyProtection="0">
      <alignment horizontal="right" vertical="center"/>
    </xf>
    <xf numFmtId="4" fontId="42" fillId="43" borderId="36" applyNumberFormat="0" applyProtection="0">
      <alignment horizontal="right" vertical="center"/>
    </xf>
    <xf numFmtId="4" fontId="42" fillId="60" borderId="36" applyNumberFormat="0" applyProtection="0">
      <alignment horizontal="right" vertical="center"/>
    </xf>
    <xf numFmtId="4" fontId="42" fillId="60" borderId="36" applyNumberFormat="0" applyProtection="0">
      <alignment horizontal="right" vertical="center"/>
    </xf>
    <xf numFmtId="4" fontId="42" fillId="51" borderId="36" applyNumberFormat="0" applyProtection="0">
      <alignment horizontal="right" vertical="center"/>
    </xf>
    <xf numFmtId="4" fontId="42" fillId="51" borderId="36" applyNumberFormat="0" applyProtection="0">
      <alignment horizontal="right" vertical="center"/>
    </xf>
    <xf numFmtId="4" fontId="42" fillId="57" borderId="36" applyNumberFormat="0" applyProtection="0">
      <alignment horizontal="right" vertical="center"/>
    </xf>
    <xf numFmtId="4" fontId="42" fillId="57" borderId="36" applyNumberFormat="0" applyProtection="0">
      <alignment horizontal="right" vertical="center"/>
    </xf>
    <xf numFmtId="4" fontId="42" fillId="54" borderId="36" applyNumberFormat="0" applyProtection="0">
      <alignment horizontal="right" vertical="center"/>
    </xf>
    <xf numFmtId="4" fontId="42" fillId="54" borderId="36" applyNumberFormat="0" applyProtection="0">
      <alignment horizontal="right" vertical="center"/>
    </xf>
    <xf numFmtId="4" fontId="42" fillId="61" borderId="36" applyNumberFormat="0" applyProtection="0">
      <alignment horizontal="right" vertical="center"/>
    </xf>
    <xf numFmtId="4" fontId="42" fillId="61" borderId="36" applyNumberFormat="0" applyProtection="0">
      <alignment horizontal="right" vertical="center"/>
    </xf>
    <xf numFmtId="4" fontId="42" fillId="45" borderId="36" applyNumberFormat="0" applyProtection="0">
      <alignment horizontal="right" vertical="center"/>
    </xf>
    <xf numFmtId="4" fontId="42" fillId="45" borderId="36" applyNumberFormat="0" applyProtection="0">
      <alignment horizontal="right" vertical="center"/>
    </xf>
    <xf numFmtId="4" fontId="42" fillId="49" borderId="36" applyNumberFormat="0" applyProtection="0">
      <alignment horizontal="right" vertical="center"/>
    </xf>
    <xf numFmtId="4" fontId="42" fillId="49" borderId="36" applyNumberFormat="0" applyProtection="0">
      <alignment horizontal="right" vertical="center"/>
    </xf>
    <xf numFmtId="4" fontId="102" fillId="79" borderId="37" applyNumberFormat="0" applyProtection="0">
      <alignment horizontal="left" vertical="center" indent="1"/>
    </xf>
    <xf numFmtId="4" fontId="42" fillId="80" borderId="0" applyNumberFormat="0" applyProtection="0">
      <alignment horizontal="left" indent="1"/>
    </xf>
    <xf numFmtId="4" fontId="110" fillId="81" borderId="0" applyNumberFormat="0" applyProtection="0">
      <alignment horizontal="left" vertical="center" indent="1"/>
    </xf>
    <xf numFmtId="4" fontId="42" fillId="82" borderId="36" applyNumberFormat="0" applyProtection="0">
      <alignment horizontal="right" vertical="center"/>
    </xf>
    <xf numFmtId="4" fontId="42" fillId="82" borderId="36" applyNumberFormat="0" applyProtection="0">
      <alignment horizontal="right" vertical="center"/>
    </xf>
    <xf numFmtId="4" fontId="111" fillId="83" borderId="0" applyNumberFormat="0" applyProtection="0">
      <alignment horizontal="left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42" fillId="80" borderId="0" applyNumberFormat="0" applyProtection="0">
      <alignment horizontal="left" vertical="center" indent="1"/>
    </xf>
    <xf numFmtId="4" fontId="112" fillId="84" borderId="0" applyNumberFormat="0" applyProtection="0"/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42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4" fontId="113" fillId="78" borderId="0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center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81" borderId="36" applyNumberFormat="0" applyProtection="0">
      <alignment horizontal="left" vertical="top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center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78" borderId="36" applyNumberFormat="0" applyProtection="0">
      <alignment horizontal="left" vertical="top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center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5" borderId="36" applyNumberFormat="0" applyProtection="0">
      <alignment horizontal="left" vertical="top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center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0" fontId="38" fillId="86" borderId="36" applyNumberFormat="0" applyProtection="0">
      <alignment horizontal="left" vertical="top" indent="1"/>
    </xf>
    <xf numFmtId="4" fontId="42" fillId="68" borderId="36" applyNumberFormat="0" applyProtection="0">
      <alignment vertical="center"/>
    </xf>
    <xf numFmtId="4" fontId="42" fillId="68" borderId="36" applyNumberFormat="0" applyProtection="0">
      <alignment vertical="center"/>
    </xf>
    <xf numFmtId="4" fontId="114" fillId="68" borderId="36" applyNumberFormat="0" applyProtection="0">
      <alignment vertical="center"/>
    </xf>
    <xf numFmtId="4" fontId="114" fillId="68" borderId="36" applyNumberFormat="0" applyProtection="0">
      <alignment vertical="center"/>
    </xf>
    <xf numFmtId="4" fontId="42" fillId="68" borderId="36" applyNumberFormat="0" applyProtection="0">
      <alignment horizontal="left" vertical="center" indent="1"/>
    </xf>
    <xf numFmtId="4" fontId="42" fillId="68" borderId="36" applyNumberFormat="0" applyProtection="0">
      <alignment horizontal="left" vertical="center" indent="1"/>
    </xf>
    <xf numFmtId="0" fontId="42" fillId="68" borderId="36" applyNumberFormat="0" applyProtection="0">
      <alignment horizontal="left" vertical="top" indent="1"/>
    </xf>
    <xf numFmtId="0" fontId="42" fillId="68" borderId="36" applyNumberFormat="0" applyProtection="0">
      <alignment horizontal="left" vertical="top" indent="1"/>
    </xf>
    <xf numFmtId="4" fontId="42" fillId="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42" fillId="80" borderId="36" applyNumberFormat="0" applyProtection="0">
      <alignment horizontal="right" vertical="center"/>
    </xf>
    <xf numFmtId="4" fontId="114" fillId="80" borderId="36" applyNumberFormat="0" applyProtection="0">
      <alignment horizontal="right" vertical="center"/>
    </xf>
    <xf numFmtId="4" fontId="114" fillId="80" borderId="36" applyNumberFormat="0" applyProtection="0">
      <alignment horizontal="right" vertical="center"/>
    </xf>
    <xf numFmtId="4" fontId="114" fillId="80" borderId="36" applyNumberFormat="0" applyProtection="0">
      <alignment horizontal="right" vertical="center"/>
    </xf>
    <xf numFmtId="4" fontId="114" fillId="80" borderId="36" applyNumberFormat="0" applyProtection="0">
      <alignment horizontal="right" vertical="center"/>
    </xf>
    <xf numFmtId="4" fontId="42" fillId="0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0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4" fontId="42" fillId="82" borderId="36" applyNumberFormat="0" applyProtection="0">
      <alignment horizontal="left" vertical="center" indent="1"/>
    </xf>
    <xf numFmtId="0" fontId="42" fillId="78" borderId="36" applyNumberFormat="0" applyProtection="0">
      <alignment horizontal="left" vertical="top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0" fontId="42" fillId="78" borderId="36" applyNumberFormat="0" applyProtection="0">
      <alignment horizontal="left" vertical="top" indent="1"/>
    </xf>
    <xf numFmtId="4" fontId="78" fillId="0" borderId="0" applyNumberFormat="0" applyProtection="0">
      <alignment horizontal="left" vertical="center"/>
    </xf>
    <xf numFmtId="4" fontId="115" fillId="87" borderId="0" applyNumberFormat="0" applyProtection="0">
      <alignment horizontal="left"/>
    </xf>
    <xf numFmtId="4" fontId="90" fillId="80" borderId="36" applyNumberFormat="0" applyProtection="0">
      <alignment horizontal="right" vertical="center"/>
    </xf>
    <xf numFmtId="4" fontId="90" fillId="80" borderId="36" applyNumberFormat="0" applyProtection="0">
      <alignment horizontal="right" vertical="center"/>
    </xf>
    <xf numFmtId="37" fontId="74" fillId="88" borderId="0" applyNumberFormat="0" applyFont="0" applyBorder="0" applyAlignment="0" applyProtection="0"/>
    <xf numFmtId="0" fontId="108" fillId="1" borderId="23" applyNumberFormat="0" applyFont="0" applyAlignment="0">
      <alignment horizontal="center"/>
    </xf>
    <xf numFmtId="191" fontId="38" fillId="0" borderId="38">
      <alignment horizontal="justify" vertical="top" wrapText="1"/>
    </xf>
    <xf numFmtId="191" fontId="38" fillId="0" borderId="38">
      <alignment horizontal="justify" vertical="top" wrapText="1"/>
    </xf>
    <xf numFmtId="191" fontId="38" fillId="0" borderId="38">
      <alignment horizontal="justify" vertical="top" wrapText="1"/>
    </xf>
    <xf numFmtId="0" fontId="116" fillId="0" borderId="0" applyNumberFormat="0" applyFill="0" applyBorder="0" applyAlignment="0">
      <alignment horizontal="center"/>
    </xf>
    <xf numFmtId="0" fontId="117" fillId="89" borderId="39"/>
    <xf numFmtId="0" fontId="38" fillId="0" borderId="0">
      <alignment horizontal="left" wrapText="1"/>
    </xf>
    <xf numFmtId="0" fontId="38" fillId="0" borderId="0">
      <alignment horizontal="left" wrapText="1"/>
    </xf>
    <xf numFmtId="0" fontId="38" fillId="0" borderId="0">
      <alignment horizontal="left" wrapText="1"/>
    </xf>
    <xf numFmtId="192" fontId="38" fillId="0" borderId="0">
      <alignment horizontal="left" wrapText="1"/>
    </xf>
    <xf numFmtId="192" fontId="38" fillId="0" borderId="0">
      <alignment horizontal="left" wrapText="1"/>
    </xf>
    <xf numFmtId="192" fontId="38" fillId="0" borderId="0">
      <alignment horizontal="left" wrapText="1"/>
    </xf>
    <xf numFmtId="0" fontId="118" fillId="0" borderId="0"/>
    <xf numFmtId="0" fontId="74" fillId="0" borderId="40"/>
    <xf numFmtId="0" fontId="74" fillId="0" borderId="40"/>
    <xf numFmtId="40" fontId="119" fillId="0" borderId="0" applyBorder="0">
      <alignment horizontal="right"/>
    </xf>
    <xf numFmtId="38" fontId="38" fillId="0" borderId="0">
      <alignment horizontal="left" wrapText="1"/>
    </xf>
    <xf numFmtId="38" fontId="38" fillId="0" borderId="0">
      <alignment horizontal="left" wrapText="1"/>
    </xf>
    <xf numFmtId="38" fontId="38" fillId="0" borderId="0">
      <alignment horizontal="left" wrapText="1"/>
    </xf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49" fillId="0" borderId="17">
      <alignment horizontal="center" vertical="center" wrapText="1"/>
    </xf>
    <xf numFmtId="0" fontId="64" fillId="0" borderId="41" applyNumberFormat="0" applyFont="0" applyFill="0" applyAlignment="0" applyProtection="0"/>
    <xf numFmtId="0" fontId="16" fillId="0" borderId="9" applyNumberFormat="0" applyFill="0" applyAlignment="0" applyProtection="0"/>
    <xf numFmtId="0" fontId="38" fillId="0" borderId="42" applyNumberFormat="0" applyFill="0" applyBorder="0" applyAlignment="0" applyProtection="0"/>
    <xf numFmtId="0" fontId="38" fillId="0" borderId="42" applyNumberFormat="0" applyFill="0" applyBorder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38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44"/>
    <xf numFmtId="188" fontId="122" fillId="0" borderId="0">
      <alignment horizontal="left"/>
    </xf>
    <xf numFmtId="193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0" fontId="23" fillId="0" borderId="30"/>
    <xf numFmtId="38" fontId="42" fillId="0" borderId="45" applyFill="0" applyBorder="0" applyAlignment="0" applyProtection="0">
      <protection locked="0"/>
    </xf>
    <xf numFmtId="38" fontId="42" fillId="0" borderId="45" applyFill="0" applyBorder="0" applyAlignment="0" applyProtection="0">
      <protection locked="0"/>
    </xf>
    <xf numFmtId="37" fontId="68" fillId="77" borderId="0" applyNumberFormat="0" applyBorder="0" applyAlignment="0" applyProtection="0"/>
    <xf numFmtId="37" fontId="68" fillId="0" borderId="0"/>
    <xf numFmtId="37" fontId="68" fillId="77" borderId="0" applyNumberFormat="0" applyBorder="0" applyAlignment="0" applyProtection="0"/>
    <xf numFmtId="3" fontId="123" fillId="90" borderId="18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9">
    <xf numFmtId="0" fontId="0" fillId="0" borderId="0" xfId="0"/>
    <xf numFmtId="37" fontId="0" fillId="0" borderId="0" xfId="0" applyNumberFormat="1"/>
    <xf numFmtId="37" fontId="0" fillId="0" borderId="0" xfId="0" applyNumberFormat="1" applyFill="1"/>
    <xf numFmtId="0" fontId="0" fillId="0" borderId="0" xfId="0" applyFill="1" applyBorder="1"/>
    <xf numFmtId="37" fontId="0" fillId="0" borderId="0" xfId="0" applyNumberFormat="1" applyFill="1" applyBorder="1"/>
    <xf numFmtId="37" fontId="0" fillId="0" borderId="0" xfId="0" applyNumberFormat="1" applyBorder="1"/>
    <xf numFmtId="37" fontId="22" fillId="0" borderId="0" xfId="0" applyNumberFormat="1" applyFont="1"/>
    <xf numFmtId="37" fontId="22" fillId="0" borderId="0" xfId="0" applyNumberFormat="1" applyFont="1" applyFill="1" applyBorder="1"/>
    <xf numFmtId="37" fontId="22" fillId="0" borderId="0" xfId="0" applyNumberFormat="1" applyFont="1" applyFill="1"/>
    <xf numFmtId="0" fontId="0" fillId="0" borderId="0" xfId="0" applyFill="1"/>
    <xf numFmtId="165" fontId="0" fillId="0" borderId="0" xfId="1" applyNumberFormat="1" applyFont="1" applyFill="1"/>
    <xf numFmtId="10" fontId="0" fillId="0" borderId="0" xfId="0" applyNumberFormat="1" applyFill="1"/>
    <xf numFmtId="7" fontId="24" fillId="0" borderId="0" xfId="4" applyNumberFormat="1" applyFont="1" applyFill="1" applyProtection="1"/>
    <xf numFmtId="0" fontId="25" fillId="35" borderId="14" xfId="0" applyFont="1" applyFill="1" applyBorder="1"/>
    <xf numFmtId="37" fontId="0" fillId="35" borderId="15" xfId="0" applyNumberFormat="1" applyFill="1" applyBorder="1"/>
    <xf numFmtId="37" fontId="0" fillId="35" borderId="16" xfId="0" applyNumberFormat="1" applyFill="1" applyBorder="1"/>
    <xf numFmtId="0" fontId="23" fillId="0" borderId="0" xfId="4"/>
    <xf numFmtId="0" fontId="26" fillId="0" borderId="0" xfId="0" applyFont="1" applyFill="1" applyAlignment="1">
      <alignment horizontal="center"/>
    </xf>
    <xf numFmtId="37" fontId="2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37" fontId="0" fillId="0" borderId="0" xfId="0" applyNumberFormat="1" applyAlignment="1">
      <alignment horizontal="left" indent="1"/>
    </xf>
    <xf numFmtId="7" fontId="27" fillId="36" borderId="0" xfId="0" applyNumberFormat="1" applyFont="1" applyFill="1" applyAlignment="1">
      <alignment horizontal="center"/>
    </xf>
    <xf numFmtId="37" fontId="22" fillId="0" borderId="0" xfId="0" applyNumberFormat="1" applyFont="1" applyAlignment="1">
      <alignment horizontal="left" indent="1"/>
    </xf>
    <xf numFmtId="37" fontId="2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0" fontId="22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right"/>
    </xf>
    <xf numFmtId="43" fontId="0" fillId="0" borderId="0" xfId="0" applyNumberFormat="1" applyFill="1" applyBorder="1"/>
    <xf numFmtId="1" fontId="29" fillId="0" borderId="0" xfId="0" applyNumberFormat="1" applyFont="1" applyFill="1" applyAlignment="1">
      <alignment horizontal="right"/>
    </xf>
    <xf numFmtId="1" fontId="29" fillId="0" borderId="0" xfId="0" applyNumberFormat="1" applyFont="1" applyFill="1"/>
    <xf numFmtId="0" fontId="0" fillId="0" borderId="0" xfId="0" applyAlignment="1">
      <alignment horizontal="left" indent="1"/>
    </xf>
    <xf numFmtId="167" fontId="0" fillId="0" borderId="0" xfId="0" applyNumberFormat="1" applyFill="1" applyBorder="1"/>
    <xf numFmtId="0" fontId="22" fillId="0" borderId="0" xfId="0" applyFont="1" applyFill="1" applyAlignment="1">
      <alignment horizontal="right"/>
    </xf>
    <xf numFmtId="0" fontId="22" fillId="0" borderId="0" xfId="5" applyFont="1" applyFill="1" applyAlignment="1">
      <alignment horizontal="right"/>
    </xf>
    <xf numFmtId="10" fontId="22" fillId="0" borderId="0" xfId="5" applyNumberFormat="1" applyFill="1"/>
    <xf numFmtId="168" fontId="0" fillId="0" borderId="0" xfId="1" applyNumberFormat="1" applyFont="1" applyFill="1"/>
    <xf numFmtId="165" fontId="22" fillId="0" borderId="0" xfId="5" applyNumberFormat="1" applyFont="1" applyFill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66" fontId="27" fillId="36" borderId="0" xfId="2" applyNumberFormat="1" applyFont="1" applyFill="1" applyBorder="1" applyAlignment="1">
      <alignment horizontal="right"/>
    </xf>
    <xf numFmtId="166" fontId="30" fillId="0" borderId="0" xfId="2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65" fontId="0" fillId="0" borderId="10" xfId="1" applyNumberFormat="1" applyFont="1" applyFill="1" applyBorder="1"/>
    <xf numFmtId="37" fontId="0" fillId="0" borderId="0" xfId="0" applyNumberFormat="1" applyFont="1" applyAlignment="1">
      <alignment horizontal="left" indent="1"/>
    </xf>
    <xf numFmtId="0" fontId="30" fillId="0" borderId="0" xfId="0" applyFont="1"/>
    <xf numFmtId="165" fontId="0" fillId="0" borderId="0" xfId="1" applyNumberFormat="1" applyFont="1" applyFill="1" applyBorder="1"/>
    <xf numFmtId="37" fontId="30" fillId="0" borderId="0" xfId="0" applyNumberFormat="1" applyFont="1" applyFill="1" applyAlignment="1">
      <alignment horizontal="right"/>
    </xf>
    <xf numFmtId="165" fontId="30" fillId="0" borderId="0" xfId="1" applyNumberFormat="1" applyFont="1" applyFill="1" applyAlignment="1">
      <alignment horizontal="right"/>
    </xf>
    <xf numFmtId="165" fontId="0" fillId="0" borderId="0" xfId="1" applyNumberFormat="1" applyFont="1"/>
    <xf numFmtId="0" fontId="30" fillId="0" borderId="0" xfId="0" applyFont="1" applyFill="1" applyAlignment="1">
      <alignment horizontal="left" indent="2"/>
    </xf>
    <xf numFmtId="0" fontId="30" fillId="0" borderId="0" xfId="0" applyFont="1" applyFill="1"/>
    <xf numFmtId="0" fontId="31" fillId="0" borderId="0" xfId="0" applyFont="1" applyFill="1" applyAlignment="1">
      <alignment horizontal="left" indent="2"/>
    </xf>
    <xf numFmtId="166" fontId="27" fillId="36" borderId="10" xfId="2" applyNumberFormat="1" applyFont="1" applyFill="1" applyBorder="1" applyAlignment="1">
      <alignment horizontal="right"/>
    </xf>
    <xf numFmtId="37" fontId="31" fillId="0" borderId="0" xfId="0" applyNumberFormat="1" applyFont="1" applyFill="1" applyAlignment="1">
      <alignment horizontal="right"/>
    </xf>
    <xf numFmtId="37" fontId="30" fillId="0" borderId="10" xfId="0" applyNumberFormat="1" applyFont="1" applyFill="1" applyBorder="1" applyAlignment="1">
      <alignment horizontal="right"/>
    </xf>
    <xf numFmtId="165" fontId="30" fillId="0" borderId="10" xfId="1" applyNumberFormat="1" applyFont="1" applyFill="1" applyBorder="1" applyAlignment="1">
      <alignment horizontal="right"/>
    </xf>
    <xf numFmtId="37" fontId="32" fillId="0" borderId="0" xfId="0" applyNumberFormat="1" applyFont="1" applyFill="1" applyAlignment="1">
      <alignment horizontal="left" indent="2"/>
    </xf>
    <xf numFmtId="9" fontId="32" fillId="0" borderId="0" xfId="2" applyFont="1" applyFill="1" applyAlignment="1">
      <alignment horizontal="right" indent="1"/>
    </xf>
    <xf numFmtId="37" fontId="33" fillId="0" borderId="0" xfId="0" applyNumberFormat="1" applyFont="1" applyFill="1" applyAlignment="1">
      <alignment horizontal="left"/>
    </xf>
    <xf numFmtId="0" fontId="30" fillId="35" borderId="15" xfId="0" applyFont="1" applyFill="1" applyBorder="1"/>
    <xf numFmtId="165" fontId="0" fillId="35" borderId="15" xfId="1" applyNumberFormat="1" applyFont="1" applyFill="1" applyBorder="1"/>
    <xf numFmtId="37" fontId="30" fillId="35" borderId="15" xfId="0" applyNumberFormat="1" applyFont="1" applyFill="1" applyBorder="1" applyAlignment="1">
      <alignment horizontal="right"/>
    </xf>
    <xf numFmtId="165" fontId="34" fillId="35" borderId="15" xfId="1" applyNumberFormat="1" applyFont="1" applyFill="1" applyBorder="1" applyAlignment="1">
      <alignment horizontal="right"/>
    </xf>
    <xf numFmtId="165" fontId="30" fillId="35" borderId="15" xfId="1" applyNumberFormat="1" applyFont="1" applyFill="1" applyBorder="1" applyAlignment="1">
      <alignment horizontal="right"/>
    </xf>
    <xf numFmtId="37" fontId="30" fillId="35" borderId="16" xfId="0" applyNumberFormat="1" applyFont="1" applyFill="1" applyBorder="1" applyAlignment="1">
      <alignment horizontal="right"/>
    </xf>
    <xf numFmtId="37" fontId="20" fillId="0" borderId="0" xfId="0" applyNumberFormat="1" applyFont="1" applyFill="1" applyAlignment="1">
      <alignment horizontal="left"/>
    </xf>
    <xf numFmtId="37" fontId="26" fillId="0" borderId="0" xfId="0" applyNumberFormat="1" applyFont="1" applyFill="1" applyAlignment="1">
      <alignment horizontal="left" indent="1"/>
    </xf>
    <xf numFmtId="5" fontId="30" fillId="0" borderId="0" xfId="0" applyNumberFormat="1" applyFont="1" applyFill="1" applyBorder="1" applyAlignment="1">
      <alignment horizontal="right"/>
    </xf>
    <xf numFmtId="165" fontId="30" fillId="0" borderId="0" xfId="1" applyNumberFormat="1" applyFont="1" applyFill="1" applyBorder="1" applyAlignment="1">
      <alignment horizontal="right"/>
    </xf>
    <xf numFmtId="7" fontId="3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right"/>
    </xf>
    <xf numFmtId="5" fontId="30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/>
    <xf numFmtId="0" fontId="35" fillId="0" borderId="0" xfId="0" applyFont="1" applyFill="1" applyAlignment="1">
      <alignment horizontal="left" indent="1"/>
    </xf>
    <xf numFmtId="0" fontId="35" fillId="0" borderId="0" xfId="0" applyFont="1" applyAlignment="1">
      <alignment horizontal="left" indent="1"/>
    </xf>
    <xf numFmtId="5" fontId="36" fillId="0" borderId="11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37" fillId="0" borderId="0" xfId="0" applyFont="1" applyAlignment="1">
      <alignment horizontal="left" indent="1"/>
    </xf>
    <xf numFmtId="5" fontId="36" fillId="0" borderId="0" xfId="0" applyNumberFormat="1" applyFont="1" applyFill="1" applyAlignment="1">
      <alignment horizontal="right"/>
    </xf>
    <xf numFmtId="5" fontId="20" fillId="33" borderId="17" xfId="0" applyNumberFormat="1" applyFont="1" applyFill="1" applyBorder="1" applyProtection="1">
      <protection locked="0"/>
    </xf>
    <xf numFmtId="10" fontId="0" fillId="35" borderId="15" xfId="2" applyNumberFormat="1" applyFont="1" applyFill="1" applyBorder="1"/>
    <xf numFmtId="0" fontId="34" fillId="35" borderId="15" xfId="0" applyFont="1" applyFill="1" applyBorder="1" applyAlignment="1">
      <alignment horizontal="right"/>
    </xf>
    <xf numFmtId="0" fontId="30" fillId="35" borderId="16" xfId="0" applyFont="1" applyFill="1" applyBorder="1"/>
    <xf numFmtId="0" fontId="36" fillId="0" borderId="0" xfId="0" applyFont="1" applyAlignment="1">
      <alignment horizontal="left" indent="1"/>
    </xf>
    <xf numFmtId="0" fontId="30" fillId="0" borderId="10" xfId="0" applyFont="1" applyFill="1" applyBorder="1" applyAlignment="1">
      <alignment horizontal="right"/>
    </xf>
    <xf numFmtId="0" fontId="30" fillId="0" borderId="0" xfId="0" applyFont="1" applyAlignment="1">
      <alignment horizontal="left" indent="2"/>
    </xf>
    <xf numFmtId="165" fontId="27" fillId="36" borderId="0" xfId="1" applyNumberFormat="1" applyFont="1" applyFill="1" applyBorder="1"/>
    <xf numFmtId="43" fontId="27" fillId="36" borderId="0" xfId="1" applyNumberFormat="1" applyFont="1" applyFill="1" applyBorder="1"/>
    <xf numFmtId="0" fontId="36" fillId="0" borderId="0" xfId="0" applyFont="1" applyFill="1" applyAlignment="1">
      <alignment horizontal="left" indent="2"/>
    </xf>
    <xf numFmtId="37" fontId="21" fillId="0" borderId="0" xfId="0" applyNumberFormat="1" applyFont="1" applyFill="1" applyBorder="1" applyProtection="1">
      <protection locked="0"/>
    </xf>
    <xf numFmtId="10" fontId="30" fillId="0" borderId="10" xfId="2" applyNumberFormat="1" applyFont="1" applyFill="1" applyBorder="1" applyAlignment="1">
      <alignment horizontal="right"/>
    </xf>
    <xf numFmtId="43" fontId="30" fillId="0" borderId="0" xfId="1" applyFont="1" applyFill="1" applyBorder="1" applyAlignment="1">
      <alignment horizontal="right"/>
    </xf>
    <xf numFmtId="7" fontId="0" fillId="0" borderId="0" xfId="0" applyNumberFormat="1" applyFill="1" applyBorder="1"/>
    <xf numFmtId="43" fontId="0" fillId="0" borderId="0" xfId="1" applyFont="1" applyFill="1" applyBorder="1"/>
    <xf numFmtId="37" fontId="30" fillId="0" borderId="0" xfId="0" applyNumberFormat="1" applyFont="1" applyFill="1"/>
    <xf numFmtId="5" fontId="0" fillId="0" borderId="0" xfId="0" applyNumberFormat="1" applyFill="1" applyBorder="1"/>
    <xf numFmtId="0" fontId="30" fillId="0" borderId="0" xfId="0" applyFont="1" applyBorder="1" applyAlignment="1">
      <alignment horizontal="left" indent="2"/>
    </xf>
    <xf numFmtId="7" fontId="0" fillId="0" borderId="0" xfId="0" applyNumberFormat="1" applyBorder="1"/>
    <xf numFmtId="43" fontId="0" fillId="0" borderId="10" xfId="1" applyFont="1" applyFill="1" applyBorder="1"/>
    <xf numFmtId="0" fontId="36" fillId="0" borderId="0" xfId="0" applyFont="1" applyAlignment="1">
      <alignment horizontal="left" indent="2"/>
    </xf>
    <xf numFmtId="37" fontId="20" fillId="37" borderId="17" xfId="0" applyNumberFormat="1" applyFont="1" applyFill="1" applyBorder="1" applyProtection="1">
      <protection locked="0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/>
    <xf numFmtId="37" fontId="26" fillId="38" borderId="17" xfId="0" applyNumberFormat="1" applyFont="1" applyFill="1" applyBorder="1"/>
    <xf numFmtId="0" fontId="37" fillId="0" borderId="0" xfId="0" applyFont="1"/>
    <xf numFmtId="37" fontId="22" fillId="0" borderId="0" xfId="0" applyNumberFormat="1" applyFont="1" applyAlignment="1">
      <alignment horizontal="right"/>
    </xf>
    <xf numFmtId="37" fontId="22" fillId="0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10" fontId="125" fillId="36" borderId="0" xfId="2" applyNumberFormat="1" applyFont="1" applyFill="1"/>
    <xf numFmtId="37" fontId="28" fillId="36" borderId="0" xfId="0" applyNumberFormat="1" applyFont="1" applyFill="1" applyAlignment="1">
      <alignment horizontal="right"/>
    </xf>
    <xf numFmtId="10" fontId="27" fillId="36" borderId="0" xfId="2" applyNumberFormat="1" applyFont="1" applyFill="1" applyBorder="1" applyAlignment="1">
      <alignment horizontal="center"/>
    </xf>
    <xf numFmtId="5" fontId="32" fillId="0" borderId="11" xfId="0" applyNumberFormat="1" applyFont="1" applyFill="1" applyBorder="1" applyAlignment="1">
      <alignment horizontal="right"/>
    </xf>
    <xf numFmtId="7" fontId="27" fillId="91" borderId="0" xfId="0" applyNumberFormat="1" applyFont="1" applyFill="1" applyAlignment="1">
      <alignment horizontal="center"/>
    </xf>
    <xf numFmtId="7" fontId="0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>
      <alignment horizontal="right"/>
    </xf>
    <xf numFmtId="37" fontId="0" fillId="0" borderId="0" xfId="0" applyNumberFormat="1" applyAlignment="1">
      <alignment horizontal="right" indent="1"/>
    </xf>
    <xf numFmtId="5" fontId="32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0" fontId="22" fillId="0" borderId="0" xfId="0" applyFont="1" applyFill="1" applyBorder="1" applyAlignment="1">
      <alignment horizontal="right"/>
    </xf>
    <xf numFmtId="0" fontId="0" fillId="0" borderId="0" xfId="0" applyAlignment="1">
      <alignment horizontal="left" indent="3"/>
    </xf>
    <xf numFmtId="43" fontId="30" fillId="0" borderId="0" xfId="1" applyFont="1" applyFill="1" applyAlignment="1">
      <alignment horizontal="right"/>
    </xf>
    <xf numFmtId="43" fontId="30" fillId="0" borderId="10" xfId="1" applyFont="1" applyFill="1" applyBorder="1" applyAlignment="1">
      <alignment horizontal="right"/>
    </xf>
    <xf numFmtId="0" fontId="29" fillId="0" borderId="0" xfId="0" applyFont="1" applyAlignment="1">
      <alignment horizontal="left" indent="2"/>
    </xf>
    <xf numFmtId="37" fontId="28" fillId="36" borderId="0" xfId="0" applyNumberFormat="1" applyFont="1" applyFill="1" applyAlignment="1">
      <alignment horizontal="center"/>
    </xf>
    <xf numFmtId="37" fontId="126" fillId="0" borderId="0" xfId="0" applyNumberFormat="1" applyFont="1"/>
    <xf numFmtId="37" fontId="31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0" fontId="27" fillId="0" borderId="0" xfId="2" applyNumberFormat="1" applyFont="1" applyFill="1" applyBorder="1" applyAlignment="1">
      <alignment horizontal="center"/>
    </xf>
  </cellXfs>
  <cellStyles count="6383">
    <cellStyle name=" 1" xfId="10"/>
    <cellStyle name=" 1 2" xfId="11"/>
    <cellStyle name="14BLIN - Style8" xfId="12"/>
    <cellStyle name="14-BT - Style1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2 3 2" xfId="19"/>
    <cellStyle name="20% - Accent1 2 2 4" xfId="20"/>
    <cellStyle name="20% - Accent1 3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5" xfId="28"/>
    <cellStyle name="20% - Accent1 5 2" xfId="29"/>
    <cellStyle name="20% - Accent1 5 2 2" xfId="30"/>
    <cellStyle name="20% - Accent1 5 3" xfId="31"/>
    <cellStyle name="20% - Accent1 5 3 2" xfId="32"/>
    <cellStyle name="20% - Accent1 5 4" xfId="33"/>
    <cellStyle name="20% - Accent1 6" xfId="34"/>
    <cellStyle name="20% - Accent1 6 2" xfId="35"/>
    <cellStyle name="20% - Accent1 6 2 2" xfId="36"/>
    <cellStyle name="20% - Accent1 6 3" xfId="37"/>
    <cellStyle name="20% - Accent1 6 3 2" xfId="38"/>
    <cellStyle name="20% - Accent1 6 4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2 3 2" xfId="45"/>
    <cellStyle name="20% - Accent2 2 2 4" xfId="46"/>
    <cellStyle name="20% - Accent2 3" xfId="47"/>
    <cellStyle name="20% - Accent2 4" xfId="48"/>
    <cellStyle name="20% - Accent2 4 2" xfId="49"/>
    <cellStyle name="20% - Accent2 4 2 2" xfId="50"/>
    <cellStyle name="20% - Accent2 4 3" xfId="51"/>
    <cellStyle name="20% - Accent2 4 3 2" xfId="52"/>
    <cellStyle name="20% - Accent2 4 4" xfId="53"/>
    <cellStyle name="20% - Accent2 5" xfId="54"/>
    <cellStyle name="20% - Accent2 5 2" xfId="55"/>
    <cellStyle name="20% - Accent2 5 2 2" xfId="56"/>
    <cellStyle name="20% - Accent2 5 3" xfId="57"/>
    <cellStyle name="20% - Accent2 5 3 2" xfId="58"/>
    <cellStyle name="20% - Accent2 5 4" xfId="59"/>
    <cellStyle name="20% - Accent2 6" xfId="60"/>
    <cellStyle name="20% - Accent2 6 2" xfId="61"/>
    <cellStyle name="20% - Accent2 6 2 2" xfId="62"/>
    <cellStyle name="20% - Accent2 6 3" xfId="63"/>
    <cellStyle name="20% - Accent2 6 3 2" xfId="64"/>
    <cellStyle name="20% - Accent2 6 4" xfId="65"/>
    <cellStyle name="20% - Accent3 2" xfId="66"/>
    <cellStyle name="20% - Accent3 2 2" xfId="67"/>
    <cellStyle name="20% - Accent3 2 2 2" xfId="68"/>
    <cellStyle name="20% - Accent3 2 2 2 2" xfId="69"/>
    <cellStyle name="20% - Accent3 2 2 3" xfId="70"/>
    <cellStyle name="20% - Accent3 2 2 3 2" xfId="71"/>
    <cellStyle name="20% - Accent3 2 2 4" xfId="72"/>
    <cellStyle name="20% - Accent3 3" xfId="73"/>
    <cellStyle name="20% - Accent3 4" xfId="74"/>
    <cellStyle name="20% - Accent3 4 2" xfId="75"/>
    <cellStyle name="20% - Accent3 4 2 2" xfId="76"/>
    <cellStyle name="20% - Accent3 4 3" xfId="77"/>
    <cellStyle name="20% - Accent3 4 3 2" xfId="78"/>
    <cellStyle name="20% - Accent3 4 4" xfId="79"/>
    <cellStyle name="20% - Accent3 5" xfId="80"/>
    <cellStyle name="20% - Accent3 5 2" xfId="81"/>
    <cellStyle name="20% - Accent3 5 2 2" xfId="82"/>
    <cellStyle name="20% - Accent3 5 3" xfId="83"/>
    <cellStyle name="20% - Accent3 5 3 2" xfId="84"/>
    <cellStyle name="20% - Accent3 5 4" xfId="85"/>
    <cellStyle name="20% - Accent3 6" xfId="86"/>
    <cellStyle name="20% - Accent3 6 2" xfId="87"/>
    <cellStyle name="20% - Accent3 6 2 2" xfId="88"/>
    <cellStyle name="20% - Accent3 6 3" xfId="89"/>
    <cellStyle name="20% - Accent3 6 3 2" xfId="90"/>
    <cellStyle name="20% - Accent3 6 4" xfId="91"/>
    <cellStyle name="20% - Accent4 2" xfId="92"/>
    <cellStyle name="20% - Accent4 2 2" xfId="93"/>
    <cellStyle name="20% - Accent4 2 2 2" xfId="94"/>
    <cellStyle name="20% - Accent4 2 2 2 2" xfId="95"/>
    <cellStyle name="20% - Accent4 2 2 3" xfId="96"/>
    <cellStyle name="20% - Accent4 2 2 3 2" xfId="97"/>
    <cellStyle name="20% - Accent4 2 2 4" xfId="98"/>
    <cellStyle name="20% - Accent4 3" xfId="99"/>
    <cellStyle name="20% - Accent4 4" xfId="100"/>
    <cellStyle name="20% - Accent4 4 2" xfId="101"/>
    <cellStyle name="20% - Accent4 4 2 2" xfId="102"/>
    <cellStyle name="20% - Accent4 4 3" xfId="103"/>
    <cellStyle name="20% - Accent4 4 3 2" xfId="104"/>
    <cellStyle name="20% - Accent4 4 4" xfId="105"/>
    <cellStyle name="20% - Accent4 5" xfId="106"/>
    <cellStyle name="20% - Accent4 5 2" xfId="107"/>
    <cellStyle name="20% - Accent4 5 2 2" xfId="108"/>
    <cellStyle name="20% - Accent4 5 3" xfId="109"/>
    <cellStyle name="20% - Accent4 5 3 2" xfId="110"/>
    <cellStyle name="20% - Accent4 5 4" xfId="111"/>
    <cellStyle name="20% - Accent4 6" xfId="112"/>
    <cellStyle name="20% - Accent4 6 2" xfId="113"/>
    <cellStyle name="20% - Accent4 6 2 2" xfId="114"/>
    <cellStyle name="20% - Accent4 6 3" xfId="115"/>
    <cellStyle name="20% - Accent4 6 3 2" xfId="116"/>
    <cellStyle name="20% - Accent4 6 4" xfId="117"/>
    <cellStyle name="20% - Accent5 2" xfId="118"/>
    <cellStyle name="20% - Accent5 2 2" xfId="119"/>
    <cellStyle name="20% - Accent5 2 2 2" xfId="120"/>
    <cellStyle name="20% - Accent5 2 2 2 2" xfId="121"/>
    <cellStyle name="20% - Accent5 2 2 3" xfId="122"/>
    <cellStyle name="20% - Accent5 2 2 3 2" xfId="123"/>
    <cellStyle name="20% - Accent5 2 2 4" xfId="124"/>
    <cellStyle name="20% - Accent5 3" xfId="125"/>
    <cellStyle name="20% - Accent5 4" xfId="126"/>
    <cellStyle name="20% - Accent5 4 2" xfId="127"/>
    <cellStyle name="20% - Accent5 4 2 2" xfId="128"/>
    <cellStyle name="20% - Accent5 4 3" xfId="129"/>
    <cellStyle name="20% - Accent5 4 3 2" xfId="130"/>
    <cellStyle name="20% - Accent5 4 4" xfId="131"/>
    <cellStyle name="20% - Accent5 5" xfId="132"/>
    <cellStyle name="20% - Accent5 5 2" xfId="133"/>
    <cellStyle name="20% - Accent5 5 2 2" xfId="134"/>
    <cellStyle name="20% - Accent5 5 3" xfId="135"/>
    <cellStyle name="20% - Accent5 5 3 2" xfId="136"/>
    <cellStyle name="20% - Accent5 5 4" xfId="137"/>
    <cellStyle name="20% - Accent5 6" xfId="138"/>
    <cellStyle name="20% - Accent5 6 2" xfId="139"/>
    <cellStyle name="20% - Accent5 6 2 2" xfId="140"/>
    <cellStyle name="20% - Accent5 6 3" xfId="141"/>
    <cellStyle name="20% - Accent5 6 3 2" xfId="142"/>
    <cellStyle name="20% - Accent5 6 4" xfId="143"/>
    <cellStyle name="20% - Accent6 2" xfId="144"/>
    <cellStyle name="20% - Accent6 2 2" xfId="145"/>
    <cellStyle name="20% - Accent6 2 2 2" xfId="146"/>
    <cellStyle name="20% - Accent6 2 2 2 2" xfId="147"/>
    <cellStyle name="20% - Accent6 2 2 3" xfId="148"/>
    <cellStyle name="20% - Accent6 2 2 3 2" xfId="149"/>
    <cellStyle name="20% - Accent6 2 2 4" xfId="150"/>
    <cellStyle name="20% - Accent6 3" xfId="151"/>
    <cellStyle name="20% - Accent6 4" xfId="152"/>
    <cellStyle name="20% - Accent6 4 2" xfId="153"/>
    <cellStyle name="20% - Accent6 4 2 2" xfId="154"/>
    <cellStyle name="20% - Accent6 4 3" xfId="155"/>
    <cellStyle name="20% - Accent6 4 3 2" xfId="156"/>
    <cellStyle name="20% - Accent6 4 4" xfId="157"/>
    <cellStyle name="20% - Accent6 5" xfId="158"/>
    <cellStyle name="20% - Accent6 5 2" xfId="159"/>
    <cellStyle name="20% - Accent6 5 2 2" xfId="160"/>
    <cellStyle name="20% - Accent6 5 3" xfId="161"/>
    <cellStyle name="20% - Accent6 5 3 2" xfId="162"/>
    <cellStyle name="20% - Accent6 5 4" xfId="163"/>
    <cellStyle name="20% - Accent6 6" xfId="164"/>
    <cellStyle name="20% - Accent6 6 2" xfId="165"/>
    <cellStyle name="20% - Accent6 6 2 2" xfId="166"/>
    <cellStyle name="20% - Accent6 6 3" xfId="167"/>
    <cellStyle name="20% - Accent6 6 3 2" xfId="168"/>
    <cellStyle name="20% - Accent6 6 4" xfId="169"/>
    <cellStyle name="40% - Accent1 2" xfId="170"/>
    <cellStyle name="40% - Accent1 2 2" xfId="171"/>
    <cellStyle name="40% - Accent1 2 2 2" xfId="172"/>
    <cellStyle name="40% - Accent1 2 2 2 2" xfId="173"/>
    <cellStyle name="40% - Accent1 2 2 3" xfId="174"/>
    <cellStyle name="40% - Accent1 2 2 3 2" xfId="175"/>
    <cellStyle name="40% - Accent1 2 2 4" xfId="176"/>
    <cellStyle name="40% - Accent1 3" xfId="177"/>
    <cellStyle name="40% - Accent1 4" xfId="178"/>
    <cellStyle name="40% - Accent1 4 2" xfId="179"/>
    <cellStyle name="40% - Accent1 4 2 2" xfId="180"/>
    <cellStyle name="40% - Accent1 4 3" xfId="181"/>
    <cellStyle name="40% - Accent1 4 3 2" xfId="182"/>
    <cellStyle name="40% - Accent1 4 4" xfId="183"/>
    <cellStyle name="40% - Accent1 5" xfId="184"/>
    <cellStyle name="40% - Accent1 5 2" xfId="185"/>
    <cellStyle name="40% - Accent1 5 2 2" xfId="186"/>
    <cellStyle name="40% - Accent1 5 3" xfId="187"/>
    <cellStyle name="40% - Accent1 5 3 2" xfId="188"/>
    <cellStyle name="40% - Accent1 5 4" xfId="189"/>
    <cellStyle name="40% - Accent1 6" xfId="190"/>
    <cellStyle name="40% - Accent1 6 2" xfId="191"/>
    <cellStyle name="40% - Accent1 6 2 2" xfId="192"/>
    <cellStyle name="40% - Accent1 6 3" xfId="193"/>
    <cellStyle name="40% - Accent1 6 3 2" xfId="194"/>
    <cellStyle name="40% - Accent1 6 4" xfId="195"/>
    <cellStyle name="40% - Accent2 2" xfId="196"/>
    <cellStyle name="40% - Accent2 2 2" xfId="197"/>
    <cellStyle name="40% - Accent2 2 2 2" xfId="198"/>
    <cellStyle name="40% - Accent2 2 2 2 2" xfId="199"/>
    <cellStyle name="40% - Accent2 2 2 3" xfId="200"/>
    <cellStyle name="40% - Accent2 2 2 3 2" xfId="201"/>
    <cellStyle name="40% - Accent2 2 2 4" xfId="202"/>
    <cellStyle name="40% - Accent2 3" xfId="203"/>
    <cellStyle name="40% - Accent2 4" xfId="204"/>
    <cellStyle name="40% - Accent2 4 2" xfId="205"/>
    <cellStyle name="40% - Accent2 4 2 2" xfId="206"/>
    <cellStyle name="40% - Accent2 4 3" xfId="207"/>
    <cellStyle name="40% - Accent2 4 3 2" xfId="208"/>
    <cellStyle name="40% - Accent2 4 4" xfId="209"/>
    <cellStyle name="40% - Accent2 5" xfId="210"/>
    <cellStyle name="40% - Accent2 5 2" xfId="211"/>
    <cellStyle name="40% - Accent2 5 2 2" xfId="212"/>
    <cellStyle name="40% - Accent2 5 3" xfId="213"/>
    <cellStyle name="40% - Accent2 5 3 2" xfId="214"/>
    <cellStyle name="40% - Accent2 5 4" xfId="215"/>
    <cellStyle name="40% - Accent2 6" xfId="216"/>
    <cellStyle name="40% - Accent2 6 2" xfId="217"/>
    <cellStyle name="40% - Accent2 6 2 2" xfId="218"/>
    <cellStyle name="40% - Accent2 6 3" xfId="219"/>
    <cellStyle name="40% - Accent2 6 3 2" xfId="220"/>
    <cellStyle name="40% - Accent2 6 4" xfId="221"/>
    <cellStyle name="40% - Accent3 2" xfId="222"/>
    <cellStyle name="40% - Accent3 2 2" xfId="223"/>
    <cellStyle name="40% - Accent3 2 2 2" xfId="224"/>
    <cellStyle name="40% - Accent3 2 2 2 2" xfId="225"/>
    <cellStyle name="40% - Accent3 2 2 3" xfId="226"/>
    <cellStyle name="40% - Accent3 2 2 3 2" xfId="227"/>
    <cellStyle name="40% - Accent3 2 2 4" xfId="228"/>
    <cellStyle name="40% - Accent3 3" xfId="229"/>
    <cellStyle name="40% - Accent3 4" xfId="230"/>
    <cellStyle name="40% - Accent3 4 2" xfId="231"/>
    <cellStyle name="40% - Accent3 4 2 2" xfId="232"/>
    <cellStyle name="40% - Accent3 4 3" xfId="233"/>
    <cellStyle name="40% - Accent3 4 3 2" xfId="234"/>
    <cellStyle name="40% - Accent3 4 4" xfId="235"/>
    <cellStyle name="40% - Accent3 5" xfId="236"/>
    <cellStyle name="40% - Accent3 5 2" xfId="237"/>
    <cellStyle name="40% - Accent3 5 2 2" xfId="238"/>
    <cellStyle name="40% - Accent3 5 3" xfId="239"/>
    <cellStyle name="40% - Accent3 5 3 2" xfId="240"/>
    <cellStyle name="40% - Accent3 5 4" xfId="241"/>
    <cellStyle name="40% - Accent3 6" xfId="242"/>
    <cellStyle name="40% - Accent3 6 2" xfId="243"/>
    <cellStyle name="40% - Accent3 6 2 2" xfId="244"/>
    <cellStyle name="40% - Accent3 6 3" xfId="245"/>
    <cellStyle name="40% - Accent3 6 3 2" xfId="246"/>
    <cellStyle name="40% - Accent3 6 4" xfId="247"/>
    <cellStyle name="40% - Accent4 2" xfId="248"/>
    <cellStyle name="40% - Accent4 2 2" xfId="249"/>
    <cellStyle name="40% - Accent4 2 2 2" xfId="250"/>
    <cellStyle name="40% - Accent4 2 2 2 2" xfId="251"/>
    <cellStyle name="40% - Accent4 2 2 3" xfId="252"/>
    <cellStyle name="40% - Accent4 2 2 3 2" xfId="253"/>
    <cellStyle name="40% - Accent4 2 2 4" xfId="254"/>
    <cellStyle name="40% - Accent4 3" xfId="255"/>
    <cellStyle name="40% - Accent4 4" xfId="256"/>
    <cellStyle name="40% - Accent4 4 2" xfId="257"/>
    <cellStyle name="40% - Accent4 4 2 2" xfId="258"/>
    <cellStyle name="40% - Accent4 4 3" xfId="259"/>
    <cellStyle name="40% - Accent4 4 3 2" xfId="260"/>
    <cellStyle name="40% - Accent4 4 4" xfId="261"/>
    <cellStyle name="40% - Accent4 5" xfId="262"/>
    <cellStyle name="40% - Accent4 5 2" xfId="263"/>
    <cellStyle name="40% - Accent4 5 2 2" xfId="264"/>
    <cellStyle name="40% - Accent4 5 3" xfId="265"/>
    <cellStyle name="40% - Accent4 5 3 2" xfId="266"/>
    <cellStyle name="40% - Accent4 5 4" xfId="267"/>
    <cellStyle name="40% - Accent4 6" xfId="268"/>
    <cellStyle name="40% - Accent4 6 2" xfId="269"/>
    <cellStyle name="40% - Accent4 6 2 2" xfId="270"/>
    <cellStyle name="40% - Accent4 6 3" xfId="271"/>
    <cellStyle name="40% - Accent4 6 3 2" xfId="272"/>
    <cellStyle name="40% - Accent4 6 4" xfId="273"/>
    <cellStyle name="40% - Accent5 2" xfId="274"/>
    <cellStyle name="40% - Accent5 2 2" xfId="275"/>
    <cellStyle name="40% - Accent5 2 2 2" xfId="276"/>
    <cellStyle name="40% - Accent5 2 2 2 2" xfId="277"/>
    <cellStyle name="40% - Accent5 2 2 3" xfId="278"/>
    <cellStyle name="40% - Accent5 2 2 3 2" xfId="279"/>
    <cellStyle name="40% - Accent5 2 2 4" xfId="280"/>
    <cellStyle name="40% - Accent5 3" xfId="281"/>
    <cellStyle name="40% - Accent5 4" xfId="282"/>
    <cellStyle name="40% - Accent5 4 2" xfId="283"/>
    <cellStyle name="40% - Accent5 4 2 2" xfId="284"/>
    <cellStyle name="40% - Accent5 4 3" xfId="285"/>
    <cellStyle name="40% - Accent5 4 3 2" xfId="286"/>
    <cellStyle name="40% - Accent5 4 4" xfId="287"/>
    <cellStyle name="40% - Accent5 5" xfId="288"/>
    <cellStyle name="40% - Accent5 5 2" xfId="289"/>
    <cellStyle name="40% - Accent5 5 2 2" xfId="290"/>
    <cellStyle name="40% - Accent5 5 3" xfId="291"/>
    <cellStyle name="40% - Accent5 5 3 2" xfId="292"/>
    <cellStyle name="40% - Accent5 5 4" xfId="293"/>
    <cellStyle name="40% - Accent5 6" xfId="294"/>
    <cellStyle name="40% - Accent5 6 2" xfId="295"/>
    <cellStyle name="40% - Accent5 6 2 2" xfId="296"/>
    <cellStyle name="40% - Accent5 6 3" xfId="297"/>
    <cellStyle name="40% - Accent5 6 3 2" xfId="298"/>
    <cellStyle name="40% - Accent5 6 4" xfId="299"/>
    <cellStyle name="40% - Accent6 2" xfId="300"/>
    <cellStyle name="40% - Accent6 2 2" xfId="301"/>
    <cellStyle name="40% - Accent6 2 2 2" xfId="302"/>
    <cellStyle name="40% - Accent6 2 2 2 2" xfId="303"/>
    <cellStyle name="40% - Accent6 2 2 3" xfId="304"/>
    <cellStyle name="40% - Accent6 2 2 3 2" xfId="305"/>
    <cellStyle name="40% - Accent6 2 2 4" xfId="306"/>
    <cellStyle name="40% - Accent6 3" xfId="307"/>
    <cellStyle name="40% - Accent6 4" xfId="308"/>
    <cellStyle name="40% - Accent6 4 2" xfId="309"/>
    <cellStyle name="40% - Accent6 4 2 2" xfId="310"/>
    <cellStyle name="40% - Accent6 4 3" xfId="311"/>
    <cellStyle name="40% - Accent6 4 3 2" xfId="312"/>
    <cellStyle name="40% - Accent6 4 4" xfId="313"/>
    <cellStyle name="40% - Accent6 5" xfId="314"/>
    <cellStyle name="40% - Accent6 5 2" xfId="315"/>
    <cellStyle name="40% - Accent6 5 2 2" xfId="316"/>
    <cellStyle name="40% - Accent6 5 3" xfId="317"/>
    <cellStyle name="40% - Accent6 5 3 2" xfId="318"/>
    <cellStyle name="40% - Accent6 5 4" xfId="319"/>
    <cellStyle name="40% - Accent6 6" xfId="320"/>
    <cellStyle name="40% - Accent6 6 2" xfId="321"/>
    <cellStyle name="40% - Accent6 6 2 2" xfId="322"/>
    <cellStyle name="40% - Accent6 6 3" xfId="323"/>
    <cellStyle name="40% - Accent6 6 3 2" xfId="324"/>
    <cellStyle name="40% - Accent6 6 4" xfId="325"/>
    <cellStyle name="60% - Accent1 2" xfId="326"/>
    <cellStyle name="60% - Accent1 2 2" xfId="327"/>
    <cellStyle name="60% - Accent1 3" xfId="328"/>
    <cellStyle name="60% - Accent1 4" xfId="329"/>
    <cellStyle name="60% - Accent2 2" xfId="330"/>
    <cellStyle name="60% - Accent2 2 2" xfId="331"/>
    <cellStyle name="60% - Accent2 3" xfId="332"/>
    <cellStyle name="60% - Accent2 4" xfId="333"/>
    <cellStyle name="60% - Accent3 2" xfId="334"/>
    <cellStyle name="60% - Accent3 2 2" xfId="335"/>
    <cellStyle name="60% - Accent3 3" xfId="336"/>
    <cellStyle name="60% - Accent3 4" xfId="337"/>
    <cellStyle name="60% - Accent4 2" xfId="338"/>
    <cellStyle name="60% - Accent4 2 2" xfId="339"/>
    <cellStyle name="60% - Accent4 3" xfId="340"/>
    <cellStyle name="60% - Accent4 4" xfId="341"/>
    <cellStyle name="60% - Accent5 2" xfId="342"/>
    <cellStyle name="60% - Accent5 2 2" xfId="343"/>
    <cellStyle name="60% - Accent5 3" xfId="344"/>
    <cellStyle name="60% - Accent5 4" xfId="345"/>
    <cellStyle name="60% - Accent6 2" xfId="346"/>
    <cellStyle name="60% - Accent6 2 2" xfId="347"/>
    <cellStyle name="60% - Accent6 3" xfId="348"/>
    <cellStyle name="60% - Accent6 4" xfId="349"/>
    <cellStyle name="Accent1 2" xfId="350"/>
    <cellStyle name="Accent1 2 2" xfId="351"/>
    <cellStyle name="Accent1 3" xfId="352"/>
    <cellStyle name="Accent1 4" xfId="353"/>
    <cellStyle name="Accent2 2" xfId="354"/>
    <cellStyle name="Accent2 2 2" xfId="355"/>
    <cellStyle name="Accent2 3" xfId="356"/>
    <cellStyle name="Accent2 4" xfId="357"/>
    <cellStyle name="Accent3 2" xfId="358"/>
    <cellStyle name="Accent3 2 2" xfId="359"/>
    <cellStyle name="Accent3 3" xfId="360"/>
    <cellStyle name="Accent3 4" xfId="361"/>
    <cellStyle name="Accent4 2" xfId="362"/>
    <cellStyle name="Accent4 2 2" xfId="363"/>
    <cellStyle name="Accent4 3" xfId="364"/>
    <cellStyle name="Accent4 4" xfId="365"/>
    <cellStyle name="Accent5 2" xfId="366"/>
    <cellStyle name="Accent5 2 2" xfId="367"/>
    <cellStyle name="Accent5 3" xfId="368"/>
    <cellStyle name="Accent5 4" xfId="369"/>
    <cellStyle name="Accent6 2" xfId="370"/>
    <cellStyle name="Accent6 2 2" xfId="371"/>
    <cellStyle name="Accent6 3" xfId="372"/>
    <cellStyle name="Accent6 4" xfId="373"/>
    <cellStyle name="args.style" xfId="374"/>
    <cellStyle name="ArrayHeading" xfId="375"/>
    <cellStyle name="ArrayHeading 2" xfId="376"/>
    <cellStyle name="ArrayHeading 3" xfId="377"/>
    <cellStyle name="Bad 2" xfId="378"/>
    <cellStyle name="Bad 2 2" xfId="379"/>
    <cellStyle name="Bad 3" xfId="380"/>
    <cellStyle name="Bad 4" xfId="381"/>
    <cellStyle name="BetweenMacros" xfId="382"/>
    <cellStyle name="bld-li - Style4" xfId="383"/>
    <cellStyle name="Calc Currency (0)" xfId="384"/>
    <cellStyle name="Calc Currency (0) 10" xfId="385"/>
    <cellStyle name="Calc Currency (0) 11" xfId="386"/>
    <cellStyle name="Calc Currency (0) 11 2" xfId="387"/>
    <cellStyle name="Calc Currency (0) 12" xfId="388"/>
    <cellStyle name="Calc Currency (0) 12 2" xfId="389"/>
    <cellStyle name="Calc Currency (0) 13" xfId="390"/>
    <cellStyle name="Calc Currency (0) 13 2" xfId="391"/>
    <cellStyle name="Calc Currency (0) 14" xfId="392"/>
    <cellStyle name="Calc Currency (0) 14 2" xfId="393"/>
    <cellStyle name="Calc Currency (0) 15" xfId="394"/>
    <cellStyle name="Calc Currency (0) 2" xfId="395"/>
    <cellStyle name="Calc Currency (0) 2 2" xfId="396"/>
    <cellStyle name="Calc Currency (0) 3" xfId="397"/>
    <cellStyle name="Calc Currency (0) 3 2" xfId="398"/>
    <cellStyle name="Calc Currency (0) 4" xfId="399"/>
    <cellStyle name="Calc Currency (0) 4 2" xfId="400"/>
    <cellStyle name="Calc Currency (0) 5" xfId="401"/>
    <cellStyle name="Calc Currency (0) 5 2" xfId="402"/>
    <cellStyle name="Calc Currency (0) 6" xfId="403"/>
    <cellStyle name="Calc Currency (0) 6 2" xfId="404"/>
    <cellStyle name="Calc Currency (0) 7" xfId="405"/>
    <cellStyle name="Calc Currency (0) 7 2" xfId="406"/>
    <cellStyle name="Calc Currency (0) 8" xfId="407"/>
    <cellStyle name="Calc Currency (0) 8 2" xfId="408"/>
    <cellStyle name="Calc Currency (0) 9" xfId="409"/>
    <cellStyle name="Calc Currency (0) 9 2" xfId="410"/>
    <cellStyle name="Calculation 2" xfId="411"/>
    <cellStyle name="Calculation 2 2" xfId="412"/>
    <cellStyle name="Calculation 2 3" xfId="413"/>
    <cellStyle name="Calculation 3" xfId="414"/>
    <cellStyle name="Calculation 3 2" xfId="415"/>
    <cellStyle name="Calculation 4" xfId="416"/>
    <cellStyle name="Calculation 5" xfId="417"/>
    <cellStyle name="Check Cell 2" xfId="418"/>
    <cellStyle name="Check Cell 2 2" xfId="419"/>
    <cellStyle name="Check Cell 3" xfId="420"/>
    <cellStyle name="Check Cell 4" xfId="421"/>
    <cellStyle name="Column total in dollars" xfId="422"/>
    <cellStyle name="Column.Head" xfId="423"/>
    <cellStyle name="Comma" xfId="1" builtinId="3"/>
    <cellStyle name="Comma  - Style1" xfId="424"/>
    <cellStyle name="Comma  - Style1 2" xfId="425"/>
    <cellStyle name="Comma  - Style1 2 2" xfId="426"/>
    <cellStyle name="Comma  - Style1 3" xfId="427"/>
    <cellStyle name="Comma  - Style2" xfId="428"/>
    <cellStyle name="Comma  - Style2 2" xfId="429"/>
    <cellStyle name="Comma  - Style2 2 2" xfId="430"/>
    <cellStyle name="Comma  - Style2 3" xfId="431"/>
    <cellStyle name="Comma  - Style3" xfId="432"/>
    <cellStyle name="Comma  - Style3 2" xfId="433"/>
    <cellStyle name="Comma  - Style3 2 2" xfId="434"/>
    <cellStyle name="Comma  - Style3 3" xfId="435"/>
    <cellStyle name="Comma  - Style4" xfId="436"/>
    <cellStyle name="Comma  - Style4 2" xfId="437"/>
    <cellStyle name="Comma  - Style4 2 2" xfId="438"/>
    <cellStyle name="Comma  - Style4 3" xfId="439"/>
    <cellStyle name="Comma  - Style5" xfId="440"/>
    <cellStyle name="Comma  - Style5 2" xfId="441"/>
    <cellStyle name="Comma  - Style5 2 2" xfId="442"/>
    <cellStyle name="Comma  - Style5 3" xfId="443"/>
    <cellStyle name="Comma  - Style6" xfId="444"/>
    <cellStyle name="Comma  - Style6 2" xfId="445"/>
    <cellStyle name="Comma  - Style6 2 2" xfId="446"/>
    <cellStyle name="Comma  - Style6 3" xfId="447"/>
    <cellStyle name="Comma  - Style7" xfId="448"/>
    <cellStyle name="Comma  - Style7 2" xfId="449"/>
    <cellStyle name="Comma  - Style7 2 2" xfId="450"/>
    <cellStyle name="Comma  - Style7 3" xfId="451"/>
    <cellStyle name="Comma  - Style8" xfId="452"/>
    <cellStyle name="Comma  - Style8 2" xfId="453"/>
    <cellStyle name="Comma  - Style8 2 2" xfId="454"/>
    <cellStyle name="Comma  - Style8 3" xfId="455"/>
    <cellStyle name="Comma (0)" xfId="456"/>
    <cellStyle name="Comma [0] 2" xfId="457"/>
    <cellStyle name="Comma [0] 2 2" xfId="458"/>
    <cellStyle name="Comma [0] 3" xfId="459"/>
    <cellStyle name="Comma [0] 3 2" xfId="460"/>
    <cellStyle name="Comma [0] 3 2 2" xfId="461"/>
    <cellStyle name="Comma [0] 3 2 2 2" xfId="462"/>
    <cellStyle name="Comma [0] 3 2 3" xfId="463"/>
    <cellStyle name="Comma [0] 3 2 3 2" xfId="464"/>
    <cellStyle name="Comma [0] 3 2 4" xfId="465"/>
    <cellStyle name="Comma [0] 3 3" xfId="466"/>
    <cellStyle name="Comma [0] 3 3 2" xfId="467"/>
    <cellStyle name="Comma [0] 3 4" xfId="468"/>
    <cellStyle name="Comma [0] 3 4 2" xfId="469"/>
    <cellStyle name="Comma [0] 3 5" xfId="470"/>
    <cellStyle name="Comma [0] 4" xfId="471"/>
    <cellStyle name="Comma [0] 5" xfId="472"/>
    <cellStyle name="Comma 10" xfId="473"/>
    <cellStyle name="Comma 10 2" xfId="474"/>
    <cellStyle name="Comma 10 3" xfId="475"/>
    <cellStyle name="Comma 10 4" xfId="476"/>
    <cellStyle name="Comma 10 4 2" xfId="477"/>
    <cellStyle name="Comma 10 4 2 2" xfId="478"/>
    <cellStyle name="Comma 10 4 3" xfId="479"/>
    <cellStyle name="Comma 10 4 3 2" xfId="480"/>
    <cellStyle name="Comma 10 4 4" xfId="481"/>
    <cellStyle name="Comma 10 5" xfId="482"/>
    <cellStyle name="Comma 10 5 2" xfId="483"/>
    <cellStyle name="Comma 10 6" xfId="484"/>
    <cellStyle name="Comma 10 6 2" xfId="485"/>
    <cellStyle name="Comma 10 7" xfId="486"/>
    <cellStyle name="Comma 11" xfId="487"/>
    <cellStyle name="Comma 11 2" xfId="488"/>
    <cellStyle name="Comma 11 3" xfId="489"/>
    <cellStyle name="Comma 12" xfId="490"/>
    <cellStyle name="Comma 12 2" xfId="491"/>
    <cellStyle name="Comma 13" xfId="492"/>
    <cellStyle name="Comma 13 2" xfId="493"/>
    <cellStyle name="Comma 13 3" xfId="494"/>
    <cellStyle name="Comma 13 3 2" xfId="495"/>
    <cellStyle name="Comma 13 3 2 2" xfId="496"/>
    <cellStyle name="Comma 13 3 3" xfId="497"/>
    <cellStyle name="Comma 13 3 3 2" xfId="498"/>
    <cellStyle name="Comma 13 3 4" xfId="499"/>
    <cellStyle name="Comma 13 4" xfId="500"/>
    <cellStyle name="Comma 13 4 2" xfId="501"/>
    <cellStyle name="Comma 13 5" xfId="502"/>
    <cellStyle name="Comma 13 5 2" xfId="503"/>
    <cellStyle name="Comma 13 6" xfId="504"/>
    <cellStyle name="Comma 14" xfId="505"/>
    <cellStyle name="Comma 14 2" xfId="506"/>
    <cellStyle name="Comma 14 3" xfId="507"/>
    <cellStyle name="Comma 14 3 2" xfId="508"/>
    <cellStyle name="Comma 14 3 2 2" xfId="509"/>
    <cellStyle name="Comma 14 3 3" xfId="510"/>
    <cellStyle name="Comma 14 3 3 2" xfId="511"/>
    <cellStyle name="Comma 14 3 4" xfId="512"/>
    <cellStyle name="Comma 14 4" xfId="513"/>
    <cellStyle name="Comma 14 4 2" xfId="514"/>
    <cellStyle name="Comma 14 5" xfId="515"/>
    <cellStyle name="Comma 14 5 2" xfId="516"/>
    <cellStyle name="Comma 14 6" xfId="517"/>
    <cellStyle name="Comma 15" xfId="518"/>
    <cellStyle name="Comma 15 2" xfId="519"/>
    <cellStyle name="Comma 15 3" xfId="520"/>
    <cellStyle name="Comma 15 3 2" xfId="521"/>
    <cellStyle name="Comma 15 3 2 2" xfId="522"/>
    <cellStyle name="Comma 15 3 3" xfId="523"/>
    <cellStyle name="Comma 15 3 3 2" xfId="524"/>
    <cellStyle name="Comma 15 3 4" xfId="525"/>
    <cellStyle name="Comma 15 4" xfId="526"/>
    <cellStyle name="Comma 15 4 2" xfId="527"/>
    <cellStyle name="Comma 15 5" xfId="528"/>
    <cellStyle name="Comma 15 5 2" xfId="529"/>
    <cellStyle name="Comma 15 6" xfId="530"/>
    <cellStyle name="Comma 16" xfId="531"/>
    <cellStyle name="Comma 16 2" xfId="532"/>
    <cellStyle name="Comma 16 3" xfId="533"/>
    <cellStyle name="Comma 16 3 2" xfId="534"/>
    <cellStyle name="Comma 16 3 2 2" xfId="535"/>
    <cellStyle name="Comma 16 3 3" xfId="536"/>
    <cellStyle name="Comma 16 3 3 2" xfId="537"/>
    <cellStyle name="Comma 16 3 4" xfId="538"/>
    <cellStyle name="Comma 16 4" xfId="539"/>
    <cellStyle name="Comma 16 4 2" xfId="540"/>
    <cellStyle name="Comma 16 5" xfId="541"/>
    <cellStyle name="Comma 16 5 2" xfId="542"/>
    <cellStyle name="Comma 16 6" xfId="543"/>
    <cellStyle name="Comma 17" xfId="544"/>
    <cellStyle name="Comma 17 2" xfId="545"/>
    <cellStyle name="Comma 17 3" xfId="546"/>
    <cellStyle name="Comma 17 3 2" xfId="547"/>
    <cellStyle name="Comma 17 3 2 2" xfId="548"/>
    <cellStyle name="Comma 17 3 3" xfId="549"/>
    <cellStyle name="Comma 17 3 3 2" xfId="550"/>
    <cellStyle name="Comma 17 3 4" xfId="551"/>
    <cellStyle name="Comma 17 4" xfId="552"/>
    <cellStyle name="Comma 17 4 2" xfId="553"/>
    <cellStyle name="Comma 17 5" xfId="554"/>
    <cellStyle name="Comma 17 5 2" xfId="555"/>
    <cellStyle name="Comma 17 6" xfId="556"/>
    <cellStyle name="Comma 18" xfId="557"/>
    <cellStyle name="Comma 18 2" xfId="558"/>
    <cellStyle name="Comma 18 3" xfId="559"/>
    <cellStyle name="Comma 18 3 2" xfId="560"/>
    <cellStyle name="Comma 18 3 2 2" xfId="561"/>
    <cellStyle name="Comma 18 3 2 2 2" xfId="562"/>
    <cellStyle name="Comma 18 3 2 3" xfId="563"/>
    <cellStyle name="Comma 18 3 2 3 2" xfId="564"/>
    <cellStyle name="Comma 18 3 2 4" xfId="565"/>
    <cellStyle name="Comma 18 3 3" xfId="566"/>
    <cellStyle name="Comma 18 3 3 2" xfId="567"/>
    <cellStyle name="Comma 18 3 3 2 2" xfId="568"/>
    <cellStyle name="Comma 18 3 3 3" xfId="569"/>
    <cellStyle name="Comma 18 3 3 3 2" xfId="570"/>
    <cellStyle name="Comma 18 3 3 4" xfId="571"/>
    <cellStyle name="Comma 18 3 4" xfId="572"/>
    <cellStyle name="Comma 18 3 4 2" xfId="573"/>
    <cellStyle name="Comma 18 3 5" xfId="574"/>
    <cellStyle name="Comma 18 3 5 2" xfId="575"/>
    <cellStyle name="Comma 18 3 6" xfId="576"/>
    <cellStyle name="Comma 19" xfId="577"/>
    <cellStyle name="Comma 19 2" xfId="578"/>
    <cellStyle name="Comma 2" xfId="579"/>
    <cellStyle name="Comma 2 12" xfId="580"/>
    <cellStyle name="Comma 2 2" xfId="581"/>
    <cellStyle name="Comma 2 2 2" xfId="582"/>
    <cellStyle name="Comma 2 2 2 2" xfId="583"/>
    <cellStyle name="Comma 2 2 3" xfId="584"/>
    <cellStyle name="Comma 2 2 4" xfId="585"/>
    <cellStyle name="Comma 2 3" xfId="586"/>
    <cellStyle name="Comma 2 3 2" xfId="587"/>
    <cellStyle name="Comma 2 4" xfId="588"/>
    <cellStyle name="Comma 2 4 2" xfId="589"/>
    <cellStyle name="Comma 2 4 2 2" xfId="590"/>
    <cellStyle name="Comma 2 4 3" xfId="591"/>
    <cellStyle name="Comma 2 4 3 2" xfId="592"/>
    <cellStyle name="Comma 2 4 3 2 2" xfId="593"/>
    <cellStyle name="Comma 2 4 3 3" xfId="594"/>
    <cellStyle name="Comma 2 4 3 3 2" xfId="595"/>
    <cellStyle name="Comma 2 4 3 4" xfId="596"/>
    <cellStyle name="Comma 2 4 4" xfId="597"/>
    <cellStyle name="Comma 2 4 4 2" xfId="598"/>
    <cellStyle name="Comma 2 4 5" xfId="599"/>
    <cellStyle name="Comma 2 4 5 2" xfId="600"/>
    <cellStyle name="Comma 2 4 6" xfId="601"/>
    <cellStyle name="Comma 2 5" xfId="602"/>
    <cellStyle name="Comma 2 6" xfId="603"/>
    <cellStyle name="Comma 20" xfId="604"/>
    <cellStyle name="Comma 20 2" xfId="605"/>
    <cellStyle name="Comma 21" xfId="606"/>
    <cellStyle name="Comma 21 2" xfId="607"/>
    <cellStyle name="Comma 22" xfId="608"/>
    <cellStyle name="Comma 22 2" xfId="609"/>
    <cellStyle name="Comma 23" xfId="610"/>
    <cellStyle name="Comma 24" xfId="611"/>
    <cellStyle name="Comma 25" xfId="612"/>
    <cellStyle name="Comma 26" xfId="613"/>
    <cellStyle name="Comma 27" xfId="614"/>
    <cellStyle name="Comma 28" xfId="615"/>
    <cellStyle name="Comma 29" xfId="616"/>
    <cellStyle name="Comma 3" xfId="617"/>
    <cellStyle name="Comma 3 2" xfId="618"/>
    <cellStyle name="Comma 3 3" xfId="619"/>
    <cellStyle name="Comma 3 3 2" xfId="620"/>
    <cellStyle name="Comma 3 4" xfId="621"/>
    <cellStyle name="Comma 3 5" xfId="622"/>
    <cellStyle name="Comma 3 5 2" xfId="623"/>
    <cellStyle name="Comma 3 5 2 2" xfId="624"/>
    <cellStyle name="Comma 3 5 2 2 2" xfId="625"/>
    <cellStyle name="Comma 3 5 2 3" xfId="626"/>
    <cellStyle name="Comma 3 5 2 3 2" xfId="627"/>
    <cellStyle name="Comma 3 5 2 4" xfId="628"/>
    <cellStyle name="Comma 3 5 3" xfId="629"/>
    <cellStyle name="Comma 3 5 3 2" xfId="630"/>
    <cellStyle name="Comma 3 5 4" xfId="631"/>
    <cellStyle name="Comma 3 5 4 2" xfId="632"/>
    <cellStyle name="Comma 3 5 5" xfId="633"/>
    <cellStyle name="Comma 3 6" xfId="634"/>
    <cellStyle name="Comma 3 7" xfId="635"/>
    <cellStyle name="Comma 30" xfId="636"/>
    <cellStyle name="Comma 31" xfId="637"/>
    <cellStyle name="Comma 32" xfId="638"/>
    <cellStyle name="Comma 33" xfId="639"/>
    <cellStyle name="Comma 34" xfId="640"/>
    <cellStyle name="Comma 35" xfId="641"/>
    <cellStyle name="Comma 36" xfId="642"/>
    <cellStyle name="Comma 37" xfId="643"/>
    <cellStyle name="Comma 38" xfId="644"/>
    <cellStyle name="Comma 39" xfId="645"/>
    <cellStyle name="Comma 4" xfId="646"/>
    <cellStyle name="Comma 4 2" xfId="647"/>
    <cellStyle name="Comma 4 2 2" xfId="648"/>
    <cellStyle name="Comma 4 2 2 2" xfId="649"/>
    <cellStyle name="Comma 4 2 2 2 2" xfId="650"/>
    <cellStyle name="Comma 4 2 2 2 2 2" xfId="651"/>
    <cellStyle name="Comma 4 2 2 2 2 2 2" xfId="652"/>
    <cellStyle name="Comma 4 2 2 2 2 3" xfId="653"/>
    <cellStyle name="Comma 4 2 2 2 3" xfId="654"/>
    <cellStyle name="Comma 4 2 2 2 3 2" xfId="655"/>
    <cellStyle name="Comma 4 2 2 2 4" xfId="656"/>
    <cellStyle name="Comma 4 2 2 3" xfId="657"/>
    <cellStyle name="Comma 4 2 2 3 2" xfId="658"/>
    <cellStyle name="Comma 4 2 2 3 2 2" xfId="659"/>
    <cellStyle name="Comma 4 2 2 3 3" xfId="660"/>
    <cellStyle name="Comma 4 2 2 4" xfId="661"/>
    <cellStyle name="Comma 4 2 2 4 2" xfId="662"/>
    <cellStyle name="Comma 4 2 2 5" xfId="663"/>
    <cellStyle name="Comma 4 2 3" xfId="664"/>
    <cellStyle name="Comma 4 2 3 2" xfId="665"/>
    <cellStyle name="Comma 4 2 3 2 2" xfId="666"/>
    <cellStyle name="Comma 4 2 3 2 2 2" xfId="667"/>
    <cellStyle name="Comma 4 2 3 2 3" xfId="668"/>
    <cellStyle name="Comma 4 2 3 3" xfId="669"/>
    <cellStyle name="Comma 4 2 3 3 2" xfId="670"/>
    <cellStyle name="Comma 4 2 3 4" xfId="671"/>
    <cellStyle name="Comma 4 2 4" xfId="672"/>
    <cellStyle name="Comma 4 2 4 2" xfId="673"/>
    <cellStyle name="Comma 4 2 4 2 2" xfId="674"/>
    <cellStyle name="Comma 4 2 4 3" xfId="675"/>
    <cellStyle name="Comma 4 2 5" xfId="676"/>
    <cellStyle name="Comma 4 2 5 2" xfId="677"/>
    <cellStyle name="Comma 4 2 6" xfId="678"/>
    <cellStyle name="Comma 4 3" xfId="679"/>
    <cellStyle name="Comma 4 3 2" xfId="680"/>
    <cellStyle name="Comma 4 3 2 2" xfId="681"/>
    <cellStyle name="Comma 4 3 2 2 2" xfId="682"/>
    <cellStyle name="Comma 4 3 2 2 2 2" xfId="683"/>
    <cellStyle name="Comma 4 3 2 2 3" xfId="684"/>
    <cellStyle name="Comma 4 3 2 3" xfId="685"/>
    <cellStyle name="Comma 4 3 2 3 2" xfId="686"/>
    <cellStyle name="Comma 4 3 2 4" xfId="687"/>
    <cellStyle name="Comma 4 3 3" xfId="688"/>
    <cellStyle name="Comma 4 3 3 2" xfId="689"/>
    <cellStyle name="Comma 4 3 3 2 2" xfId="690"/>
    <cellStyle name="Comma 4 3 3 3" xfId="691"/>
    <cellStyle name="Comma 4 3 4" xfId="692"/>
    <cellStyle name="Comma 4 3 4 2" xfId="693"/>
    <cellStyle name="Comma 4 3 5" xfId="694"/>
    <cellStyle name="Comma 4 4" xfId="695"/>
    <cellStyle name="Comma 4 4 2" xfId="696"/>
    <cellStyle name="Comma 4 4 2 2" xfId="697"/>
    <cellStyle name="Comma 4 4 2 2 2" xfId="698"/>
    <cellStyle name="Comma 4 4 2 3" xfId="699"/>
    <cellStyle name="Comma 4 4 2 3 2" xfId="700"/>
    <cellStyle name="Comma 4 4 2 4" xfId="701"/>
    <cellStyle name="Comma 4 4 3" xfId="702"/>
    <cellStyle name="Comma 4 4 3 2" xfId="703"/>
    <cellStyle name="Comma 4 4 4" xfId="704"/>
    <cellStyle name="Comma 4 4 4 2" xfId="705"/>
    <cellStyle name="Comma 4 4 5" xfId="706"/>
    <cellStyle name="Comma 4 5" xfId="707"/>
    <cellStyle name="Comma 4 5 2" xfId="708"/>
    <cellStyle name="Comma 4 5 2 2" xfId="709"/>
    <cellStyle name="Comma 4 5 3" xfId="710"/>
    <cellStyle name="Comma 4 6" xfId="711"/>
    <cellStyle name="Comma 4 6 2" xfId="712"/>
    <cellStyle name="Comma 4 7" xfId="713"/>
    <cellStyle name="Comma 40" xfId="714"/>
    <cellStyle name="Comma 41" xfId="715"/>
    <cellStyle name="Comma 42" xfId="716"/>
    <cellStyle name="Comma 43" xfId="717"/>
    <cellStyle name="Comma 44" xfId="718"/>
    <cellStyle name="Comma 45" xfId="719"/>
    <cellStyle name="Comma 46" xfId="720"/>
    <cellStyle name="Comma 47" xfId="721"/>
    <cellStyle name="Comma 48" xfId="722"/>
    <cellStyle name="Comma 49" xfId="723"/>
    <cellStyle name="Comma 5" xfId="724"/>
    <cellStyle name="Comma 5 10" xfId="725"/>
    <cellStyle name="Comma 5 2" xfId="726"/>
    <cellStyle name="Comma 5 2 2" xfId="727"/>
    <cellStyle name="Comma 5 2 2 2" xfId="728"/>
    <cellStyle name="Comma 5 2 2 2 2" xfId="729"/>
    <cellStyle name="Comma 5 2 2 2 2 2" xfId="730"/>
    <cellStyle name="Comma 5 2 2 2 3" xfId="731"/>
    <cellStyle name="Comma 5 2 2 2 3 2" xfId="732"/>
    <cellStyle name="Comma 5 2 2 2 4" xfId="733"/>
    <cellStyle name="Comma 5 2 2 3" xfId="734"/>
    <cellStyle name="Comma 5 2 2 3 2" xfId="735"/>
    <cellStyle name="Comma 5 2 2 4" xfId="736"/>
    <cellStyle name="Comma 5 2 2 4 2" xfId="737"/>
    <cellStyle name="Comma 5 2 2 5" xfId="738"/>
    <cellStyle name="Comma 5 3" xfId="739"/>
    <cellStyle name="Comma 5 3 2" xfId="740"/>
    <cellStyle name="Comma 5 3 2 2" xfId="741"/>
    <cellStyle name="Comma 5 3 2 2 2" xfId="742"/>
    <cellStyle name="Comma 5 3 2 3" xfId="743"/>
    <cellStyle name="Comma 5 3 2 3 2" xfId="744"/>
    <cellStyle name="Comma 5 3 2 4" xfId="745"/>
    <cellStyle name="Comma 5 3 3" xfId="746"/>
    <cellStyle name="Comma 5 3 3 2" xfId="747"/>
    <cellStyle name="Comma 5 3 4" xfId="748"/>
    <cellStyle name="Comma 5 3 4 2" xfId="749"/>
    <cellStyle name="Comma 5 3 5" xfId="750"/>
    <cellStyle name="Comma 5 4" xfId="751"/>
    <cellStyle name="Comma 5 4 2" xfId="752"/>
    <cellStyle name="Comma 5 4 2 2" xfId="753"/>
    <cellStyle name="Comma 5 4 2 2 2" xfId="754"/>
    <cellStyle name="Comma 5 4 2 3" xfId="755"/>
    <cellStyle name="Comma 5 4 2 3 2" xfId="756"/>
    <cellStyle name="Comma 5 4 2 4" xfId="757"/>
    <cellStyle name="Comma 5 4 3" xfId="758"/>
    <cellStyle name="Comma 5 4 3 2" xfId="759"/>
    <cellStyle name="Comma 5 4 4" xfId="760"/>
    <cellStyle name="Comma 5 4 4 2" xfId="761"/>
    <cellStyle name="Comma 5 4 5" xfId="762"/>
    <cellStyle name="Comma 5 5" xfId="763"/>
    <cellStyle name="Comma 5 6" xfId="764"/>
    <cellStyle name="Comma 5 6 2" xfId="765"/>
    <cellStyle name="Comma 5 6 2 2" xfId="766"/>
    <cellStyle name="Comma 5 6 3" xfId="767"/>
    <cellStyle name="Comma 5 6 3 2" xfId="768"/>
    <cellStyle name="Comma 5 6 4" xfId="769"/>
    <cellStyle name="Comma 5 7" xfId="770"/>
    <cellStyle name="Comma 5 7 2" xfId="771"/>
    <cellStyle name="Comma 5 7 2 2" xfId="772"/>
    <cellStyle name="Comma 5 7 3" xfId="773"/>
    <cellStyle name="Comma 5 7 3 2" xfId="774"/>
    <cellStyle name="Comma 5 7 4" xfId="775"/>
    <cellStyle name="Comma 5 8" xfId="776"/>
    <cellStyle name="Comma 5 8 2" xfId="777"/>
    <cellStyle name="Comma 5 9" xfId="778"/>
    <cellStyle name="Comma 5 9 2" xfId="779"/>
    <cellStyle name="Comma 50" xfId="780"/>
    <cellStyle name="Comma 51" xfId="781"/>
    <cellStyle name="Comma 52" xfId="782"/>
    <cellStyle name="Comma 53" xfId="783"/>
    <cellStyle name="Comma 54" xfId="784"/>
    <cellStyle name="Comma 55" xfId="785"/>
    <cellStyle name="Comma 56" xfId="786"/>
    <cellStyle name="Comma 57" xfId="787"/>
    <cellStyle name="Comma 58" xfId="788"/>
    <cellStyle name="Comma 59" xfId="789"/>
    <cellStyle name="Comma 6" xfId="790"/>
    <cellStyle name="Comma 6 2" xfId="791"/>
    <cellStyle name="Comma 6 2 2" xfId="792"/>
    <cellStyle name="Comma 6 2 2 2" xfId="793"/>
    <cellStyle name="Comma 6 2 2 2 2" xfId="794"/>
    <cellStyle name="Comma 6 2 2 3" xfId="795"/>
    <cellStyle name="Comma 6 2 2 3 2" xfId="796"/>
    <cellStyle name="Comma 6 2 2 4" xfId="797"/>
    <cellStyle name="Comma 6 2 3" xfId="798"/>
    <cellStyle name="Comma 6 2 3 2" xfId="799"/>
    <cellStyle name="Comma 6 2 4" xfId="800"/>
    <cellStyle name="Comma 6 2 4 2" xfId="801"/>
    <cellStyle name="Comma 6 2 5" xfId="802"/>
    <cellStyle name="Comma 6 3" xfId="803"/>
    <cellStyle name="Comma 6 3 2" xfId="804"/>
    <cellStyle name="Comma 6 3 2 2" xfId="805"/>
    <cellStyle name="Comma 6 3 2 2 2" xfId="806"/>
    <cellStyle name="Comma 6 3 2 3" xfId="807"/>
    <cellStyle name="Comma 6 3 2 3 2" xfId="808"/>
    <cellStyle name="Comma 6 3 2 4" xfId="809"/>
    <cellStyle name="Comma 6 3 3" xfId="810"/>
    <cellStyle name="Comma 6 3 3 2" xfId="811"/>
    <cellStyle name="Comma 6 3 4" xfId="812"/>
    <cellStyle name="Comma 6 3 4 2" xfId="813"/>
    <cellStyle name="Comma 6 3 5" xfId="814"/>
    <cellStyle name="Comma 6 4" xfId="815"/>
    <cellStyle name="Comma 6 4 2" xfId="816"/>
    <cellStyle name="Comma 6 4 2 2" xfId="817"/>
    <cellStyle name="Comma 6 4 2 2 2" xfId="818"/>
    <cellStyle name="Comma 6 4 2 3" xfId="819"/>
    <cellStyle name="Comma 6 4 2 3 2" xfId="820"/>
    <cellStyle name="Comma 6 4 2 4" xfId="821"/>
    <cellStyle name="Comma 6 4 3" xfId="822"/>
    <cellStyle name="Comma 6 4 3 2" xfId="823"/>
    <cellStyle name="Comma 6 4 4" xfId="824"/>
    <cellStyle name="Comma 6 4 4 2" xfId="825"/>
    <cellStyle name="Comma 6 4 5" xfId="826"/>
    <cellStyle name="Comma 6 5" xfId="827"/>
    <cellStyle name="Comma 6 5 2" xfId="828"/>
    <cellStyle name="Comma 6 5 2 2" xfId="829"/>
    <cellStyle name="Comma 6 5 3" xfId="830"/>
    <cellStyle name="Comma 6 5 3 2" xfId="831"/>
    <cellStyle name="Comma 6 5 4" xfId="832"/>
    <cellStyle name="Comma 6 6" xfId="833"/>
    <cellStyle name="Comma 6 6 2" xfId="834"/>
    <cellStyle name="Comma 6 6 2 2" xfId="835"/>
    <cellStyle name="Comma 6 6 3" xfId="836"/>
    <cellStyle name="Comma 6 6 3 2" xfId="837"/>
    <cellStyle name="Comma 6 6 4" xfId="838"/>
    <cellStyle name="Comma 6 7" xfId="839"/>
    <cellStyle name="Comma 6 7 2" xfId="840"/>
    <cellStyle name="Comma 6 8" xfId="841"/>
    <cellStyle name="Comma 6 8 2" xfId="842"/>
    <cellStyle name="Comma 6 9" xfId="843"/>
    <cellStyle name="Comma 60" xfId="844"/>
    <cellStyle name="Comma 61" xfId="845"/>
    <cellStyle name="Comma 62" xfId="846"/>
    <cellStyle name="Comma 63" xfId="847"/>
    <cellStyle name="Comma 64" xfId="848"/>
    <cellStyle name="Comma 65" xfId="849"/>
    <cellStyle name="Comma 66" xfId="850"/>
    <cellStyle name="Comma 67" xfId="851"/>
    <cellStyle name="Comma 68" xfId="852"/>
    <cellStyle name="Comma 69" xfId="853"/>
    <cellStyle name="Comma 7" xfId="854"/>
    <cellStyle name="Comma 7 2" xfId="855"/>
    <cellStyle name="Comma 7 2 2" xfId="856"/>
    <cellStyle name="Comma 7 2 2 2" xfId="857"/>
    <cellStyle name="Comma 7 2 2 2 2" xfId="858"/>
    <cellStyle name="Comma 7 2 2 3" xfId="859"/>
    <cellStyle name="Comma 7 2 2 3 2" xfId="860"/>
    <cellStyle name="Comma 7 2 2 4" xfId="861"/>
    <cellStyle name="Comma 7 2 3" xfId="862"/>
    <cellStyle name="Comma 7 2 3 2" xfId="863"/>
    <cellStyle name="Comma 7 2 4" xfId="864"/>
    <cellStyle name="Comma 7 2 4 2" xfId="865"/>
    <cellStyle name="Comma 7 2 5" xfId="866"/>
    <cellStyle name="Comma 7 3" xfId="867"/>
    <cellStyle name="Comma 8" xfId="868"/>
    <cellStyle name="Comma 8 2" xfId="869"/>
    <cellStyle name="Comma 9" xfId="870"/>
    <cellStyle name="Comma 9 2" xfId="871"/>
    <cellStyle name="Comma 9 2 2" xfId="872"/>
    <cellStyle name="Comma 9 2 2 2" xfId="873"/>
    <cellStyle name="Comma 9 2 2 2 2" xfId="874"/>
    <cellStyle name="Comma 9 2 2 3" xfId="875"/>
    <cellStyle name="Comma 9 2 2 3 2" xfId="876"/>
    <cellStyle name="Comma 9 2 2 4" xfId="877"/>
    <cellStyle name="Comma 9 2 3" xfId="878"/>
    <cellStyle name="Comma 9 2 3 2" xfId="879"/>
    <cellStyle name="Comma 9 2 4" xfId="880"/>
    <cellStyle name="Comma 9 2 4 2" xfId="881"/>
    <cellStyle name="Comma 9 2 5" xfId="882"/>
    <cellStyle name="Comma 9 3" xfId="883"/>
    <cellStyle name="Comma 9 3 2" xfId="884"/>
    <cellStyle name="Comma 9 3 2 2" xfId="885"/>
    <cellStyle name="Comma 9 3 2 2 2" xfId="886"/>
    <cellStyle name="Comma 9 3 2 3" xfId="887"/>
    <cellStyle name="Comma 9 3 2 3 2" xfId="888"/>
    <cellStyle name="Comma 9 3 2 4" xfId="889"/>
    <cellStyle name="Comma 9 3 3" xfId="890"/>
    <cellStyle name="Comma 9 3 3 2" xfId="891"/>
    <cellStyle name="Comma 9 3 4" xfId="892"/>
    <cellStyle name="Comma 9 3 4 2" xfId="893"/>
    <cellStyle name="Comma 9 3 5" xfId="894"/>
    <cellStyle name="Comma 9 4" xfId="895"/>
    <cellStyle name="Comma 9 4 2" xfId="896"/>
    <cellStyle name="Comma 9 4 2 2" xfId="897"/>
    <cellStyle name="Comma 9 4 3" xfId="898"/>
    <cellStyle name="Comma 9 4 3 2" xfId="899"/>
    <cellStyle name="Comma 9 4 4" xfId="900"/>
    <cellStyle name="Comma 9 5" xfId="901"/>
    <cellStyle name="Comma 9 5 2" xfId="902"/>
    <cellStyle name="Comma 9 6" xfId="903"/>
    <cellStyle name="Comma 9 6 2" xfId="904"/>
    <cellStyle name="Comma 9 7" xfId="905"/>
    <cellStyle name="Comma0" xfId="906"/>
    <cellStyle name="Comma0 - Style1" xfId="907"/>
    <cellStyle name="Comma0 - Style2" xfId="908"/>
    <cellStyle name="Comma0 - Style3" xfId="909"/>
    <cellStyle name="Comma0 - Style4" xfId="910"/>
    <cellStyle name="Comma0 10" xfId="911"/>
    <cellStyle name="Comma0 11" xfId="912"/>
    <cellStyle name="Comma0 12" xfId="913"/>
    <cellStyle name="Comma0 13" xfId="914"/>
    <cellStyle name="Comma0 14" xfId="915"/>
    <cellStyle name="Comma0 15" xfId="916"/>
    <cellStyle name="Comma0 16" xfId="917"/>
    <cellStyle name="Comma0 17" xfId="918"/>
    <cellStyle name="Comma0 18" xfId="919"/>
    <cellStyle name="Comma0 19" xfId="920"/>
    <cellStyle name="Comma0 2" xfId="921"/>
    <cellStyle name="Comma0 2 2" xfId="922"/>
    <cellStyle name="Comma0 20" xfId="923"/>
    <cellStyle name="Comma0 21" xfId="924"/>
    <cellStyle name="Comma0 22" xfId="925"/>
    <cellStyle name="Comma0 23" xfId="926"/>
    <cellStyle name="Comma0 24" xfId="927"/>
    <cellStyle name="Comma0 25" xfId="928"/>
    <cellStyle name="Comma0 26" xfId="929"/>
    <cellStyle name="Comma0 27" xfId="930"/>
    <cellStyle name="Comma0 28" xfId="931"/>
    <cellStyle name="Comma0 29" xfId="932"/>
    <cellStyle name="Comma0 3" xfId="933"/>
    <cellStyle name="Comma0 3 2" xfId="934"/>
    <cellStyle name="Comma0 30" xfId="935"/>
    <cellStyle name="Comma0 31" xfId="936"/>
    <cellStyle name="Comma0 32" xfId="937"/>
    <cellStyle name="Comma0 33" xfId="938"/>
    <cellStyle name="Comma0 34" xfId="939"/>
    <cellStyle name="Comma0 35" xfId="940"/>
    <cellStyle name="Comma0 36" xfId="941"/>
    <cellStyle name="Comma0 37" xfId="942"/>
    <cellStyle name="Comma0 38" xfId="943"/>
    <cellStyle name="Comma0 39" xfId="944"/>
    <cellStyle name="Comma0 4" xfId="945"/>
    <cellStyle name="Comma0 4 2" xfId="946"/>
    <cellStyle name="Comma0 40" xfId="947"/>
    <cellStyle name="Comma0 41" xfId="948"/>
    <cellStyle name="Comma0 5" xfId="949"/>
    <cellStyle name="Comma0 5 2" xfId="950"/>
    <cellStyle name="Comma0 6" xfId="951"/>
    <cellStyle name="Comma0 7" xfId="952"/>
    <cellStyle name="Comma0 8" xfId="953"/>
    <cellStyle name="Comma0 9" xfId="954"/>
    <cellStyle name="Comma0_2008 OMAG by function (RCM)" xfId="955"/>
    <cellStyle name="Comma1 - Style1" xfId="956"/>
    <cellStyle name="Copied" xfId="957"/>
    <cellStyle name="cost_per_kw" xfId="958"/>
    <cellStyle name="Curren - Style2" xfId="959"/>
    <cellStyle name="Curren - Style3" xfId="960"/>
    <cellStyle name="Currency 10" xfId="961"/>
    <cellStyle name="Currency 10 2" xfId="962"/>
    <cellStyle name="Currency 10 2 2" xfId="963"/>
    <cellStyle name="Currency 10 2 2 2" xfId="964"/>
    <cellStyle name="Currency 10 2 3" xfId="965"/>
    <cellStyle name="Currency 10 2 3 2" xfId="966"/>
    <cellStyle name="Currency 10 2 4" xfId="967"/>
    <cellStyle name="Currency 10 3" xfId="968"/>
    <cellStyle name="Currency 10 3 2" xfId="969"/>
    <cellStyle name="Currency 10 4" xfId="970"/>
    <cellStyle name="Currency 10 4 2" xfId="971"/>
    <cellStyle name="Currency 10 5" xfId="972"/>
    <cellStyle name="Currency 11" xfId="973"/>
    <cellStyle name="Currency 12" xfId="974"/>
    <cellStyle name="Currency 2" xfId="975"/>
    <cellStyle name="Currency 2 2" xfId="976"/>
    <cellStyle name="Currency 2 3" xfId="977"/>
    <cellStyle name="Currency 2 4" xfId="978"/>
    <cellStyle name="Currency 3" xfId="979"/>
    <cellStyle name="Currency 3 2" xfId="980"/>
    <cellStyle name="Currency 3 2 2" xfId="981"/>
    <cellStyle name="Currency 3 2 2 2" xfId="982"/>
    <cellStyle name="Currency 3 2 2 2 2" xfId="983"/>
    <cellStyle name="Currency 3 2 2 2 2 2" xfId="984"/>
    <cellStyle name="Currency 3 2 2 2 3" xfId="985"/>
    <cellStyle name="Currency 3 2 2 2 3 2" xfId="986"/>
    <cellStyle name="Currency 3 2 2 2 4" xfId="987"/>
    <cellStyle name="Currency 3 2 2 3" xfId="988"/>
    <cellStyle name="Currency 3 2 2 3 2" xfId="989"/>
    <cellStyle name="Currency 3 2 2 4" xfId="990"/>
    <cellStyle name="Currency 3 2 2 4 2" xfId="991"/>
    <cellStyle name="Currency 3 2 2 5" xfId="992"/>
    <cellStyle name="Currency 3 2 3" xfId="993"/>
    <cellStyle name="Currency 3 2 4" xfId="994"/>
    <cellStyle name="Currency 3 3" xfId="995"/>
    <cellStyle name="Currency 3 3 2" xfId="996"/>
    <cellStyle name="Currency 3 3 2 2" xfId="997"/>
    <cellStyle name="Currency 3 3 2 2 2" xfId="998"/>
    <cellStyle name="Currency 3 3 2 3" xfId="999"/>
    <cellStyle name="Currency 3 3 2 3 2" xfId="1000"/>
    <cellStyle name="Currency 3 3 2 4" xfId="1001"/>
    <cellStyle name="Currency 3 3 3" xfId="1002"/>
    <cellStyle name="Currency 3 3 3 2" xfId="1003"/>
    <cellStyle name="Currency 3 3 4" xfId="1004"/>
    <cellStyle name="Currency 3 3 4 2" xfId="1005"/>
    <cellStyle name="Currency 3 3 5" xfId="1006"/>
    <cellStyle name="Currency 3 4" xfId="1007"/>
    <cellStyle name="Currency 3 4 2" xfId="1008"/>
    <cellStyle name="Currency 3 4 2 2" xfId="1009"/>
    <cellStyle name="Currency 3 4 2 2 2" xfId="1010"/>
    <cellStyle name="Currency 3 4 2 3" xfId="1011"/>
    <cellStyle name="Currency 3 4 2 3 2" xfId="1012"/>
    <cellStyle name="Currency 3 4 2 4" xfId="1013"/>
    <cellStyle name="Currency 3 4 3" xfId="1014"/>
    <cellStyle name="Currency 3 4 3 2" xfId="1015"/>
    <cellStyle name="Currency 3 4 4" xfId="1016"/>
    <cellStyle name="Currency 3 4 4 2" xfId="1017"/>
    <cellStyle name="Currency 3 4 5" xfId="1018"/>
    <cellStyle name="Currency 3 5" xfId="1019"/>
    <cellStyle name="Currency 4" xfId="1020"/>
    <cellStyle name="Currency 4 2" xfId="1021"/>
    <cellStyle name="Currency 4 2 2" xfId="1022"/>
    <cellStyle name="Currency 4 2 2 2" xfId="1023"/>
    <cellStyle name="Currency 4 2 2 2 2" xfId="1024"/>
    <cellStyle name="Currency 4 2 2 2 2 2" xfId="1025"/>
    <cellStyle name="Currency 4 2 2 2 2 2 2" xfId="1026"/>
    <cellStyle name="Currency 4 2 2 2 2 3" xfId="1027"/>
    <cellStyle name="Currency 4 2 2 2 3" xfId="1028"/>
    <cellStyle name="Currency 4 2 2 2 3 2" xfId="1029"/>
    <cellStyle name="Currency 4 2 2 2 4" xfId="1030"/>
    <cellStyle name="Currency 4 2 2 3" xfId="1031"/>
    <cellStyle name="Currency 4 2 2 3 2" xfId="1032"/>
    <cellStyle name="Currency 4 2 2 3 2 2" xfId="1033"/>
    <cellStyle name="Currency 4 2 2 3 3" xfId="1034"/>
    <cellStyle name="Currency 4 2 2 4" xfId="1035"/>
    <cellStyle name="Currency 4 2 2 4 2" xfId="1036"/>
    <cellStyle name="Currency 4 2 2 5" xfId="1037"/>
    <cellStyle name="Currency 4 2 3" xfId="1038"/>
    <cellStyle name="Currency 4 2 3 2" xfId="1039"/>
    <cellStyle name="Currency 4 2 3 2 2" xfId="1040"/>
    <cellStyle name="Currency 4 2 3 2 2 2" xfId="1041"/>
    <cellStyle name="Currency 4 2 3 2 3" xfId="1042"/>
    <cellStyle name="Currency 4 2 3 3" xfId="1043"/>
    <cellStyle name="Currency 4 2 3 3 2" xfId="1044"/>
    <cellStyle name="Currency 4 2 3 4" xfId="1045"/>
    <cellStyle name="Currency 4 2 4" xfId="1046"/>
    <cellStyle name="Currency 4 2 4 2" xfId="1047"/>
    <cellStyle name="Currency 4 2 4 2 2" xfId="1048"/>
    <cellStyle name="Currency 4 2 4 3" xfId="1049"/>
    <cellStyle name="Currency 4 2 5" xfId="1050"/>
    <cellStyle name="Currency 4 2 5 2" xfId="1051"/>
    <cellStyle name="Currency 4 2 6" xfId="1052"/>
    <cellStyle name="Currency 4 3" xfId="1053"/>
    <cellStyle name="Currency 4 3 2" xfId="1054"/>
    <cellStyle name="Currency 4 3 2 2" xfId="1055"/>
    <cellStyle name="Currency 4 3 2 2 2" xfId="1056"/>
    <cellStyle name="Currency 4 3 2 2 2 2" xfId="1057"/>
    <cellStyle name="Currency 4 3 2 2 3" xfId="1058"/>
    <cellStyle name="Currency 4 3 2 3" xfId="1059"/>
    <cellStyle name="Currency 4 3 2 3 2" xfId="1060"/>
    <cellStyle name="Currency 4 3 2 4" xfId="1061"/>
    <cellStyle name="Currency 4 3 3" xfId="1062"/>
    <cellStyle name="Currency 4 3 3 2" xfId="1063"/>
    <cellStyle name="Currency 4 3 3 2 2" xfId="1064"/>
    <cellStyle name="Currency 4 3 3 3" xfId="1065"/>
    <cellStyle name="Currency 4 3 4" xfId="1066"/>
    <cellStyle name="Currency 4 3 4 2" xfId="1067"/>
    <cellStyle name="Currency 4 3 5" xfId="1068"/>
    <cellStyle name="Currency 4 4" xfId="1069"/>
    <cellStyle name="Currency 4 4 2" xfId="1070"/>
    <cellStyle name="Currency 4 4 2 2" xfId="1071"/>
    <cellStyle name="Currency 4 4 2 2 2" xfId="1072"/>
    <cellStyle name="Currency 4 4 2 3" xfId="1073"/>
    <cellStyle name="Currency 4 4 2 3 2" xfId="1074"/>
    <cellStyle name="Currency 4 4 2 4" xfId="1075"/>
    <cellStyle name="Currency 4 4 3" xfId="1076"/>
    <cellStyle name="Currency 4 4 3 2" xfId="1077"/>
    <cellStyle name="Currency 4 4 4" xfId="1078"/>
    <cellStyle name="Currency 4 4 4 2" xfId="1079"/>
    <cellStyle name="Currency 4 4 5" xfId="1080"/>
    <cellStyle name="Currency 4 5" xfId="1081"/>
    <cellStyle name="Currency 4 5 2" xfId="1082"/>
    <cellStyle name="Currency 4 5 2 2" xfId="1083"/>
    <cellStyle name="Currency 4 5 3" xfId="1084"/>
    <cellStyle name="Currency 4 6" xfId="1085"/>
    <cellStyle name="Currency 4 6 2" xfId="1086"/>
    <cellStyle name="Currency 4 6 2 2" xfId="1087"/>
    <cellStyle name="Currency 4 6 3" xfId="1088"/>
    <cellStyle name="Currency 4 6 3 2" xfId="1089"/>
    <cellStyle name="Currency 4 6 4" xfId="1090"/>
    <cellStyle name="Currency 4 7" xfId="1091"/>
    <cellStyle name="Currency 4 7 2" xfId="1092"/>
    <cellStyle name="Currency 4 8" xfId="1093"/>
    <cellStyle name="Currency 4 8 2" xfId="1094"/>
    <cellStyle name="Currency 4 9" xfId="1095"/>
    <cellStyle name="Currency 5" xfId="1096"/>
    <cellStyle name="Currency 5 2" xfId="1097"/>
    <cellStyle name="Currency 5 2 2" xfId="1098"/>
    <cellStyle name="Currency 5 2 2 2" xfId="1099"/>
    <cellStyle name="Currency 5 2 2 2 2" xfId="1100"/>
    <cellStyle name="Currency 5 2 2 3" xfId="1101"/>
    <cellStyle name="Currency 5 2 3" xfId="1102"/>
    <cellStyle name="Currency 5 2 3 2" xfId="1103"/>
    <cellStyle name="Currency 5 2 4" xfId="1104"/>
    <cellStyle name="Currency 5 3" xfId="1105"/>
    <cellStyle name="Currency 5 3 2" xfId="1106"/>
    <cellStyle name="Currency 5 3 2 2" xfId="1107"/>
    <cellStyle name="Currency 5 3 3" xfId="1108"/>
    <cellStyle name="Currency 5 3 3 2" xfId="1109"/>
    <cellStyle name="Currency 5 3 4" xfId="1110"/>
    <cellStyle name="Currency 5 4" xfId="1111"/>
    <cellStyle name="Currency 5 4 2" xfId="1112"/>
    <cellStyle name="Currency 5 5" xfId="1113"/>
    <cellStyle name="Currency 5 5 2" xfId="1114"/>
    <cellStyle name="Currency 5 6" xfId="1115"/>
    <cellStyle name="Currency 6" xfId="1116"/>
    <cellStyle name="Currency 6 2" xfId="1117"/>
    <cellStyle name="Currency 6 2 2" xfId="1118"/>
    <cellStyle name="Currency 6 2 2 2" xfId="1119"/>
    <cellStyle name="Currency 6 2 2 2 2" xfId="1120"/>
    <cellStyle name="Currency 6 2 2 3" xfId="1121"/>
    <cellStyle name="Currency 6 2 2 3 2" xfId="1122"/>
    <cellStyle name="Currency 6 2 2 4" xfId="1123"/>
    <cellStyle name="Currency 6 2 3" xfId="1124"/>
    <cellStyle name="Currency 6 2 3 2" xfId="1125"/>
    <cellStyle name="Currency 6 2 4" xfId="1126"/>
    <cellStyle name="Currency 6 2 4 2" xfId="1127"/>
    <cellStyle name="Currency 6 2 5" xfId="1128"/>
    <cellStyle name="Currency 6 3" xfId="1129"/>
    <cellStyle name="Currency 6 3 2" xfId="1130"/>
    <cellStyle name="Currency 6 3 2 2" xfId="1131"/>
    <cellStyle name="Currency 6 3 2 2 2" xfId="1132"/>
    <cellStyle name="Currency 6 3 2 3" xfId="1133"/>
    <cellStyle name="Currency 6 3 2 3 2" xfId="1134"/>
    <cellStyle name="Currency 6 3 2 4" xfId="1135"/>
    <cellStyle name="Currency 6 3 3" xfId="1136"/>
    <cellStyle name="Currency 6 3 3 2" xfId="1137"/>
    <cellStyle name="Currency 6 3 4" xfId="1138"/>
    <cellStyle name="Currency 6 3 4 2" xfId="1139"/>
    <cellStyle name="Currency 6 3 5" xfId="1140"/>
    <cellStyle name="Currency 6 4" xfId="1141"/>
    <cellStyle name="Currency 6 4 2" xfId="1142"/>
    <cellStyle name="Currency 6 4 2 2" xfId="1143"/>
    <cellStyle name="Currency 6 4 3" xfId="1144"/>
    <cellStyle name="Currency 6 4 3 2" xfId="1145"/>
    <cellStyle name="Currency 6 4 4" xfId="1146"/>
    <cellStyle name="Currency 6 5" xfId="1147"/>
    <cellStyle name="Currency 6 5 2" xfId="1148"/>
    <cellStyle name="Currency 6 6" xfId="1149"/>
    <cellStyle name="Currency 6 6 2" xfId="1150"/>
    <cellStyle name="Currency 6 7" xfId="1151"/>
    <cellStyle name="Currency 7" xfId="1152"/>
    <cellStyle name="Currency 7 2" xfId="1153"/>
    <cellStyle name="Currency 7 2 2" xfId="1154"/>
    <cellStyle name="Currency 7 2 2 2" xfId="1155"/>
    <cellStyle name="Currency 7 2 3" xfId="1156"/>
    <cellStyle name="Currency 7 2 3 2" xfId="1157"/>
    <cellStyle name="Currency 7 2 4" xfId="1158"/>
    <cellStyle name="Currency 7 3" xfId="1159"/>
    <cellStyle name="Currency 7 3 2" xfId="1160"/>
    <cellStyle name="Currency 7 4" xfId="1161"/>
    <cellStyle name="Currency 7 4 2" xfId="1162"/>
    <cellStyle name="Currency 7 5" xfId="1163"/>
    <cellStyle name="Currency 8" xfId="1164"/>
    <cellStyle name="Currency 9" xfId="1165"/>
    <cellStyle name="Currency 9 2" xfId="1166"/>
    <cellStyle name="Currency 9 2 2" xfId="1167"/>
    <cellStyle name="Currency 9 2 2 2" xfId="1168"/>
    <cellStyle name="Currency 9 2 3" xfId="1169"/>
    <cellStyle name="Currency 9 2 3 2" xfId="1170"/>
    <cellStyle name="Currency 9 2 4" xfId="1171"/>
    <cellStyle name="Currency 9 3" xfId="1172"/>
    <cellStyle name="Currency 9 3 2" xfId="1173"/>
    <cellStyle name="Currency 9 4" xfId="1174"/>
    <cellStyle name="Currency 9 4 2" xfId="1175"/>
    <cellStyle name="Currency 9 5" xfId="1176"/>
    <cellStyle name="Currency No Comma" xfId="1177"/>
    <cellStyle name="Currency(0)" xfId="1178"/>
    <cellStyle name="Currency0" xfId="1179"/>
    <cellStyle name="Currency0 2" xfId="1180"/>
    <cellStyle name="Currency0 2 2" xfId="1181"/>
    <cellStyle name="Currency0 3" xfId="1182"/>
    <cellStyle name="Date" xfId="1183"/>
    <cellStyle name="Date - Style1" xfId="1184"/>
    <cellStyle name="Date - Style3" xfId="1185"/>
    <cellStyle name="Date 10" xfId="1186"/>
    <cellStyle name="Date 11" xfId="1187"/>
    <cellStyle name="Date 12" xfId="1188"/>
    <cellStyle name="Date 13" xfId="1189"/>
    <cellStyle name="Date 14" xfId="1190"/>
    <cellStyle name="Date 15" xfId="1191"/>
    <cellStyle name="Date 16" xfId="1192"/>
    <cellStyle name="Date 17" xfId="1193"/>
    <cellStyle name="Date 18" xfId="1194"/>
    <cellStyle name="Date 19" xfId="1195"/>
    <cellStyle name="Date 2" xfId="1196"/>
    <cellStyle name="Date 20" xfId="1197"/>
    <cellStyle name="Date 21" xfId="1198"/>
    <cellStyle name="Date 22" xfId="1199"/>
    <cellStyle name="Date 23" xfId="1200"/>
    <cellStyle name="Date 24" xfId="1201"/>
    <cellStyle name="Date 25" xfId="1202"/>
    <cellStyle name="Date 26" xfId="1203"/>
    <cellStyle name="Date 27" xfId="1204"/>
    <cellStyle name="Date 28" xfId="1205"/>
    <cellStyle name="Date 29" xfId="1206"/>
    <cellStyle name="Date 3" xfId="1207"/>
    <cellStyle name="Date 30" xfId="1208"/>
    <cellStyle name="Date 31" xfId="1209"/>
    <cellStyle name="Date 32" xfId="1210"/>
    <cellStyle name="Date 33" xfId="1211"/>
    <cellStyle name="Date 34" xfId="1212"/>
    <cellStyle name="Date 35" xfId="1213"/>
    <cellStyle name="Date 36" xfId="1214"/>
    <cellStyle name="Date 37" xfId="1215"/>
    <cellStyle name="Date 38" xfId="1216"/>
    <cellStyle name="Date 39" xfId="1217"/>
    <cellStyle name="Date 4" xfId="1218"/>
    <cellStyle name="Date 40" xfId="1219"/>
    <cellStyle name="Date 41" xfId="1220"/>
    <cellStyle name="Date 5" xfId="1221"/>
    <cellStyle name="Date 6" xfId="1222"/>
    <cellStyle name="Date 7" xfId="1223"/>
    <cellStyle name="Date 8" xfId="1224"/>
    <cellStyle name="Date 9" xfId="1225"/>
    <cellStyle name="Date_0609_CapEx_Escalation_v2" xfId="1226"/>
    <cellStyle name="drp-sh - Style2" xfId="1227"/>
    <cellStyle name="Entered" xfId="1228"/>
    <cellStyle name="Euro" xfId="1229"/>
    <cellStyle name="Euro 2" xfId="1230"/>
    <cellStyle name="Explanatory Text 2" xfId="1231"/>
    <cellStyle name="Explanatory Text 2 2" xfId="1232"/>
    <cellStyle name="Explanatory Text 3" xfId="1233"/>
    <cellStyle name="Explanatory Text 4" xfId="1234"/>
    <cellStyle name="Fixed" xfId="1235"/>
    <cellStyle name="Fixed 2" xfId="1236"/>
    <cellStyle name="Fixed 2 2" xfId="1237"/>
    <cellStyle name="Fixed 3" xfId="1238"/>
    <cellStyle name="Fixed2 - Style2" xfId="1239"/>
    <cellStyle name="Good 2" xfId="1240"/>
    <cellStyle name="Good 2 2" xfId="1241"/>
    <cellStyle name="Good 3" xfId="1242"/>
    <cellStyle name="Good 4" xfId="1243"/>
    <cellStyle name="Grey" xfId="1244"/>
    <cellStyle name="Grey 10" xfId="1245"/>
    <cellStyle name="Grey 11" xfId="1246"/>
    <cellStyle name="Grey 12" xfId="1247"/>
    <cellStyle name="Grey 13" xfId="1248"/>
    <cellStyle name="Grey 14" xfId="1249"/>
    <cellStyle name="Grey 2" xfId="1250"/>
    <cellStyle name="Grey 3" xfId="1251"/>
    <cellStyle name="Grey 4" xfId="1252"/>
    <cellStyle name="Grey 5" xfId="1253"/>
    <cellStyle name="Grey 6" xfId="1254"/>
    <cellStyle name="Grey 7" xfId="1255"/>
    <cellStyle name="Grey 8" xfId="1256"/>
    <cellStyle name="Grey 9" xfId="1257"/>
    <cellStyle name="g-tota - Style7" xfId="1258"/>
    <cellStyle name="header" xfId="1259"/>
    <cellStyle name="Header1" xfId="1260"/>
    <cellStyle name="Header1 2" xfId="1261"/>
    <cellStyle name="Header2" xfId="1262"/>
    <cellStyle name="Header2 2" xfId="1263"/>
    <cellStyle name="Header2 2 2" xfId="1264"/>
    <cellStyle name="Header2 2 2 10" xfId="1265"/>
    <cellStyle name="Header2 2 2 10 2" xfId="1266"/>
    <cellStyle name="Header2 2 2 11" xfId="1267"/>
    <cellStyle name="Header2 2 2 11 2" xfId="1268"/>
    <cellStyle name="Header2 2 2 12" xfId="1269"/>
    <cellStyle name="Header2 2 2 2" xfId="1270"/>
    <cellStyle name="Header2 2 2 2 10" xfId="1271"/>
    <cellStyle name="Header2 2 2 2 10 2" xfId="1272"/>
    <cellStyle name="Header2 2 2 2 11" xfId="1273"/>
    <cellStyle name="Header2 2 2 2 2" xfId="1274"/>
    <cellStyle name="Header2 2 2 2 2 2" xfId="1275"/>
    <cellStyle name="Header2 2 2 2 2 2 2" xfId="1276"/>
    <cellStyle name="Header2 2 2 2 2 3" xfId="1277"/>
    <cellStyle name="Header2 2 2 2 2 3 2" xfId="1278"/>
    <cellStyle name="Header2 2 2 2 2 4" xfId="1279"/>
    <cellStyle name="Header2 2 2 2 2 4 2" xfId="1280"/>
    <cellStyle name="Header2 2 2 2 2 5" xfId="1281"/>
    <cellStyle name="Header2 2 2 2 2 5 2" xfId="1282"/>
    <cellStyle name="Header2 2 2 2 2 6" xfId="1283"/>
    <cellStyle name="Header2 2 2 2 2 6 2" xfId="1284"/>
    <cellStyle name="Header2 2 2 2 2 7" xfId="1285"/>
    <cellStyle name="Header2 2 2 2 2 7 2" xfId="1286"/>
    <cellStyle name="Header2 2 2 2 2 8" xfId="1287"/>
    <cellStyle name="Header2 2 2 2 2 8 2" xfId="1288"/>
    <cellStyle name="Header2 2 2 2 2 9" xfId="1289"/>
    <cellStyle name="Header2 2 2 2 3" xfId="1290"/>
    <cellStyle name="Header2 2 2 2 3 2" xfId="1291"/>
    <cellStyle name="Header2 2 2 2 3 2 2" xfId="1292"/>
    <cellStyle name="Header2 2 2 2 3 3" xfId="1293"/>
    <cellStyle name="Header2 2 2 2 3 3 2" xfId="1294"/>
    <cellStyle name="Header2 2 2 2 3 4" xfId="1295"/>
    <cellStyle name="Header2 2 2 2 3 4 2" xfId="1296"/>
    <cellStyle name="Header2 2 2 2 3 5" xfId="1297"/>
    <cellStyle name="Header2 2 2 2 3 5 2" xfId="1298"/>
    <cellStyle name="Header2 2 2 2 3 6" xfId="1299"/>
    <cellStyle name="Header2 2 2 2 3 6 2" xfId="1300"/>
    <cellStyle name="Header2 2 2 2 3 7" xfId="1301"/>
    <cellStyle name="Header2 2 2 2 3 7 2" xfId="1302"/>
    <cellStyle name="Header2 2 2 2 3 8" xfId="1303"/>
    <cellStyle name="Header2 2 2 2 3 8 2" xfId="1304"/>
    <cellStyle name="Header2 2 2 2 3 9" xfId="1305"/>
    <cellStyle name="Header2 2 2 2 4" xfId="1306"/>
    <cellStyle name="Header2 2 2 2 4 2" xfId="1307"/>
    <cellStyle name="Header2 2 2 2 5" xfId="1308"/>
    <cellStyle name="Header2 2 2 2 5 2" xfId="1309"/>
    <cellStyle name="Header2 2 2 2 6" xfId="1310"/>
    <cellStyle name="Header2 2 2 2 6 2" xfId="1311"/>
    <cellStyle name="Header2 2 2 2 7" xfId="1312"/>
    <cellStyle name="Header2 2 2 2 7 2" xfId="1313"/>
    <cellStyle name="Header2 2 2 2 8" xfId="1314"/>
    <cellStyle name="Header2 2 2 2 8 2" xfId="1315"/>
    <cellStyle name="Header2 2 2 2 9" xfId="1316"/>
    <cellStyle name="Header2 2 2 2 9 2" xfId="1317"/>
    <cellStyle name="Header2 2 2 3" xfId="1318"/>
    <cellStyle name="Header2 2 2 3 2" xfId="1319"/>
    <cellStyle name="Header2 2 2 3 2 2" xfId="1320"/>
    <cellStyle name="Header2 2 2 3 3" xfId="1321"/>
    <cellStyle name="Header2 2 2 3 3 2" xfId="1322"/>
    <cellStyle name="Header2 2 2 3 4" xfId="1323"/>
    <cellStyle name="Header2 2 2 3 4 2" xfId="1324"/>
    <cellStyle name="Header2 2 2 3 5" xfId="1325"/>
    <cellStyle name="Header2 2 2 3 5 2" xfId="1326"/>
    <cellStyle name="Header2 2 2 3 6" xfId="1327"/>
    <cellStyle name="Header2 2 2 3 6 2" xfId="1328"/>
    <cellStyle name="Header2 2 2 3 7" xfId="1329"/>
    <cellStyle name="Header2 2 2 3 7 2" xfId="1330"/>
    <cellStyle name="Header2 2 2 3 8" xfId="1331"/>
    <cellStyle name="Header2 2 2 3 8 2" xfId="1332"/>
    <cellStyle name="Header2 2 2 3 9" xfId="1333"/>
    <cellStyle name="Header2 2 2 4" xfId="1334"/>
    <cellStyle name="Header2 2 2 4 2" xfId="1335"/>
    <cellStyle name="Header2 2 2 4 2 2" xfId="1336"/>
    <cellStyle name="Header2 2 2 4 3" xfId="1337"/>
    <cellStyle name="Header2 2 2 4 3 2" xfId="1338"/>
    <cellStyle name="Header2 2 2 4 4" xfId="1339"/>
    <cellStyle name="Header2 2 2 4 4 2" xfId="1340"/>
    <cellStyle name="Header2 2 2 4 5" xfId="1341"/>
    <cellStyle name="Header2 2 2 4 5 2" xfId="1342"/>
    <cellStyle name="Header2 2 2 4 6" xfId="1343"/>
    <cellStyle name="Header2 2 2 4 6 2" xfId="1344"/>
    <cellStyle name="Header2 2 2 4 7" xfId="1345"/>
    <cellStyle name="Header2 2 2 4 7 2" xfId="1346"/>
    <cellStyle name="Header2 2 2 4 8" xfId="1347"/>
    <cellStyle name="Header2 2 2 4 8 2" xfId="1348"/>
    <cellStyle name="Header2 2 2 4 9" xfId="1349"/>
    <cellStyle name="Header2 2 2 5" xfId="1350"/>
    <cellStyle name="Header2 2 2 5 2" xfId="1351"/>
    <cellStyle name="Header2 2 2 6" xfId="1352"/>
    <cellStyle name="Header2 2 2 6 2" xfId="1353"/>
    <cellStyle name="Header2 2 2 7" xfId="1354"/>
    <cellStyle name="Header2 2 2 7 2" xfId="1355"/>
    <cellStyle name="Header2 2 2 8" xfId="1356"/>
    <cellStyle name="Header2 2 2 8 2" xfId="1357"/>
    <cellStyle name="Header2 2 2 9" xfId="1358"/>
    <cellStyle name="Header2 2 2 9 2" xfId="1359"/>
    <cellStyle name="Header2 2 3" xfId="1360"/>
    <cellStyle name="Header2 2 3 10" xfId="1361"/>
    <cellStyle name="Header2 2 3 10 2" xfId="1362"/>
    <cellStyle name="Header2 2 3 11" xfId="1363"/>
    <cellStyle name="Header2 2 3 11 2" xfId="1364"/>
    <cellStyle name="Header2 2 3 12" xfId="1365"/>
    <cellStyle name="Header2 2 3 2" xfId="1366"/>
    <cellStyle name="Header2 2 3 2 10" xfId="1367"/>
    <cellStyle name="Header2 2 3 2 10 2" xfId="1368"/>
    <cellStyle name="Header2 2 3 2 11" xfId="1369"/>
    <cellStyle name="Header2 2 3 2 2" xfId="1370"/>
    <cellStyle name="Header2 2 3 2 2 2" xfId="1371"/>
    <cellStyle name="Header2 2 3 2 2 2 2" xfId="1372"/>
    <cellStyle name="Header2 2 3 2 2 3" xfId="1373"/>
    <cellStyle name="Header2 2 3 2 2 3 2" xfId="1374"/>
    <cellStyle name="Header2 2 3 2 2 4" xfId="1375"/>
    <cellStyle name="Header2 2 3 2 2 4 2" xfId="1376"/>
    <cellStyle name="Header2 2 3 2 2 5" xfId="1377"/>
    <cellStyle name="Header2 2 3 2 2 5 2" xfId="1378"/>
    <cellStyle name="Header2 2 3 2 2 6" xfId="1379"/>
    <cellStyle name="Header2 2 3 2 2 6 2" xfId="1380"/>
    <cellStyle name="Header2 2 3 2 2 7" xfId="1381"/>
    <cellStyle name="Header2 2 3 2 2 7 2" xfId="1382"/>
    <cellStyle name="Header2 2 3 2 2 8" xfId="1383"/>
    <cellStyle name="Header2 2 3 2 2 8 2" xfId="1384"/>
    <cellStyle name="Header2 2 3 2 2 9" xfId="1385"/>
    <cellStyle name="Header2 2 3 2 3" xfId="1386"/>
    <cellStyle name="Header2 2 3 2 3 2" xfId="1387"/>
    <cellStyle name="Header2 2 3 2 3 2 2" xfId="1388"/>
    <cellStyle name="Header2 2 3 2 3 3" xfId="1389"/>
    <cellStyle name="Header2 2 3 2 3 3 2" xfId="1390"/>
    <cellStyle name="Header2 2 3 2 3 4" xfId="1391"/>
    <cellStyle name="Header2 2 3 2 3 4 2" xfId="1392"/>
    <cellStyle name="Header2 2 3 2 3 5" xfId="1393"/>
    <cellStyle name="Header2 2 3 2 3 5 2" xfId="1394"/>
    <cellStyle name="Header2 2 3 2 3 6" xfId="1395"/>
    <cellStyle name="Header2 2 3 2 3 6 2" xfId="1396"/>
    <cellStyle name="Header2 2 3 2 3 7" xfId="1397"/>
    <cellStyle name="Header2 2 3 2 3 7 2" xfId="1398"/>
    <cellStyle name="Header2 2 3 2 3 8" xfId="1399"/>
    <cellStyle name="Header2 2 3 2 3 8 2" xfId="1400"/>
    <cellStyle name="Header2 2 3 2 3 9" xfId="1401"/>
    <cellStyle name="Header2 2 3 2 4" xfId="1402"/>
    <cellStyle name="Header2 2 3 2 4 2" xfId="1403"/>
    <cellStyle name="Header2 2 3 2 5" xfId="1404"/>
    <cellStyle name="Header2 2 3 2 5 2" xfId="1405"/>
    <cellStyle name="Header2 2 3 2 6" xfId="1406"/>
    <cellStyle name="Header2 2 3 2 6 2" xfId="1407"/>
    <cellStyle name="Header2 2 3 2 7" xfId="1408"/>
    <cellStyle name="Header2 2 3 2 7 2" xfId="1409"/>
    <cellStyle name="Header2 2 3 2 8" xfId="1410"/>
    <cellStyle name="Header2 2 3 2 8 2" xfId="1411"/>
    <cellStyle name="Header2 2 3 2 9" xfId="1412"/>
    <cellStyle name="Header2 2 3 2 9 2" xfId="1413"/>
    <cellStyle name="Header2 2 3 3" xfId="1414"/>
    <cellStyle name="Header2 2 3 3 2" xfId="1415"/>
    <cellStyle name="Header2 2 3 3 2 2" xfId="1416"/>
    <cellStyle name="Header2 2 3 3 3" xfId="1417"/>
    <cellStyle name="Header2 2 3 3 3 2" xfId="1418"/>
    <cellStyle name="Header2 2 3 3 4" xfId="1419"/>
    <cellStyle name="Header2 2 3 3 4 2" xfId="1420"/>
    <cellStyle name="Header2 2 3 3 5" xfId="1421"/>
    <cellStyle name="Header2 2 3 3 5 2" xfId="1422"/>
    <cellStyle name="Header2 2 3 3 6" xfId="1423"/>
    <cellStyle name="Header2 2 3 3 6 2" xfId="1424"/>
    <cellStyle name="Header2 2 3 3 7" xfId="1425"/>
    <cellStyle name="Header2 2 3 3 7 2" xfId="1426"/>
    <cellStyle name="Header2 2 3 3 8" xfId="1427"/>
    <cellStyle name="Header2 2 3 3 8 2" xfId="1428"/>
    <cellStyle name="Header2 2 3 3 9" xfId="1429"/>
    <cellStyle name="Header2 2 3 4" xfId="1430"/>
    <cellStyle name="Header2 2 3 4 2" xfId="1431"/>
    <cellStyle name="Header2 2 3 4 2 2" xfId="1432"/>
    <cellStyle name="Header2 2 3 4 3" xfId="1433"/>
    <cellStyle name="Header2 2 3 4 3 2" xfId="1434"/>
    <cellStyle name="Header2 2 3 4 4" xfId="1435"/>
    <cellStyle name="Header2 2 3 4 4 2" xfId="1436"/>
    <cellStyle name="Header2 2 3 4 5" xfId="1437"/>
    <cellStyle name="Header2 2 3 4 5 2" xfId="1438"/>
    <cellStyle name="Header2 2 3 4 6" xfId="1439"/>
    <cellStyle name="Header2 2 3 4 6 2" xfId="1440"/>
    <cellStyle name="Header2 2 3 4 7" xfId="1441"/>
    <cellStyle name="Header2 2 3 4 7 2" xfId="1442"/>
    <cellStyle name="Header2 2 3 4 8" xfId="1443"/>
    <cellStyle name="Header2 2 3 4 8 2" xfId="1444"/>
    <cellStyle name="Header2 2 3 4 9" xfId="1445"/>
    <cellStyle name="Header2 2 3 5" xfId="1446"/>
    <cellStyle name="Header2 2 3 5 2" xfId="1447"/>
    <cellStyle name="Header2 2 3 6" xfId="1448"/>
    <cellStyle name="Header2 2 3 6 2" xfId="1449"/>
    <cellStyle name="Header2 2 3 7" xfId="1450"/>
    <cellStyle name="Header2 2 3 7 2" xfId="1451"/>
    <cellStyle name="Header2 2 3 8" xfId="1452"/>
    <cellStyle name="Header2 2 3 8 2" xfId="1453"/>
    <cellStyle name="Header2 2 3 9" xfId="1454"/>
    <cellStyle name="Header2 2 3 9 2" xfId="1455"/>
    <cellStyle name="Header2 2 4" xfId="1456"/>
    <cellStyle name="Header2 2 4 10" xfId="1457"/>
    <cellStyle name="Header2 2 4 10 2" xfId="1458"/>
    <cellStyle name="Header2 2 4 11" xfId="1459"/>
    <cellStyle name="Header2 2 4 2" xfId="1460"/>
    <cellStyle name="Header2 2 4 2 2" xfId="1461"/>
    <cellStyle name="Header2 2 4 2 2 2" xfId="1462"/>
    <cellStyle name="Header2 2 4 2 3" xfId="1463"/>
    <cellStyle name="Header2 2 4 2 3 2" xfId="1464"/>
    <cellStyle name="Header2 2 4 2 4" xfId="1465"/>
    <cellStyle name="Header2 2 4 2 4 2" xfId="1466"/>
    <cellStyle name="Header2 2 4 2 5" xfId="1467"/>
    <cellStyle name="Header2 2 4 2 5 2" xfId="1468"/>
    <cellStyle name="Header2 2 4 2 6" xfId="1469"/>
    <cellStyle name="Header2 2 4 2 6 2" xfId="1470"/>
    <cellStyle name="Header2 2 4 2 7" xfId="1471"/>
    <cellStyle name="Header2 2 4 2 7 2" xfId="1472"/>
    <cellStyle name="Header2 2 4 2 8" xfId="1473"/>
    <cellStyle name="Header2 2 4 2 8 2" xfId="1474"/>
    <cellStyle name="Header2 2 4 2 9" xfId="1475"/>
    <cellStyle name="Header2 2 4 3" xfId="1476"/>
    <cellStyle name="Header2 2 4 3 2" xfId="1477"/>
    <cellStyle name="Header2 2 4 3 2 2" xfId="1478"/>
    <cellStyle name="Header2 2 4 3 3" xfId="1479"/>
    <cellStyle name="Header2 2 4 3 3 2" xfId="1480"/>
    <cellStyle name="Header2 2 4 3 4" xfId="1481"/>
    <cellStyle name="Header2 2 4 3 4 2" xfId="1482"/>
    <cellStyle name="Header2 2 4 3 5" xfId="1483"/>
    <cellStyle name="Header2 2 4 3 5 2" xfId="1484"/>
    <cellStyle name="Header2 2 4 3 6" xfId="1485"/>
    <cellStyle name="Header2 2 4 3 6 2" xfId="1486"/>
    <cellStyle name="Header2 2 4 3 7" xfId="1487"/>
    <cellStyle name="Header2 2 4 3 7 2" xfId="1488"/>
    <cellStyle name="Header2 2 4 3 8" xfId="1489"/>
    <cellStyle name="Header2 2 4 3 8 2" xfId="1490"/>
    <cellStyle name="Header2 2 4 3 9" xfId="1491"/>
    <cellStyle name="Header2 2 4 4" xfId="1492"/>
    <cellStyle name="Header2 2 4 4 2" xfId="1493"/>
    <cellStyle name="Header2 2 4 5" xfId="1494"/>
    <cellStyle name="Header2 2 4 5 2" xfId="1495"/>
    <cellStyle name="Header2 2 4 6" xfId="1496"/>
    <cellStyle name="Header2 2 4 6 2" xfId="1497"/>
    <cellStyle name="Header2 2 4 7" xfId="1498"/>
    <cellStyle name="Header2 2 4 7 2" xfId="1499"/>
    <cellStyle name="Header2 2 4 8" xfId="1500"/>
    <cellStyle name="Header2 2 4 8 2" xfId="1501"/>
    <cellStyle name="Header2 2 4 9" xfId="1502"/>
    <cellStyle name="Header2 2 4 9 2" xfId="1503"/>
    <cellStyle name="Header2 2 5" xfId="1504"/>
    <cellStyle name="Header2 2 5 2" xfId="1505"/>
    <cellStyle name="Header2 2 5 2 2" xfId="1506"/>
    <cellStyle name="Header2 2 5 3" xfId="1507"/>
    <cellStyle name="Header2 2 5 3 2" xfId="1508"/>
    <cellStyle name="Header2 2 5 4" xfId="1509"/>
    <cellStyle name="Header2 2 5 4 2" xfId="1510"/>
    <cellStyle name="Header2 2 5 5" xfId="1511"/>
    <cellStyle name="Header2 2 5 5 2" xfId="1512"/>
    <cellStyle name="Header2 2 5 6" xfId="1513"/>
    <cellStyle name="Header2 2 5 6 2" xfId="1514"/>
    <cellStyle name="Header2 2 5 7" xfId="1515"/>
    <cellStyle name="Header2 2 5 7 2" xfId="1516"/>
    <cellStyle name="Header2 2 5 8" xfId="1517"/>
    <cellStyle name="Header2 2 5 8 2" xfId="1518"/>
    <cellStyle name="Header2 2 5 9" xfId="1519"/>
    <cellStyle name="Header2 2 6" xfId="1520"/>
    <cellStyle name="Header2 3" xfId="1521"/>
    <cellStyle name="Header2 3 10" xfId="1522"/>
    <cellStyle name="Header2 3 10 2" xfId="1523"/>
    <cellStyle name="Header2 3 11" xfId="1524"/>
    <cellStyle name="Header2 3 11 2" xfId="1525"/>
    <cellStyle name="Header2 3 12" xfId="1526"/>
    <cellStyle name="Header2 3 2" xfId="1527"/>
    <cellStyle name="Header2 3 2 10" xfId="1528"/>
    <cellStyle name="Header2 3 2 10 2" xfId="1529"/>
    <cellStyle name="Header2 3 2 11" xfId="1530"/>
    <cellStyle name="Header2 3 2 2" xfId="1531"/>
    <cellStyle name="Header2 3 2 2 2" xfId="1532"/>
    <cellStyle name="Header2 3 2 2 2 2" xfId="1533"/>
    <cellStyle name="Header2 3 2 2 3" xfId="1534"/>
    <cellStyle name="Header2 3 2 2 3 2" xfId="1535"/>
    <cellStyle name="Header2 3 2 2 4" xfId="1536"/>
    <cellStyle name="Header2 3 2 2 4 2" xfId="1537"/>
    <cellStyle name="Header2 3 2 2 5" xfId="1538"/>
    <cellStyle name="Header2 3 2 2 5 2" xfId="1539"/>
    <cellStyle name="Header2 3 2 2 6" xfId="1540"/>
    <cellStyle name="Header2 3 2 2 6 2" xfId="1541"/>
    <cellStyle name="Header2 3 2 2 7" xfId="1542"/>
    <cellStyle name="Header2 3 2 2 7 2" xfId="1543"/>
    <cellStyle name="Header2 3 2 2 8" xfId="1544"/>
    <cellStyle name="Header2 3 2 2 8 2" xfId="1545"/>
    <cellStyle name="Header2 3 2 2 9" xfId="1546"/>
    <cellStyle name="Header2 3 2 3" xfId="1547"/>
    <cellStyle name="Header2 3 2 3 2" xfId="1548"/>
    <cellStyle name="Header2 3 2 3 2 2" xfId="1549"/>
    <cellStyle name="Header2 3 2 3 3" xfId="1550"/>
    <cellStyle name="Header2 3 2 3 3 2" xfId="1551"/>
    <cellStyle name="Header2 3 2 3 4" xfId="1552"/>
    <cellStyle name="Header2 3 2 3 4 2" xfId="1553"/>
    <cellStyle name="Header2 3 2 3 5" xfId="1554"/>
    <cellStyle name="Header2 3 2 3 5 2" xfId="1555"/>
    <cellStyle name="Header2 3 2 3 6" xfId="1556"/>
    <cellStyle name="Header2 3 2 3 6 2" xfId="1557"/>
    <cellStyle name="Header2 3 2 3 7" xfId="1558"/>
    <cellStyle name="Header2 3 2 3 7 2" xfId="1559"/>
    <cellStyle name="Header2 3 2 3 8" xfId="1560"/>
    <cellStyle name="Header2 3 2 3 8 2" xfId="1561"/>
    <cellStyle name="Header2 3 2 3 9" xfId="1562"/>
    <cellStyle name="Header2 3 2 4" xfId="1563"/>
    <cellStyle name="Header2 3 2 4 2" xfId="1564"/>
    <cellStyle name="Header2 3 2 5" xfId="1565"/>
    <cellStyle name="Header2 3 2 5 2" xfId="1566"/>
    <cellStyle name="Header2 3 2 6" xfId="1567"/>
    <cellStyle name="Header2 3 2 6 2" xfId="1568"/>
    <cellStyle name="Header2 3 2 7" xfId="1569"/>
    <cellStyle name="Header2 3 2 7 2" xfId="1570"/>
    <cellStyle name="Header2 3 2 8" xfId="1571"/>
    <cellStyle name="Header2 3 2 8 2" xfId="1572"/>
    <cellStyle name="Header2 3 2 9" xfId="1573"/>
    <cellStyle name="Header2 3 2 9 2" xfId="1574"/>
    <cellStyle name="Header2 3 3" xfId="1575"/>
    <cellStyle name="Header2 3 3 2" xfId="1576"/>
    <cellStyle name="Header2 3 3 2 2" xfId="1577"/>
    <cellStyle name="Header2 3 3 3" xfId="1578"/>
    <cellStyle name="Header2 3 3 3 2" xfId="1579"/>
    <cellStyle name="Header2 3 3 4" xfId="1580"/>
    <cellStyle name="Header2 3 3 4 2" xfId="1581"/>
    <cellStyle name="Header2 3 3 5" xfId="1582"/>
    <cellStyle name="Header2 3 3 5 2" xfId="1583"/>
    <cellStyle name="Header2 3 3 6" xfId="1584"/>
    <cellStyle name="Header2 3 3 6 2" xfId="1585"/>
    <cellStyle name="Header2 3 3 7" xfId="1586"/>
    <cellStyle name="Header2 3 3 7 2" xfId="1587"/>
    <cellStyle name="Header2 3 3 8" xfId="1588"/>
    <cellStyle name="Header2 3 3 8 2" xfId="1589"/>
    <cellStyle name="Header2 3 3 9" xfId="1590"/>
    <cellStyle name="Header2 3 4" xfId="1591"/>
    <cellStyle name="Header2 3 4 2" xfId="1592"/>
    <cellStyle name="Header2 3 4 2 2" xfId="1593"/>
    <cellStyle name="Header2 3 4 3" xfId="1594"/>
    <cellStyle name="Header2 3 4 3 2" xfId="1595"/>
    <cellStyle name="Header2 3 4 4" xfId="1596"/>
    <cellStyle name="Header2 3 4 4 2" xfId="1597"/>
    <cellStyle name="Header2 3 4 5" xfId="1598"/>
    <cellStyle name="Header2 3 4 5 2" xfId="1599"/>
    <cellStyle name="Header2 3 4 6" xfId="1600"/>
    <cellStyle name="Header2 3 4 6 2" xfId="1601"/>
    <cellStyle name="Header2 3 4 7" xfId="1602"/>
    <cellStyle name="Header2 3 4 7 2" xfId="1603"/>
    <cellStyle name="Header2 3 4 8" xfId="1604"/>
    <cellStyle name="Header2 3 4 8 2" xfId="1605"/>
    <cellStyle name="Header2 3 4 9" xfId="1606"/>
    <cellStyle name="Header2 3 5" xfId="1607"/>
    <cellStyle name="Header2 3 5 2" xfId="1608"/>
    <cellStyle name="Header2 3 6" xfId="1609"/>
    <cellStyle name="Header2 3 6 2" xfId="1610"/>
    <cellStyle name="Header2 3 7" xfId="1611"/>
    <cellStyle name="Header2 3 7 2" xfId="1612"/>
    <cellStyle name="Header2 3 8" xfId="1613"/>
    <cellStyle name="Header2 3 8 2" xfId="1614"/>
    <cellStyle name="Header2 3 9" xfId="1615"/>
    <cellStyle name="Header2 3 9 2" xfId="1616"/>
    <cellStyle name="Header2 4" xfId="1617"/>
    <cellStyle name="Header2 4 10" xfId="1618"/>
    <cellStyle name="Header2 4 10 2" xfId="1619"/>
    <cellStyle name="Header2 4 11" xfId="1620"/>
    <cellStyle name="Header2 4 11 2" xfId="1621"/>
    <cellStyle name="Header2 4 12" xfId="1622"/>
    <cellStyle name="Header2 4 2" xfId="1623"/>
    <cellStyle name="Header2 4 2 10" xfId="1624"/>
    <cellStyle name="Header2 4 2 10 2" xfId="1625"/>
    <cellStyle name="Header2 4 2 11" xfId="1626"/>
    <cellStyle name="Header2 4 2 2" xfId="1627"/>
    <cellStyle name="Header2 4 2 2 2" xfId="1628"/>
    <cellStyle name="Header2 4 2 2 2 2" xfId="1629"/>
    <cellStyle name="Header2 4 2 2 3" xfId="1630"/>
    <cellStyle name="Header2 4 2 2 3 2" xfId="1631"/>
    <cellStyle name="Header2 4 2 2 4" xfId="1632"/>
    <cellStyle name="Header2 4 2 2 4 2" xfId="1633"/>
    <cellStyle name="Header2 4 2 2 5" xfId="1634"/>
    <cellStyle name="Header2 4 2 2 5 2" xfId="1635"/>
    <cellStyle name="Header2 4 2 2 6" xfId="1636"/>
    <cellStyle name="Header2 4 2 2 6 2" xfId="1637"/>
    <cellStyle name="Header2 4 2 2 7" xfId="1638"/>
    <cellStyle name="Header2 4 2 2 7 2" xfId="1639"/>
    <cellStyle name="Header2 4 2 2 8" xfId="1640"/>
    <cellStyle name="Header2 4 2 2 8 2" xfId="1641"/>
    <cellStyle name="Header2 4 2 2 9" xfId="1642"/>
    <cellStyle name="Header2 4 2 3" xfId="1643"/>
    <cellStyle name="Header2 4 2 3 2" xfId="1644"/>
    <cellStyle name="Header2 4 2 3 2 2" xfId="1645"/>
    <cellStyle name="Header2 4 2 3 3" xfId="1646"/>
    <cellStyle name="Header2 4 2 3 3 2" xfId="1647"/>
    <cellStyle name="Header2 4 2 3 4" xfId="1648"/>
    <cellStyle name="Header2 4 2 3 4 2" xfId="1649"/>
    <cellStyle name="Header2 4 2 3 5" xfId="1650"/>
    <cellStyle name="Header2 4 2 3 5 2" xfId="1651"/>
    <cellStyle name="Header2 4 2 3 6" xfId="1652"/>
    <cellStyle name="Header2 4 2 3 6 2" xfId="1653"/>
    <cellStyle name="Header2 4 2 3 7" xfId="1654"/>
    <cellStyle name="Header2 4 2 3 7 2" xfId="1655"/>
    <cellStyle name="Header2 4 2 3 8" xfId="1656"/>
    <cellStyle name="Header2 4 2 3 8 2" xfId="1657"/>
    <cellStyle name="Header2 4 2 3 9" xfId="1658"/>
    <cellStyle name="Header2 4 2 4" xfId="1659"/>
    <cellStyle name="Header2 4 2 4 2" xfId="1660"/>
    <cellStyle name="Header2 4 2 5" xfId="1661"/>
    <cellStyle name="Header2 4 2 5 2" xfId="1662"/>
    <cellStyle name="Header2 4 2 6" xfId="1663"/>
    <cellStyle name="Header2 4 2 6 2" xfId="1664"/>
    <cellStyle name="Header2 4 2 7" xfId="1665"/>
    <cellStyle name="Header2 4 2 7 2" xfId="1666"/>
    <cellStyle name="Header2 4 2 8" xfId="1667"/>
    <cellStyle name="Header2 4 2 8 2" xfId="1668"/>
    <cellStyle name="Header2 4 2 9" xfId="1669"/>
    <cellStyle name="Header2 4 2 9 2" xfId="1670"/>
    <cellStyle name="Header2 4 3" xfId="1671"/>
    <cellStyle name="Header2 4 3 2" xfId="1672"/>
    <cellStyle name="Header2 4 3 2 2" xfId="1673"/>
    <cellStyle name="Header2 4 3 3" xfId="1674"/>
    <cellStyle name="Header2 4 3 3 2" xfId="1675"/>
    <cellStyle name="Header2 4 3 4" xfId="1676"/>
    <cellStyle name="Header2 4 3 4 2" xfId="1677"/>
    <cellStyle name="Header2 4 3 5" xfId="1678"/>
    <cellStyle name="Header2 4 3 5 2" xfId="1679"/>
    <cellStyle name="Header2 4 3 6" xfId="1680"/>
    <cellStyle name="Header2 4 3 6 2" xfId="1681"/>
    <cellStyle name="Header2 4 3 7" xfId="1682"/>
    <cellStyle name="Header2 4 3 7 2" xfId="1683"/>
    <cellStyle name="Header2 4 3 8" xfId="1684"/>
    <cellStyle name="Header2 4 3 8 2" xfId="1685"/>
    <cellStyle name="Header2 4 3 9" xfId="1686"/>
    <cellStyle name="Header2 4 4" xfId="1687"/>
    <cellStyle name="Header2 4 4 2" xfId="1688"/>
    <cellStyle name="Header2 4 4 2 2" xfId="1689"/>
    <cellStyle name="Header2 4 4 3" xfId="1690"/>
    <cellStyle name="Header2 4 4 3 2" xfId="1691"/>
    <cellStyle name="Header2 4 4 4" xfId="1692"/>
    <cellStyle name="Header2 4 4 4 2" xfId="1693"/>
    <cellStyle name="Header2 4 4 5" xfId="1694"/>
    <cellStyle name="Header2 4 4 5 2" xfId="1695"/>
    <cellStyle name="Header2 4 4 6" xfId="1696"/>
    <cellStyle name="Header2 4 4 6 2" xfId="1697"/>
    <cellStyle name="Header2 4 4 7" xfId="1698"/>
    <cellStyle name="Header2 4 4 7 2" xfId="1699"/>
    <cellStyle name="Header2 4 4 8" xfId="1700"/>
    <cellStyle name="Header2 4 4 8 2" xfId="1701"/>
    <cellStyle name="Header2 4 4 9" xfId="1702"/>
    <cellStyle name="Header2 4 5" xfId="1703"/>
    <cellStyle name="Header2 4 5 2" xfId="1704"/>
    <cellStyle name="Header2 4 6" xfId="1705"/>
    <cellStyle name="Header2 4 6 2" xfId="1706"/>
    <cellStyle name="Header2 4 7" xfId="1707"/>
    <cellStyle name="Header2 4 7 2" xfId="1708"/>
    <cellStyle name="Header2 4 8" xfId="1709"/>
    <cellStyle name="Header2 4 8 2" xfId="1710"/>
    <cellStyle name="Header2 4 9" xfId="1711"/>
    <cellStyle name="Header2 4 9 2" xfId="1712"/>
    <cellStyle name="Header2 5" xfId="1713"/>
    <cellStyle name="Header2 5 10" xfId="1714"/>
    <cellStyle name="Header2 5 10 2" xfId="1715"/>
    <cellStyle name="Header2 5 11" xfId="1716"/>
    <cellStyle name="Header2 5 2" xfId="1717"/>
    <cellStyle name="Header2 5 2 2" xfId="1718"/>
    <cellStyle name="Header2 5 2 2 2" xfId="1719"/>
    <cellStyle name="Header2 5 2 3" xfId="1720"/>
    <cellStyle name="Header2 5 2 3 2" xfId="1721"/>
    <cellStyle name="Header2 5 2 4" xfId="1722"/>
    <cellStyle name="Header2 5 2 4 2" xfId="1723"/>
    <cellStyle name="Header2 5 2 5" xfId="1724"/>
    <cellStyle name="Header2 5 2 5 2" xfId="1725"/>
    <cellStyle name="Header2 5 2 6" xfId="1726"/>
    <cellStyle name="Header2 5 2 6 2" xfId="1727"/>
    <cellStyle name="Header2 5 2 7" xfId="1728"/>
    <cellStyle name="Header2 5 2 7 2" xfId="1729"/>
    <cellStyle name="Header2 5 2 8" xfId="1730"/>
    <cellStyle name="Header2 5 2 8 2" xfId="1731"/>
    <cellStyle name="Header2 5 2 9" xfId="1732"/>
    <cellStyle name="Header2 5 3" xfId="1733"/>
    <cellStyle name="Header2 5 3 2" xfId="1734"/>
    <cellStyle name="Header2 5 3 2 2" xfId="1735"/>
    <cellStyle name="Header2 5 3 3" xfId="1736"/>
    <cellStyle name="Header2 5 3 3 2" xfId="1737"/>
    <cellStyle name="Header2 5 3 4" xfId="1738"/>
    <cellStyle name="Header2 5 3 4 2" xfId="1739"/>
    <cellStyle name="Header2 5 3 5" xfId="1740"/>
    <cellStyle name="Header2 5 3 5 2" xfId="1741"/>
    <cellStyle name="Header2 5 3 6" xfId="1742"/>
    <cellStyle name="Header2 5 3 6 2" xfId="1743"/>
    <cellStyle name="Header2 5 3 7" xfId="1744"/>
    <cellStyle name="Header2 5 3 7 2" xfId="1745"/>
    <cellStyle name="Header2 5 3 8" xfId="1746"/>
    <cellStyle name="Header2 5 3 8 2" xfId="1747"/>
    <cellStyle name="Header2 5 3 9" xfId="1748"/>
    <cellStyle name="Header2 5 4" xfId="1749"/>
    <cellStyle name="Header2 5 4 2" xfId="1750"/>
    <cellStyle name="Header2 5 5" xfId="1751"/>
    <cellStyle name="Header2 5 5 2" xfId="1752"/>
    <cellStyle name="Header2 5 6" xfId="1753"/>
    <cellStyle name="Header2 5 6 2" xfId="1754"/>
    <cellStyle name="Header2 5 7" xfId="1755"/>
    <cellStyle name="Header2 5 7 2" xfId="1756"/>
    <cellStyle name="Header2 5 8" xfId="1757"/>
    <cellStyle name="Header2 5 8 2" xfId="1758"/>
    <cellStyle name="Header2 5 9" xfId="1759"/>
    <cellStyle name="Header2 5 9 2" xfId="1760"/>
    <cellStyle name="Header2 6" xfId="1761"/>
    <cellStyle name="Header2 6 10" xfId="1762"/>
    <cellStyle name="Header2 6 10 2" xfId="1763"/>
    <cellStyle name="Header2 6 11" xfId="1764"/>
    <cellStyle name="Header2 6 2" xfId="1765"/>
    <cellStyle name="Header2 6 2 2" xfId="1766"/>
    <cellStyle name="Header2 6 2 2 2" xfId="1767"/>
    <cellStyle name="Header2 6 2 3" xfId="1768"/>
    <cellStyle name="Header2 6 2 3 2" xfId="1769"/>
    <cellStyle name="Header2 6 2 4" xfId="1770"/>
    <cellStyle name="Header2 6 2 4 2" xfId="1771"/>
    <cellStyle name="Header2 6 2 5" xfId="1772"/>
    <cellStyle name="Header2 6 2 5 2" xfId="1773"/>
    <cellStyle name="Header2 6 2 6" xfId="1774"/>
    <cellStyle name="Header2 6 2 6 2" xfId="1775"/>
    <cellStyle name="Header2 6 2 7" xfId="1776"/>
    <cellStyle name="Header2 6 2 7 2" xfId="1777"/>
    <cellStyle name="Header2 6 2 8" xfId="1778"/>
    <cellStyle name="Header2 6 2 8 2" xfId="1779"/>
    <cellStyle name="Header2 6 2 9" xfId="1780"/>
    <cellStyle name="Header2 6 3" xfId="1781"/>
    <cellStyle name="Header2 6 3 2" xfId="1782"/>
    <cellStyle name="Header2 6 3 2 2" xfId="1783"/>
    <cellStyle name="Header2 6 3 3" xfId="1784"/>
    <cellStyle name="Header2 6 3 3 2" xfId="1785"/>
    <cellStyle name="Header2 6 3 4" xfId="1786"/>
    <cellStyle name="Header2 6 3 4 2" xfId="1787"/>
    <cellStyle name="Header2 6 3 5" xfId="1788"/>
    <cellStyle name="Header2 6 3 5 2" xfId="1789"/>
    <cellStyle name="Header2 6 3 6" xfId="1790"/>
    <cellStyle name="Header2 6 3 6 2" xfId="1791"/>
    <cellStyle name="Header2 6 3 7" xfId="1792"/>
    <cellStyle name="Header2 6 3 7 2" xfId="1793"/>
    <cellStyle name="Header2 6 3 8" xfId="1794"/>
    <cellStyle name="Header2 6 3 8 2" xfId="1795"/>
    <cellStyle name="Header2 6 3 9" xfId="1796"/>
    <cellStyle name="Header2 6 4" xfId="1797"/>
    <cellStyle name="Header2 6 4 2" xfId="1798"/>
    <cellStyle name="Header2 6 5" xfId="1799"/>
    <cellStyle name="Header2 6 5 2" xfId="1800"/>
    <cellStyle name="Header2 6 6" xfId="1801"/>
    <cellStyle name="Header2 6 6 2" xfId="1802"/>
    <cellStyle name="Header2 6 7" xfId="1803"/>
    <cellStyle name="Header2 6 7 2" xfId="1804"/>
    <cellStyle name="Header2 6 8" xfId="1805"/>
    <cellStyle name="Header2 6 8 2" xfId="1806"/>
    <cellStyle name="Header2 6 9" xfId="1807"/>
    <cellStyle name="Header2 6 9 2" xfId="1808"/>
    <cellStyle name="Header2 7" xfId="1809"/>
    <cellStyle name="Header2 7 2" xfId="1810"/>
    <cellStyle name="Header2 7 2 2" xfId="1811"/>
    <cellStyle name="Header2 7 3" xfId="1812"/>
    <cellStyle name="Header2 7 3 2" xfId="1813"/>
    <cellStyle name="Header2 7 4" xfId="1814"/>
    <cellStyle name="Header2 7 4 2" xfId="1815"/>
    <cellStyle name="Header2 7 5" xfId="1816"/>
    <cellStyle name="Header2 7 5 2" xfId="1817"/>
    <cellStyle name="Header2 7 6" xfId="1818"/>
    <cellStyle name="Header2 7 6 2" xfId="1819"/>
    <cellStyle name="Header2 7 7" xfId="1820"/>
    <cellStyle name="Header2 7 7 2" xfId="1821"/>
    <cellStyle name="Header2 7 8" xfId="1822"/>
    <cellStyle name="Header2 7 8 2" xfId="1823"/>
    <cellStyle name="Header2 7 9" xfId="1824"/>
    <cellStyle name="Header2 8" xfId="1825"/>
    <cellStyle name="Heading 1 2" xfId="1826"/>
    <cellStyle name="Heading 1 2 2" xfId="1827"/>
    <cellStyle name="Heading 1 3" xfId="1828"/>
    <cellStyle name="Heading 1 3 2" xfId="1829"/>
    <cellStyle name="Heading 1 4" xfId="1830"/>
    <cellStyle name="Heading 1 5" xfId="1831"/>
    <cellStyle name="Heading 2 2" xfId="1832"/>
    <cellStyle name="Heading 2 2 2" xfId="1833"/>
    <cellStyle name="Heading 2 3" xfId="1834"/>
    <cellStyle name="Heading 2 3 2" xfId="1835"/>
    <cellStyle name="Heading 2 4" xfId="1836"/>
    <cellStyle name="Heading 2 5" xfId="1837"/>
    <cellStyle name="Heading 3 2" xfId="1838"/>
    <cellStyle name="Heading 3 2 2" xfId="1839"/>
    <cellStyle name="Heading 3 3" xfId="1840"/>
    <cellStyle name="Heading 3 4" xfId="1841"/>
    <cellStyle name="Heading 4 2" xfId="1842"/>
    <cellStyle name="Heading 4 2 2" xfId="1843"/>
    <cellStyle name="Heading 4 3" xfId="1844"/>
    <cellStyle name="Heading 4 4" xfId="1845"/>
    <cellStyle name="Heading1" xfId="1846"/>
    <cellStyle name="Heading2" xfId="1847"/>
    <cellStyle name="HEADINGS" xfId="1848"/>
    <cellStyle name="HEADINGSTOP" xfId="1849"/>
    <cellStyle name="Input [yellow]" xfId="1850"/>
    <cellStyle name="Input [yellow] 10" xfId="1851"/>
    <cellStyle name="Input [yellow] 10 2" xfId="1852"/>
    <cellStyle name="Input [yellow] 10 3" xfId="1853"/>
    <cellStyle name="Input [yellow] 11" xfId="1854"/>
    <cellStyle name="Input [yellow] 11 2" xfId="1855"/>
    <cellStyle name="Input [yellow] 11 3" xfId="1856"/>
    <cellStyle name="Input [yellow] 12" xfId="1857"/>
    <cellStyle name="Input [yellow] 12 2" xfId="1858"/>
    <cellStyle name="Input [yellow] 12 3" xfId="1859"/>
    <cellStyle name="Input [yellow] 13" xfId="1860"/>
    <cellStyle name="Input [yellow] 13 2" xfId="1861"/>
    <cellStyle name="Input [yellow] 13 3" xfId="1862"/>
    <cellStyle name="Input [yellow] 14" xfId="1863"/>
    <cellStyle name="Input [yellow] 14 2" xfId="1864"/>
    <cellStyle name="Input [yellow] 14 3" xfId="1865"/>
    <cellStyle name="Input [yellow] 15" xfId="1866"/>
    <cellStyle name="Input [yellow] 16" xfId="1867"/>
    <cellStyle name="Input [yellow] 2" xfId="1868"/>
    <cellStyle name="Input [yellow] 2 2" xfId="1869"/>
    <cellStyle name="Input [yellow] 2 2 10" xfId="1870"/>
    <cellStyle name="Input [yellow] 2 2 10 2" xfId="1871"/>
    <cellStyle name="Input [yellow] 2 2 11" xfId="1872"/>
    <cellStyle name="Input [yellow] 2 2 11 2" xfId="1873"/>
    <cellStyle name="Input [yellow] 2 2 12" xfId="1874"/>
    <cellStyle name="Input [yellow] 2 2 2" xfId="1875"/>
    <cellStyle name="Input [yellow] 2 2 2 10" xfId="1876"/>
    <cellStyle name="Input [yellow] 2 2 2 10 2" xfId="1877"/>
    <cellStyle name="Input [yellow] 2 2 2 11" xfId="1878"/>
    <cellStyle name="Input [yellow] 2 2 2 2" xfId="1879"/>
    <cellStyle name="Input [yellow] 2 2 2 2 2" xfId="1880"/>
    <cellStyle name="Input [yellow] 2 2 2 2 2 2" xfId="1881"/>
    <cellStyle name="Input [yellow] 2 2 2 2 3" xfId="1882"/>
    <cellStyle name="Input [yellow] 2 2 2 2 3 2" xfId="1883"/>
    <cellStyle name="Input [yellow] 2 2 2 2 4" xfId="1884"/>
    <cellStyle name="Input [yellow] 2 2 2 2 4 2" xfId="1885"/>
    <cellStyle name="Input [yellow] 2 2 2 2 5" xfId="1886"/>
    <cellStyle name="Input [yellow] 2 2 2 2 5 2" xfId="1887"/>
    <cellStyle name="Input [yellow] 2 2 2 2 6" xfId="1888"/>
    <cellStyle name="Input [yellow] 2 2 2 2 6 2" xfId="1889"/>
    <cellStyle name="Input [yellow] 2 2 2 2 7" xfId="1890"/>
    <cellStyle name="Input [yellow] 2 2 2 2 7 2" xfId="1891"/>
    <cellStyle name="Input [yellow] 2 2 2 2 8" xfId="1892"/>
    <cellStyle name="Input [yellow] 2 2 2 2 8 2" xfId="1893"/>
    <cellStyle name="Input [yellow] 2 2 2 2 9" xfId="1894"/>
    <cellStyle name="Input [yellow] 2 2 2 3" xfId="1895"/>
    <cellStyle name="Input [yellow] 2 2 2 3 2" xfId="1896"/>
    <cellStyle name="Input [yellow] 2 2 2 3 2 2" xfId="1897"/>
    <cellStyle name="Input [yellow] 2 2 2 3 3" xfId="1898"/>
    <cellStyle name="Input [yellow] 2 2 2 3 3 2" xfId="1899"/>
    <cellStyle name="Input [yellow] 2 2 2 3 4" xfId="1900"/>
    <cellStyle name="Input [yellow] 2 2 2 3 4 2" xfId="1901"/>
    <cellStyle name="Input [yellow] 2 2 2 3 5" xfId="1902"/>
    <cellStyle name="Input [yellow] 2 2 2 3 5 2" xfId="1903"/>
    <cellStyle name="Input [yellow] 2 2 2 3 6" xfId="1904"/>
    <cellStyle name="Input [yellow] 2 2 2 3 6 2" xfId="1905"/>
    <cellStyle name="Input [yellow] 2 2 2 3 7" xfId="1906"/>
    <cellStyle name="Input [yellow] 2 2 2 3 7 2" xfId="1907"/>
    <cellStyle name="Input [yellow] 2 2 2 3 8" xfId="1908"/>
    <cellStyle name="Input [yellow] 2 2 2 3 8 2" xfId="1909"/>
    <cellStyle name="Input [yellow] 2 2 2 3 9" xfId="1910"/>
    <cellStyle name="Input [yellow] 2 2 2 4" xfId="1911"/>
    <cellStyle name="Input [yellow] 2 2 2 4 2" xfId="1912"/>
    <cellStyle name="Input [yellow] 2 2 2 5" xfId="1913"/>
    <cellStyle name="Input [yellow] 2 2 2 5 2" xfId="1914"/>
    <cellStyle name="Input [yellow] 2 2 2 6" xfId="1915"/>
    <cellStyle name="Input [yellow] 2 2 2 6 2" xfId="1916"/>
    <cellStyle name="Input [yellow] 2 2 2 7" xfId="1917"/>
    <cellStyle name="Input [yellow] 2 2 2 7 2" xfId="1918"/>
    <cellStyle name="Input [yellow] 2 2 2 8" xfId="1919"/>
    <cellStyle name="Input [yellow] 2 2 2 8 2" xfId="1920"/>
    <cellStyle name="Input [yellow] 2 2 2 9" xfId="1921"/>
    <cellStyle name="Input [yellow] 2 2 2 9 2" xfId="1922"/>
    <cellStyle name="Input [yellow] 2 2 3" xfId="1923"/>
    <cellStyle name="Input [yellow] 2 2 3 2" xfId="1924"/>
    <cellStyle name="Input [yellow] 2 2 3 2 2" xfId="1925"/>
    <cellStyle name="Input [yellow] 2 2 3 3" xfId="1926"/>
    <cellStyle name="Input [yellow] 2 2 3 3 2" xfId="1927"/>
    <cellStyle name="Input [yellow] 2 2 3 4" xfId="1928"/>
    <cellStyle name="Input [yellow] 2 2 3 4 2" xfId="1929"/>
    <cellStyle name="Input [yellow] 2 2 3 5" xfId="1930"/>
    <cellStyle name="Input [yellow] 2 2 3 5 2" xfId="1931"/>
    <cellStyle name="Input [yellow] 2 2 3 6" xfId="1932"/>
    <cellStyle name="Input [yellow] 2 2 3 6 2" xfId="1933"/>
    <cellStyle name="Input [yellow] 2 2 3 7" xfId="1934"/>
    <cellStyle name="Input [yellow] 2 2 3 7 2" xfId="1935"/>
    <cellStyle name="Input [yellow] 2 2 3 8" xfId="1936"/>
    <cellStyle name="Input [yellow] 2 2 3 8 2" xfId="1937"/>
    <cellStyle name="Input [yellow] 2 2 3 9" xfId="1938"/>
    <cellStyle name="Input [yellow] 2 2 4" xfId="1939"/>
    <cellStyle name="Input [yellow] 2 2 4 2" xfId="1940"/>
    <cellStyle name="Input [yellow] 2 2 4 2 2" xfId="1941"/>
    <cellStyle name="Input [yellow] 2 2 4 3" xfId="1942"/>
    <cellStyle name="Input [yellow] 2 2 4 3 2" xfId="1943"/>
    <cellStyle name="Input [yellow] 2 2 4 4" xfId="1944"/>
    <cellStyle name="Input [yellow] 2 2 4 4 2" xfId="1945"/>
    <cellStyle name="Input [yellow] 2 2 4 5" xfId="1946"/>
    <cellStyle name="Input [yellow] 2 2 4 5 2" xfId="1947"/>
    <cellStyle name="Input [yellow] 2 2 4 6" xfId="1948"/>
    <cellStyle name="Input [yellow] 2 2 4 6 2" xfId="1949"/>
    <cellStyle name="Input [yellow] 2 2 4 7" xfId="1950"/>
    <cellStyle name="Input [yellow] 2 2 4 7 2" xfId="1951"/>
    <cellStyle name="Input [yellow] 2 2 4 8" xfId="1952"/>
    <cellStyle name="Input [yellow] 2 2 4 8 2" xfId="1953"/>
    <cellStyle name="Input [yellow] 2 2 4 9" xfId="1954"/>
    <cellStyle name="Input [yellow] 2 2 5" xfId="1955"/>
    <cellStyle name="Input [yellow] 2 2 5 2" xfId="1956"/>
    <cellStyle name="Input [yellow] 2 2 6" xfId="1957"/>
    <cellStyle name="Input [yellow] 2 2 6 2" xfId="1958"/>
    <cellStyle name="Input [yellow] 2 2 7" xfId="1959"/>
    <cellStyle name="Input [yellow] 2 2 7 2" xfId="1960"/>
    <cellStyle name="Input [yellow] 2 2 8" xfId="1961"/>
    <cellStyle name="Input [yellow] 2 2 8 2" xfId="1962"/>
    <cellStyle name="Input [yellow] 2 2 9" xfId="1963"/>
    <cellStyle name="Input [yellow] 2 2 9 2" xfId="1964"/>
    <cellStyle name="Input [yellow] 2 3" xfId="1965"/>
    <cellStyle name="Input [yellow] 2 3 10" xfId="1966"/>
    <cellStyle name="Input [yellow] 2 3 10 2" xfId="1967"/>
    <cellStyle name="Input [yellow] 2 3 11" xfId="1968"/>
    <cellStyle name="Input [yellow] 2 3 11 2" xfId="1969"/>
    <cellStyle name="Input [yellow] 2 3 12" xfId="1970"/>
    <cellStyle name="Input [yellow] 2 3 2" xfId="1971"/>
    <cellStyle name="Input [yellow] 2 3 2 10" xfId="1972"/>
    <cellStyle name="Input [yellow] 2 3 2 10 2" xfId="1973"/>
    <cellStyle name="Input [yellow] 2 3 2 11" xfId="1974"/>
    <cellStyle name="Input [yellow] 2 3 2 2" xfId="1975"/>
    <cellStyle name="Input [yellow] 2 3 2 2 2" xfId="1976"/>
    <cellStyle name="Input [yellow] 2 3 2 2 2 2" xfId="1977"/>
    <cellStyle name="Input [yellow] 2 3 2 2 3" xfId="1978"/>
    <cellStyle name="Input [yellow] 2 3 2 2 3 2" xfId="1979"/>
    <cellStyle name="Input [yellow] 2 3 2 2 4" xfId="1980"/>
    <cellStyle name="Input [yellow] 2 3 2 2 4 2" xfId="1981"/>
    <cellStyle name="Input [yellow] 2 3 2 2 5" xfId="1982"/>
    <cellStyle name="Input [yellow] 2 3 2 2 5 2" xfId="1983"/>
    <cellStyle name="Input [yellow] 2 3 2 2 6" xfId="1984"/>
    <cellStyle name="Input [yellow] 2 3 2 2 6 2" xfId="1985"/>
    <cellStyle name="Input [yellow] 2 3 2 2 7" xfId="1986"/>
    <cellStyle name="Input [yellow] 2 3 2 2 7 2" xfId="1987"/>
    <cellStyle name="Input [yellow] 2 3 2 2 8" xfId="1988"/>
    <cellStyle name="Input [yellow] 2 3 2 2 8 2" xfId="1989"/>
    <cellStyle name="Input [yellow] 2 3 2 2 9" xfId="1990"/>
    <cellStyle name="Input [yellow] 2 3 2 3" xfId="1991"/>
    <cellStyle name="Input [yellow] 2 3 2 3 2" xfId="1992"/>
    <cellStyle name="Input [yellow] 2 3 2 3 2 2" xfId="1993"/>
    <cellStyle name="Input [yellow] 2 3 2 3 3" xfId="1994"/>
    <cellStyle name="Input [yellow] 2 3 2 3 3 2" xfId="1995"/>
    <cellStyle name="Input [yellow] 2 3 2 3 4" xfId="1996"/>
    <cellStyle name="Input [yellow] 2 3 2 3 4 2" xfId="1997"/>
    <cellStyle name="Input [yellow] 2 3 2 3 5" xfId="1998"/>
    <cellStyle name="Input [yellow] 2 3 2 3 5 2" xfId="1999"/>
    <cellStyle name="Input [yellow] 2 3 2 3 6" xfId="2000"/>
    <cellStyle name="Input [yellow] 2 3 2 3 6 2" xfId="2001"/>
    <cellStyle name="Input [yellow] 2 3 2 3 7" xfId="2002"/>
    <cellStyle name="Input [yellow] 2 3 2 3 7 2" xfId="2003"/>
    <cellStyle name="Input [yellow] 2 3 2 3 8" xfId="2004"/>
    <cellStyle name="Input [yellow] 2 3 2 3 8 2" xfId="2005"/>
    <cellStyle name="Input [yellow] 2 3 2 3 9" xfId="2006"/>
    <cellStyle name="Input [yellow] 2 3 2 4" xfId="2007"/>
    <cellStyle name="Input [yellow] 2 3 2 4 2" xfId="2008"/>
    <cellStyle name="Input [yellow] 2 3 2 5" xfId="2009"/>
    <cellStyle name="Input [yellow] 2 3 2 5 2" xfId="2010"/>
    <cellStyle name="Input [yellow] 2 3 2 6" xfId="2011"/>
    <cellStyle name="Input [yellow] 2 3 2 6 2" xfId="2012"/>
    <cellStyle name="Input [yellow] 2 3 2 7" xfId="2013"/>
    <cellStyle name="Input [yellow] 2 3 2 7 2" xfId="2014"/>
    <cellStyle name="Input [yellow] 2 3 2 8" xfId="2015"/>
    <cellStyle name="Input [yellow] 2 3 2 8 2" xfId="2016"/>
    <cellStyle name="Input [yellow] 2 3 2 9" xfId="2017"/>
    <cellStyle name="Input [yellow] 2 3 2 9 2" xfId="2018"/>
    <cellStyle name="Input [yellow] 2 3 3" xfId="2019"/>
    <cellStyle name="Input [yellow] 2 3 3 2" xfId="2020"/>
    <cellStyle name="Input [yellow] 2 3 3 2 2" xfId="2021"/>
    <cellStyle name="Input [yellow] 2 3 3 3" xfId="2022"/>
    <cellStyle name="Input [yellow] 2 3 3 3 2" xfId="2023"/>
    <cellStyle name="Input [yellow] 2 3 3 4" xfId="2024"/>
    <cellStyle name="Input [yellow] 2 3 3 4 2" xfId="2025"/>
    <cellStyle name="Input [yellow] 2 3 3 5" xfId="2026"/>
    <cellStyle name="Input [yellow] 2 3 3 5 2" xfId="2027"/>
    <cellStyle name="Input [yellow] 2 3 3 6" xfId="2028"/>
    <cellStyle name="Input [yellow] 2 3 3 6 2" xfId="2029"/>
    <cellStyle name="Input [yellow] 2 3 3 7" xfId="2030"/>
    <cellStyle name="Input [yellow] 2 3 3 7 2" xfId="2031"/>
    <cellStyle name="Input [yellow] 2 3 3 8" xfId="2032"/>
    <cellStyle name="Input [yellow] 2 3 3 8 2" xfId="2033"/>
    <cellStyle name="Input [yellow] 2 3 3 9" xfId="2034"/>
    <cellStyle name="Input [yellow] 2 3 4" xfId="2035"/>
    <cellStyle name="Input [yellow] 2 3 4 2" xfId="2036"/>
    <cellStyle name="Input [yellow] 2 3 4 2 2" xfId="2037"/>
    <cellStyle name="Input [yellow] 2 3 4 3" xfId="2038"/>
    <cellStyle name="Input [yellow] 2 3 4 3 2" xfId="2039"/>
    <cellStyle name="Input [yellow] 2 3 4 4" xfId="2040"/>
    <cellStyle name="Input [yellow] 2 3 4 4 2" xfId="2041"/>
    <cellStyle name="Input [yellow] 2 3 4 5" xfId="2042"/>
    <cellStyle name="Input [yellow] 2 3 4 5 2" xfId="2043"/>
    <cellStyle name="Input [yellow] 2 3 4 6" xfId="2044"/>
    <cellStyle name="Input [yellow] 2 3 4 6 2" xfId="2045"/>
    <cellStyle name="Input [yellow] 2 3 4 7" xfId="2046"/>
    <cellStyle name="Input [yellow] 2 3 4 7 2" xfId="2047"/>
    <cellStyle name="Input [yellow] 2 3 4 8" xfId="2048"/>
    <cellStyle name="Input [yellow] 2 3 4 8 2" xfId="2049"/>
    <cellStyle name="Input [yellow] 2 3 4 9" xfId="2050"/>
    <cellStyle name="Input [yellow] 2 3 5" xfId="2051"/>
    <cellStyle name="Input [yellow] 2 3 5 2" xfId="2052"/>
    <cellStyle name="Input [yellow] 2 3 6" xfId="2053"/>
    <cellStyle name="Input [yellow] 2 3 6 2" xfId="2054"/>
    <cellStyle name="Input [yellow] 2 3 7" xfId="2055"/>
    <cellStyle name="Input [yellow] 2 3 7 2" xfId="2056"/>
    <cellStyle name="Input [yellow] 2 3 8" xfId="2057"/>
    <cellStyle name="Input [yellow] 2 3 8 2" xfId="2058"/>
    <cellStyle name="Input [yellow] 2 3 9" xfId="2059"/>
    <cellStyle name="Input [yellow] 2 3 9 2" xfId="2060"/>
    <cellStyle name="Input [yellow] 2 4" xfId="2061"/>
    <cellStyle name="Input [yellow] 2 4 10" xfId="2062"/>
    <cellStyle name="Input [yellow] 2 4 10 2" xfId="2063"/>
    <cellStyle name="Input [yellow] 2 4 11" xfId="2064"/>
    <cellStyle name="Input [yellow] 2 4 2" xfId="2065"/>
    <cellStyle name="Input [yellow] 2 4 2 2" xfId="2066"/>
    <cellStyle name="Input [yellow] 2 4 2 2 2" xfId="2067"/>
    <cellStyle name="Input [yellow] 2 4 2 3" xfId="2068"/>
    <cellStyle name="Input [yellow] 2 4 2 3 2" xfId="2069"/>
    <cellStyle name="Input [yellow] 2 4 2 4" xfId="2070"/>
    <cellStyle name="Input [yellow] 2 4 2 4 2" xfId="2071"/>
    <cellStyle name="Input [yellow] 2 4 2 5" xfId="2072"/>
    <cellStyle name="Input [yellow] 2 4 2 5 2" xfId="2073"/>
    <cellStyle name="Input [yellow] 2 4 2 6" xfId="2074"/>
    <cellStyle name="Input [yellow] 2 4 2 6 2" xfId="2075"/>
    <cellStyle name="Input [yellow] 2 4 2 7" xfId="2076"/>
    <cellStyle name="Input [yellow] 2 4 2 7 2" xfId="2077"/>
    <cellStyle name="Input [yellow] 2 4 2 8" xfId="2078"/>
    <cellStyle name="Input [yellow] 2 4 2 8 2" xfId="2079"/>
    <cellStyle name="Input [yellow] 2 4 2 9" xfId="2080"/>
    <cellStyle name="Input [yellow] 2 4 3" xfId="2081"/>
    <cellStyle name="Input [yellow] 2 4 3 2" xfId="2082"/>
    <cellStyle name="Input [yellow] 2 4 3 2 2" xfId="2083"/>
    <cellStyle name="Input [yellow] 2 4 3 3" xfId="2084"/>
    <cellStyle name="Input [yellow] 2 4 3 3 2" xfId="2085"/>
    <cellStyle name="Input [yellow] 2 4 3 4" xfId="2086"/>
    <cellStyle name="Input [yellow] 2 4 3 4 2" xfId="2087"/>
    <cellStyle name="Input [yellow] 2 4 3 5" xfId="2088"/>
    <cellStyle name="Input [yellow] 2 4 3 5 2" xfId="2089"/>
    <cellStyle name="Input [yellow] 2 4 3 6" xfId="2090"/>
    <cellStyle name="Input [yellow] 2 4 3 6 2" xfId="2091"/>
    <cellStyle name="Input [yellow] 2 4 3 7" xfId="2092"/>
    <cellStyle name="Input [yellow] 2 4 3 7 2" xfId="2093"/>
    <cellStyle name="Input [yellow] 2 4 3 8" xfId="2094"/>
    <cellStyle name="Input [yellow] 2 4 3 8 2" xfId="2095"/>
    <cellStyle name="Input [yellow] 2 4 3 9" xfId="2096"/>
    <cellStyle name="Input [yellow] 2 4 4" xfId="2097"/>
    <cellStyle name="Input [yellow] 2 4 4 2" xfId="2098"/>
    <cellStyle name="Input [yellow] 2 4 5" xfId="2099"/>
    <cellStyle name="Input [yellow] 2 4 5 2" xfId="2100"/>
    <cellStyle name="Input [yellow] 2 4 6" xfId="2101"/>
    <cellStyle name="Input [yellow] 2 4 6 2" xfId="2102"/>
    <cellStyle name="Input [yellow] 2 4 7" xfId="2103"/>
    <cellStyle name="Input [yellow] 2 4 7 2" xfId="2104"/>
    <cellStyle name="Input [yellow] 2 4 8" xfId="2105"/>
    <cellStyle name="Input [yellow] 2 4 8 2" xfId="2106"/>
    <cellStyle name="Input [yellow] 2 4 9" xfId="2107"/>
    <cellStyle name="Input [yellow] 2 4 9 2" xfId="2108"/>
    <cellStyle name="Input [yellow] 2 5" xfId="2109"/>
    <cellStyle name="Input [yellow] 2 5 2" xfId="2110"/>
    <cellStyle name="Input [yellow] 2 5 2 2" xfId="2111"/>
    <cellStyle name="Input [yellow] 2 5 3" xfId="2112"/>
    <cellStyle name="Input [yellow] 2 5 3 2" xfId="2113"/>
    <cellStyle name="Input [yellow] 2 5 4" xfId="2114"/>
    <cellStyle name="Input [yellow] 2 5 4 2" xfId="2115"/>
    <cellStyle name="Input [yellow] 2 5 5" xfId="2116"/>
    <cellStyle name="Input [yellow] 2 5 5 2" xfId="2117"/>
    <cellStyle name="Input [yellow] 2 5 6" xfId="2118"/>
    <cellStyle name="Input [yellow] 2 5 6 2" xfId="2119"/>
    <cellStyle name="Input [yellow] 2 5 7" xfId="2120"/>
    <cellStyle name="Input [yellow] 2 5 7 2" xfId="2121"/>
    <cellStyle name="Input [yellow] 2 5 8" xfId="2122"/>
    <cellStyle name="Input [yellow] 2 5 8 2" xfId="2123"/>
    <cellStyle name="Input [yellow] 2 5 9" xfId="2124"/>
    <cellStyle name="Input [yellow] 2 6" xfId="2125"/>
    <cellStyle name="Input [yellow] 3" xfId="2126"/>
    <cellStyle name="Input [yellow] 3 10" xfId="2127"/>
    <cellStyle name="Input [yellow] 3 10 2" xfId="2128"/>
    <cellStyle name="Input [yellow] 3 11" xfId="2129"/>
    <cellStyle name="Input [yellow] 3 11 2" xfId="2130"/>
    <cellStyle name="Input [yellow] 3 12" xfId="2131"/>
    <cellStyle name="Input [yellow] 3 2" xfId="2132"/>
    <cellStyle name="Input [yellow] 3 2 10" xfId="2133"/>
    <cellStyle name="Input [yellow] 3 2 10 2" xfId="2134"/>
    <cellStyle name="Input [yellow] 3 2 11" xfId="2135"/>
    <cellStyle name="Input [yellow] 3 2 2" xfId="2136"/>
    <cellStyle name="Input [yellow] 3 2 2 2" xfId="2137"/>
    <cellStyle name="Input [yellow] 3 2 2 2 2" xfId="2138"/>
    <cellStyle name="Input [yellow] 3 2 2 3" xfId="2139"/>
    <cellStyle name="Input [yellow] 3 2 2 3 2" xfId="2140"/>
    <cellStyle name="Input [yellow] 3 2 2 4" xfId="2141"/>
    <cellStyle name="Input [yellow] 3 2 2 4 2" xfId="2142"/>
    <cellStyle name="Input [yellow] 3 2 2 5" xfId="2143"/>
    <cellStyle name="Input [yellow] 3 2 2 5 2" xfId="2144"/>
    <cellStyle name="Input [yellow] 3 2 2 6" xfId="2145"/>
    <cellStyle name="Input [yellow] 3 2 2 6 2" xfId="2146"/>
    <cellStyle name="Input [yellow] 3 2 2 7" xfId="2147"/>
    <cellStyle name="Input [yellow] 3 2 2 7 2" xfId="2148"/>
    <cellStyle name="Input [yellow] 3 2 2 8" xfId="2149"/>
    <cellStyle name="Input [yellow] 3 2 2 8 2" xfId="2150"/>
    <cellStyle name="Input [yellow] 3 2 2 9" xfId="2151"/>
    <cellStyle name="Input [yellow] 3 2 3" xfId="2152"/>
    <cellStyle name="Input [yellow] 3 2 3 2" xfId="2153"/>
    <cellStyle name="Input [yellow] 3 2 3 2 2" xfId="2154"/>
    <cellStyle name="Input [yellow] 3 2 3 3" xfId="2155"/>
    <cellStyle name="Input [yellow] 3 2 3 3 2" xfId="2156"/>
    <cellStyle name="Input [yellow] 3 2 3 4" xfId="2157"/>
    <cellStyle name="Input [yellow] 3 2 3 4 2" xfId="2158"/>
    <cellStyle name="Input [yellow] 3 2 3 5" xfId="2159"/>
    <cellStyle name="Input [yellow] 3 2 3 5 2" xfId="2160"/>
    <cellStyle name="Input [yellow] 3 2 3 6" xfId="2161"/>
    <cellStyle name="Input [yellow] 3 2 3 6 2" xfId="2162"/>
    <cellStyle name="Input [yellow] 3 2 3 7" xfId="2163"/>
    <cellStyle name="Input [yellow] 3 2 3 7 2" xfId="2164"/>
    <cellStyle name="Input [yellow] 3 2 3 8" xfId="2165"/>
    <cellStyle name="Input [yellow] 3 2 3 8 2" xfId="2166"/>
    <cellStyle name="Input [yellow] 3 2 3 9" xfId="2167"/>
    <cellStyle name="Input [yellow] 3 2 4" xfId="2168"/>
    <cellStyle name="Input [yellow] 3 2 4 2" xfId="2169"/>
    <cellStyle name="Input [yellow] 3 2 5" xfId="2170"/>
    <cellStyle name="Input [yellow] 3 2 5 2" xfId="2171"/>
    <cellStyle name="Input [yellow] 3 2 6" xfId="2172"/>
    <cellStyle name="Input [yellow] 3 2 6 2" xfId="2173"/>
    <cellStyle name="Input [yellow] 3 2 7" xfId="2174"/>
    <cellStyle name="Input [yellow] 3 2 7 2" xfId="2175"/>
    <cellStyle name="Input [yellow] 3 2 8" xfId="2176"/>
    <cellStyle name="Input [yellow] 3 2 8 2" xfId="2177"/>
    <cellStyle name="Input [yellow] 3 2 9" xfId="2178"/>
    <cellStyle name="Input [yellow] 3 2 9 2" xfId="2179"/>
    <cellStyle name="Input [yellow] 3 3" xfId="2180"/>
    <cellStyle name="Input [yellow] 3 3 2" xfId="2181"/>
    <cellStyle name="Input [yellow] 3 3 2 2" xfId="2182"/>
    <cellStyle name="Input [yellow] 3 3 3" xfId="2183"/>
    <cellStyle name="Input [yellow] 3 3 3 2" xfId="2184"/>
    <cellStyle name="Input [yellow] 3 3 4" xfId="2185"/>
    <cellStyle name="Input [yellow] 3 3 4 2" xfId="2186"/>
    <cellStyle name="Input [yellow] 3 3 5" xfId="2187"/>
    <cellStyle name="Input [yellow] 3 3 5 2" xfId="2188"/>
    <cellStyle name="Input [yellow] 3 3 6" xfId="2189"/>
    <cellStyle name="Input [yellow] 3 3 6 2" xfId="2190"/>
    <cellStyle name="Input [yellow] 3 3 7" xfId="2191"/>
    <cellStyle name="Input [yellow] 3 3 7 2" xfId="2192"/>
    <cellStyle name="Input [yellow] 3 3 8" xfId="2193"/>
    <cellStyle name="Input [yellow] 3 3 8 2" xfId="2194"/>
    <cellStyle name="Input [yellow] 3 3 9" xfId="2195"/>
    <cellStyle name="Input [yellow] 3 4" xfId="2196"/>
    <cellStyle name="Input [yellow] 3 4 2" xfId="2197"/>
    <cellStyle name="Input [yellow] 3 4 2 2" xfId="2198"/>
    <cellStyle name="Input [yellow] 3 4 3" xfId="2199"/>
    <cellStyle name="Input [yellow] 3 4 3 2" xfId="2200"/>
    <cellStyle name="Input [yellow] 3 4 4" xfId="2201"/>
    <cellStyle name="Input [yellow] 3 4 4 2" xfId="2202"/>
    <cellStyle name="Input [yellow] 3 4 5" xfId="2203"/>
    <cellStyle name="Input [yellow] 3 4 5 2" xfId="2204"/>
    <cellStyle name="Input [yellow] 3 4 6" xfId="2205"/>
    <cellStyle name="Input [yellow] 3 4 6 2" xfId="2206"/>
    <cellStyle name="Input [yellow] 3 4 7" xfId="2207"/>
    <cellStyle name="Input [yellow] 3 4 7 2" xfId="2208"/>
    <cellStyle name="Input [yellow] 3 4 8" xfId="2209"/>
    <cellStyle name="Input [yellow] 3 4 8 2" xfId="2210"/>
    <cellStyle name="Input [yellow] 3 4 9" xfId="2211"/>
    <cellStyle name="Input [yellow] 3 5" xfId="2212"/>
    <cellStyle name="Input [yellow] 3 5 2" xfId="2213"/>
    <cellStyle name="Input [yellow] 3 6" xfId="2214"/>
    <cellStyle name="Input [yellow] 3 6 2" xfId="2215"/>
    <cellStyle name="Input [yellow] 3 7" xfId="2216"/>
    <cellStyle name="Input [yellow] 3 7 2" xfId="2217"/>
    <cellStyle name="Input [yellow] 3 8" xfId="2218"/>
    <cellStyle name="Input [yellow] 3 8 2" xfId="2219"/>
    <cellStyle name="Input [yellow] 3 9" xfId="2220"/>
    <cellStyle name="Input [yellow] 3 9 2" xfId="2221"/>
    <cellStyle name="Input [yellow] 4" xfId="2222"/>
    <cellStyle name="Input [yellow] 4 10" xfId="2223"/>
    <cellStyle name="Input [yellow] 4 10 2" xfId="2224"/>
    <cellStyle name="Input [yellow] 4 11" xfId="2225"/>
    <cellStyle name="Input [yellow] 4 11 2" xfId="2226"/>
    <cellStyle name="Input [yellow] 4 12" xfId="2227"/>
    <cellStyle name="Input [yellow] 4 2" xfId="2228"/>
    <cellStyle name="Input [yellow] 4 2 10" xfId="2229"/>
    <cellStyle name="Input [yellow] 4 2 10 2" xfId="2230"/>
    <cellStyle name="Input [yellow] 4 2 11" xfId="2231"/>
    <cellStyle name="Input [yellow] 4 2 2" xfId="2232"/>
    <cellStyle name="Input [yellow] 4 2 2 2" xfId="2233"/>
    <cellStyle name="Input [yellow] 4 2 2 2 2" xfId="2234"/>
    <cellStyle name="Input [yellow] 4 2 2 3" xfId="2235"/>
    <cellStyle name="Input [yellow] 4 2 2 3 2" xfId="2236"/>
    <cellStyle name="Input [yellow] 4 2 2 4" xfId="2237"/>
    <cellStyle name="Input [yellow] 4 2 2 4 2" xfId="2238"/>
    <cellStyle name="Input [yellow] 4 2 2 5" xfId="2239"/>
    <cellStyle name="Input [yellow] 4 2 2 5 2" xfId="2240"/>
    <cellStyle name="Input [yellow] 4 2 2 6" xfId="2241"/>
    <cellStyle name="Input [yellow] 4 2 2 6 2" xfId="2242"/>
    <cellStyle name="Input [yellow] 4 2 2 7" xfId="2243"/>
    <cellStyle name="Input [yellow] 4 2 2 7 2" xfId="2244"/>
    <cellStyle name="Input [yellow] 4 2 2 8" xfId="2245"/>
    <cellStyle name="Input [yellow] 4 2 2 8 2" xfId="2246"/>
    <cellStyle name="Input [yellow] 4 2 2 9" xfId="2247"/>
    <cellStyle name="Input [yellow] 4 2 3" xfId="2248"/>
    <cellStyle name="Input [yellow] 4 2 3 2" xfId="2249"/>
    <cellStyle name="Input [yellow] 4 2 3 2 2" xfId="2250"/>
    <cellStyle name="Input [yellow] 4 2 3 3" xfId="2251"/>
    <cellStyle name="Input [yellow] 4 2 3 3 2" xfId="2252"/>
    <cellStyle name="Input [yellow] 4 2 3 4" xfId="2253"/>
    <cellStyle name="Input [yellow] 4 2 3 4 2" xfId="2254"/>
    <cellStyle name="Input [yellow] 4 2 3 5" xfId="2255"/>
    <cellStyle name="Input [yellow] 4 2 3 5 2" xfId="2256"/>
    <cellStyle name="Input [yellow] 4 2 3 6" xfId="2257"/>
    <cellStyle name="Input [yellow] 4 2 3 6 2" xfId="2258"/>
    <cellStyle name="Input [yellow] 4 2 3 7" xfId="2259"/>
    <cellStyle name="Input [yellow] 4 2 3 7 2" xfId="2260"/>
    <cellStyle name="Input [yellow] 4 2 3 8" xfId="2261"/>
    <cellStyle name="Input [yellow] 4 2 3 8 2" xfId="2262"/>
    <cellStyle name="Input [yellow] 4 2 3 9" xfId="2263"/>
    <cellStyle name="Input [yellow] 4 2 4" xfId="2264"/>
    <cellStyle name="Input [yellow] 4 2 4 2" xfId="2265"/>
    <cellStyle name="Input [yellow] 4 2 5" xfId="2266"/>
    <cellStyle name="Input [yellow] 4 2 5 2" xfId="2267"/>
    <cellStyle name="Input [yellow] 4 2 6" xfId="2268"/>
    <cellStyle name="Input [yellow] 4 2 6 2" xfId="2269"/>
    <cellStyle name="Input [yellow] 4 2 7" xfId="2270"/>
    <cellStyle name="Input [yellow] 4 2 7 2" xfId="2271"/>
    <cellStyle name="Input [yellow] 4 2 8" xfId="2272"/>
    <cellStyle name="Input [yellow] 4 2 8 2" xfId="2273"/>
    <cellStyle name="Input [yellow] 4 2 9" xfId="2274"/>
    <cellStyle name="Input [yellow] 4 2 9 2" xfId="2275"/>
    <cellStyle name="Input [yellow] 4 3" xfId="2276"/>
    <cellStyle name="Input [yellow] 4 3 2" xfId="2277"/>
    <cellStyle name="Input [yellow] 4 3 2 2" xfId="2278"/>
    <cellStyle name="Input [yellow] 4 3 3" xfId="2279"/>
    <cellStyle name="Input [yellow] 4 3 3 2" xfId="2280"/>
    <cellStyle name="Input [yellow] 4 3 4" xfId="2281"/>
    <cellStyle name="Input [yellow] 4 3 4 2" xfId="2282"/>
    <cellStyle name="Input [yellow] 4 3 5" xfId="2283"/>
    <cellStyle name="Input [yellow] 4 3 5 2" xfId="2284"/>
    <cellStyle name="Input [yellow] 4 3 6" xfId="2285"/>
    <cellStyle name="Input [yellow] 4 3 6 2" xfId="2286"/>
    <cellStyle name="Input [yellow] 4 3 7" xfId="2287"/>
    <cellStyle name="Input [yellow] 4 3 7 2" xfId="2288"/>
    <cellStyle name="Input [yellow] 4 3 8" xfId="2289"/>
    <cellStyle name="Input [yellow] 4 3 8 2" xfId="2290"/>
    <cellStyle name="Input [yellow] 4 3 9" xfId="2291"/>
    <cellStyle name="Input [yellow] 4 4" xfId="2292"/>
    <cellStyle name="Input [yellow] 4 4 2" xfId="2293"/>
    <cellStyle name="Input [yellow] 4 4 2 2" xfId="2294"/>
    <cellStyle name="Input [yellow] 4 4 3" xfId="2295"/>
    <cellStyle name="Input [yellow] 4 4 3 2" xfId="2296"/>
    <cellStyle name="Input [yellow] 4 4 4" xfId="2297"/>
    <cellStyle name="Input [yellow] 4 4 4 2" xfId="2298"/>
    <cellStyle name="Input [yellow] 4 4 5" xfId="2299"/>
    <cellStyle name="Input [yellow] 4 4 5 2" xfId="2300"/>
    <cellStyle name="Input [yellow] 4 4 6" xfId="2301"/>
    <cellStyle name="Input [yellow] 4 4 6 2" xfId="2302"/>
    <cellStyle name="Input [yellow] 4 4 7" xfId="2303"/>
    <cellStyle name="Input [yellow] 4 4 7 2" xfId="2304"/>
    <cellStyle name="Input [yellow] 4 4 8" xfId="2305"/>
    <cellStyle name="Input [yellow] 4 4 8 2" xfId="2306"/>
    <cellStyle name="Input [yellow] 4 4 9" xfId="2307"/>
    <cellStyle name="Input [yellow] 4 5" xfId="2308"/>
    <cellStyle name="Input [yellow] 4 5 2" xfId="2309"/>
    <cellStyle name="Input [yellow] 4 6" xfId="2310"/>
    <cellStyle name="Input [yellow] 4 6 2" xfId="2311"/>
    <cellStyle name="Input [yellow] 4 7" xfId="2312"/>
    <cellStyle name="Input [yellow] 4 7 2" xfId="2313"/>
    <cellStyle name="Input [yellow] 4 8" xfId="2314"/>
    <cellStyle name="Input [yellow] 4 8 2" xfId="2315"/>
    <cellStyle name="Input [yellow] 4 9" xfId="2316"/>
    <cellStyle name="Input [yellow] 4 9 2" xfId="2317"/>
    <cellStyle name="Input [yellow] 5" xfId="2318"/>
    <cellStyle name="Input [yellow] 5 10" xfId="2319"/>
    <cellStyle name="Input [yellow] 5 10 2" xfId="2320"/>
    <cellStyle name="Input [yellow] 5 11" xfId="2321"/>
    <cellStyle name="Input [yellow] 5 2" xfId="2322"/>
    <cellStyle name="Input [yellow] 5 2 2" xfId="2323"/>
    <cellStyle name="Input [yellow] 5 2 2 2" xfId="2324"/>
    <cellStyle name="Input [yellow] 5 2 3" xfId="2325"/>
    <cellStyle name="Input [yellow] 5 2 3 2" xfId="2326"/>
    <cellStyle name="Input [yellow] 5 2 4" xfId="2327"/>
    <cellStyle name="Input [yellow] 5 2 4 2" xfId="2328"/>
    <cellStyle name="Input [yellow] 5 2 5" xfId="2329"/>
    <cellStyle name="Input [yellow] 5 2 5 2" xfId="2330"/>
    <cellStyle name="Input [yellow] 5 2 6" xfId="2331"/>
    <cellStyle name="Input [yellow] 5 2 6 2" xfId="2332"/>
    <cellStyle name="Input [yellow] 5 2 7" xfId="2333"/>
    <cellStyle name="Input [yellow] 5 2 7 2" xfId="2334"/>
    <cellStyle name="Input [yellow] 5 2 8" xfId="2335"/>
    <cellStyle name="Input [yellow] 5 2 8 2" xfId="2336"/>
    <cellStyle name="Input [yellow] 5 2 9" xfId="2337"/>
    <cellStyle name="Input [yellow] 5 3" xfId="2338"/>
    <cellStyle name="Input [yellow] 5 3 2" xfId="2339"/>
    <cellStyle name="Input [yellow] 5 3 2 2" xfId="2340"/>
    <cellStyle name="Input [yellow] 5 3 3" xfId="2341"/>
    <cellStyle name="Input [yellow] 5 3 3 2" xfId="2342"/>
    <cellStyle name="Input [yellow] 5 3 4" xfId="2343"/>
    <cellStyle name="Input [yellow] 5 3 4 2" xfId="2344"/>
    <cellStyle name="Input [yellow] 5 3 5" xfId="2345"/>
    <cellStyle name="Input [yellow] 5 3 5 2" xfId="2346"/>
    <cellStyle name="Input [yellow] 5 3 6" xfId="2347"/>
    <cellStyle name="Input [yellow] 5 3 6 2" xfId="2348"/>
    <cellStyle name="Input [yellow] 5 3 7" xfId="2349"/>
    <cellStyle name="Input [yellow] 5 3 7 2" xfId="2350"/>
    <cellStyle name="Input [yellow] 5 3 8" xfId="2351"/>
    <cellStyle name="Input [yellow] 5 3 8 2" xfId="2352"/>
    <cellStyle name="Input [yellow] 5 3 9" xfId="2353"/>
    <cellStyle name="Input [yellow] 5 4" xfId="2354"/>
    <cellStyle name="Input [yellow] 5 4 2" xfId="2355"/>
    <cellStyle name="Input [yellow] 5 5" xfId="2356"/>
    <cellStyle name="Input [yellow] 5 5 2" xfId="2357"/>
    <cellStyle name="Input [yellow] 5 6" xfId="2358"/>
    <cellStyle name="Input [yellow] 5 6 2" xfId="2359"/>
    <cellStyle name="Input [yellow] 5 7" xfId="2360"/>
    <cellStyle name="Input [yellow] 5 7 2" xfId="2361"/>
    <cellStyle name="Input [yellow] 5 8" xfId="2362"/>
    <cellStyle name="Input [yellow] 5 8 2" xfId="2363"/>
    <cellStyle name="Input [yellow] 5 9" xfId="2364"/>
    <cellStyle name="Input [yellow] 5 9 2" xfId="2365"/>
    <cellStyle name="Input [yellow] 6" xfId="2366"/>
    <cellStyle name="Input [yellow] 6 10" xfId="2367"/>
    <cellStyle name="Input [yellow] 6 10 2" xfId="2368"/>
    <cellStyle name="Input [yellow] 6 11" xfId="2369"/>
    <cellStyle name="Input [yellow] 6 2" xfId="2370"/>
    <cellStyle name="Input [yellow] 6 2 2" xfId="2371"/>
    <cellStyle name="Input [yellow] 6 2 2 2" xfId="2372"/>
    <cellStyle name="Input [yellow] 6 2 3" xfId="2373"/>
    <cellStyle name="Input [yellow] 6 2 3 2" xfId="2374"/>
    <cellStyle name="Input [yellow] 6 2 4" xfId="2375"/>
    <cellStyle name="Input [yellow] 6 2 4 2" xfId="2376"/>
    <cellStyle name="Input [yellow] 6 2 5" xfId="2377"/>
    <cellStyle name="Input [yellow] 6 2 5 2" xfId="2378"/>
    <cellStyle name="Input [yellow] 6 2 6" xfId="2379"/>
    <cellStyle name="Input [yellow] 6 2 6 2" xfId="2380"/>
    <cellStyle name="Input [yellow] 6 2 7" xfId="2381"/>
    <cellStyle name="Input [yellow] 6 2 7 2" xfId="2382"/>
    <cellStyle name="Input [yellow] 6 2 8" xfId="2383"/>
    <cellStyle name="Input [yellow] 6 2 8 2" xfId="2384"/>
    <cellStyle name="Input [yellow] 6 2 9" xfId="2385"/>
    <cellStyle name="Input [yellow] 6 3" xfId="2386"/>
    <cellStyle name="Input [yellow] 6 3 2" xfId="2387"/>
    <cellStyle name="Input [yellow] 6 3 2 2" xfId="2388"/>
    <cellStyle name="Input [yellow] 6 3 3" xfId="2389"/>
    <cellStyle name="Input [yellow] 6 3 3 2" xfId="2390"/>
    <cellStyle name="Input [yellow] 6 3 4" xfId="2391"/>
    <cellStyle name="Input [yellow] 6 3 4 2" xfId="2392"/>
    <cellStyle name="Input [yellow] 6 3 5" xfId="2393"/>
    <cellStyle name="Input [yellow] 6 3 5 2" xfId="2394"/>
    <cellStyle name="Input [yellow] 6 3 6" xfId="2395"/>
    <cellStyle name="Input [yellow] 6 3 6 2" xfId="2396"/>
    <cellStyle name="Input [yellow] 6 3 7" xfId="2397"/>
    <cellStyle name="Input [yellow] 6 3 7 2" xfId="2398"/>
    <cellStyle name="Input [yellow] 6 3 8" xfId="2399"/>
    <cellStyle name="Input [yellow] 6 3 8 2" xfId="2400"/>
    <cellStyle name="Input [yellow] 6 3 9" xfId="2401"/>
    <cellStyle name="Input [yellow] 6 4" xfId="2402"/>
    <cellStyle name="Input [yellow] 6 4 2" xfId="2403"/>
    <cellStyle name="Input [yellow] 6 5" xfId="2404"/>
    <cellStyle name="Input [yellow] 6 5 2" xfId="2405"/>
    <cellStyle name="Input [yellow] 6 6" xfId="2406"/>
    <cellStyle name="Input [yellow] 6 6 2" xfId="2407"/>
    <cellStyle name="Input [yellow] 6 7" xfId="2408"/>
    <cellStyle name="Input [yellow] 6 7 2" xfId="2409"/>
    <cellStyle name="Input [yellow] 6 8" xfId="2410"/>
    <cellStyle name="Input [yellow] 6 8 2" xfId="2411"/>
    <cellStyle name="Input [yellow] 6 9" xfId="2412"/>
    <cellStyle name="Input [yellow] 6 9 2" xfId="2413"/>
    <cellStyle name="Input [yellow] 7" xfId="2414"/>
    <cellStyle name="Input [yellow] 7 2" xfId="2415"/>
    <cellStyle name="Input [yellow] 7 2 2" xfId="2416"/>
    <cellStyle name="Input [yellow] 7 3" xfId="2417"/>
    <cellStyle name="Input [yellow] 7 3 2" xfId="2418"/>
    <cellStyle name="Input [yellow] 7 4" xfId="2419"/>
    <cellStyle name="Input [yellow] 7 4 2" xfId="2420"/>
    <cellStyle name="Input [yellow] 7 5" xfId="2421"/>
    <cellStyle name="Input [yellow] 7 5 2" xfId="2422"/>
    <cellStyle name="Input [yellow] 7 6" xfId="2423"/>
    <cellStyle name="Input [yellow] 7 6 2" xfId="2424"/>
    <cellStyle name="Input [yellow] 7 7" xfId="2425"/>
    <cellStyle name="Input [yellow] 7 7 2" xfId="2426"/>
    <cellStyle name="Input [yellow] 7 8" xfId="2427"/>
    <cellStyle name="Input [yellow] 7 8 2" xfId="2428"/>
    <cellStyle name="Input [yellow] 7 9" xfId="2429"/>
    <cellStyle name="Input [yellow] 8" xfId="2430"/>
    <cellStyle name="Input [yellow] 8 2" xfId="2431"/>
    <cellStyle name="Input [yellow] 8 3" xfId="2432"/>
    <cellStyle name="Input [yellow] 9" xfId="2433"/>
    <cellStyle name="Input [yellow] 9 2" xfId="2434"/>
    <cellStyle name="Input [yellow] 9 3" xfId="2435"/>
    <cellStyle name="Input 10" xfId="2436"/>
    <cellStyle name="Input 11" xfId="2437"/>
    <cellStyle name="Input 12" xfId="2438"/>
    <cellStyle name="Input 13" xfId="2439"/>
    <cellStyle name="Input 14" xfId="2440"/>
    <cellStyle name="Input 15" xfId="2441"/>
    <cellStyle name="Input 16" xfId="2442"/>
    <cellStyle name="Input 17" xfId="2443"/>
    <cellStyle name="Input 18" xfId="2444"/>
    <cellStyle name="Input 19" xfId="2445"/>
    <cellStyle name="Input 2" xfId="2446"/>
    <cellStyle name="Input 2 2" xfId="2447"/>
    <cellStyle name="Input 20" xfId="2448"/>
    <cellStyle name="Input 21" xfId="2449"/>
    <cellStyle name="Input 22" xfId="2450"/>
    <cellStyle name="Input 23" xfId="2451"/>
    <cellStyle name="Input 24" xfId="2452"/>
    <cellStyle name="Input 25" xfId="2453"/>
    <cellStyle name="Input 26" xfId="2454"/>
    <cellStyle name="Input 27" xfId="2455"/>
    <cellStyle name="Input 28" xfId="2456"/>
    <cellStyle name="Input 29" xfId="2457"/>
    <cellStyle name="Input 3" xfId="2458"/>
    <cellStyle name="Input 3 2" xfId="2459"/>
    <cellStyle name="Input 3 2 2" xfId="2460"/>
    <cellStyle name="Input 30" xfId="2461"/>
    <cellStyle name="Input 31" xfId="2462"/>
    <cellStyle name="Input 32" xfId="2463"/>
    <cellStyle name="Input 33" xfId="2464"/>
    <cellStyle name="Input 34" xfId="2465"/>
    <cellStyle name="Input 35" xfId="2466"/>
    <cellStyle name="Input 36" xfId="2467"/>
    <cellStyle name="Input 37" xfId="2468"/>
    <cellStyle name="Input 38" xfId="2469"/>
    <cellStyle name="Input 39" xfId="2470"/>
    <cellStyle name="Input 4" xfId="2471"/>
    <cellStyle name="Input 40" xfId="2472"/>
    <cellStyle name="Input 41" xfId="2473"/>
    <cellStyle name="Input 42" xfId="2474"/>
    <cellStyle name="Input 43" xfId="2475"/>
    <cellStyle name="Input 44" xfId="2476"/>
    <cellStyle name="Input 45" xfId="2477"/>
    <cellStyle name="Input 46" xfId="2478"/>
    <cellStyle name="Input 47" xfId="2479"/>
    <cellStyle name="Input 48" xfId="2480"/>
    <cellStyle name="Input 49" xfId="2481"/>
    <cellStyle name="Input 5" xfId="2482"/>
    <cellStyle name="Input 50" xfId="2483"/>
    <cellStyle name="Input 51" xfId="2484"/>
    <cellStyle name="Input 52" xfId="2485"/>
    <cellStyle name="Input 53" xfId="2486"/>
    <cellStyle name="Input 54" xfId="2487"/>
    <cellStyle name="Input 55" xfId="2488"/>
    <cellStyle name="Input 6" xfId="2489"/>
    <cellStyle name="Input 7" xfId="2490"/>
    <cellStyle name="Input 8" xfId="2491"/>
    <cellStyle name="Input 9" xfId="2492"/>
    <cellStyle name="Inst. Sections" xfId="2493"/>
    <cellStyle name="Inst. Subheading" xfId="2494"/>
    <cellStyle name="KA billion" xfId="2495"/>
    <cellStyle name="KA billion 2" xfId="2496"/>
    <cellStyle name="KA billion 3" xfId="2497"/>
    <cellStyle name="KA million" xfId="2498"/>
    <cellStyle name="KA million 2" xfId="2499"/>
    <cellStyle name="KA million 3" xfId="2500"/>
    <cellStyle name="kwh_centered" xfId="2501"/>
    <cellStyle name="line b - Style6" xfId="2502"/>
    <cellStyle name="Linked Cell 2" xfId="2503"/>
    <cellStyle name="Linked Cell 2 2" xfId="2504"/>
    <cellStyle name="Linked Cell 3" xfId="2505"/>
    <cellStyle name="Linked Cell 4" xfId="2506"/>
    <cellStyle name="Macro" xfId="2507"/>
    <cellStyle name="macro descr" xfId="2508"/>
    <cellStyle name="Macro_2010WkPlCamas" xfId="2509"/>
    <cellStyle name="MacroText" xfId="2510"/>
    <cellStyle name="MacroText 2" xfId="2511"/>
    <cellStyle name="MacroText 2 2" xfId="2512"/>
    <cellStyle name="MacroText 2 2 2" xfId="2513"/>
    <cellStyle name="MacroText 2 3" xfId="2514"/>
    <cellStyle name="MacroText 3" xfId="2515"/>
    <cellStyle name="MCP" xfId="2516"/>
    <cellStyle name="Millares [0]_2AV_M_M " xfId="2517"/>
    <cellStyle name="Millares_2AV_M_M " xfId="2518"/>
    <cellStyle name="Moneda [0]_2AV_M_M " xfId="2519"/>
    <cellStyle name="Moneda_2AV_M_M " xfId="2520"/>
    <cellStyle name="Neutral 2" xfId="2521"/>
    <cellStyle name="Neutral 2 2" xfId="2522"/>
    <cellStyle name="Neutral 3" xfId="2523"/>
    <cellStyle name="Neutral 4" xfId="2524"/>
    <cellStyle name="nONE" xfId="2525"/>
    <cellStyle name="noninput" xfId="2526"/>
    <cellStyle name="Normal" xfId="0" builtinId="0"/>
    <cellStyle name="Normal - Style1" xfId="2527"/>
    <cellStyle name="Normal - Style1 10" xfId="2528"/>
    <cellStyle name="Normal - Style1 11" xfId="2529"/>
    <cellStyle name="Normal - Style1 11 2" xfId="2530"/>
    <cellStyle name="Normal - Style1 12" xfId="2531"/>
    <cellStyle name="Normal - Style1 12 2" xfId="2532"/>
    <cellStyle name="Normal - Style1 13" xfId="2533"/>
    <cellStyle name="Normal - Style1 13 2" xfId="2534"/>
    <cellStyle name="Normal - Style1 14" xfId="2535"/>
    <cellStyle name="Normal - Style1 14 2" xfId="2536"/>
    <cellStyle name="Normal - Style1 15" xfId="2537"/>
    <cellStyle name="Normal - Style1 15 2" xfId="2538"/>
    <cellStyle name="Normal - Style1 2" xfId="2539"/>
    <cellStyle name="Normal - Style1 2 2" xfId="2540"/>
    <cellStyle name="Normal - Style1 2 2 2" xfId="2541"/>
    <cellStyle name="Normal - Style1 2 3" xfId="2542"/>
    <cellStyle name="Normal - Style1 3" xfId="2543"/>
    <cellStyle name="Normal - Style1 3 2" xfId="2544"/>
    <cellStyle name="Normal - Style1 3 2 2" xfId="2545"/>
    <cellStyle name="Normal - Style1 4" xfId="2546"/>
    <cellStyle name="Normal - Style1 4 2" xfId="2547"/>
    <cellStyle name="Normal - Style1 5" xfId="2548"/>
    <cellStyle name="Normal - Style1 5 2" xfId="2549"/>
    <cellStyle name="Normal - Style1 6" xfId="2550"/>
    <cellStyle name="Normal - Style1 6 2" xfId="2551"/>
    <cellStyle name="Normal - Style1 7" xfId="2552"/>
    <cellStyle name="Normal - Style1 7 2" xfId="2553"/>
    <cellStyle name="Normal - Style1 8" xfId="2554"/>
    <cellStyle name="Normal - Style1 8 2" xfId="2555"/>
    <cellStyle name="Normal - Style1 9" xfId="2556"/>
    <cellStyle name="Normal - Style1 9 2" xfId="2557"/>
    <cellStyle name="Normal - Style2" xfId="2558"/>
    <cellStyle name="Normal - Style3" xfId="2559"/>
    <cellStyle name="Normal - Style4" xfId="2560"/>
    <cellStyle name="Normal - Style5" xfId="2561"/>
    <cellStyle name="Normal - Style6" xfId="2562"/>
    <cellStyle name="Normal - Style7" xfId="2563"/>
    <cellStyle name="Normal - Style8" xfId="2564"/>
    <cellStyle name="Normal 10" xfId="2565"/>
    <cellStyle name="Normal 10 2" xfId="2566"/>
    <cellStyle name="Normal 10 2 2" xfId="2567"/>
    <cellStyle name="Normal 10 2 2 2" xfId="2568"/>
    <cellStyle name="Normal 10 2 2 2 2" xfId="2569"/>
    <cellStyle name="Normal 10 2 2 3" xfId="2570"/>
    <cellStyle name="Normal 10 2 2 3 2" xfId="2571"/>
    <cellStyle name="Normal 10 2 2 4" xfId="2572"/>
    <cellStyle name="Normal 10 2 3" xfId="2573"/>
    <cellStyle name="Normal 10 2 3 2" xfId="2574"/>
    <cellStyle name="Normal 10 2 4" xfId="2575"/>
    <cellStyle name="Normal 10 2 4 2" xfId="2576"/>
    <cellStyle name="Normal 10 2 5" xfId="2577"/>
    <cellStyle name="Normal 10 3" xfId="2578"/>
    <cellStyle name="Normal 10 4" xfId="2579"/>
    <cellStyle name="Normal 10 4 2" xfId="2580"/>
    <cellStyle name="Normal 10 4 2 2" xfId="2581"/>
    <cellStyle name="Normal 10 4 3" xfId="2582"/>
    <cellStyle name="Normal 10 4 3 2" xfId="2583"/>
    <cellStyle name="Normal 10 4 4" xfId="2584"/>
    <cellStyle name="Normal 11" xfId="2585"/>
    <cellStyle name="Normal 11 2" xfId="2586"/>
    <cellStyle name="Normal 11 3" xfId="2587"/>
    <cellStyle name="Normal 12" xfId="2588"/>
    <cellStyle name="Normal 12 2" xfId="2589"/>
    <cellStyle name="Normal 12 3" xfId="2590"/>
    <cellStyle name="Normal 12 3 2" xfId="2591"/>
    <cellStyle name="Normal 12 4" xfId="2592"/>
    <cellStyle name="Normal 13" xfId="2593"/>
    <cellStyle name="Normal 13 2" xfId="2594"/>
    <cellStyle name="Normal 13 2 2" xfId="2595"/>
    <cellStyle name="Normal 13 2 2 2" xfId="2596"/>
    <cellStyle name="Normal 13 2 2 2 2" xfId="2597"/>
    <cellStyle name="Normal 13 2 2 3" xfId="2598"/>
    <cellStyle name="Normal 13 2 2 3 2" xfId="2599"/>
    <cellStyle name="Normal 13 2 2 4" xfId="2600"/>
    <cellStyle name="Normal 13 2 3" xfId="2601"/>
    <cellStyle name="Normal 13 2 3 2" xfId="2602"/>
    <cellStyle name="Normal 13 2 4" xfId="2603"/>
    <cellStyle name="Normal 13 2 4 2" xfId="2604"/>
    <cellStyle name="Normal 13 2 5" xfId="2605"/>
    <cellStyle name="Normal 13 3" xfId="2606"/>
    <cellStyle name="Normal 13 3 2" xfId="2607"/>
    <cellStyle name="Normal 13 3 2 2" xfId="2608"/>
    <cellStyle name="Normal 13 3 2 2 2" xfId="2609"/>
    <cellStyle name="Normal 13 3 2 3" xfId="2610"/>
    <cellStyle name="Normal 13 3 2 3 2" xfId="2611"/>
    <cellStyle name="Normal 13 3 2 4" xfId="2612"/>
    <cellStyle name="Normal 13 3 3" xfId="2613"/>
    <cellStyle name="Normal 13 3 3 2" xfId="2614"/>
    <cellStyle name="Normal 13 3 4" xfId="2615"/>
    <cellStyle name="Normal 13 3 4 2" xfId="2616"/>
    <cellStyle name="Normal 13 3 5" xfId="2617"/>
    <cellStyle name="Normal 13 4" xfId="2618"/>
    <cellStyle name="Normal 13 4 2" xfId="2619"/>
    <cellStyle name="Normal 13 4 2 2" xfId="2620"/>
    <cellStyle name="Normal 13 4 2 2 2" xfId="2621"/>
    <cellStyle name="Normal 13 4 2 3" xfId="2622"/>
    <cellStyle name="Normal 13 4 2 3 2" xfId="2623"/>
    <cellStyle name="Normal 13 4 2 4" xfId="2624"/>
    <cellStyle name="Normal 13 4 3" xfId="2625"/>
    <cellStyle name="Normal 13 4 3 2" xfId="2626"/>
    <cellStyle name="Normal 13 4 4" xfId="2627"/>
    <cellStyle name="Normal 13 4 4 2" xfId="2628"/>
    <cellStyle name="Normal 13 4 5" xfId="2629"/>
    <cellStyle name="Normal 13 5" xfId="2630"/>
    <cellStyle name="Normal 13 6" xfId="2631"/>
    <cellStyle name="Normal 13 6 2" xfId="2632"/>
    <cellStyle name="Normal 13 6 2 2" xfId="2633"/>
    <cellStyle name="Normal 13 6 3" xfId="2634"/>
    <cellStyle name="Normal 13 6 3 2" xfId="2635"/>
    <cellStyle name="Normal 13 6 4" xfId="2636"/>
    <cellStyle name="Normal 14" xfId="2637"/>
    <cellStyle name="Normal 14 2" xfId="2638"/>
    <cellStyle name="Normal 14 3" xfId="2639"/>
    <cellStyle name="Normal 14 4" xfId="2640"/>
    <cellStyle name="Normal 14 5" xfId="2641"/>
    <cellStyle name="Normal 14 5 2" xfId="2642"/>
    <cellStyle name="Normal 14 5 2 2" xfId="2643"/>
    <cellStyle name="Normal 14 5 3" xfId="2644"/>
    <cellStyle name="Normal 14 5 3 2" xfId="2645"/>
    <cellStyle name="Normal 14 5 4" xfId="2646"/>
    <cellStyle name="Normal 15" xfId="2647"/>
    <cellStyle name="Normal 15 2" xfId="2648"/>
    <cellStyle name="Normal 15 3" xfId="2649"/>
    <cellStyle name="Normal 16" xfId="2650"/>
    <cellStyle name="Normal 16 2" xfId="2651"/>
    <cellStyle name="Normal 16 3" xfId="2652"/>
    <cellStyle name="Normal 16 4" xfId="2653"/>
    <cellStyle name="Normal 16 5" xfId="2654"/>
    <cellStyle name="Normal 16 5 2" xfId="2655"/>
    <cellStyle name="Normal 16 5 2 2" xfId="2656"/>
    <cellStyle name="Normal 16 5 3" xfId="2657"/>
    <cellStyle name="Normal 16 5 3 2" xfId="2658"/>
    <cellStyle name="Normal 16 5 4" xfId="2659"/>
    <cellStyle name="Normal 17" xfId="2660"/>
    <cellStyle name="Normal 17 2" xfId="2661"/>
    <cellStyle name="Normal 17 3" xfId="2662"/>
    <cellStyle name="Normal 17 4" xfId="2663"/>
    <cellStyle name="Normal 17 5" xfId="2664"/>
    <cellStyle name="Normal 17 5 2" xfId="2665"/>
    <cellStyle name="Normal 17 5 2 2" xfId="2666"/>
    <cellStyle name="Normal 17 5 3" xfId="2667"/>
    <cellStyle name="Normal 17 5 3 2" xfId="2668"/>
    <cellStyle name="Normal 17 5 4" xfId="2669"/>
    <cellStyle name="Normal 18" xfId="2670"/>
    <cellStyle name="Normal 18 2" xfId="2671"/>
    <cellStyle name="Normal 18 3" xfId="2672"/>
    <cellStyle name="Normal 18 4" xfId="2673"/>
    <cellStyle name="Normal 18 4 2" xfId="2674"/>
    <cellStyle name="Normal 18 4 2 2" xfId="2675"/>
    <cellStyle name="Normal 18 4 3" xfId="2676"/>
    <cellStyle name="Normal 18 4 3 2" xfId="2677"/>
    <cellStyle name="Normal 18 4 4" xfId="2678"/>
    <cellStyle name="Normal 19" xfId="2679"/>
    <cellStyle name="Normal 19 2" xfId="2680"/>
    <cellStyle name="Normal 19 3" xfId="2681"/>
    <cellStyle name="Normal 19 4" xfId="2682"/>
    <cellStyle name="Normal 19 4 2" xfId="2683"/>
    <cellStyle name="Normal 19 4 2 2" xfId="2684"/>
    <cellStyle name="Normal 19 4 3" xfId="2685"/>
    <cellStyle name="Normal 19 4 3 2" xfId="2686"/>
    <cellStyle name="Normal 19 4 4" xfId="2687"/>
    <cellStyle name="Normal 2" xfId="7"/>
    <cellStyle name="Normal 2 10" xfId="2688"/>
    <cellStyle name="Normal 2 10 2" xfId="2689"/>
    <cellStyle name="Normal 2 10 2 2" xfId="2690"/>
    <cellStyle name="Normal 2 10 2 2 2" xfId="2691"/>
    <cellStyle name="Normal 2 10 2 3" xfId="2692"/>
    <cellStyle name="Normal 2 10 2 3 2" xfId="2693"/>
    <cellStyle name="Normal 2 10 2 4" xfId="2694"/>
    <cellStyle name="Normal 2 10 3" xfId="2695"/>
    <cellStyle name="Normal 2 10 3 2" xfId="2696"/>
    <cellStyle name="Normal 2 10 4" xfId="2697"/>
    <cellStyle name="Normal 2 10 4 2" xfId="2698"/>
    <cellStyle name="Normal 2 10 5" xfId="2699"/>
    <cellStyle name="Normal 2 11" xfId="2700"/>
    <cellStyle name="Normal 2 11 2" xfId="2701"/>
    <cellStyle name="Normal 2 11 2 2" xfId="2702"/>
    <cellStyle name="Normal 2 11 2 2 2" xfId="2703"/>
    <cellStyle name="Normal 2 11 2 3" xfId="2704"/>
    <cellStyle name="Normal 2 11 2 3 2" xfId="2705"/>
    <cellStyle name="Normal 2 11 2 4" xfId="2706"/>
    <cellStyle name="Normal 2 11 3" xfId="2707"/>
    <cellStyle name="Normal 2 11 3 2" xfId="2708"/>
    <cellStyle name="Normal 2 11 4" xfId="2709"/>
    <cellStyle name="Normal 2 11 4 2" xfId="2710"/>
    <cellStyle name="Normal 2 11 5" xfId="2711"/>
    <cellStyle name="Normal 2 12" xfId="2712"/>
    <cellStyle name="Normal 2 12 2" xfId="2713"/>
    <cellStyle name="Normal 2 12 2 2" xfId="2714"/>
    <cellStyle name="Normal 2 12 2 2 2" xfId="2715"/>
    <cellStyle name="Normal 2 12 2 3" xfId="2716"/>
    <cellStyle name="Normal 2 12 2 3 2" xfId="2717"/>
    <cellStyle name="Normal 2 12 2 4" xfId="2718"/>
    <cellStyle name="Normal 2 12 3" xfId="2719"/>
    <cellStyle name="Normal 2 12 3 2" xfId="2720"/>
    <cellStyle name="Normal 2 12 4" xfId="2721"/>
    <cellStyle name="Normal 2 12 4 2" xfId="2722"/>
    <cellStyle name="Normal 2 12 5" xfId="2723"/>
    <cellStyle name="Normal 2 13" xfId="2724"/>
    <cellStyle name="Normal 2 13 2" xfId="2725"/>
    <cellStyle name="Normal 2 13 2 2" xfId="2726"/>
    <cellStyle name="Normal 2 13 2 2 2" xfId="2727"/>
    <cellStyle name="Normal 2 13 2 3" xfId="2728"/>
    <cellStyle name="Normal 2 13 2 3 2" xfId="2729"/>
    <cellStyle name="Normal 2 13 2 4" xfId="2730"/>
    <cellStyle name="Normal 2 13 3" xfId="2731"/>
    <cellStyle name="Normal 2 13 3 2" xfId="2732"/>
    <cellStyle name="Normal 2 13 4" xfId="2733"/>
    <cellStyle name="Normal 2 13 4 2" xfId="2734"/>
    <cellStyle name="Normal 2 13 5" xfId="2735"/>
    <cellStyle name="Normal 2 14" xfId="2736"/>
    <cellStyle name="Normal 2 14 2" xfId="2737"/>
    <cellStyle name="Normal 2 15" xfId="2738"/>
    <cellStyle name="Normal 2 16" xfId="2739"/>
    <cellStyle name="Normal 2 2" xfId="2740"/>
    <cellStyle name="Normal 2 2 2" xfId="2741"/>
    <cellStyle name="Normal 2 2 2 2" xfId="2742"/>
    <cellStyle name="Normal 2 2 2 3" xfId="2743"/>
    <cellStyle name="Normal 2 2 2 3 2" xfId="2744"/>
    <cellStyle name="Normal 2 2 2 3 2 2" xfId="2745"/>
    <cellStyle name="Normal 2 2 2 3 2 2 2" xfId="2746"/>
    <cellStyle name="Normal 2 2 2 3 2 3" xfId="2747"/>
    <cellStyle name="Normal 2 2 2 3 2 3 2" xfId="2748"/>
    <cellStyle name="Normal 2 2 2 3 2 4" xfId="2749"/>
    <cellStyle name="Normal 2 2 2 3 3" xfId="2750"/>
    <cellStyle name="Normal 2 2 2 3 3 2" xfId="2751"/>
    <cellStyle name="Normal 2 2 2 3 4" xfId="2752"/>
    <cellStyle name="Normal 2 2 2 3 4 2" xfId="2753"/>
    <cellStyle name="Normal 2 2 2 3 5" xfId="2754"/>
    <cellStyle name="Normal 2 2 2 4" xfId="2755"/>
    <cellStyle name="Normal 2 2 3" xfId="2756"/>
    <cellStyle name="Normal 2 2 4" xfId="2757"/>
    <cellStyle name="Normal 2 3" xfId="2758"/>
    <cellStyle name="Normal 2 3 2" xfId="2759"/>
    <cellStyle name="Normal 2 3 2 2" xfId="2760"/>
    <cellStyle name="Normal 2 3 3" xfId="2761"/>
    <cellStyle name="Normal 2 3 3 2" xfId="2762"/>
    <cellStyle name="Normal 2 3 3 2 2" xfId="2763"/>
    <cellStyle name="Normal 2 3 3 3" xfId="2764"/>
    <cellStyle name="Normal 2 3 3 3 2" xfId="2765"/>
    <cellStyle name="Normal 2 3 3 4" xfId="2766"/>
    <cellStyle name="Normal 2 4" xfId="2767"/>
    <cellStyle name="Normal 2 4 2" xfId="2768"/>
    <cellStyle name="Normal 2 4 2 2" xfId="2769"/>
    <cellStyle name="Normal 2 4 2 2 2" xfId="2770"/>
    <cellStyle name="Normal 2 4 2 3" xfId="2771"/>
    <cellStyle name="Normal 2 4 2 3 2" xfId="2772"/>
    <cellStyle name="Normal 2 4 2 4" xfId="2773"/>
    <cellStyle name="Normal 2 5" xfId="2774"/>
    <cellStyle name="Normal 2 5 2" xfId="2775"/>
    <cellStyle name="Normal 2 5 2 2" xfId="2776"/>
    <cellStyle name="Normal 2 5 2 2 2" xfId="2777"/>
    <cellStyle name="Normal 2 5 2 3" xfId="2778"/>
    <cellStyle name="Normal 2 5 2 3 2" xfId="2779"/>
    <cellStyle name="Normal 2 5 2 4" xfId="2780"/>
    <cellStyle name="Normal 2 5 3" xfId="2781"/>
    <cellStyle name="Normal 2 5 3 2" xfId="2782"/>
    <cellStyle name="Normal 2 5 3 2 2" xfId="2783"/>
    <cellStyle name="Normal 2 5 3 3" xfId="2784"/>
    <cellStyle name="Normal 2 5 3 3 2" xfId="2785"/>
    <cellStyle name="Normal 2 5 3 4" xfId="2786"/>
    <cellStyle name="Normal 2 5 4" xfId="2787"/>
    <cellStyle name="Normal 2 5 4 2" xfId="2788"/>
    <cellStyle name="Normal 2 5 5" xfId="2789"/>
    <cellStyle name="Normal 2 5 5 2" xfId="2790"/>
    <cellStyle name="Normal 2 5 6" xfId="2791"/>
    <cellStyle name="Normal 2 6" xfId="2792"/>
    <cellStyle name="Normal 2 6 2" xfId="2793"/>
    <cellStyle name="Normal 2 6 2 2" xfId="2794"/>
    <cellStyle name="Normal 2 6 2 2 2" xfId="2795"/>
    <cellStyle name="Normal 2 6 2 3" xfId="2796"/>
    <cellStyle name="Normal 2 6 2 3 2" xfId="2797"/>
    <cellStyle name="Normal 2 6 2 4" xfId="2798"/>
    <cellStyle name="Normal 2 6 3" xfId="2799"/>
    <cellStyle name="Normal 2 6 4" xfId="2800"/>
    <cellStyle name="Normal 2 6 4 2" xfId="2801"/>
    <cellStyle name="Normal 2 6 5" xfId="2802"/>
    <cellStyle name="Normal 2 6 5 2" xfId="2803"/>
    <cellStyle name="Normal 2 6 6" xfId="2804"/>
    <cellStyle name="Normal 2 7" xfId="2805"/>
    <cellStyle name="Normal 2 7 2" xfId="2806"/>
    <cellStyle name="Normal 2 7 2 2" xfId="2807"/>
    <cellStyle name="Normal 2 7 2 2 2" xfId="2808"/>
    <cellStyle name="Normal 2 7 2 3" xfId="2809"/>
    <cellStyle name="Normal 2 7 2 3 2" xfId="2810"/>
    <cellStyle name="Normal 2 7 2 4" xfId="2811"/>
    <cellStyle name="Normal 2 7 3" xfId="2812"/>
    <cellStyle name="Normal 2 7 4" xfId="2813"/>
    <cellStyle name="Normal 2 7 4 2" xfId="2814"/>
    <cellStyle name="Normal 2 7 5" xfId="2815"/>
    <cellStyle name="Normal 2 7 5 2" xfId="2816"/>
    <cellStyle name="Normal 2 7 6" xfId="2817"/>
    <cellStyle name="Normal 2 8" xfId="2818"/>
    <cellStyle name="Normal 2 8 2" xfId="2819"/>
    <cellStyle name="Normal 2 8 2 2" xfId="2820"/>
    <cellStyle name="Normal 2 8 2 2 2" xfId="2821"/>
    <cellStyle name="Normal 2 8 2 3" xfId="2822"/>
    <cellStyle name="Normal 2 8 2 3 2" xfId="2823"/>
    <cellStyle name="Normal 2 8 2 4" xfId="2824"/>
    <cellStyle name="Normal 2 8 3" xfId="2825"/>
    <cellStyle name="Normal 2 8 3 2" xfId="2826"/>
    <cellStyle name="Normal 2 8 4" xfId="2827"/>
    <cellStyle name="Normal 2 8 4 2" xfId="2828"/>
    <cellStyle name="Normal 2 8 5" xfId="2829"/>
    <cellStyle name="Normal 2 9" xfId="2830"/>
    <cellStyle name="Normal 2 9 2" xfId="2831"/>
    <cellStyle name="Normal 2 9 2 2" xfId="2832"/>
    <cellStyle name="Normal 2 9 2 2 2" xfId="2833"/>
    <cellStyle name="Normal 2 9 2 3" xfId="2834"/>
    <cellStyle name="Normal 2 9 2 3 2" xfId="2835"/>
    <cellStyle name="Normal 2 9 2 4" xfId="2836"/>
    <cellStyle name="Normal 2 9 3" xfId="2837"/>
    <cellStyle name="Normal 2 9 3 2" xfId="2838"/>
    <cellStyle name="Normal 2 9 4" xfId="2839"/>
    <cellStyle name="Normal 2 9 4 2" xfId="2840"/>
    <cellStyle name="Normal 2 9 5" xfId="2841"/>
    <cellStyle name="Normal 2_Abel Presentation Materials (10 23 09C)" xfId="2842"/>
    <cellStyle name="Normal 20" xfId="2843"/>
    <cellStyle name="Normal 20 2" xfId="2844"/>
    <cellStyle name="Normal 20 3" xfId="2845"/>
    <cellStyle name="Normal 20 4" xfId="2846"/>
    <cellStyle name="Normal 20 4 2" xfId="2847"/>
    <cellStyle name="Normal 20 4 2 2" xfId="2848"/>
    <cellStyle name="Normal 20 4 3" xfId="2849"/>
    <cellStyle name="Normal 20 4 3 2" xfId="2850"/>
    <cellStyle name="Normal 20 4 4" xfId="2851"/>
    <cellStyle name="Normal 20 5" xfId="2852"/>
    <cellStyle name="Normal 20 5 2" xfId="2853"/>
    <cellStyle name="Normal 20 6" xfId="2854"/>
    <cellStyle name="Normal 20 6 2" xfId="2855"/>
    <cellStyle name="Normal 20 7" xfId="2856"/>
    <cellStyle name="Normal 21" xfId="2857"/>
    <cellStyle name="Normal 21 2" xfId="2858"/>
    <cellStyle name="Normal 21 3" xfId="2859"/>
    <cellStyle name="Normal 21 4" xfId="2860"/>
    <cellStyle name="Normal 21 4 2" xfId="2861"/>
    <cellStyle name="Normal 21 4 2 2" xfId="2862"/>
    <cellStyle name="Normal 21 4 3" xfId="2863"/>
    <cellStyle name="Normal 21 4 3 2" xfId="2864"/>
    <cellStyle name="Normal 21 4 4" xfId="2865"/>
    <cellStyle name="Normal 21 5" xfId="2866"/>
    <cellStyle name="Normal 21 5 2" xfId="2867"/>
    <cellStyle name="Normal 21 6" xfId="2868"/>
    <cellStyle name="Normal 21 6 2" xfId="2869"/>
    <cellStyle name="Normal 21 7" xfId="2870"/>
    <cellStyle name="Normal 22" xfId="2871"/>
    <cellStyle name="Normal 22 2" xfId="2872"/>
    <cellStyle name="Normal 22 3" xfId="2873"/>
    <cellStyle name="Normal 22 3 2" xfId="2874"/>
    <cellStyle name="Normal 22 3 2 2" xfId="2875"/>
    <cellStyle name="Normal 22 3 3" xfId="2876"/>
    <cellStyle name="Normal 22 3 3 2" xfId="2877"/>
    <cellStyle name="Normal 22 3 4" xfId="2878"/>
    <cellStyle name="Normal 22 4" xfId="2879"/>
    <cellStyle name="Normal 22 4 2" xfId="2880"/>
    <cellStyle name="Normal 22 5" xfId="2881"/>
    <cellStyle name="Normal 22 5 2" xfId="2882"/>
    <cellStyle name="Normal 22 6" xfId="2883"/>
    <cellStyle name="Normal 23" xfId="2884"/>
    <cellStyle name="Normal 23 2" xfId="2885"/>
    <cellStyle name="Normal 23 2 2" xfId="2886"/>
    <cellStyle name="Normal 23 2 2 2" xfId="2887"/>
    <cellStyle name="Normal 23 2 3" xfId="2888"/>
    <cellStyle name="Normal 23 2 3 2" xfId="2889"/>
    <cellStyle name="Normal 23 2 4" xfId="2890"/>
    <cellStyle name="Normal 23 3" xfId="2891"/>
    <cellStyle name="Normal 23 3 2" xfId="2892"/>
    <cellStyle name="Normal 23 4" xfId="2893"/>
    <cellStyle name="Normal 23 4 2" xfId="2894"/>
    <cellStyle name="Normal 23 5" xfId="2895"/>
    <cellStyle name="Normal 24" xfId="2896"/>
    <cellStyle name="Normal 25" xfId="2897"/>
    <cellStyle name="Normal 25 2" xfId="2898"/>
    <cellStyle name="Normal 25 2 2" xfId="2899"/>
    <cellStyle name="Normal 25 2 2 2" xfId="2900"/>
    <cellStyle name="Normal 25 2 2 2 2" xfId="2901"/>
    <cellStyle name="Normal 25 2 2 3" xfId="2902"/>
    <cellStyle name="Normal 25 2 2 3 2" xfId="2903"/>
    <cellStyle name="Normal 25 2 2 4" xfId="2904"/>
    <cellStyle name="Normal 25 2 3" xfId="2905"/>
    <cellStyle name="Normal 25 2 3 2" xfId="2906"/>
    <cellStyle name="Normal 25 2 3 2 2" xfId="2907"/>
    <cellStyle name="Normal 25 2 3 3" xfId="2908"/>
    <cellStyle name="Normal 25 2 3 3 2" xfId="2909"/>
    <cellStyle name="Normal 25 2 3 4" xfId="2910"/>
    <cellStyle name="Normal 25 2 4" xfId="2911"/>
    <cellStyle name="Normal 25 2 4 2" xfId="2912"/>
    <cellStyle name="Normal 25 2 5" xfId="2913"/>
    <cellStyle name="Normal 25 2 5 2" xfId="2914"/>
    <cellStyle name="Normal 25 2 6" xfId="2915"/>
    <cellStyle name="Normal 26" xfId="2916"/>
    <cellStyle name="Normal 27" xfId="2917"/>
    <cellStyle name="Normal 28" xfId="2918"/>
    <cellStyle name="Normal 29" xfId="2919"/>
    <cellStyle name="Normal 3" xfId="2920"/>
    <cellStyle name="Normal 3 2" xfId="2921"/>
    <cellStyle name="Normal 3 2 2" xfId="2922"/>
    <cellStyle name="Normal 3 2 2 2" xfId="2923"/>
    <cellStyle name="Normal 3 2 2 2 2" xfId="2924"/>
    <cellStyle name="Normal 3 2 2 2 2 2" xfId="2925"/>
    <cellStyle name="Normal 3 2 2 2 2 2 2" xfId="2926"/>
    <cellStyle name="Normal 3 2 2 2 2 3" xfId="2927"/>
    <cellStyle name="Normal 3 2 2 2 3" xfId="2928"/>
    <cellStyle name="Normal 3 2 2 2 3 2" xfId="2929"/>
    <cellStyle name="Normal 3 2 2 2 4" xfId="2930"/>
    <cellStyle name="Normal 3 2 2 3" xfId="2931"/>
    <cellStyle name="Normal 3 2 2 3 2" xfId="2932"/>
    <cellStyle name="Normal 3 2 2 3 2 2" xfId="2933"/>
    <cellStyle name="Normal 3 2 2 3 3" xfId="2934"/>
    <cellStyle name="Normal 3 2 2 4" xfId="2935"/>
    <cellStyle name="Normal 3 2 2 4 2" xfId="2936"/>
    <cellStyle name="Normal 3 2 2 5" xfId="2937"/>
    <cellStyle name="Normal 3 2 3" xfId="2938"/>
    <cellStyle name="Normal 3 2 3 2" xfId="2939"/>
    <cellStyle name="Normal 3 2 3 2 2" xfId="2940"/>
    <cellStyle name="Normal 3 2 3 2 2 2" xfId="2941"/>
    <cellStyle name="Normal 3 2 3 2 3" xfId="2942"/>
    <cellStyle name="Normal 3 2 3 2 3 2" xfId="2943"/>
    <cellStyle name="Normal 3 2 3 2 4" xfId="2944"/>
    <cellStyle name="Normal 3 2 3 3" xfId="2945"/>
    <cellStyle name="Normal 3 2 3 3 2" xfId="2946"/>
    <cellStyle name="Normal 3 2 3 4" xfId="2947"/>
    <cellStyle name="Normal 3 2 3 4 2" xfId="2948"/>
    <cellStyle name="Normal 3 2 3 5" xfId="2949"/>
    <cellStyle name="Normal 3 2 4" xfId="2950"/>
    <cellStyle name="Normal 3 3" xfId="2951"/>
    <cellStyle name="Normal 3 3 2" xfId="2952"/>
    <cellStyle name="Normal 3 3 3" xfId="2953"/>
    <cellStyle name="Normal 3 4" xfId="2954"/>
    <cellStyle name="Normal 3 4 2" xfId="2955"/>
    <cellStyle name="Normal 3 4 2 2" xfId="2956"/>
    <cellStyle name="Normal 3 4 2 2 2" xfId="2957"/>
    <cellStyle name="Normal 3 4 2 3" xfId="2958"/>
    <cellStyle name="Normal 3 4 2 3 2" xfId="2959"/>
    <cellStyle name="Normal 3 4 2 4" xfId="2960"/>
    <cellStyle name="Normal 3 4 3" xfId="2961"/>
    <cellStyle name="Normal 3 4 3 2" xfId="2962"/>
    <cellStyle name="Normal 3 4 4" xfId="2963"/>
    <cellStyle name="Normal 3 4 4 2" xfId="2964"/>
    <cellStyle name="Normal 3 4 5" xfId="2965"/>
    <cellStyle name="Normal 3 5" xfId="2966"/>
    <cellStyle name="Normal 30" xfId="2967"/>
    <cellStyle name="Normal 31" xfId="2968"/>
    <cellStyle name="Normal 32" xfId="2969"/>
    <cellStyle name="Normal 33" xfId="2970"/>
    <cellStyle name="Normal 34" xfId="2971"/>
    <cellStyle name="Normal 35" xfId="2972"/>
    <cellStyle name="Normal 36" xfId="2973"/>
    <cellStyle name="Normal 37" xfId="2974"/>
    <cellStyle name="Normal 38" xfId="2975"/>
    <cellStyle name="Normal 39" xfId="2976"/>
    <cellStyle name="Normal 4" xfId="2977"/>
    <cellStyle name="Normal 4 2" xfId="2978"/>
    <cellStyle name="Normal 4 2 2" xfId="2979"/>
    <cellStyle name="Normal 4 2 2 2" xfId="2980"/>
    <cellStyle name="Normal 4 2 2 2 2" xfId="2981"/>
    <cellStyle name="Normal 4 2 2 2 2 2" xfId="2982"/>
    <cellStyle name="Normal 4 2 2 2 2 2 2" xfId="2983"/>
    <cellStyle name="Normal 4 2 2 2 2 3" xfId="2984"/>
    <cellStyle name="Normal 4 2 2 2 3" xfId="2985"/>
    <cellStyle name="Normal 4 2 2 2 3 2" xfId="2986"/>
    <cellStyle name="Normal 4 2 2 2 4" xfId="2987"/>
    <cellStyle name="Normal 4 2 2 3" xfId="2988"/>
    <cellStyle name="Normal 4 2 2 3 2" xfId="2989"/>
    <cellStyle name="Normal 4 2 2 3 2 2" xfId="2990"/>
    <cellStyle name="Normal 4 2 2 3 3" xfId="2991"/>
    <cellStyle name="Normal 4 2 2 4" xfId="2992"/>
    <cellStyle name="Normal 4 2 2 4 2" xfId="2993"/>
    <cellStyle name="Normal 4 2 2 5" xfId="2994"/>
    <cellStyle name="Normal 4 2 3" xfId="2995"/>
    <cellStyle name="Normal 4 2 3 2" xfId="2996"/>
    <cellStyle name="Normal 4 2 3 2 2" xfId="2997"/>
    <cellStyle name="Normal 4 2 3 2 2 2" xfId="2998"/>
    <cellStyle name="Normal 4 2 3 2 3" xfId="2999"/>
    <cellStyle name="Normal 4 2 3 3" xfId="3000"/>
    <cellStyle name="Normal 4 2 3 3 2" xfId="3001"/>
    <cellStyle name="Normal 4 2 3 4" xfId="3002"/>
    <cellStyle name="Normal 4 2 4" xfId="3003"/>
    <cellStyle name="Normal 4 2 4 2" xfId="3004"/>
    <cellStyle name="Normal 4 2 4 2 2" xfId="3005"/>
    <cellStyle name="Normal 4 2 4 3" xfId="3006"/>
    <cellStyle name="Normal 4 2 5" xfId="3007"/>
    <cellStyle name="Normal 4 2 5 2" xfId="3008"/>
    <cellStyle name="Normal 4 2 6" xfId="3009"/>
    <cellStyle name="Normal 4 3" xfId="3010"/>
    <cellStyle name="Normal 4 3 2" xfId="3011"/>
    <cellStyle name="Normal 4 4" xfId="3012"/>
    <cellStyle name="Normal 4 4 2" xfId="3013"/>
    <cellStyle name="Normal 4 4 2 2" xfId="3014"/>
    <cellStyle name="Normal 4 4 2 2 2" xfId="3015"/>
    <cellStyle name="Normal 4 4 2 2 2 2" xfId="3016"/>
    <cellStyle name="Normal 4 4 2 2 3" xfId="3017"/>
    <cellStyle name="Normal 4 4 2 3" xfId="3018"/>
    <cellStyle name="Normal 4 4 2 3 2" xfId="3019"/>
    <cellStyle name="Normal 4 4 2 4" xfId="3020"/>
    <cellStyle name="Normal 4 4 3" xfId="3021"/>
    <cellStyle name="Normal 4 4 3 2" xfId="3022"/>
    <cellStyle name="Normal 4 4 3 2 2" xfId="3023"/>
    <cellStyle name="Normal 4 4 3 3" xfId="3024"/>
    <cellStyle name="Normal 4 4 4" xfId="3025"/>
    <cellStyle name="Normal 4 4 4 2" xfId="3026"/>
    <cellStyle name="Normal 4 4 5" xfId="3027"/>
    <cellStyle name="Normal 4 5" xfId="3028"/>
    <cellStyle name="Normal 4 5 2" xfId="3029"/>
    <cellStyle name="Normal 4 5 2 2" xfId="3030"/>
    <cellStyle name="Normal 4 5 2 2 2" xfId="3031"/>
    <cellStyle name="Normal 4 5 2 3" xfId="3032"/>
    <cellStyle name="Normal 4 5 3" xfId="3033"/>
    <cellStyle name="Normal 4 5 3 2" xfId="3034"/>
    <cellStyle name="Normal 4 5 4" xfId="3035"/>
    <cellStyle name="Normal 4 6" xfId="3036"/>
    <cellStyle name="Normal 4 6 2" xfId="3037"/>
    <cellStyle name="Normal 4 6 2 2" xfId="3038"/>
    <cellStyle name="Normal 4 6 3" xfId="3039"/>
    <cellStyle name="Normal 4 7" xfId="3040"/>
    <cellStyle name="Normal 4 7 2" xfId="3041"/>
    <cellStyle name="Normal 4 8" xfId="3042"/>
    <cellStyle name="Normal 4 9" xfId="3043"/>
    <cellStyle name="Normal 40" xfId="3044"/>
    <cellStyle name="Normal 41" xfId="3045"/>
    <cellStyle name="Normal 42" xfId="3046"/>
    <cellStyle name="Normal 43" xfId="3047"/>
    <cellStyle name="Normal 44" xfId="3048"/>
    <cellStyle name="Normal 45" xfId="3049"/>
    <cellStyle name="Normal 45 2" xfId="3050"/>
    <cellStyle name="Normal 46" xfId="3051"/>
    <cellStyle name="Normal 46 2" xfId="3052"/>
    <cellStyle name="Normal 47" xfId="3053"/>
    <cellStyle name="Normal 48" xfId="3054"/>
    <cellStyle name="Normal 49" xfId="3055"/>
    <cellStyle name="Normal 5" xfId="3056"/>
    <cellStyle name="Normal 5 2" xfId="3057"/>
    <cellStyle name="Normal 5 2 2" xfId="3058"/>
    <cellStyle name="Normal 5 2 2 2" xfId="3059"/>
    <cellStyle name="Normal 5 2 2 2 2" xfId="3060"/>
    <cellStyle name="Normal 5 2 2 2 2 2" xfId="3061"/>
    <cellStyle name="Normal 5 2 2 2 2 2 2" xfId="3062"/>
    <cellStyle name="Normal 5 2 2 2 2 3" xfId="3063"/>
    <cellStyle name="Normal 5 2 2 2 3" xfId="3064"/>
    <cellStyle name="Normal 5 2 2 2 3 2" xfId="3065"/>
    <cellStyle name="Normal 5 2 2 2 4" xfId="3066"/>
    <cellStyle name="Normal 5 2 2 3" xfId="3067"/>
    <cellStyle name="Normal 5 2 2 3 2" xfId="3068"/>
    <cellStyle name="Normal 5 2 2 3 2 2" xfId="3069"/>
    <cellStyle name="Normal 5 2 2 3 3" xfId="3070"/>
    <cellStyle name="Normal 5 2 2 4" xfId="3071"/>
    <cellStyle name="Normal 5 2 2 4 2" xfId="3072"/>
    <cellStyle name="Normal 5 2 2 5" xfId="3073"/>
    <cellStyle name="Normal 5 2 3" xfId="3074"/>
    <cellStyle name="Normal 5 2 3 2" xfId="3075"/>
    <cellStyle name="Normal 5 2 3 2 2" xfId="3076"/>
    <cellStyle name="Normal 5 2 3 2 2 2" xfId="3077"/>
    <cellStyle name="Normal 5 2 3 2 3" xfId="3078"/>
    <cellStyle name="Normal 5 2 3 3" xfId="3079"/>
    <cellStyle name="Normal 5 2 3 3 2" xfId="3080"/>
    <cellStyle name="Normal 5 2 3 4" xfId="3081"/>
    <cellStyle name="Normal 5 2 4" xfId="3082"/>
    <cellStyle name="Normal 5 2 4 2" xfId="3083"/>
    <cellStyle name="Normal 5 2 4 2 2" xfId="3084"/>
    <cellStyle name="Normal 5 2 4 3" xfId="3085"/>
    <cellStyle name="Normal 5 2 5" xfId="3086"/>
    <cellStyle name="Normal 5 2 5 2" xfId="3087"/>
    <cellStyle name="Normal 5 2 6" xfId="3088"/>
    <cellStyle name="Normal 5 3" xfId="3089"/>
    <cellStyle name="Normal 5 3 2" xfId="3090"/>
    <cellStyle name="Normal 5 3 2 2" xfId="3091"/>
    <cellStyle name="Normal 5 3 2 2 2" xfId="3092"/>
    <cellStyle name="Normal 5 3 2 2 2 2" xfId="3093"/>
    <cellStyle name="Normal 5 3 2 2 2 2 2" xfId="3094"/>
    <cellStyle name="Normal 5 3 2 2 2 3" xfId="3095"/>
    <cellStyle name="Normal 5 3 2 2 3" xfId="3096"/>
    <cellStyle name="Normal 5 3 2 2 3 2" xfId="3097"/>
    <cellStyle name="Normal 5 3 2 2 4" xfId="3098"/>
    <cellStyle name="Normal 5 3 2 3" xfId="3099"/>
    <cellStyle name="Normal 5 3 2 3 2" xfId="3100"/>
    <cellStyle name="Normal 5 3 2 3 2 2" xfId="3101"/>
    <cellStyle name="Normal 5 3 2 3 3" xfId="3102"/>
    <cellStyle name="Normal 5 3 2 4" xfId="3103"/>
    <cellStyle name="Normal 5 3 2 4 2" xfId="3104"/>
    <cellStyle name="Normal 5 3 2 5" xfId="3105"/>
    <cellStyle name="Normal 5 3 3" xfId="3106"/>
    <cellStyle name="Normal 5 3 3 2" xfId="3107"/>
    <cellStyle name="Normal 5 3 3 2 2" xfId="3108"/>
    <cellStyle name="Normal 5 3 3 2 2 2" xfId="3109"/>
    <cellStyle name="Normal 5 3 3 2 3" xfId="3110"/>
    <cellStyle name="Normal 5 3 3 3" xfId="3111"/>
    <cellStyle name="Normal 5 3 3 3 2" xfId="3112"/>
    <cellStyle name="Normal 5 3 3 4" xfId="3113"/>
    <cellStyle name="Normal 5 3 4" xfId="3114"/>
    <cellStyle name="Normal 5 3 4 2" xfId="3115"/>
    <cellStyle name="Normal 5 3 4 2 2" xfId="3116"/>
    <cellStyle name="Normal 5 3 4 3" xfId="3117"/>
    <cellStyle name="Normal 5 3 5" xfId="3118"/>
    <cellStyle name="Normal 5 3 5 2" xfId="3119"/>
    <cellStyle name="Normal 5 3 6" xfId="3120"/>
    <cellStyle name="Normal 5 4" xfId="3121"/>
    <cellStyle name="Normal 5 4 2" xfId="3122"/>
    <cellStyle name="Normal 5 4 2 2" xfId="3123"/>
    <cellStyle name="Normal 5 4 2 2 2" xfId="3124"/>
    <cellStyle name="Normal 5 4 2 2 2 2" xfId="3125"/>
    <cellStyle name="Normal 5 4 2 2 3" xfId="3126"/>
    <cellStyle name="Normal 5 4 2 3" xfId="3127"/>
    <cellStyle name="Normal 5 4 2 3 2" xfId="3128"/>
    <cellStyle name="Normal 5 4 2 4" xfId="3129"/>
    <cellStyle name="Normal 5 4 3" xfId="3130"/>
    <cellStyle name="Normal 5 4 3 2" xfId="3131"/>
    <cellStyle name="Normal 5 4 3 2 2" xfId="3132"/>
    <cellStyle name="Normal 5 4 3 3" xfId="3133"/>
    <cellStyle name="Normal 5 4 4" xfId="3134"/>
    <cellStyle name="Normal 5 4 4 2" xfId="3135"/>
    <cellStyle name="Normal 5 4 5" xfId="3136"/>
    <cellStyle name="Normal 5 5" xfId="3137"/>
    <cellStyle name="Normal 5 5 2" xfId="3138"/>
    <cellStyle name="Normal 5 5 2 2" xfId="3139"/>
    <cellStyle name="Normal 5 5 2 2 2" xfId="3140"/>
    <cellStyle name="Normal 5 5 2 3" xfId="3141"/>
    <cellStyle name="Normal 5 5 3" xfId="3142"/>
    <cellStyle name="Normal 5 5 3 2" xfId="3143"/>
    <cellStyle name="Normal 5 5 4" xfId="3144"/>
    <cellStyle name="Normal 5 6" xfId="3145"/>
    <cellStyle name="Normal 5 6 2" xfId="3146"/>
    <cellStyle name="Normal 5 6 2 2" xfId="3147"/>
    <cellStyle name="Normal 5 6 3" xfId="3148"/>
    <cellStyle name="Normal 5 6 3 2" xfId="3149"/>
    <cellStyle name="Normal 5 6 4" xfId="3150"/>
    <cellStyle name="Normal 5 7" xfId="3151"/>
    <cellStyle name="Normal 5 7 2" xfId="3152"/>
    <cellStyle name="Normal 5 8" xfId="3153"/>
    <cellStyle name="Normal 50" xfId="3154"/>
    <cellStyle name="Normal 51" xfId="3155"/>
    <cellStyle name="Normal 52" xfId="3156"/>
    <cellStyle name="Normal 53" xfId="3157"/>
    <cellStyle name="Normal 54" xfId="3158"/>
    <cellStyle name="Normal 55" xfId="3159"/>
    <cellStyle name="Normal 56" xfId="3160"/>
    <cellStyle name="Normal 56 2" xfId="3161"/>
    <cellStyle name="Normal 57" xfId="3162"/>
    <cellStyle name="Normal 57 2" xfId="3163"/>
    <cellStyle name="Normal 58" xfId="3164"/>
    <cellStyle name="Normal 58 2" xfId="3165"/>
    <cellStyle name="Normal 59" xfId="3166"/>
    <cellStyle name="Normal 6" xfId="3167"/>
    <cellStyle name="Normal 6 2" xfId="3168"/>
    <cellStyle name="Normal 6 2 2" xfId="3169"/>
    <cellStyle name="Normal 6 2 2 2" xfId="3170"/>
    <cellStyle name="Normal 6 2 2 2 2" xfId="3171"/>
    <cellStyle name="Normal 6 2 2 2 2 2" xfId="3172"/>
    <cellStyle name="Normal 6 2 2 2 2 2 2" xfId="3173"/>
    <cellStyle name="Normal 6 2 2 2 2 3" xfId="3174"/>
    <cellStyle name="Normal 6 2 2 2 3" xfId="3175"/>
    <cellStyle name="Normal 6 2 2 2 3 2" xfId="3176"/>
    <cellStyle name="Normal 6 2 2 2 4" xfId="3177"/>
    <cellStyle name="Normal 6 2 2 3" xfId="3178"/>
    <cellStyle name="Normal 6 2 2 3 2" xfId="3179"/>
    <cellStyle name="Normal 6 2 2 3 2 2" xfId="3180"/>
    <cellStyle name="Normal 6 2 2 3 3" xfId="3181"/>
    <cellStyle name="Normal 6 2 2 4" xfId="3182"/>
    <cellStyle name="Normal 6 2 2 4 2" xfId="3183"/>
    <cellStyle name="Normal 6 2 2 5" xfId="3184"/>
    <cellStyle name="Normal 6 2 3" xfId="3185"/>
    <cellStyle name="Normal 6 2 3 2" xfId="3186"/>
    <cellStyle name="Normal 6 2 3 2 2" xfId="3187"/>
    <cellStyle name="Normal 6 2 3 2 2 2" xfId="3188"/>
    <cellStyle name="Normal 6 2 3 2 3" xfId="3189"/>
    <cellStyle name="Normal 6 2 3 3" xfId="3190"/>
    <cellStyle name="Normal 6 2 3 3 2" xfId="3191"/>
    <cellStyle name="Normal 6 2 3 4" xfId="3192"/>
    <cellStyle name="Normal 6 2 4" xfId="3193"/>
    <cellStyle name="Normal 6 2 4 2" xfId="3194"/>
    <cellStyle name="Normal 6 2 4 2 2" xfId="3195"/>
    <cellStyle name="Normal 6 2 4 3" xfId="3196"/>
    <cellStyle name="Normal 6 2 5" xfId="3197"/>
    <cellStyle name="Normal 6 2 5 2" xfId="3198"/>
    <cellStyle name="Normal 6 2 6" xfId="3199"/>
    <cellStyle name="Normal 6 3" xfId="3200"/>
    <cellStyle name="Normal 6 3 2" xfId="3201"/>
    <cellStyle name="Normal 6 3 2 2" xfId="3202"/>
    <cellStyle name="Normal 6 3 2 2 2" xfId="3203"/>
    <cellStyle name="Normal 6 3 2 2 2 2" xfId="3204"/>
    <cellStyle name="Normal 6 3 2 2 3" xfId="3205"/>
    <cellStyle name="Normal 6 3 2 2 3 2" xfId="3206"/>
    <cellStyle name="Normal 6 3 2 2 4" xfId="3207"/>
    <cellStyle name="Normal 6 3 2 3" xfId="3208"/>
    <cellStyle name="Normal 6 3 2 3 2" xfId="3209"/>
    <cellStyle name="Normal 6 3 2 4" xfId="3210"/>
    <cellStyle name="Normal 6 3 2 4 2" xfId="3211"/>
    <cellStyle name="Normal 6 3 2 5" xfId="3212"/>
    <cellStyle name="Normal 6 3 3" xfId="3213"/>
    <cellStyle name="Normal 6 3 3 2" xfId="3214"/>
    <cellStyle name="Normal 6 3 3 2 2" xfId="3215"/>
    <cellStyle name="Normal 6 3 3 3" xfId="3216"/>
    <cellStyle name="Normal 6 3 4" xfId="3217"/>
    <cellStyle name="Normal 6 3 4 2" xfId="3218"/>
    <cellStyle name="Normal 6 3 5" xfId="3219"/>
    <cellStyle name="Normal 6 4" xfId="3220"/>
    <cellStyle name="Normal 6 4 2" xfId="3221"/>
    <cellStyle name="Normal 6 4 2 2" xfId="3222"/>
    <cellStyle name="Normal 6 4 2 2 2" xfId="3223"/>
    <cellStyle name="Normal 6 4 2 3" xfId="3224"/>
    <cellStyle name="Normal 6 4 3" xfId="3225"/>
    <cellStyle name="Normal 6 4 3 2" xfId="3226"/>
    <cellStyle name="Normal 6 4 4" xfId="3227"/>
    <cellStyle name="Normal 6 5" xfId="3228"/>
    <cellStyle name="Normal 6 5 2" xfId="3229"/>
    <cellStyle name="Normal 6 5 2 2" xfId="3230"/>
    <cellStyle name="Normal 6 5 3" xfId="3231"/>
    <cellStyle name="Normal 6 6" xfId="3232"/>
    <cellStyle name="Normal 6 6 2" xfId="3233"/>
    <cellStyle name="Normal 6 6 2 2" xfId="3234"/>
    <cellStyle name="Normal 6 6 3" xfId="3235"/>
    <cellStyle name="Normal 6 6 3 2" xfId="3236"/>
    <cellStyle name="Normal 6 6 4" xfId="3237"/>
    <cellStyle name="Normal 6 7" xfId="3238"/>
    <cellStyle name="Normal 60" xfId="3239"/>
    <cellStyle name="Normal 61" xfId="3240"/>
    <cellStyle name="Normal 61 2" xfId="3241"/>
    <cellStyle name="Normal 62" xfId="3242"/>
    <cellStyle name="Normal 62 2" xfId="3243"/>
    <cellStyle name="Normal 63" xfId="3244"/>
    <cellStyle name="Normal 63 2" xfId="3245"/>
    <cellStyle name="Normal 64" xfId="3246"/>
    <cellStyle name="Normal 64 2" xfId="3247"/>
    <cellStyle name="Normal 65" xfId="3248"/>
    <cellStyle name="Normal 66" xfId="3249"/>
    <cellStyle name="Normal 66 2" xfId="3250"/>
    <cellStyle name="Normal 66 2 2" xfId="3251"/>
    <cellStyle name="Normal 66 2 2 2" xfId="3252"/>
    <cellStyle name="Normal 66 2 3" xfId="3253"/>
    <cellStyle name="Normal 66 2 3 2" xfId="3254"/>
    <cellStyle name="Normal 66 2 4" xfId="3255"/>
    <cellStyle name="Normal 66 3" xfId="3256"/>
    <cellStyle name="Normal 66 3 2" xfId="3257"/>
    <cellStyle name="Normal 66 4" xfId="3258"/>
    <cellStyle name="Normal 66 4 2" xfId="3259"/>
    <cellStyle name="Normal 66 5" xfId="3260"/>
    <cellStyle name="Normal 67" xfId="3261"/>
    <cellStyle name="Normal 67 2" xfId="3262"/>
    <cellStyle name="Normal 67 2 2" xfId="3263"/>
    <cellStyle name="Normal 67 2 2 2" xfId="3264"/>
    <cellStyle name="Normal 67 2 3" xfId="3265"/>
    <cellStyle name="Normal 67 2 3 2" xfId="3266"/>
    <cellStyle name="Normal 67 2 4" xfId="3267"/>
    <cellStyle name="Normal 67 3" xfId="3268"/>
    <cellStyle name="Normal 67 3 2" xfId="3269"/>
    <cellStyle name="Normal 67 4" xfId="3270"/>
    <cellStyle name="Normal 67 4 2" xfId="3271"/>
    <cellStyle name="Normal 67 5" xfId="3272"/>
    <cellStyle name="Normal 68" xfId="3273"/>
    <cellStyle name="Normal 69" xfId="3274"/>
    <cellStyle name="Normal 7" xfId="3275"/>
    <cellStyle name="Normal 7 2" xfId="3276"/>
    <cellStyle name="Normal 7 2 2" xfId="3277"/>
    <cellStyle name="Normal 7 2 2 2" xfId="3278"/>
    <cellStyle name="Normal 7 2 2 2 2" xfId="3279"/>
    <cellStyle name="Normal 7 2 2 2 2 2" xfId="3280"/>
    <cellStyle name="Normal 7 2 2 2 3" xfId="3281"/>
    <cellStyle name="Normal 7 2 2 3" xfId="3282"/>
    <cellStyle name="Normal 7 2 2 3 2" xfId="3283"/>
    <cellStyle name="Normal 7 2 2 4" xfId="3284"/>
    <cellStyle name="Normal 7 2 3" xfId="3285"/>
    <cellStyle name="Normal 7 2 3 2" xfId="3286"/>
    <cellStyle name="Normal 7 2 3 2 2" xfId="3287"/>
    <cellStyle name="Normal 7 2 3 3" xfId="3288"/>
    <cellStyle name="Normal 7 2 4" xfId="3289"/>
    <cellStyle name="Normal 7 2 4 2" xfId="3290"/>
    <cellStyle name="Normal 7 2 5" xfId="3291"/>
    <cellStyle name="Normal 7 3" xfId="3292"/>
    <cellStyle name="Normal 7 3 2" xfId="3293"/>
    <cellStyle name="Normal 7 3 2 2" xfId="3294"/>
    <cellStyle name="Normal 7 3 2 2 2" xfId="3295"/>
    <cellStyle name="Normal 7 3 2 3" xfId="3296"/>
    <cellStyle name="Normal 7 3 3" xfId="3297"/>
    <cellStyle name="Normal 7 3 3 2" xfId="3298"/>
    <cellStyle name="Normal 7 3 4" xfId="3299"/>
    <cellStyle name="Normal 7 4" xfId="3300"/>
    <cellStyle name="Normal 7 4 2" xfId="3301"/>
    <cellStyle name="Normal 7 4 2 2" xfId="3302"/>
    <cellStyle name="Normal 7 4 3" xfId="3303"/>
    <cellStyle name="Normal 7 5" xfId="3304"/>
    <cellStyle name="Normal 7 5 2" xfId="3305"/>
    <cellStyle name="Normal 7 6" xfId="3306"/>
    <cellStyle name="Normal 7 6 2" xfId="3307"/>
    <cellStyle name="Normal 7 6 2 2" xfId="3308"/>
    <cellStyle name="Normal 7 6 3" xfId="3309"/>
    <cellStyle name="Normal 7 6 3 2" xfId="3310"/>
    <cellStyle name="Normal 7 6 4" xfId="3311"/>
    <cellStyle name="Normal 7 7" xfId="3312"/>
    <cellStyle name="Normal 7 7 2" xfId="3313"/>
    <cellStyle name="Normal 7 7 2 2" xfId="3314"/>
    <cellStyle name="Normal 7 7 3" xfId="3315"/>
    <cellStyle name="Normal 7 7 3 2" xfId="3316"/>
    <cellStyle name="Normal 7 7 4" xfId="3317"/>
    <cellStyle name="Normal 70" xfId="3318"/>
    <cellStyle name="Normal 71" xfId="3319"/>
    <cellStyle name="Normal 72" xfId="3320"/>
    <cellStyle name="Normal 73" xfId="3321"/>
    <cellStyle name="Normal 74" xfId="3322"/>
    <cellStyle name="Normal 75" xfId="3323"/>
    <cellStyle name="Normal 76" xfId="6"/>
    <cellStyle name="Normal 77" xfId="3324"/>
    <cellStyle name="Normal 78" xfId="3325"/>
    <cellStyle name="Normal 79" xfId="3326"/>
    <cellStyle name="Normal 8" xfId="3327"/>
    <cellStyle name="Normal 8 2" xfId="3328"/>
    <cellStyle name="Normal 8 2 2" xfId="3329"/>
    <cellStyle name="Normal 8 2 2 2" xfId="3330"/>
    <cellStyle name="Normal 8 2 2 2 2" xfId="3331"/>
    <cellStyle name="Normal 8 2 2 2 2 2" xfId="3332"/>
    <cellStyle name="Normal 8 2 2 2 3" xfId="3333"/>
    <cellStyle name="Normal 8 2 2 3" xfId="3334"/>
    <cellStyle name="Normal 8 2 2 3 2" xfId="3335"/>
    <cellStyle name="Normal 8 2 2 4" xfId="3336"/>
    <cellStyle name="Normal 8 2 3" xfId="3337"/>
    <cellStyle name="Normal 8 2 3 2" xfId="3338"/>
    <cellStyle name="Normal 8 2 3 2 2" xfId="3339"/>
    <cellStyle name="Normal 8 2 3 3" xfId="3340"/>
    <cellStyle name="Normal 8 2 4" xfId="3341"/>
    <cellStyle name="Normal 8 2 4 2" xfId="3342"/>
    <cellStyle name="Normal 8 2 5" xfId="3343"/>
    <cellStyle name="Normal 8 3" xfId="3344"/>
    <cellStyle name="Normal 8 3 2" xfId="3345"/>
    <cellStyle name="Normal 8 3 2 2" xfId="3346"/>
    <cellStyle name="Normal 8 3 2 2 2" xfId="3347"/>
    <cellStyle name="Normal 8 3 2 3" xfId="3348"/>
    <cellStyle name="Normal 8 3 3" xfId="3349"/>
    <cellStyle name="Normal 8 3 3 2" xfId="3350"/>
    <cellStyle name="Normal 8 3 3 2 2" xfId="3351"/>
    <cellStyle name="Normal 8 3 3 3" xfId="3352"/>
    <cellStyle name="Normal 8 3 3 3 2" xfId="3353"/>
    <cellStyle name="Normal 8 3 3 4" xfId="3354"/>
    <cellStyle name="Normal 8 3 4" xfId="3355"/>
    <cellStyle name="Normal 8 3 4 2" xfId="3356"/>
    <cellStyle name="Normal 8 3 5" xfId="3357"/>
    <cellStyle name="Normal 8 3 5 2" xfId="3358"/>
    <cellStyle name="Normal 8 3 6" xfId="3359"/>
    <cellStyle name="Normal 8 4" xfId="3360"/>
    <cellStyle name="Normal 8 4 2" xfId="3361"/>
    <cellStyle name="Normal 8 4 2 2" xfId="3362"/>
    <cellStyle name="Normal 8 4 2 2 2" xfId="3363"/>
    <cellStyle name="Normal 8 4 2 3" xfId="3364"/>
    <cellStyle name="Normal 8 4 2 3 2" xfId="3365"/>
    <cellStyle name="Normal 8 4 2 4" xfId="3366"/>
    <cellStyle name="Normal 8 4 3" xfId="3367"/>
    <cellStyle name="Normal 8 4 3 2" xfId="3368"/>
    <cellStyle name="Normal 8 4 4" xfId="3369"/>
    <cellStyle name="Normal 8 4 4 2" xfId="3370"/>
    <cellStyle name="Normal 8 4 5" xfId="3371"/>
    <cellStyle name="Normal 8 5" xfId="3372"/>
    <cellStyle name="Normal 8 5 2" xfId="3373"/>
    <cellStyle name="Normal 8 5 2 2" xfId="3374"/>
    <cellStyle name="Normal 8 5 2 2 2" xfId="3375"/>
    <cellStyle name="Normal 8 5 2 3" xfId="3376"/>
    <cellStyle name="Normal 8 5 2 3 2" xfId="3377"/>
    <cellStyle name="Normal 8 5 2 4" xfId="3378"/>
    <cellStyle name="Normal 8 5 3" xfId="3379"/>
    <cellStyle name="Normal 8 5 3 2" xfId="3380"/>
    <cellStyle name="Normal 8 5 4" xfId="3381"/>
    <cellStyle name="Normal 8 5 4 2" xfId="3382"/>
    <cellStyle name="Normal 8 5 5" xfId="3383"/>
    <cellStyle name="Normal 8 6" xfId="3384"/>
    <cellStyle name="Normal 8 6 2" xfId="3385"/>
    <cellStyle name="Normal 8 6 2 2" xfId="3386"/>
    <cellStyle name="Normal 8 6 3" xfId="3387"/>
    <cellStyle name="Normal 8 6 3 2" xfId="3388"/>
    <cellStyle name="Normal 8 6 4" xfId="3389"/>
    <cellStyle name="Normal 8 7" xfId="3390"/>
    <cellStyle name="Normal 8 7 2" xfId="3391"/>
    <cellStyle name="Normal 8 7 2 2" xfId="3392"/>
    <cellStyle name="Normal 8 7 3" xfId="3393"/>
    <cellStyle name="Normal 8 7 3 2" xfId="3394"/>
    <cellStyle name="Normal 8 7 4" xfId="3395"/>
    <cellStyle name="Normal 80" xfId="3"/>
    <cellStyle name="Normal 81" xfId="3396"/>
    <cellStyle name="Normal 82" xfId="5"/>
    <cellStyle name="Normal 83" xfId="3397"/>
    <cellStyle name="Normal 84" xfId="3398"/>
    <cellStyle name="Normal 85" xfId="3399"/>
    <cellStyle name="Normal 86" xfId="3400"/>
    <cellStyle name="Normal 87" xfId="3401"/>
    <cellStyle name="Normal 88" xfId="8"/>
    <cellStyle name="Normal 89" xfId="9"/>
    <cellStyle name="Normal 9" xfId="3402"/>
    <cellStyle name="Normal 9 2" xfId="3403"/>
    <cellStyle name="Normal 9 2 2" xfId="3404"/>
    <cellStyle name="Normal 9 2 2 2" xfId="3405"/>
    <cellStyle name="Normal 9 2 2 2 2" xfId="3406"/>
    <cellStyle name="Normal 9 2 2 2 2 2" xfId="3407"/>
    <cellStyle name="Normal 9 2 2 2 2 2 2" xfId="3408"/>
    <cellStyle name="Normal 9 2 2 2 2 3" xfId="3409"/>
    <cellStyle name="Normal 9 2 2 2 2 3 2" xfId="3410"/>
    <cellStyle name="Normal 9 2 2 2 2 4" xfId="3411"/>
    <cellStyle name="Normal 9 2 2 2 3" xfId="3412"/>
    <cellStyle name="Normal 9 2 2 2 3 2" xfId="3413"/>
    <cellStyle name="Normal 9 2 2 2 4" xfId="3414"/>
    <cellStyle name="Normal 9 2 2 2 4 2" xfId="3415"/>
    <cellStyle name="Normal 9 2 2 2 5" xfId="3416"/>
    <cellStyle name="Normal 9 2 2 3" xfId="3417"/>
    <cellStyle name="Normal 9 2 2 3 2" xfId="3418"/>
    <cellStyle name="Normal 9 2 2 3 2 2" xfId="3419"/>
    <cellStyle name="Normal 9 2 2 3 2 2 2" xfId="3420"/>
    <cellStyle name="Normal 9 2 2 3 2 3" xfId="3421"/>
    <cellStyle name="Normal 9 2 2 3 2 3 2" xfId="3422"/>
    <cellStyle name="Normal 9 2 2 3 2 4" xfId="3423"/>
    <cellStyle name="Normal 9 2 2 3 3" xfId="3424"/>
    <cellStyle name="Normal 9 2 2 3 3 2" xfId="3425"/>
    <cellStyle name="Normal 9 2 2 3 4" xfId="3426"/>
    <cellStyle name="Normal 9 2 2 3 4 2" xfId="3427"/>
    <cellStyle name="Normal 9 2 2 3 5" xfId="3428"/>
    <cellStyle name="Normal 9 2 2 4" xfId="3429"/>
    <cellStyle name="Normal 9 2 2 4 2" xfId="3430"/>
    <cellStyle name="Normal 9 2 2 4 2 2" xfId="3431"/>
    <cellStyle name="Normal 9 2 2 4 3" xfId="3432"/>
    <cellStyle name="Normal 9 2 2 4 3 2" xfId="3433"/>
    <cellStyle name="Normal 9 2 2 4 4" xfId="3434"/>
    <cellStyle name="Normal 9 2 2 5" xfId="3435"/>
    <cellStyle name="Normal 9 2 2 5 2" xfId="3436"/>
    <cellStyle name="Normal 9 2 2 6" xfId="3437"/>
    <cellStyle name="Normal 9 2 2 6 2" xfId="3438"/>
    <cellStyle name="Normal 9 2 2 7" xfId="3439"/>
    <cellStyle name="Normal 9 2 3" xfId="3440"/>
    <cellStyle name="Normal 9 2 3 2" xfId="3441"/>
    <cellStyle name="Normal 9 2 3 2 2" xfId="3442"/>
    <cellStyle name="Normal 9 2 3 2 2 2" xfId="3443"/>
    <cellStyle name="Normal 9 2 3 2 3" xfId="3444"/>
    <cellStyle name="Normal 9 2 3 2 3 2" xfId="3445"/>
    <cellStyle name="Normal 9 2 3 2 4" xfId="3446"/>
    <cellStyle name="Normal 9 2 3 3" xfId="3447"/>
    <cellStyle name="Normal 9 2 3 3 2" xfId="3448"/>
    <cellStyle name="Normal 9 2 3 4" xfId="3449"/>
    <cellStyle name="Normal 9 2 3 4 2" xfId="3450"/>
    <cellStyle name="Normal 9 2 3 5" xfId="3451"/>
    <cellStyle name="Normal 9 2 4" xfId="3452"/>
    <cellStyle name="Normal 9 2 4 2" xfId="3453"/>
    <cellStyle name="Normal 9 2 4 2 2" xfId="3454"/>
    <cellStyle name="Normal 9 2 4 3" xfId="3455"/>
    <cellStyle name="Normal 9 2 4 3 2" xfId="3456"/>
    <cellStyle name="Normal 9 2 4 4" xfId="3457"/>
    <cellStyle name="Normal 9 2 5" xfId="3458"/>
    <cellStyle name="Normal 9 2 5 2" xfId="3459"/>
    <cellStyle name="Normal 9 2 6" xfId="3460"/>
    <cellStyle name="Normal 9 2 6 2" xfId="3461"/>
    <cellStyle name="Normal 9 2 7" xfId="3462"/>
    <cellStyle name="Normal 9 3" xfId="3463"/>
    <cellStyle name="Normal 9 3 2" xfId="3464"/>
    <cellStyle name="Normal 9 3 2 2" xfId="3465"/>
    <cellStyle name="Normal 9 3 2 2 2" xfId="3466"/>
    <cellStyle name="Normal 9 3 2 3" xfId="3467"/>
    <cellStyle name="Normal 9 3 2 3 2" xfId="3468"/>
    <cellStyle name="Normal 9 3 2 4" xfId="3469"/>
    <cellStyle name="Normal 9 3 3" xfId="3470"/>
    <cellStyle name="Normal 9 3 3 2" xfId="3471"/>
    <cellStyle name="Normal 9 3 4" xfId="3472"/>
    <cellStyle name="Normal 9 3 4 2" xfId="3473"/>
    <cellStyle name="Normal 9 3 5" xfId="3474"/>
    <cellStyle name="Normal 9 4" xfId="3475"/>
    <cellStyle name="Normal 9 4 2" xfId="3476"/>
    <cellStyle name="Normal 9 4 2 2" xfId="3477"/>
    <cellStyle name="Normal 9 4 2 2 2" xfId="3478"/>
    <cellStyle name="Normal 9 4 2 3" xfId="3479"/>
    <cellStyle name="Normal 9 4 2 3 2" xfId="3480"/>
    <cellStyle name="Normal 9 4 2 4" xfId="3481"/>
    <cellStyle name="Normal 9 4 3" xfId="3482"/>
    <cellStyle name="Normal 9 4 3 2" xfId="3483"/>
    <cellStyle name="Normal 9 4 4" xfId="3484"/>
    <cellStyle name="Normal 9 4 4 2" xfId="3485"/>
    <cellStyle name="Normal 9 4 5" xfId="3486"/>
    <cellStyle name="Normal 9 5" xfId="3487"/>
    <cellStyle name="Normal 9 5 2" xfId="3488"/>
    <cellStyle name="Normal 9 5 2 2" xfId="3489"/>
    <cellStyle name="Normal 9 5 3" xfId="3490"/>
    <cellStyle name="Normal 9 5 3 2" xfId="3491"/>
    <cellStyle name="Normal 9 5 4" xfId="3492"/>
    <cellStyle name="Normal 9 6" xfId="3493"/>
    <cellStyle name="Normal 90" xfId="3494"/>
    <cellStyle name="Normal(0)" xfId="3495"/>
    <cellStyle name="Normal_T&amp;D Model 2003A" xfId="4"/>
    <cellStyle name="Note 2" xfId="3496"/>
    <cellStyle name="Note 2 2" xfId="3497"/>
    <cellStyle name="Note 2 2 2" xfId="3498"/>
    <cellStyle name="Note 2 2 2 2" xfId="3499"/>
    <cellStyle name="Note 2 2 3" xfId="3500"/>
    <cellStyle name="Note 2 2 3 2" xfId="3501"/>
    <cellStyle name="Note 2 2 4" xfId="3502"/>
    <cellStyle name="Note 2 3" xfId="3503"/>
    <cellStyle name="Note 3" xfId="3504"/>
    <cellStyle name="Note 3 2" xfId="3505"/>
    <cellStyle name="Note 4" xfId="3506"/>
    <cellStyle name="Note 4 2" xfId="3507"/>
    <cellStyle name="Note 4 2 2" xfId="3508"/>
    <cellStyle name="Note 4 3" xfId="3509"/>
    <cellStyle name="Note 4 3 2" xfId="3510"/>
    <cellStyle name="Note 4 4" xfId="3511"/>
    <cellStyle name="Note 5" xfId="3512"/>
    <cellStyle name="Note 5 2" xfId="3513"/>
    <cellStyle name="Note 5 2 2" xfId="3514"/>
    <cellStyle name="Note 5 3" xfId="3515"/>
    <cellStyle name="Note 5 3 2" xfId="3516"/>
    <cellStyle name="Note 5 4" xfId="3517"/>
    <cellStyle name="Note 6" xfId="3518"/>
    <cellStyle name="Note 6 2" xfId="3519"/>
    <cellStyle name="Note 6 2 2" xfId="3520"/>
    <cellStyle name="Note 6 3" xfId="3521"/>
    <cellStyle name="Note 6 3 2" xfId="3522"/>
    <cellStyle name="Note 6 4" xfId="3523"/>
    <cellStyle name="Note 7" xfId="3524"/>
    <cellStyle name="Number" xfId="3525"/>
    <cellStyle name="Output 2" xfId="3526"/>
    <cellStyle name="Output 2 2" xfId="3527"/>
    <cellStyle name="Output 2 3" xfId="3528"/>
    <cellStyle name="Output 3" xfId="3529"/>
    <cellStyle name="Output 3 2" xfId="3530"/>
    <cellStyle name="Output 4" xfId="3531"/>
    <cellStyle name="Output 5" xfId="3532"/>
    <cellStyle name="Output Amounts" xfId="3533"/>
    <cellStyle name="Output Column Headings" xfId="3534"/>
    <cellStyle name="Output Line Items" xfId="3535"/>
    <cellStyle name="Output Line Items 2" xfId="3536"/>
    <cellStyle name="Output Report Heading" xfId="3537"/>
    <cellStyle name="Output Report Title" xfId="3538"/>
    <cellStyle name="Password" xfId="3539"/>
    <cellStyle name="per.style" xfId="3540"/>
    <cellStyle name="Percen - Style1" xfId="3541"/>
    <cellStyle name="Percen - Style2" xfId="3542"/>
    <cellStyle name="Percent" xfId="2" builtinId="5"/>
    <cellStyle name="Percent [2]" xfId="3543"/>
    <cellStyle name="Percent [2] 10" xfId="3544"/>
    <cellStyle name="Percent [2] 10 2" xfId="3545"/>
    <cellStyle name="Percent [2] 11" xfId="3546"/>
    <cellStyle name="Percent [2] 11 2" xfId="3547"/>
    <cellStyle name="Percent [2] 12" xfId="3548"/>
    <cellStyle name="Percent [2] 12 2" xfId="3549"/>
    <cellStyle name="Percent [2] 13" xfId="3550"/>
    <cellStyle name="Percent [2] 13 2" xfId="3551"/>
    <cellStyle name="Percent [2] 14" xfId="3552"/>
    <cellStyle name="Percent [2] 14 2" xfId="3553"/>
    <cellStyle name="Percent [2] 2" xfId="3554"/>
    <cellStyle name="Percent [2] 2 2" xfId="3555"/>
    <cellStyle name="Percent [2] 3" xfId="3556"/>
    <cellStyle name="Percent [2] 3 2" xfId="3557"/>
    <cellStyle name="Percent [2] 4" xfId="3558"/>
    <cellStyle name="Percent [2] 4 2" xfId="3559"/>
    <cellStyle name="Percent [2] 5" xfId="3560"/>
    <cellStyle name="Percent [2] 5 2" xfId="3561"/>
    <cellStyle name="Percent [2] 6" xfId="3562"/>
    <cellStyle name="Percent [2] 6 2" xfId="3563"/>
    <cellStyle name="Percent [2] 7" xfId="3564"/>
    <cellStyle name="Percent [2] 7 2" xfId="3565"/>
    <cellStyle name="Percent [2] 8" xfId="3566"/>
    <cellStyle name="Percent [2] 8 2" xfId="3567"/>
    <cellStyle name="Percent [2] 9" xfId="3568"/>
    <cellStyle name="Percent [2] 9 2" xfId="3569"/>
    <cellStyle name="Percent 10" xfId="3570"/>
    <cellStyle name="Percent 10 2" xfId="3571"/>
    <cellStyle name="Percent 11" xfId="3572"/>
    <cellStyle name="Percent 11 2" xfId="3573"/>
    <cellStyle name="Percent 12" xfId="3574"/>
    <cellStyle name="Percent 12 2" xfId="3575"/>
    <cellStyle name="Percent 13" xfId="3576"/>
    <cellStyle name="Percent 13 2" xfId="3577"/>
    <cellStyle name="Percent 14" xfId="3578"/>
    <cellStyle name="Percent 14 2" xfId="3579"/>
    <cellStyle name="Percent 15" xfId="3580"/>
    <cellStyle name="Percent 15 2" xfId="3581"/>
    <cellStyle name="Percent 16" xfId="3582"/>
    <cellStyle name="Percent 16 2" xfId="3583"/>
    <cellStyle name="Percent 17" xfId="3584"/>
    <cellStyle name="Percent 18" xfId="3585"/>
    <cellStyle name="Percent 19" xfId="3586"/>
    <cellStyle name="Percent 2" xfId="3587"/>
    <cellStyle name="Percent 2 10" xfId="3588"/>
    <cellStyle name="Percent 2 2" xfId="3589"/>
    <cellStyle name="Percent 2 2 2" xfId="3590"/>
    <cellStyle name="Percent 2 3" xfId="3591"/>
    <cellStyle name="Percent 2 3 2" xfId="3592"/>
    <cellStyle name="Percent 2 4" xfId="3593"/>
    <cellStyle name="Percent 2 5" xfId="3594"/>
    <cellStyle name="Percent 20" xfId="3595"/>
    <cellStyle name="Percent 21" xfId="3596"/>
    <cellStyle name="Percent 22" xfId="3597"/>
    <cellStyle name="Percent 23" xfId="3598"/>
    <cellStyle name="Percent 24" xfId="3599"/>
    <cellStyle name="Percent 25" xfId="3600"/>
    <cellStyle name="Percent 26" xfId="3601"/>
    <cellStyle name="Percent 27" xfId="3602"/>
    <cellStyle name="Percent 28" xfId="3603"/>
    <cellStyle name="Percent 29" xfId="3604"/>
    <cellStyle name="Percent 3" xfId="3605"/>
    <cellStyle name="Percent 3 2" xfId="3606"/>
    <cellStyle name="Percent 3 2 2" xfId="3607"/>
    <cellStyle name="Percent 3 2 2 2" xfId="3608"/>
    <cellStyle name="Percent 3 2 2 2 2" xfId="3609"/>
    <cellStyle name="Percent 3 2 2 2 2 2" xfId="3610"/>
    <cellStyle name="Percent 3 2 2 2 3" xfId="3611"/>
    <cellStyle name="Percent 3 2 2 2 3 2" xfId="3612"/>
    <cellStyle name="Percent 3 2 2 2 4" xfId="3613"/>
    <cellStyle name="Percent 3 2 2 3" xfId="3614"/>
    <cellStyle name="Percent 3 2 2 3 2" xfId="3615"/>
    <cellStyle name="Percent 3 2 2 4" xfId="3616"/>
    <cellStyle name="Percent 3 2 2 4 2" xfId="3617"/>
    <cellStyle name="Percent 3 2 2 5" xfId="3618"/>
    <cellStyle name="Percent 3 2 3" xfId="3619"/>
    <cellStyle name="Percent 3 2 3 2" xfId="3620"/>
    <cellStyle name="Percent 3 2 3 2 2" xfId="3621"/>
    <cellStyle name="Percent 3 2 3 3" xfId="3622"/>
    <cellStyle name="Percent 3 2 4" xfId="3623"/>
    <cellStyle name="Percent 3 2 4 2" xfId="3624"/>
    <cellStyle name="Percent 3 2 5" xfId="3625"/>
    <cellStyle name="Percent 3 3" xfId="3626"/>
    <cellStyle name="Percent 3 3 2" xfId="3627"/>
    <cellStyle name="Percent 3 3 2 2" xfId="3628"/>
    <cellStyle name="Percent 3 3 2 2 2" xfId="3629"/>
    <cellStyle name="Percent 3 3 2 3" xfId="3630"/>
    <cellStyle name="Percent 3 3 2 3 2" xfId="3631"/>
    <cellStyle name="Percent 3 3 2 4" xfId="3632"/>
    <cellStyle name="Percent 3 3 3" xfId="3633"/>
    <cellStyle name="Percent 3 3 3 2" xfId="3634"/>
    <cellStyle name="Percent 3 3 4" xfId="3635"/>
    <cellStyle name="Percent 3 3 4 2" xfId="3636"/>
    <cellStyle name="Percent 3 3 5" xfId="3637"/>
    <cellStyle name="Percent 3 4" xfId="3638"/>
    <cellStyle name="Percent 3 4 2" xfId="3639"/>
    <cellStyle name="Percent 3 4 2 2" xfId="3640"/>
    <cellStyle name="Percent 3 4 2 2 2" xfId="3641"/>
    <cellStyle name="Percent 3 4 2 3" xfId="3642"/>
    <cellStyle name="Percent 3 4 2 3 2" xfId="3643"/>
    <cellStyle name="Percent 3 4 2 4" xfId="3644"/>
    <cellStyle name="Percent 3 4 3" xfId="3645"/>
    <cellStyle name="Percent 3 4 3 2" xfId="3646"/>
    <cellStyle name="Percent 3 4 4" xfId="3647"/>
    <cellStyle name="Percent 3 4 4 2" xfId="3648"/>
    <cellStyle name="Percent 3 4 5" xfId="3649"/>
    <cellStyle name="Percent 3 5" xfId="3650"/>
    <cellStyle name="Percent 3 5 2" xfId="3651"/>
    <cellStyle name="Percent 3 5 2 2" xfId="3652"/>
    <cellStyle name="Percent 3 5 3" xfId="3653"/>
    <cellStyle name="Percent 3 6" xfId="3654"/>
    <cellStyle name="Percent 3 6 2" xfId="3655"/>
    <cellStyle name="Percent 3 7" xfId="3656"/>
    <cellStyle name="Percent 3 8" xfId="3657"/>
    <cellStyle name="Percent 30" xfId="3658"/>
    <cellStyle name="Percent 31" xfId="3659"/>
    <cellStyle name="Percent 32" xfId="3660"/>
    <cellStyle name="Percent 33" xfId="3661"/>
    <cellStyle name="Percent 34" xfId="3662"/>
    <cellStyle name="Percent 35" xfId="3663"/>
    <cellStyle name="Percent 36" xfId="3664"/>
    <cellStyle name="Percent 37" xfId="3665"/>
    <cellStyle name="Percent 38" xfId="3666"/>
    <cellStyle name="Percent 4" xfId="3667"/>
    <cellStyle name="Percent 4 2" xfId="3668"/>
    <cellStyle name="Percent 4 3" xfId="3669"/>
    <cellStyle name="Percent 4 4" xfId="3670"/>
    <cellStyle name="Percent 4 4 2" xfId="3671"/>
    <cellStyle name="Percent 4 4 2 2" xfId="3672"/>
    <cellStyle name="Percent 4 4 3" xfId="3673"/>
    <cellStyle name="Percent 4 4 3 2" xfId="3674"/>
    <cellStyle name="Percent 4 4 4" xfId="3675"/>
    <cellStyle name="Percent 4 5" xfId="3676"/>
    <cellStyle name="Percent 4 5 2" xfId="3677"/>
    <cellStyle name="Percent 4 6" xfId="3678"/>
    <cellStyle name="Percent 4 6 2" xfId="3679"/>
    <cellStyle name="Percent 4 7" xfId="3680"/>
    <cellStyle name="Percent 5" xfId="3681"/>
    <cellStyle name="Percent 5 2" xfId="3682"/>
    <cellStyle name="Percent 6" xfId="3683"/>
    <cellStyle name="Percent 6 2" xfId="3684"/>
    <cellStyle name="Percent 6 3" xfId="3685"/>
    <cellStyle name="Percent 6 3 2" xfId="3686"/>
    <cellStyle name="Percent 6 3 2 2" xfId="3687"/>
    <cellStyle name="Percent 6 3 3" xfId="3688"/>
    <cellStyle name="Percent 6 3 3 2" xfId="3689"/>
    <cellStyle name="Percent 6 3 4" xfId="3690"/>
    <cellStyle name="Percent 6 4" xfId="3691"/>
    <cellStyle name="Percent 6 4 2" xfId="3692"/>
    <cellStyle name="Percent 6 5" xfId="3693"/>
    <cellStyle name="Percent 6 5 2" xfId="3694"/>
    <cellStyle name="Percent 6 6" xfId="3695"/>
    <cellStyle name="Percent 7" xfId="3696"/>
    <cellStyle name="Percent 7 2" xfId="3697"/>
    <cellStyle name="Percent 7 3" xfId="3698"/>
    <cellStyle name="Percent 7 3 2" xfId="3699"/>
    <cellStyle name="Percent 7 3 2 2" xfId="3700"/>
    <cellStyle name="Percent 7 3 3" xfId="3701"/>
    <cellStyle name="Percent 7 3 3 2" xfId="3702"/>
    <cellStyle name="Percent 7 3 4" xfId="3703"/>
    <cellStyle name="Percent 7 4" xfId="3704"/>
    <cellStyle name="Percent 7 4 2" xfId="3705"/>
    <cellStyle name="Percent 7 5" xfId="3706"/>
    <cellStyle name="Percent 7 5 2" xfId="3707"/>
    <cellStyle name="Percent 7 6" xfId="3708"/>
    <cellStyle name="Percent 8" xfId="3709"/>
    <cellStyle name="Percent 8 2" xfId="3710"/>
    <cellStyle name="Percent 8 3" xfId="3711"/>
    <cellStyle name="Percent 8 4" xfId="3712"/>
    <cellStyle name="Percent 8 4 2" xfId="3713"/>
    <cellStyle name="Percent 8 4 2 2" xfId="3714"/>
    <cellStyle name="Percent 8 4 3" xfId="3715"/>
    <cellStyle name="Percent 8 4 3 2" xfId="3716"/>
    <cellStyle name="Percent 8 4 4" xfId="3717"/>
    <cellStyle name="Percent 8 5" xfId="3718"/>
    <cellStyle name="Percent 8 5 2" xfId="3719"/>
    <cellStyle name="Percent 8 6" xfId="3720"/>
    <cellStyle name="Percent 8 6 2" xfId="3721"/>
    <cellStyle name="Percent 8 7" xfId="3722"/>
    <cellStyle name="Percent 9" xfId="3723"/>
    <cellStyle name="Percent 9 2" xfId="3724"/>
    <cellStyle name="Percent 9 3" xfId="3725"/>
    <cellStyle name="Percent 9 4" xfId="3726"/>
    <cellStyle name="Percent 9 4 2" xfId="3727"/>
    <cellStyle name="Percent 9 4 2 2" xfId="3728"/>
    <cellStyle name="Percent 9 4 2 2 2" xfId="3729"/>
    <cellStyle name="Percent 9 4 2 3" xfId="3730"/>
    <cellStyle name="Percent 9 4 2 3 2" xfId="3731"/>
    <cellStyle name="Percent 9 4 2 4" xfId="3732"/>
    <cellStyle name="Percent 9 4 3" xfId="3733"/>
    <cellStyle name="Percent 9 4 3 2" xfId="3734"/>
    <cellStyle name="Percent 9 4 3 2 2" xfId="3735"/>
    <cellStyle name="Percent 9 4 3 3" xfId="3736"/>
    <cellStyle name="Percent 9 4 3 3 2" xfId="3737"/>
    <cellStyle name="Percent 9 4 3 4" xfId="3738"/>
    <cellStyle name="Percent 9 4 4" xfId="3739"/>
    <cellStyle name="Percent 9 4 4 2" xfId="3740"/>
    <cellStyle name="Percent 9 4 5" xfId="3741"/>
    <cellStyle name="Percent 9 4 5 2" xfId="3742"/>
    <cellStyle name="Percent 9 4 6" xfId="3743"/>
    <cellStyle name="Percent(0)" xfId="3744"/>
    <cellStyle name="PSChar" xfId="3745"/>
    <cellStyle name="PSDate" xfId="3746"/>
    <cellStyle name="PSDec" xfId="3747"/>
    <cellStyle name="PSHeading" xfId="3748"/>
    <cellStyle name="PSInt" xfId="3749"/>
    <cellStyle name="PSSpacer" xfId="3750"/>
    <cellStyle name="regstoresfromspecstores" xfId="3751"/>
    <cellStyle name="RevList" xfId="3752"/>
    <cellStyle name="SAPBEXaggData" xfId="3753"/>
    <cellStyle name="SAPBEXaggData 2" xfId="3754"/>
    <cellStyle name="SAPBEXaggData 2 10" xfId="3755"/>
    <cellStyle name="SAPBEXaggData 2 11" xfId="3756"/>
    <cellStyle name="SAPBEXaggData 2 12" xfId="3757"/>
    <cellStyle name="SAPBEXaggData 2 13" xfId="3758"/>
    <cellStyle name="SAPBEXaggData 2 14" xfId="3759"/>
    <cellStyle name="SAPBEXaggData 2 14 2" xfId="3760"/>
    <cellStyle name="SAPBEXaggData 2 15" xfId="3761"/>
    <cellStyle name="SAPBEXaggData 2 15 2" xfId="3762"/>
    <cellStyle name="SAPBEXaggData 2 16" xfId="3763"/>
    <cellStyle name="SAPBEXaggData 2 2" xfId="3764"/>
    <cellStyle name="SAPBEXaggData 2 2 10" xfId="3765"/>
    <cellStyle name="SAPBEXaggData 2 2 11" xfId="3766"/>
    <cellStyle name="SAPBEXaggData 2 2 11 2" xfId="3767"/>
    <cellStyle name="SAPBEXaggData 2 2 2" xfId="3768"/>
    <cellStyle name="SAPBEXaggData 2 2 2 10" xfId="3769"/>
    <cellStyle name="SAPBEXaggData 2 2 2 10 2" xfId="3770"/>
    <cellStyle name="SAPBEXaggData 2 2 2 2" xfId="3771"/>
    <cellStyle name="SAPBEXaggData 2 2 2 2 2" xfId="3772"/>
    <cellStyle name="SAPBEXaggData 2 2 2 2 2 2" xfId="3773"/>
    <cellStyle name="SAPBEXaggData 2 2 2 2 3" xfId="3774"/>
    <cellStyle name="SAPBEXaggData 2 2 2 2 3 2" xfId="3775"/>
    <cellStyle name="SAPBEXaggData 2 2 2 2 4" xfId="3776"/>
    <cellStyle name="SAPBEXaggData 2 2 2 2 4 2" xfId="3777"/>
    <cellStyle name="SAPBEXaggData 2 2 2 2 5" xfId="3778"/>
    <cellStyle name="SAPBEXaggData 2 2 2 2 5 2" xfId="3779"/>
    <cellStyle name="SAPBEXaggData 2 2 2 2 6" xfId="3780"/>
    <cellStyle name="SAPBEXaggData 2 2 2 2 7" xfId="3781"/>
    <cellStyle name="SAPBEXaggData 2 2 2 2 8" xfId="3782"/>
    <cellStyle name="SAPBEXaggData 2 2 2 2 8 2" xfId="3783"/>
    <cellStyle name="SAPBEXaggData 2 2 2 3" xfId="3784"/>
    <cellStyle name="SAPBEXaggData 2 2 2 3 2" xfId="3785"/>
    <cellStyle name="SAPBEXaggData 2 2 2 3 2 2" xfId="3786"/>
    <cellStyle name="SAPBEXaggData 2 2 2 3 3" xfId="3787"/>
    <cellStyle name="SAPBEXaggData 2 2 2 3 3 2" xfId="3788"/>
    <cellStyle name="SAPBEXaggData 2 2 2 3 4" xfId="3789"/>
    <cellStyle name="SAPBEXaggData 2 2 2 3 4 2" xfId="3790"/>
    <cellStyle name="SAPBEXaggData 2 2 2 3 5" xfId="3791"/>
    <cellStyle name="SAPBEXaggData 2 2 2 3 5 2" xfId="3792"/>
    <cellStyle name="SAPBEXaggData 2 2 2 3 6" xfId="3793"/>
    <cellStyle name="SAPBEXaggData 2 2 2 3 7" xfId="3794"/>
    <cellStyle name="SAPBEXaggData 2 2 2 3 8" xfId="3795"/>
    <cellStyle name="SAPBEXaggData 2 2 2 3 8 2" xfId="3796"/>
    <cellStyle name="SAPBEXaggData 2 2 2 4" xfId="3797"/>
    <cellStyle name="SAPBEXaggData 2 2 2 4 2" xfId="3798"/>
    <cellStyle name="SAPBEXaggData 2 2 2 5" xfId="3799"/>
    <cellStyle name="SAPBEXaggData 2 2 2 5 2" xfId="3800"/>
    <cellStyle name="SAPBEXaggData 2 2 2 6" xfId="3801"/>
    <cellStyle name="SAPBEXaggData 2 2 2 6 2" xfId="3802"/>
    <cellStyle name="SAPBEXaggData 2 2 2 7" xfId="3803"/>
    <cellStyle name="SAPBEXaggData 2 2 2 7 2" xfId="3804"/>
    <cellStyle name="SAPBEXaggData 2 2 2 8" xfId="3805"/>
    <cellStyle name="SAPBEXaggData 2 2 2 9" xfId="3806"/>
    <cellStyle name="SAPBEXaggData 2 2 3" xfId="3807"/>
    <cellStyle name="SAPBEXaggData 2 2 3 2" xfId="3808"/>
    <cellStyle name="SAPBEXaggData 2 2 3 2 2" xfId="3809"/>
    <cellStyle name="SAPBEXaggData 2 2 3 3" xfId="3810"/>
    <cellStyle name="SAPBEXaggData 2 2 3 3 2" xfId="3811"/>
    <cellStyle name="SAPBEXaggData 2 2 3 4" xfId="3812"/>
    <cellStyle name="SAPBEXaggData 2 2 3 4 2" xfId="3813"/>
    <cellStyle name="SAPBEXaggData 2 2 3 5" xfId="3814"/>
    <cellStyle name="SAPBEXaggData 2 2 3 5 2" xfId="3815"/>
    <cellStyle name="SAPBEXaggData 2 2 3 6" xfId="3816"/>
    <cellStyle name="SAPBEXaggData 2 2 3 7" xfId="3817"/>
    <cellStyle name="SAPBEXaggData 2 2 3 8" xfId="3818"/>
    <cellStyle name="SAPBEXaggData 2 2 3 8 2" xfId="3819"/>
    <cellStyle name="SAPBEXaggData 2 2 4" xfId="3820"/>
    <cellStyle name="SAPBEXaggData 2 2 4 2" xfId="3821"/>
    <cellStyle name="SAPBEXaggData 2 2 4 2 2" xfId="3822"/>
    <cellStyle name="SAPBEXaggData 2 2 4 3" xfId="3823"/>
    <cellStyle name="SAPBEXaggData 2 2 4 3 2" xfId="3824"/>
    <cellStyle name="SAPBEXaggData 2 2 4 4" xfId="3825"/>
    <cellStyle name="SAPBEXaggData 2 2 4 4 2" xfId="3826"/>
    <cellStyle name="SAPBEXaggData 2 2 4 5" xfId="3827"/>
    <cellStyle name="SAPBEXaggData 2 2 4 5 2" xfId="3828"/>
    <cellStyle name="SAPBEXaggData 2 2 4 6" xfId="3829"/>
    <cellStyle name="SAPBEXaggData 2 2 4 7" xfId="3830"/>
    <cellStyle name="SAPBEXaggData 2 2 4 8" xfId="3831"/>
    <cellStyle name="SAPBEXaggData 2 2 4 8 2" xfId="3832"/>
    <cellStyle name="SAPBEXaggData 2 2 5" xfId="3833"/>
    <cellStyle name="SAPBEXaggData 2 2 5 2" xfId="3834"/>
    <cellStyle name="SAPBEXaggData 2 2 6" xfId="3835"/>
    <cellStyle name="SAPBEXaggData 2 2 6 2" xfId="3836"/>
    <cellStyle name="SAPBEXaggData 2 2 7" xfId="3837"/>
    <cellStyle name="SAPBEXaggData 2 2 7 2" xfId="3838"/>
    <cellStyle name="SAPBEXaggData 2 2 8" xfId="3839"/>
    <cellStyle name="SAPBEXaggData 2 2 8 2" xfId="3840"/>
    <cellStyle name="SAPBEXaggData 2 2 9" xfId="3841"/>
    <cellStyle name="SAPBEXaggData 2 3" xfId="3842"/>
    <cellStyle name="SAPBEXaggData 2 3 10" xfId="3843"/>
    <cellStyle name="SAPBEXaggData 2 3 11" xfId="3844"/>
    <cellStyle name="SAPBEXaggData 2 3 11 2" xfId="3845"/>
    <cellStyle name="SAPBEXaggData 2 3 2" xfId="3846"/>
    <cellStyle name="SAPBEXaggData 2 3 2 10" xfId="3847"/>
    <cellStyle name="SAPBEXaggData 2 3 2 10 2" xfId="3848"/>
    <cellStyle name="SAPBEXaggData 2 3 2 2" xfId="3849"/>
    <cellStyle name="SAPBEXaggData 2 3 2 2 2" xfId="3850"/>
    <cellStyle name="SAPBEXaggData 2 3 2 2 2 2" xfId="3851"/>
    <cellStyle name="SAPBEXaggData 2 3 2 2 3" xfId="3852"/>
    <cellStyle name="SAPBEXaggData 2 3 2 2 3 2" xfId="3853"/>
    <cellStyle name="SAPBEXaggData 2 3 2 2 4" xfId="3854"/>
    <cellStyle name="SAPBEXaggData 2 3 2 2 4 2" xfId="3855"/>
    <cellStyle name="SAPBEXaggData 2 3 2 2 5" xfId="3856"/>
    <cellStyle name="SAPBEXaggData 2 3 2 2 5 2" xfId="3857"/>
    <cellStyle name="SAPBEXaggData 2 3 2 2 6" xfId="3858"/>
    <cellStyle name="SAPBEXaggData 2 3 2 2 7" xfId="3859"/>
    <cellStyle name="SAPBEXaggData 2 3 2 2 8" xfId="3860"/>
    <cellStyle name="SAPBEXaggData 2 3 2 2 8 2" xfId="3861"/>
    <cellStyle name="SAPBEXaggData 2 3 2 3" xfId="3862"/>
    <cellStyle name="SAPBEXaggData 2 3 2 3 2" xfId="3863"/>
    <cellStyle name="SAPBEXaggData 2 3 2 3 2 2" xfId="3864"/>
    <cellStyle name="SAPBEXaggData 2 3 2 3 3" xfId="3865"/>
    <cellStyle name="SAPBEXaggData 2 3 2 3 3 2" xfId="3866"/>
    <cellStyle name="SAPBEXaggData 2 3 2 3 4" xfId="3867"/>
    <cellStyle name="SAPBEXaggData 2 3 2 3 4 2" xfId="3868"/>
    <cellStyle name="SAPBEXaggData 2 3 2 3 5" xfId="3869"/>
    <cellStyle name="SAPBEXaggData 2 3 2 3 5 2" xfId="3870"/>
    <cellStyle name="SAPBEXaggData 2 3 2 3 6" xfId="3871"/>
    <cellStyle name="SAPBEXaggData 2 3 2 3 7" xfId="3872"/>
    <cellStyle name="SAPBEXaggData 2 3 2 3 8" xfId="3873"/>
    <cellStyle name="SAPBEXaggData 2 3 2 3 8 2" xfId="3874"/>
    <cellStyle name="SAPBEXaggData 2 3 2 4" xfId="3875"/>
    <cellStyle name="SAPBEXaggData 2 3 2 4 2" xfId="3876"/>
    <cellStyle name="SAPBEXaggData 2 3 2 5" xfId="3877"/>
    <cellStyle name="SAPBEXaggData 2 3 2 5 2" xfId="3878"/>
    <cellStyle name="SAPBEXaggData 2 3 2 6" xfId="3879"/>
    <cellStyle name="SAPBEXaggData 2 3 2 6 2" xfId="3880"/>
    <cellStyle name="SAPBEXaggData 2 3 2 7" xfId="3881"/>
    <cellStyle name="SAPBEXaggData 2 3 2 7 2" xfId="3882"/>
    <cellStyle name="SAPBEXaggData 2 3 2 8" xfId="3883"/>
    <cellStyle name="SAPBEXaggData 2 3 2 9" xfId="3884"/>
    <cellStyle name="SAPBEXaggData 2 3 3" xfId="3885"/>
    <cellStyle name="SAPBEXaggData 2 3 3 2" xfId="3886"/>
    <cellStyle name="SAPBEXaggData 2 3 3 2 2" xfId="3887"/>
    <cellStyle name="SAPBEXaggData 2 3 3 3" xfId="3888"/>
    <cellStyle name="SAPBEXaggData 2 3 3 3 2" xfId="3889"/>
    <cellStyle name="SAPBEXaggData 2 3 3 4" xfId="3890"/>
    <cellStyle name="SAPBEXaggData 2 3 3 4 2" xfId="3891"/>
    <cellStyle name="SAPBEXaggData 2 3 3 5" xfId="3892"/>
    <cellStyle name="SAPBEXaggData 2 3 3 5 2" xfId="3893"/>
    <cellStyle name="SAPBEXaggData 2 3 3 6" xfId="3894"/>
    <cellStyle name="SAPBEXaggData 2 3 3 7" xfId="3895"/>
    <cellStyle name="SAPBEXaggData 2 3 3 8" xfId="3896"/>
    <cellStyle name="SAPBEXaggData 2 3 3 8 2" xfId="3897"/>
    <cellStyle name="SAPBEXaggData 2 3 4" xfId="3898"/>
    <cellStyle name="SAPBEXaggData 2 3 4 2" xfId="3899"/>
    <cellStyle name="SAPBEXaggData 2 3 4 2 2" xfId="3900"/>
    <cellStyle name="SAPBEXaggData 2 3 4 3" xfId="3901"/>
    <cellStyle name="SAPBEXaggData 2 3 4 3 2" xfId="3902"/>
    <cellStyle name="SAPBEXaggData 2 3 4 4" xfId="3903"/>
    <cellStyle name="SAPBEXaggData 2 3 4 4 2" xfId="3904"/>
    <cellStyle name="SAPBEXaggData 2 3 4 5" xfId="3905"/>
    <cellStyle name="SAPBEXaggData 2 3 4 5 2" xfId="3906"/>
    <cellStyle name="SAPBEXaggData 2 3 4 6" xfId="3907"/>
    <cellStyle name="SAPBEXaggData 2 3 4 7" xfId="3908"/>
    <cellStyle name="SAPBEXaggData 2 3 4 8" xfId="3909"/>
    <cellStyle name="SAPBEXaggData 2 3 4 8 2" xfId="3910"/>
    <cellStyle name="SAPBEXaggData 2 3 5" xfId="3911"/>
    <cellStyle name="SAPBEXaggData 2 3 5 2" xfId="3912"/>
    <cellStyle name="SAPBEXaggData 2 3 6" xfId="3913"/>
    <cellStyle name="SAPBEXaggData 2 3 6 2" xfId="3914"/>
    <cellStyle name="SAPBEXaggData 2 3 7" xfId="3915"/>
    <cellStyle name="SAPBEXaggData 2 3 7 2" xfId="3916"/>
    <cellStyle name="SAPBEXaggData 2 3 8" xfId="3917"/>
    <cellStyle name="SAPBEXaggData 2 3 8 2" xfId="3918"/>
    <cellStyle name="SAPBEXaggData 2 3 9" xfId="3919"/>
    <cellStyle name="SAPBEXaggData 2 4" xfId="3920"/>
    <cellStyle name="SAPBEXaggData 2 4 10" xfId="3921"/>
    <cellStyle name="SAPBEXaggData 2 4 10 2" xfId="3922"/>
    <cellStyle name="SAPBEXaggData 2 4 2" xfId="3923"/>
    <cellStyle name="SAPBEXaggData 2 4 2 2" xfId="3924"/>
    <cellStyle name="SAPBEXaggData 2 4 2 2 2" xfId="3925"/>
    <cellStyle name="SAPBEXaggData 2 4 2 3" xfId="3926"/>
    <cellStyle name="SAPBEXaggData 2 4 2 3 2" xfId="3927"/>
    <cellStyle name="SAPBEXaggData 2 4 2 4" xfId="3928"/>
    <cellStyle name="SAPBEXaggData 2 4 2 4 2" xfId="3929"/>
    <cellStyle name="SAPBEXaggData 2 4 2 5" xfId="3930"/>
    <cellStyle name="SAPBEXaggData 2 4 2 5 2" xfId="3931"/>
    <cellStyle name="SAPBEXaggData 2 4 2 6" xfId="3932"/>
    <cellStyle name="SAPBEXaggData 2 4 2 7" xfId="3933"/>
    <cellStyle name="SAPBEXaggData 2 4 2 8" xfId="3934"/>
    <cellStyle name="SAPBEXaggData 2 4 2 8 2" xfId="3935"/>
    <cellStyle name="SAPBEXaggData 2 4 3" xfId="3936"/>
    <cellStyle name="SAPBEXaggData 2 4 3 2" xfId="3937"/>
    <cellStyle name="SAPBEXaggData 2 4 3 2 2" xfId="3938"/>
    <cellStyle name="SAPBEXaggData 2 4 3 3" xfId="3939"/>
    <cellStyle name="SAPBEXaggData 2 4 3 3 2" xfId="3940"/>
    <cellStyle name="SAPBEXaggData 2 4 3 4" xfId="3941"/>
    <cellStyle name="SAPBEXaggData 2 4 3 4 2" xfId="3942"/>
    <cellStyle name="SAPBEXaggData 2 4 3 5" xfId="3943"/>
    <cellStyle name="SAPBEXaggData 2 4 3 5 2" xfId="3944"/>
    <cellStyle name="SAPBEXaggData 2 4 3 6" xfId="3945"/>
    <cellStyle name="SAPBEXaggData 2 4 3 7" xfId="3946"/>
    <cellStyle name="SAPBEXaggData 2 4 3 8" xfId="3947"/>
    <cellStyle name="SAPBEXaggData 2 4 3 8 2" xfId="3948"/>
    <cellStyle name="SAPBEXaggData 2 4 4" xfId="3949"/>
    <cellStyle name="SAPBEXaggData 2 4 4 2" xfId="3950"/>
    <cellStyle name="SAPBEXaggData 2 4 5" xfId="3951"/>
    <cellStyle name="SAPBEXaggData 2 4 5 2" xfId="3952"/>
    <cellStyle name="SAPBEXaggData 2 4 6" xfId="3953"/>
    <cellStyle name="SAPBEXaggData 2 4 6 2" xfId="3954"/>
    <cellStyle name="SAPBEXaggData 2 4 7" xfId="3955"/>
    <cellStyle name="SAPBEXaggData 2 4 7 2" xfId="3956"/>
    <cellStyle name="SAPBEXaggData 2 4 8" xfId="3957"/>
    <cellStyle name="SAPBEXaggData 2 4 9" xfId="3958"/>
    <cellStyle name="SAPBEXaggData 2 5" xfId="3959"/>
    <cellStyle name="SAPBEXaggData 2 5 2" xfId="3960"/>
    <cellStyle name="SAPBEXaggData 2 5 2 2" xfId="3961"/>
    <cellStyle name="SAPBEXaggData 2 5 3" xfId="3962"/>
    <cellStyle name="SAPBEXaggData 2 5 3 2" xfId="3963"/>
    <cellStyle name="SAPBEXaggData 2 5 4" xfId="3964"/>
    <cellStyle name="SAPBEXaggData 2 5 4 2" xfId="3965"/>
    <cellStyle name="SAPBEXaggData 2 5 5" xfId="3966"/>
    <cellStyle name="SAPBEXaggData 2 5 5 2" xfId="3967"/>
    <cellStyle name="SAPBEXaggData 2 5 6" xfId="3968"/>
    <cellStyle name="SAPBEXaggData 2 5 7" xfId="3969"/>
    <cellStyle name="SAPBEXaggData 2 5 8" xfId="3970"/>
    <cellStyle name="SAPBEXaggData 2 5 8 2" xfId="3971"/>
    <cellStyle name="SAPBEXaggData 2 6" xfId="3972"/>
    <cellStyle name="SAPBEXaggData 2 6 2" xfId="3973"/>
    <cellStyle name="SAPBEXaggData 2 6 2 2" xfId="3974"/>
    <cellStyle name="SAPBEXaggData 2 6 3" xfId="3975"/>
    <cellStyle name="SAPBEXaggData 2 6 3 2" xfId="3976"/>
    <cellStyle name="SAPBEXaggData 2 6 4" xfId="3977"/>
    <cellStyle name="SAPBEXaggData 2 6 4 2" xfId="3978"/>
    <cellStyle name="SAPBEXaggData 2 6 5" xfId="3979"/>
    <cellStyle name="SAPBEXaggData 2 6 5 2" xfId="3980"/>
    <cellStyle name="SAPBEXaggData 2 6 6" xfId="3981"/>
    <cellStyle name="SAPBEXaggData 2 6 7" xfId="3982"/>
    <cellStyle name="SAPBEXaggData 2 6 8" xfId="3983"/>
    <cellStyle name="SAPBEXaggData 2 6 8 2" xfId="3984"/>
    <cellStyle name="SAPBEXaggData 2 7" xfId="3985"/>
    <cellStyle name="SAPBEXaggData 2 7 2" xfId="3986"/>
    <cellStyle name="SAPBEXaggData 2 8" xfId="3987"/>
    <cellStyle name="SAPBEXaggData 2 8 2" xfId="3988"/>
    <cellStyle name="SAPBEXaggData 2 9" xfId="3989"/>
    <cellStyle name="SAPBEXaggData 2 9 2" xfId="3990"/>
    <cellStyle name="SAPBEXaggData 3" xfId="3991"/>
    <cellStyle name="SAPBEXaggData 3 10" xfId="3992"/>
    <cellStyle name="SAPBEXaggData 3 11" xfId="3993"/>
    <cellStyle name="SAPBEXaggData 3 11 2" xfId="3994"/>
    <cellStyle name="SAPBEXaggData 3 2" xfId="3995"/>
    <cellStyle name="SAPBEXaggData 3 2 10" xfId="3996"/>
    <cellStyle name="SAPBEXaggData 3 2 10 2" xfId="3997"/>
    <cellStyle name="SAPBEXaggData 3 2 2" xfId="3998"/>
    <cellStyle name="SAPBEXaggData 3 2 2 2" xfId="3999"/>
    <cellStyle name="SAPBEXaggData 3 2 2 2 2" xfId="4000"/>
    <cellStyle name="SAPBEXaggData 3 2 2 3" xfId="4001"/>
    <cellStyle name="SAPBEXaggData 3 2 2 3 2" xfId="4002"/>
    <cellStyle name="SAPBEXaggData 3 2 2 4" xfId="4003"/>
    <cellStyle name="SAPBEXaggData 3 2 2 4 2" xfId="4004"/>
    <cellStyle name="SAPBEXaggData 3 2 2 5" xfId="4005"/>
    <cellStyle name="SAPBEXaggData 3 2 2 5 2" xfId="4006"/>
    <cellStyle name="SAPBEXaggData 3 2 2 6" xfId="4007"/>
    <cellStyle name="SAPBEXaggData 3 2 2 7" xfId="4008"/>
    <cellStyle name="SAPBEXaggData 3 2 2 8" xfId="4009"/>
    <cellStyle name="SAPBEXaggData 3 2 2 8 2" xfId="4010"/>
    <cellStyle name="SAPBEXaggData 3 2 3" xfId="4011"/>
    <cellStyle name="SAPBEXaggData 3 2 3 2" xfId="4012"/>
    <cellStyle name="SAPBEXaggData 3 2 3 2 2" xfId="4013"/>
    <cellStyle name="SAPBEXaggData 3 2 3 3" xfId="4014"/>
    <cellStyle name="SAPBEXaggData 3 2 3 3 2" xfId="4015"/>
    <cellStyle name="SAPBEXaggData 3 2 3 4" xfId="4016"/>
    <cellStyle name="SAPBEXaggData 3 2 3 4 2" xfId="4017"/>
    <cellStyle name="SAPBEXaggData 3 2 3 5" xfId="4018"/>
    <cellStyle name="SAPBEXaggData 3 2 3 5 2" xfId="4019"/>
    <cellStyle name="SAPBEXaggData 3 2 3 6" xfId="4020"/>
    <cellStyle name="SAPBEXaggData 3 2 3 7" xfId="4021"/>
    <cellStyle name="SAPBEXaggData 3 2 3 8" xfId="4022"/>
    <cellStyle name="SAPBEXaggData 3 2 3 8 2" xfId="4023"/>
    <cellStyle name="SAPBEXaggData 3 2 4" xfId="4024"/>
    <cellStyle name="SAPBEXaggData 3 2 4 2" xfId="4025"/>
    <cellStyle name="SAPBEXaggData 3 2 5" xfId="4026"/>
    <cellStyle name="SAPBEXaggData 3 2 5 2" xfId="4027"/>
    <cellStyle name="SAPBEXaggData 3 2 6" xfId="4028"/>
    <cellStyle name="SAPBEXaggData 3 2 6 2" xfId="4029"/>
    <cellStyle name="SAPBEXaggData 3 2 7" xfId="4030"/>
    <cellStyle name="SAPBEXaggData 3 2 7 2" xfId="4031"/>
    <cellStyle name="SAPBEXaggData 3 2 8" xfId="4032"/>
    <cellStyle name="SAPBEXaggData 3 2 9" xfId="4033"/>
    <cellStyle name="SAPBEXaggData 3 3" xfId="4034"/>
    <cellStyle name="SAPBEXaggData 3 3 2" xfId="4035"/>
    <cellStyle name="SAPBEXaggData 3 3 2 2" xfId="4036"/>
    <cellStyle name="SAPBEXaggData 3 3 3" xfId="4037"/>
    <cellStyle name="SAPBEXaggData 3 3 3 2" xfId="4038"/>
    <cellStyle name="SAPBEXaggData 3 3 4" xfId="4039"/>
    <cellStyle name="SAPBEXaggData 3 3 4 2" xfId="4040"/>
    <cellStyle name="SAPBEXaggData 3 3 5" xfId="4041"/>
    <cellStyle name="SAPBEXaggData 3 3 5 2" xfId="4042"/>
    <cellStyle name="SAPBEXaggData 3 3 6" xfId="4043"/>
    <cellStyle name="SAPBEXaggData 3 3 7" xfId="4044"/>
    <cellStyle name="SAPBEXaggData 3 3 8" xfId="4045"/>
    <cellStyle name="SAPBEXaggData 3 3 8 2" xfId="4046"/>
    <cellStyle name="SAPBEXaggData 3 4" xfId="4047"/>
    <cellStyle name="SAPBEXaggData 3 4 2" xfId="4048"/>
    <cellStyle name="SAPBEXaggData 3 4 2 2" xfId="4049"/>
    <cellStyle name="SAPBEXaggData 3 4 3" xfId="4050"/>
    <cellStyle name="SAPBEXaggData 3 4 3 2" xfId="4051"/>
    <cellStyle name="SAPBEXaggData 3 4 4" xfId="4052"/>
    <cellStyle name="SAPBEXaggData 3 4 4 2" xfId="4053"/>
    <cellStyle name="SAPBEXaggData 3 4 5" xfId="4054"/>
    <cellStyle name="SAPBEXaggData 3 4 5 2" xfId="4055"/>
    <cellStyle name="SAPBEXaggData 3 4 6" xfId="4056"/>
    <cellStyle name="SAPBEXaggData 3 4 7" xfId="4057"/>
    <cellStyle name="SAPBEXaggData 3 4 8" xfId="4058"/>
    <cellStyle name="SAPBEXaggData 3 4 8 2" xfId="4059"/>
    <cellStyle name="SAPBEXaggData 3 5" xfId="4060"/>
    <cellStyle name="SAPBEXaggData 3 5 2" xfId="4061"/>
    <cellStyle name="SAPBEXaggData 3 6" xfId="4062"/>
    <cellStyle name="SAPBEXaggData 3 6 2" xfId="4063"/>
    <cellStyle name="SAPBEXaggData 3 7" xfId="4064"/>
    <cellStyle name="SAPBEXaggData 3 7 2" xfId="4065"/>
    <cellStyle name="SAPBEXaggData 3 8" xfId="4066"/>
    <cellStyle name="SAPBEXaggData 3 8 2" xfId="4067"/>
    <cellStyle name="SAPBEXaggData 3 9" xfId="4068"/>
    <cellStyle name="SAPBEXaggDataEmph" xfId="4069"/>
    <cellStyle name="SAPBEXaggDataEmph 2" xfId="4070"/>
    <cellStyle name="SAPBEXaggItem" xfId="4071"/>
    <cellStyle name="SAPBEXaggItem 2" xfId="4072"/>
    <cellStyle name="SAPBEXaggItem 2 10" xfId="4073"/>
    <cellStyle name="SAPBEXaggItem 2 11" xfId="4074"/>
    <cellStyle name="SAPBEXaggItem 2 12" xfId="4075"/>
    <cellStyle name="SAPBEXaggItem 2 13" xfId="4076"/>
    <cellStyle name="SAPBEXaggItem 2 14" xfId="4077"/>
    <cellStyle name="SAPBEXaggItem 2 14 2" xfId="4078"/>
    <cellStyle name="SAPBEXaggItem 2 15" xfId="4079"/>
    <cellStyle name="SAPBEXaggItem 2 15 2" xfId="4080"/>
    <cellStyle name="SAPBEXaggItem 2 16" xfId="4081"/>
    <cellStyle name="SAPBEXaggItem 2 2" xfId="4082"/>
    <cellStyle name="SAPBEXaggItem 2 2 10" xfId="4083"/>
    <cellStyle name="SAPBEXaggItem 2 2 11" xfId="4084"/>
    <cellStyle name="SAPBEXaggItem 2 2 11 2" xfId="4085"/>
    <cellStyle name="SAPBEXaggItem 2 2 2" xfId="4086"/>
    <cellStyle name="SAPBEXaggItem 2 2 2 10" xfId="4087"/>
    <cellStyle name="SAPBEXaggItem 2 2 2 10 2" xfId="4088"/>
    <cellStyle name="SAPBEXaggItem 2 2 2 2" xfId="4089"/>
    <cellStyle name="SAPBEXaggItem 2 2 2 2 2" xfId="4090"/>
    <cellStyle name="SAPBEXaggItem 2 2 2 2 2 2" xfId="4091"/>
    <cellStyle name="SAPBEXaggItem 2 2 2 2 3" xfId="4092"/>
    <cellStyle name="SAPBEXaggItem 2 2 2 2 3 2" xfId="4093"/>
    <cellStyle name="SAPBEXaggItem 2 2 2 2 4" xfId="4094"/>
    <cellStyle name="SAPBEXaggItem 2 2 2 2 4 2" xfId="4095"/>
    <cellStyle name="SAPBEXaggItem 2 2 2 2 5" xfId="4096"/>
    <cellStyle name="SAPBEXaggItem 2 2 2 2 5 2" xfId="4097"/>
    <cellStyle name="SAPBEXaggItem 2 2 2 2 6" xfId="4098"/>
    <cellStyle name="SAPBEXaggItem 2 2 2 2 7" xfId="4099"/>
    <cellStyle name="SAPBEXaggItem 2 2 2 2 8" xfId="4100"/>
    <cellStyle name="SAPBEXaggItem 2 2 2 2 8 2" xfId="4101"/>
    <cellStyle name="SAPBEXaggItem 2 2 2 3" xfId="4102"/>
    <cellStyle name="SAPBEXaggItem 2 2 2 3 2" xfId="4103"/>
    <cellStyle name="SAPBEXaggItem 2 2 2 3 2 2" xfId="4104"/>
    <cellStyle name="SAPBEXaggItem 2 2 2 3 3" xfId="4105"/>
    <cellStyle name="SAPBEXaggItem 2 2 2 3 3 2" xfId="4106"/>
    <cellStyle name="SAPBEXaggItem 2 2 2 3 4" xfId="4107"/>
    <cellStyle name="SAPBEXaggItem 2 2 2 3 4 2" xfId="4108"/>
    <cellStyle name="SAPBEXaggItem 2 2 2 3 5" xfId="4109"/>
    <cellStyle name="SAPBEXaggItem 2 2 2 3 5 2" xfId="4110"/>
    <cellStyle name="SAPBEXaggItem 2 2 2 3 6" xfId="4111"/>
    <cellStyle name="SAPBEXaggItem 2 2 2 3 7" xfId="4112"/>
    <cellStyle name="SAPBEXaggItem 2 2 2 3 8" xfId="4113"/>
    <cellStyle name="SAPBEXaggItem 2 2 2 3 8 2" xfId="4114"/>
    <cellStyle name="SAPBEXaggItem 2 2 2 4" xfId="4115"/>
    <cellStyle name="SAPBEXaggItem 2 2 2 4 2" xfId="4116"/>
    <cellStyle name="SAPBEXaggItem 2 2 2 5" xfId="4117"/>
    <cellStyle name="SAPBEXaggItem 2 2 2 5 2" xfId="4118"/>
    <cellStyle name="SAPBEXaggItem 2 2 2 6" xfId="4119"/>
    <cellStyle name="SAPBEXaggItem 2 2 2 6 2" xfId="4120"/>
    <cellStyle name="SAPBEXaggItem 2 2 2 7" xfId="4121"/>
    <cellStyle name="SAPBEXaggItem 2 2 2 7 2" xfId="4122"/>
    <cellStyle name="SAPBEXaggItem 2 2 2 8" xfId="4123"/>
    <cellStyle name="SAPBEXaggItem 2 2 2 9" xfId="4124"/>
    <cellStyle name="SAPBEXaggItem 2 2 3" xfId="4125"/>
    <cellStyle name="SAPBEXaggItem 2 2 3 2" xfId="4126"/>
    <cellStyle name="SAPBEXaggItem 2 2 3 2 2" xfId="4127"/>
    <cellStyle name="SAPBEXaggItem 2 2 3 3" xfId="4128"/>
    <cellStyle name="SAPBEXaggItem 2 2 3 3 2" xfId="4129"/>
    <cellStyle name="SAPBEXaggItem 2 2 3 4" xfId="4130"/>
    <cellStyle name="SAPBEXaggItem 2 2 3 4 2" xfId="4131"/>
    <cellStyle name="SAPBEXaggItem 2 2 3 5" xfId="4132"/>
    <cellStyle name="SAPBEXaggItem 2 2 3 5 2" xfId="4133"/>
    <cellStyle name="SAPBEXaggItem 2 2 3 6" xfId="4134"/>
    <cellStyle name="SAPBEXaggItem 2 2 3 7" xfId="4135"/>
    <cellStyle name="SAPBEXaggItem 2 2 3 8" xfId="4136"/>
    <cellStyle name="SAPBEXaggItem 2 2 3 8 2" xfId="4137"/>
    <cellStyle name="SAPBEXaggItem 2 2 4" xfId="4138"/>
    <cellStyle name="SAPBEXaggItem 2 2 4 2" xfId="4139"/>
    <cellStyle name="SAPBEXaggItem 2 2 4 2 2" xfId="4140"/>
    <cellStyle name="SAPBEXaggItem 2 2 4 3" xfId="4141"/>
    <cellStyle name="SAPBEXaggItem 2 2 4 3 2" xfId="4142"/>
    <cellStyle name="SAPBEXaggItem 2 2 4 4" xfId="4143"/>
    <cellStyle name="SAPBEXaggItem 2 2 4 4 2" xfId="4144"/>
    <cellStyle name="SAPBEXaggItem 2 2 4 5" xfId="4145"/>
    <cellStyle name="SAPBEXaggItem 2 2 4 5 2" xfId="4146"/>
    <cellStyle name="SAPBEXaggItem 2 2 4 6" xfId="4147"/>
    <cellStyle name="SAPBEXaggItem 2 2 4 7" xfId="4148"/>
    <cellStyle name="SAPBEXaggItem 2 2 4 8" xfId="4149"/>
    <cellStyle name="SAPBEXaggItem 2 2 4 8 2" xfId="4150"/>
    <cellStyle name="SAPBEXaggItem 2 2 5" xfId="4151"/>
    <cellStyle name="SAPBEXaggItem 2 2 5 2" xfId="4152"/>
    <cellStyle name="SAPBEXaggItem 2 2 6" xfId="4153"/>
    <cellStyle name="SAPBEXaggItem 2 2 6 2" xfId="4154"/>
    <cellStyle name="SAPBEXaggItem 2 2 7" xfId="4155"/>
    <cellStyle name="SAPBEXaggItem 2 2 7 2" xfId="4156"/>
    <cellStyle name="SAPBEXaggItem 2 2 8" xfId="4157"/>
    <cellStyle name="SAPBEXaggItem 2 2 8 2" xfId="4158"/>
    <cellStyle name="SAPBEXaggItem 2 2 9" xfId="4159"/>
    <cellStyle name="SAPBEXaggItem 2 3" xfId="4160"/>
    <cellStyle name="SAPBEXaggItem 2 3 10" xfId="4161"/>
    <cellStyle name="SAPBEXaggItem 2 3 11" xfId="4162"/>
    <cellStyle name="SAPBEXaggItem 2 3 11 2" xfId="4163"/>
    <cellStyle name="SAPBEXaggItem 2 3 2" xfId="4164"/>
    <cellStyle name="SAPBEXaggItem 2 3 2 10" xfId="4165"/>
    <cellStyle name="SAPBEXaggItem 2 3 2 10 2" xfId="4166"/>
    <cellStyle name="SAPBEXaggItem 2 3 2 2" xfId="4167"/>
    <cellStyle name="SAPBEXaggItem 2 3 2 2 2" xfId="4168"/>
    <cellStyle name="SAPBEXaggItem 2 3 2 2 2 2" xfId="4169"/>
    <cellStyle name="SAPBEXaggItem 2 3 2 2 3" xfId="4170"/>
    <cellStyle name="SAPBEXaggItem 2 3 2 2 3 2" xfId="4171"/>
    <cellStyle name="SAPBEXaggItem 2 3 2 2 4" xfId="4172"/>
    <cellStyle name="SAPBEXaggItem 2 3 2 2 4 2" xfId="4173"/>
    <cellStyle name="SAPBEXaggItem 2 3 2 2 5" xfId="4174"/>
    <cellStyle name="SAPBEXaggItem 2 3 2 2 5 2" xfId="4175"/>
    <cellStyle name="SAPBEXaggItem 2 3 2 2 6" xfId="4176"/>
    <cellStyle name="SAPBEXaggItem 2 3 2 2 7" xfId="4177"/>
    <cellStyle name="SAPBEXaggItem 2 3 2 2 8" xfId="4178"/>
    <cellStyle name="SAPBEXaggItem 2 3 2 2 8 2" xfId="4179"/>
    <cellStyle name="SAPBEXaggItem 2 3 2 3" xfId="4180"/>
    <cellStyle name="SAPBEXaggItem 2 3 2 3 2" xfId="4181"/>
    <cellStyle name="SAPBEXaggItem 2 3 2 3 2 2" xfId="4182"/>
    <cellStyle name="SAPBEXaggItem 2 3 2 3 3" xfId="4183"/>
    <cellStyle name="SAPBEXaggItem 2 3 2 3 3 2" xfId="4184"/>
    <cellStyle name="SAPBEXaggItem 2 3 2 3 4" xfId="4185"/>
    <cellStyle name="SAPBEXaggItem 2 3 2 3 4 2" xfId="4186"/>
    <cellStyle name="SAPBEXaggItem 2 3 2 3 5" xfId="4187"/>
    <cellStyle name="SAPBEXaggItem 2 3 2 3 5 2" xfId="4188"/>
    <cellStyle name="SAPBEXaggItem 2 3 2 3 6" xfId="4189"/>
    <cellStyle name="SAPBEXaggItem 2 3 2 3 7" xfId="4190"/>
    <cellStyle name="SAPBEXaggItem 2 3 2 3 8" xfId="4191"/>
    <cellStyle name="SAPBEXaggItem 2 3 2 3 8 2" xfId="4192"/>
    <cellStyle name="SAPBEXaggItem 2 3 2 4" xfId="4193"/>
    <cellStyle name="SAPBEXaggItem 2 3 2 4 2" xfId="4194"/>
    <cellStyle name="SAPBEXaggItem 2 3 2 5" xfId="4195"/>
    <cellStyle name="SAPBEXaggItem 2 3 2 5 2" xfId="4196"/>
    <cellStyle name="SAPBEXaggItem 2 3 2 6" xfId="4197"/>
    <cellStyle name="SAPBEXaggItem 2 3 2 6 2" xfId="4198"/>
    <cellStyle name="SAPBEXaggItem 2 3 2 7" xfId="4199"/>
    <cellStyle name="SAPBEXaggItem 2 3 2 7 2" xfId="4200"/>
    <cellStyle name="SAPBEXaggItem 2 3 2 8" xfId="4201"/>
    <cellStyle name="SAPBEXaggItem 2 3 2 9" xfId="4202"/>
    <cellStyle name="SAPBEXaggItem 2 3 3" xfId="4203"/>
    <cellStyle name="SAPBEXaggItem 2 3 3 2" xfId="4204"/>
    <cellStyle name="SAPBEXaggItem 2 3 3 2 2" xfId="4205"/>
    <cellStyle name="SAPBEXaggItem 2 3 3 3" xfId="4206"/>
    <cellStyle name="SAPBEXaggItem 2 3 3 3 2" xfId="4207"/>
    <cellStyle name="SAPBEXaggItem 2 3 3 4" xfId="4208"/>
    <cellStyle name="SAPBEXaggItem 2 3 3 4 2" xfId="4209"/>
    <cellStyle name="SAPBEXaggItem 2 3 3 5" xfId="4210"/>
    <cellStyle name="SAPBEXaggItem 2 3 3 5 2" xfId="4211"/>
    <cellStyle name="SAPBEXaggItem 2 3 3 6" xfId="4212"/>
    <cellStyle name="SAPBEXaggItem 2 3 3 7" xfId="4213"/>
    <cellStyle name="SAPBEXaggItem 2 3 3 8" xfId="4214"/>
    <cellStyle name="SAPBEXaggItem 2 3 3 8 2" xfId="4215"/>
    <cellStyle name="SAPBEXaggItem 2 3 4" xfId="4216"/>
    <cellStyle name="SAPBEXaggItem 2 3 4 2" xfId="4217"/>
    <cellStyle name="SAPBEXaggItem 2 3 4 2 2" xfId="4218"/>
    <cellStyle name="SAPBEXaggItem 2 3 4 3" xfId="4219"/>
    <cellStyle name="SAPBEXaggItem 2 3 4 3 2" xfId="4220"/>
    <cellStyle name="SAPBEXaggItem 2 3 4 4" xfId="4221"/>
    <cellStyle name="SAPBEXaggItem 2 3 4 4 2" xfId="4222"/>
    <cellStyle name="SAPBEXaggItem 2 3 4 5" xfId="4223"/>
    <cellStyle name="SAPBEXaggItem 2 3 4 5 2" xfId="4224"/>
    <cellStyle name="SAPBEXaggItem 2 3 4 6" xfId="4225"/>
    <cellStyle name="SAPBEXaggItem 2 3 4 7" xfId="4226"/>
    <cellStyle name="SAPBEXaggItem 2 3 4 8" xfId="4227"/>
    <cellStyle name="SAPBEXaggItem 2 3 4 8 2" xfId="4228"/>
    <cellStyle name="SAPBEXaggItem 2 3 5" xfId="4229"/>
    <cellStyle name="SAPBEXaggItem 2 3 5 2" xfId="4230"/>
    <cellStyle name="SAPBEXaggItem 2 3 6" xfId="4231"/>
    <cellStyle name="SAPBEXaggItem 2 3 6 2" xfId="4232"/>
    <cellStyle name="SAPBEXaggItem 2 3 7" xfId="4233"/>
    <cellStyle name="SAPBEXaggItem 2 3 7 2" xfId="4234"/>
    <cellStyle name="SAPBEXaggItem 2 3 8" xfId="4235"/>
    <cellStyle name="SAPBEXaggItem 2 3 8 2" xfId="4236"/>
    <cellStyle name="SAPBEXaggItem 2 3 9" xfId="4237"/>
    <cellStyle name="SAPBEXaggItem 2 4" xfId="4238"/>
    <cellStyle name="SAPBEXaggItem 2 4 10" xfId="4239"/>
    <cellStyle name="SAPBEXaggItem 2 4 10 2" xfId="4240"/>
    <cellStyle name="SAPBEXaggItem 2 4 2" xfId="4241"/>
    <cellStyle name="SAPBEXaggItem 2 4 2 2" xfId="4242"/>
    <cellStyle name="SAPBEXaggItem 2 4 2 2 2" xfId="4243"/>
    <cellStyle name="SAPBEXaggItem 2 4 2 3" xfId="4244"/>
    <cellStyle name="SAPBEXaggItem 2 4 2 3 2" xfId="4245"/>
    <cellStyle name="SAPBEXaggItem 2 4 2 4" xfId="4246"/>
    <cellStyle name="SAPBEXaggItem 2 4 2 4 2" xfId="4247"/>
    <cellStyle name="SAPBEXaggItem 2 4 2 5" xfId="4248"/>
    <cellStyle name="SAPBEXaggItem 2 4 2 5 2" xfId="4249"/>
    <cellStyle name="SAPBEXaggItem 2 4 2 6" xfId="4250"/>
    <cellStyle name="SAPBEXaggItem 2 4 2 7" xfId="4251"/>
    <cellStyle name="SAPBEXaggItem 2 4 2 8" xfId="4252"/>
    <cellStyle name="SAPBEXaggItem 2 4 2 8 2" xfId="4253"/>
    <cellStyle name="SAPBEXaggItem 2 4 3" xfId="4254"/>
    <cellStyle name="SAPBEXaggItem 2 4 3 2" xfId="4255"/>
    <cellStyle name="SAPBEXaggItem 2 4 3 2 2" xfId="4256"/>
    <cellStyle name="SAPBEXaggItem 2 4 3 3" xfId="4257"/>
    <cellStyle name="SAPBEXaggItem 2 4 3 3 2" xfId="4258"/>
    <cellStyle name="SAPBEXaggItem 2 4 3 4" xfId="4259"/>
    <cellStyle name="SAPBEXaggItem 2 4 3 4 2" xfId="4260"/>
    <cellStyle name="SAPBEXaggItem 2 4 3 5" xfId="4261"/>
    <cellStyle name="SAPBEXaggItem 2 4 3 5 2" xfId="4262"/>
    <cellStyle name="SAPBEXaggItem 2 4 3 6" xfId="4263"/>
    <cellStyle name="SAPBEXaggItem 2 4 3 7" xfId="4264"/>
    <cellStyle name="SAPBEXaggItem 2 4 3 8" xfId="4265"/>
    <cellStyle name="SAPBEXaggItem 2 4 3 8 2" xfId="4266"/>
    <cellStyle name="SAPBEXaggItem 2 4 4" xfId="4267"/>
    <cellStyle name="SAPBEXaggItem 2 4 4 2" xfId="4268"/>
    <cellStyle name="SAPBEXaggItem 2 4 5" xfId="4269"/>
    <cellStyle name="SAPBEXaggItem 2 4 5 2" xfId="4270"/>
    <cellStyle name="SAPBEXaggItem 2 4 6" xfId="4271"/>
    <cellStyle name="SAPBEXaggItem 2 4 6 2" xfId="4272"/>
    <cellStyle name="SAPBEXaggItem 2 4 7" xfId="4273"/>
    <cellStyle name="SAPBEXaggItem 2 4 7 2" xfId="4274"/>
    <cellStyle name="SAPBEXaggItem 2 4 8" xfId="4275"/>
    <cellStyle name="SAPBEXaggItem 2 4 9" xfId="4276"/>
    <cellStyle name="SAPBEXaggItem 2 5" xfId="4277"/>
    <cellStyle name="SAPBEXaggItem 2 5 2" xfId="4278"/>
    <cellStyle name="SAPBEXaggItem 2 5 2 2" xfId="4279"/>
    <cellStyle name="SAPBEXaggItem 2 5 3" xfId="4280"/>
    <cellStyle name="SAPBEXaggItem 2 5 3 2" xfId="4281"/>
    <cellStyle name="SAPBEXaggItem 2 5 4" xfId="4282"/>
    <cellStyle name="SAPBEXaggItem 2 5 4 2" xfId="4283"/>
    <cellStyle name="SAPBEXaggItem 2 5 5" xfId="4284"/>
    <cellStyle name="SAPBEXaggItem 2 5 5 2" xfId="4285"/>
    <cellStyle name="SAPBEXaggItem 2 5 6" xfId="4286"/>
    <cellStyle name="SAPBEXaggItem 2 5 7" xfId="4287"/>
    <cellStyle name="SAPBEXaggItem 2 5 8" xfId="4288"/>
    <cellStyle name="SAPBEXaggItem 2 5 8 2" xfId="4289"/>
    <cellStyle name="SAPBEXaggItem 2 6" xfId="4290"/>
    <cellStyle name="SAPBEXaggItem 2 6 2" xfId="4291"/>
    <cellStyle name="SAPBEXaggItem 2 6 2 2" xfId="4292"/>
    <cellStyle name="SAPBEXaggItem 2 6 3" xfId="4293"/>
    <cellStyle name="SAPBEXaggItem 2 6 3 2" xfId="4294"/>
    <cellStyle name="SAPBEXaggItem 2 6 4" xfId="4295"/>
    <cellStyle name="SAPBEXaggItem 2 6 4 2" xfId="4296"/>
    <cellStyle name="SAPBEXaggItem 2 6 5" xfId="4297"/>
    <cellStyle name="SAPBEXaggItem 2 6 5 2" xfId="4298"/>
    <cellStyle name="SAPBEXaggItem 2 6 6" xfId="4299"/>
    <cellStyle name="SAPBEXaggItem 2 6 7" xfId="4300"/>
    <cellStyle name="SAPBEXaggItem 2 6 8" xfId="4301"/>
    <cellStyle name="SAPBEXaggItem 2 6 8 2" xfId="4302"/>
    <cellStyle name="SAPBEXaggItem 2 7" xfId="4303"/>
    <cellStyle name="SAPBEXaggItem 2 7 2" xfId="4304"/>
    <cellStyle name="SAPBEXaggItem 2 8" xfId="4305"/>
    <cellStyle name="SAPBEXaggItem 2 8 2" xfId="4306"/>
    <cellStyle name="SAPBEXaggItem 2 9" xfId="4307"/>
    <cellStyle name="SAPBEXaggItem 2 9 2" xfId="4308"/>
    <cellStyle name="SAPBEXaggItem 3" xfId="4309"/>
    <cellStyle name="SAPBEXaggItem 3 10" xfId="4310"/>
    <cellStyle name="SAPBEXaggItem 3 11" xfId="4311"/>
    <cellStyle name="SAPBEXaggItem 3 11 2" xfId="4312"/>
    <cellStyle name="SAPBEXaggItem 3 2" xfId="4313"/>
    <cellStyle name="SAPBEXaggItem 3 2 10" xfId="4314"/>
    <cellStyle name="SAPBEXaggItem 3 2 10 2" xfId="4315"/>
    <cellStyle name="SAPBEXaggItem 3 2 2" xfId="4316"/>
    <cellStyle name="SAPBEXaggItem 3 2 2 2" xfId="4317"/>
    <cellStyle name="SAPBEXaggItem 3 2 2 2 2" xfId="4318"/>
    <cellStyle name="SAPBEXaggItem 3 2 2 3" xfId="4319"/>
    <cellStyle name="SAPBEXaggItem 3 2 2 3 2" xfId="4320"/>
    <cellStyle name="SAPBEXaggItem 3 2 2 4" xfId="4321"/>
    <cellStyle name="SAPBEXaggItem 3 2 2 4 2" xfId="4322"/>
    <cellStyle name="SAPBEXaggItem 3 2 2 5" xfId="4323"/>
    <cellStyle name="SAPBEXaggItem 3 2 2 5 2" xfId="4324"/>
    <cellStyle name="SAPBEXaggItem 3 2 2 6" xfId="4325"/>
    <cellStyle name="SAPBEXaggItem 3 2 2 7" xfId="4326"/>
    <cellStyle name="SAPBEXaggItem 3 2 2 8" xfId="4327"/>
    <cellStyle name="SAPBEXaggItem 3 2 2 8 2" xfId="4328"/>
    <cellStyle name="SAPBEXaggItem 3 2 3" xfId="4329"/>
    <cellStyle name="SAPBEXaggItem 3 2 3 2" xfId="4330"/>
    <cellStyle name="SAPBEXaggItem 3 2 3 2 2" xfId="4331"/>
    <cellStyle name="SAPBEXaggItem 3 2 3 3" xfId="4332"/>
    <cellStyle name="SAPBEXaggItem 3 2 3 3 2" xfId="4333"/>
    <cellStyle name="SAPBEXaggItem 3 2 3 4" xfId="4334"/>
    <cellStyle name="SAPBEXaggItem 3 2 3 4 2" xfId="4335"/>
    <cellStyle name="SAPBEXaggItem 3 2 3 5" xfId="4336"/>
    <cellStyle name="SAPBEXaggItem 3 2 3 5 2" xfId="4337"/>
    <cellStyle name="SAPBEXaggItem 3 2 3 6" xfId="4338"/>
    <cellStyle name="SAPBEXaggItem 3 2 3 7" xfId="4339"/>
    <cellStyle name="SAPBEXaggItem 3 2 3 8" xfId="4340"/>
    <cellStyle name="SAPBEXaggItem 3 2 3 8 2" xfId="4341"/>
    <cellStyle name="SAPBEXaggItem 3 2 4" xfId="4342"/>
    <cellStyle name="SAPBEXaggItem 3 2 4 2" xfId="4343"/>
    <cellStyle name="SAPBEXaggItem 3 2 5" xfId="4344"/>
    <cellStyle name="SAPBEXaggItem 3 2 5 2" xfId="4345"/>
    <cellStyle name="SAPBEXaggItem 3 2 6" xfId="4346"/>
    <cellStyle name="SAPBEXaggItem 3 2 6 2" xfId="4347"/>
    <cellStyle name="SAPBEXaggItem 3 2 7" xfId="4348"/>
    <cellStyle name="SAPBEXaggItem 3 2 7 2" xfId="4349"/>
    <cellStyle name="SAPBEXaggItem 3 2 8" xfId="4350"/>
    <cellStyle name="SAPBEXaggItem 3 2 9" xfId="4351"/>
    <cellStyle name="SAPBEXaggItem 3 3" xfId="4352"/>
    <cellStyle name="SAPBEXaggItem 3 3 2" xfId="4353"/>
    <cellStyle name="SAPBEXaggItem 3 3 2 2" xfId="4354"/>
    <cellStyle name="SAPBEXaggItem 3 3 3" xfId="4355"/>
    <cellStyle name="SAPBEXaggItem 3 3 3 2" xfId="4356"/>
    <cellStyle name="SAPBEXaggItem 3 3 4" xfId="4357"/>
    <cellStyle name="SAPBEXaggItem 3 3 4 2" xfId="4358"/>
    <cellStyle name="SAPBEXaggItem 3 3 5" xfId="4359"/>
    <cellStyle name="SAPBEXaggItem 3 3 5 2" xfId="4360"/>
    <cellStyle name="SAPBEXaggItem 3 3 6" xfId="4361"/>
    <cellStyle name="SAPBEXaggItem 3 3 7" xfId="4362"/>
    <cellStyle name="SAPBEXaggItem 3 3 8" xfId="4363"/>
    <cellStyle name="SAPBEXaggItem 3 3 8 2" xfId="4364"/>
    <cellStyle name="SAPBEXaggItem 3 4" xfId="4365"/>
    <cellStyle name="SAPBEXaggItem 3 4 2" xfId="4366"/>
    <cellStyle name="SAPBEXaggItem 3 4 2 2" xfId="4367"/>
    <cellStyle name="SAPBEXaggItem 3 4 3" xfId="4368"/>
    <cellStyle name="SAPBEXaggItem 3 4 3 2" xfId="4369"/>
    <cellStyle name="SAPBEXaggItem 3 4 4" xfId="4370"/>
    <cellStyle name="SAPBEXaggItem 3 4 4 2" xfId="4371"/>
    <cellStyle name="SAPBEXaggItem 3 4 5" xfId="4372"/>
    <cellStyle name="SAPBEXaggItem 3 4 5 2" xfId="4373"/>
    <cellStyle name="SAPBEXaggItem 3 4 6" xfId="4374"/>
    <cellStyle name="SAPBEXaggItem 3 4 7" xfId="4375"/>
    <cellStyle name="SAPBEXaggItem 3 4 8" xfId="4376"/>
    <cellStyle name="SAPBEXaggItem 3 4 8 2" xfId="4377"/>
    <cellStyle name="SAPBEXaggItem 3 5" xfId="4378"/>
    <cellStyle name="SAPBEXaggItem 3 5 2" xfId="4379"/>
    <cellStyle name="SAPBEXaggItem 3 6" xfId="4380"/>
    <cellStyle name="SAPBEXaggItem 3 6 2" xfId="4381"/>
    <cellStyle name="SAPBEXaggItem 3 7" xfId="4382"/>
    <cellStyle name="SAPBEXaggItem 3 7 2" xfId="4383"/>
    <cellStyle name="SAPBEXaggItem 3 8" xfId="4384"/>
    <cellStyle name="SAPBEXaggItem 3 8 2" xfId="4385"/>
    <cellStyle name="SAPBEXaggItem 3 9" xfId="4386"/>
    <cellStyle name="SAPBEXaggItemX" xfId="4387"/>
    <cellStyle name="SAPBEXaggItemX 2" xfId="4388"/>
    <cellStyle name="SAPBEXchaText" xfId="4389"/>
    <cellStyle name="SAPBEXchaText 2" xfId="4390"/>
    <cellStyle name="SAPBEXchaText 2 2" xfId="4391"/>
    <cellStyle name="SAPBEXexcBad7" xfId="4392"/>
    <cellStyle name="SAPBEXexcBad7 2" xfId="4393"/>
    <cellStyle name="SAPBEXexcBad8" xfId="4394"/>
    <cellStyle name="SAPBEXexcBad8 2" xfId="4395"/>
    <cellStyle name="SAPBEXexcBad9" xfId="4396"/>
    <cellStyle name="SAPBEXexcBad9 2" xfId="4397"/>
    <cellStyle name="SAPBEXexcCritical4" xfId="4398"/>
    <cellStyle name="SAPBEXexcCritical4 2" xfId="4399"/>
    <cellStyle name="SAPBEXexcCritical5" xfId="4400"/>
    <cellStyle name="SAPBEXexcCritical5 2" xfId="4401"/>
    <cellStyle name="SAPBEXexcCritical6" xfId="4402"/>
    <cellStyle name="SAPBEXexcCritical6 2" xfId="4403"/>
    <cellStyle name="SAPBEXexcGood1" xfId="4404"/>
    <cellStyle name="SAPBEXexcGood1 2" xfId="4405"/>
    <cellStyle name="SAPBEXexcGood2" xfId="4406"/>
    <cellStyle name="SAPBEXexcGood2 2" xfId="4407"/>
    <cellStyle name="SAPBEXexcGood3" xfId="4408"/>
    <cellStyle name="SAPBEXexcGood3 2" xfId="4409"/>
    <cellStyle name="SAPBEXfilterDrill" xfId="4410"/>
    <cellStyle name="SAPBEXfilterItem" xfId="4411"/>
    <cellStyle name="SAPBEXfilterText" xfId="4412"/>
    <cellStyle name="SAPBEXformats" xfId="4413"/>
    <cellStyle name="SAPBEXformats 2" xfId="4414"/>
    <cellStyle name="SAPBEXheaderItem" xfId="4415"/>
    <cellStyle name="SAPBEXheaderItem 10" xfId="4416"/>
    <cellStyle name="SAPBEXheaderItem 11" xfId="4417"/>
    <cellStyle name="SAPBEXheaderItem 2" xfId="4418"/>
    <cellStyle name="SAPBEXheaderItem 3" xfId="4419"/>
    <cellStyle name="SAPBEXheaderItem 4" xfId="4420"/>
    <cellStyle name="SAPBEXheaderItem 5" xfId="4421"/>
    <cellStyle name="SAPBEXheaderItem 6" xfId="4422"/>
    <cellStyle name="SAPBEXheaderItem 7" xfId="4423"/>
    <cellStyle name="SAPBEXheaderItem 8" xfId="4424"/>
    <cellStyle name="SAPBEXheaderItem 9" xfId="4425"/>
    <cellStyle name="SAPBEXheaderText" xfId="4426"/>
    <cellStyle name="SAPBEXheaderText 10" xfId="4427"/>
    <cellStyle name="SAPBEXheaderText 11" xfId="4428"/>
    <cellStyle name="SAPBEXheaderText 12" xfId="4429"/>
    <cellStyle name="SAPBEXheaderText 2" xfId="4430"/>
    <cellStyle name="SAPBEXheaderText 3" xfId="4431"/>
    <cellStyle name="SAPBEXheaderText 4" xfId="4432"/>
    <cellStyle name="SAPBEXheaderText 5" xfId="4433"/>
    <cellStyle name="SAPBEXheaderText 6" xfId="4434"/>
    <cellStyle name="SAPBEXheaderText 7" xfId="4435"/>
    <cellStyle name="SAPBEXheaderText 8" xfId="4436"/>
    <cellStyle name="SAPBEXheaderText 9" xfId="4437"/>
    <cellStyle name="SAPBEXHLevel0" xfId="4438"/>
    <cellStyle name="SAPBEXHLevel0 10" xfId="4439"/>
    <cellStyle name="SAPBEXHLevel0 10 2" xfId="4440"/>
    <cellStyle name="SAPBEXHLevel0 10 2 2" xfId="4441"/>
    <cellStyle name="SAPBEXHLevel0 10 3" xfId="4442"/>
    <cellStyle name="SAPBEXHLevel0 11" xfId="4443"/>
    <cellStyle name="SAPBEXHLevel0 11 2" xfId="4444"/>
    <cellStyle name="SAPBEXHLevel0 11 2 2" xfId="4445"/>
    <cellStyle name="SAPBEXHLevel0 11 3" xfId="4446"/>
    <cellStyle name="SAPBEXHLevel0 12" xfId="4447"/>
    <cellStyle name="SAPBEXHLevel0 12 2" xfId="4448"/>
    <cellStyle name="SAPBEXHLevel0 13" xfId="4449"/>
    <cellStyle name="SAPBEXHLevel0 13 2" xfId="4450"/>
    <cellStyle name="SAPBEXHLevel0 14" xfId="4451"/>
    <cellStyle name="SAPBEXHLevel0 2" xfId="4452"/>
    <cellStyle name="SAPBEXHLevel0 2 2" xfId="4453"/>
    <cellStyle name="SAPBEXHLevel0 2 2 2" xfId="4454"/>
    <cellStyle name="SAPBEXHLevel0 2 3" xfId="4455"/>
    <cellStyle name="SAPBEXHLevel0 3" xfId="4456"/>
    <cellStyle name="SAPBEXHLevel0 3 2" xfId="4457"/>
    <cellStyle name="SAPBEXHLevel0 3 2 2" xfId="4458"/>
    <cellStyle name="SAPBEXHLevel0 3 3" xfId="4459"/>
    <cellStyle name="SAPBEXHLevel0 4" xfId="4460"/>
    <cellStyle name="SAPBEXHLevel0 4 2" xfId="4461"/>
    <cellStyle name="SAPBEXHLevel0 4 2 2" xfId="4462"/>
    <cellStyle name="SAPBEXHLevel0 4 3" xfId="4463"/>
    <cellStyle name="SAPBEXHLevel0 5" xfId="4464"/>
    <cellStyle name="SAPBEXHLevel0 5 2" xfId="4465"/>
    <cellStyle name="SAPBEXHLevel0 5 2 2" xfId="4466"/>
    <cellStyle name="SAPBEXHLevel0 5 3" xfId="4467"/>
    <cellStyle name="SAPBEXHLevel0 6" xfId="4468"/>
    <cellStyle name="SAPBEXHLevel0 6 2" xfId="4469"/>
    <cellStyle name="SAPBEXHLevel0 6 2 2" xfId="4470"/>
    <cellStyle name="SAPBEXHLevel0 6 3" xfId="4471"/>
    <cellStyle name="SAPBEXHLevel0 7" xfId="4472"/>
    <cellStyle name="SAPBEXHLevel0 7 2" xfId="4473"/>
    <cellStyle name="SAPBEXHLevel0 7 2 2" xfId="4474"/>
    <cellStyle name="SAPBEXHLevel0 7 3" xfId="4475"/>
    <cellStyle name="SAPBEXHLevel0 8" xfId="4476"/>
    <cellStyle name="SAPBEXHLevel0 8 2" xfId="4477"/>
    <cellStyle name="SAPBEXHLevel0 8 2 2" xfId="4478"/>
    <cellStyle name="SAPBEXHLevel0 8 3" xfId="4479"/>
    <cellStyle name="SAPBEXHLevel0 9" xfId="4480"/>
    <cellStyle name="SAPBEXHLevel0 9 2" xfId="4481"/>
    <cellStyle name="SAPBEXHLevel0 9 2 2" xfId="4482"/>
    <cellStyle name="SAPBEXHLevel0 9 3" xfId="4483"/>
    <cellStyle name="SAPBEXHLevel0X" xfId="4484"/>
    <cellStyle name="SAPBEXHLevel0X 10" xfId="4485"/>
    <cellStyle name="SAPBEXHLevel0X 10 2" xfId="4486"/>
    <cellStyle name="SAPBEXHLevel0X 10 2 2" xfId="4487"/>
    <cellStyle name="SAPBEXHLevel0X 10 3" xfId="4488"/>
    <cellStyle name="SAPBEXHLevel0X 11" xfId="4489"/>
    <cellStyle name="SAPBEXHLevel0X 11 2" xfId="4490"/>
    <cellStyle name="SAPBEXHLevel0X 11 2 2" xfId="4491"/>
    <cellStyle name="SAPBEXHLevel0X 11 3" xfId="4492"/>
    <cellStyle name="SAPBEXHLevel0X 12" xfId="4493"/>
    <cellStyle name="SAPBEXHLevel0X 12 2" xfId="4494"/>
    <cellStyle name="SAPBEXHLevel0X 13" xfId="4495"/>
    <cellStyle name="SAPBEXHLevel0X 13 2" xfId="4496"/>
    <cellStyle name="SAPBEXHLevel0X 14" xfId="4497"/>
    <cellStyle name="SAPBEXHLevel0X 2" xfId="4498"/>
    <cellStyle name="SAPBEXHLevel0X 2 2" xfId="4499"/>
    <cellStyle name="SAPBEXHLevel0X 2 2 2" xfId="4500"/>
    <cellStyle name="SAPBEXHLevel0X 2 3" xfId="4501"/>
    <cellStyle name="SAPBEXHLevel0X 3" xfId="4502"/>
    <cellStyle name="SAPBEXHLevel0X 3 2" xfId="4503"/>
    <cellStyle name="SAPBEXHLevel0X 3 2 2" xfId="4504"/>
    <cellStyle name="SAPBEXHLevel0X 3 3" xfId="4505"/>
    <cellStyle name="SAPBEXHLevel0X 4" xfId="4506"/>
    <cellStyle name="SAPBEXHLevel0X 4 2" xfId="4507"/>
    <cellStyle name="SAPBEXHLevel0X 4 2 2" xfId="4508"/>
    <cellStyle name="SAPBEXHLevel0X 4 3" xfId="4509"/>
    <cellStyle name="SAPBEXHLevel0X 5" xfId="4510"/>
    <cellStyle name="SAPBEXHLevel0X 5 2" xfId="4511"/>
    <cellStyle name="SAPBEXHLevel0X 5 2 2" xfId="4512"/>
    <cellStyle name="SAPBEXHLevel0X 5 3" xfId="4513"/>
    <cellStyle name="SAPBEXHLevel0X 6" xfId="4514"/>
    <cellStyle name="SAPBEXHLevel0X 6 2" xfId="4515"/>
    <cellStyle name="SAPBEXHLevel0X 6 2 2" xfId="4516"/>
    <cellStyle name="SAPBEXHLevel0X 6 3" xfId="4517"/>
    <cellStyle name="SAPBEXHLevel0X 7" xfId="4518"/>
    <cellStyle name="SAPBEXHLevel0X 7 2" xfId="4519"/>
    <cellStyle name="SAPBEXHLevel0X 7 2 2" xfId="4520"/>
    <cellStyle name="SAPBEXHLevel0X 7 3" xfId="4521"/>
    <cellStyle name="SAPBEXHLevel0X 8" xfId="4522"/>
    <cellStyle name="SAPBEXHLevel0X 8 2" xfId="4523"/>
    <cellStyle name="SAPBEXHLevel0X 8 2 2" xfId="4524"/>
    <cellStyle name="SAPBEXHLevel0X 8 3" xfId="4525"/>
    <cellStyle name="SAPBEXHLevel0X 9" xfId="4526"/>
    <cellStyle name="SAPBEXHLevel0X 9 2" xfId="4527"/>
    <cellStyle name="SAPBEXHLevel0X 9 2 2" xfId="4528"/>
    <cellStyle name="SAPBEXHLevel0X 9 3" xfId="4529"/>
    <cellStyle name="SAPBEXHLevel1" xfId="4530"/>
    <cellStyle name="SAPBEXHLevel1 10" xfId="4531"/>
    <cellStyle name="SAPBEXHLevel1 10 2" xfId="4532"/>
    <cellStyle name="SAPBEXHLevel1 10 2 2" xfId="4533"/>
    <cellStyle name="SAPBEXHLevel1 10 3" xfId="4534"/>
    <cellStyle name="SAPBEXHLevel1 11" xfId="4535"/>
    <cellStyle name="SAPBEXHLevel1 11 2" xfId="4536"/>
    <cellStyle name="SAPBEXHLevel1 11 2 2" xfId="4537"/>
    <cellStyle name="SAPBEXHLevel1 11 3" xfId="4538"/>
    <cellStyle name="SAPBEXHLevel1 12" xfId="4539"/>
    <cellStyle name="SAPBEXHLevel1 12 2" xfId="4540"/>
    <cellStyle name="SAPBEXHLevel1 13" xfId="4541"/>
    <cellStyle name="SAPBEXHLevel1 13 2" xfId="4542"/>
    <cellStyle name="SAPBEXHLevel1 14" xfId="4543"/>
    <cellStyle name="SAPBEXHLevel1 2" xfId="4544"/>
    <cellStyle name="SAPBEXHLevel1 2 2" xfId="4545"/>
    <cellStyle name="SAPBEXHLevel1 2 2 2" xfId="4546"/>
    <cellStyle name="SAPBEXHLevel1 2 3" xfId="4547"/>
    <cellStyle name="SAPBEXHLevel1 3" xfId="4548"/>
    <cellStyle name="SAPBEXHLevel1 3 2" xfId="4549"/>
    <cellStyle name="SAPBEXHLevel1 3 2 2" xfId="4550"/>
    <cellStyle name="SAPBEXHLevel1 3 3" xfId="4551"/>
    <cellStyle name="SAPBEXHLevel1 4" xfId="4552"/>
    <cellStyle name="SAPBEXHLevel1 4 2" xfId="4553"/>
    <cellStyle name="SAPBEXHLevel1 4 2 2" xfId="4554"/>
    <cellStyle name="SAPBEXHLevel1 4 3" xfId="4555"/>
    <cellStyle name="SAPBEXHLevel1 5" xfId="4556"/>
    <cellStyle name="SAPBEXHLevel1 5 2" xfId="4557"/>
    <cellStyle name="SAPBEXHLevel1 5 2 2" xfId="4558"/>
    <cellStyle name="SAPBEXHLevel1 5 3" xfId="4559"/>
    <cellStyle name="SAPBEXHLevel1 6" xfId="4560"/>
    <cellStyle name="SAPBEXHLevel1 6 2" xfId="4561"/>
    <cellStyle name="SAPBEXHLevel1 6 2 2" xfId="4562"/>
    <cellStyle name="SAPBEXHLevel1 6 3" xfId="4563"/>
    <cellStyle name="SAPBEXHLevel1 7" xfId="4564"/>
    <cellStyle name="SAPBEXHLevel1 7 2" xfId="4565"/>
    <cellStyle name="SAPBEXHLevel1 7 2 2" xfId="4566"/>
    <cellStyle name="SAPBEXHLevel1 7 3" xfId="4567"/>
    <cellStyle name="SAPBEXHLevel1 8" xfId="4568"/>
    <cellStyle name="SAPBEXHLevel1 8 2" xfId="4569"/>
    <cellStyle name="SAPBEXHLevel1 8 2 2" xfId="4570"/>
    <cellStyle name="SAPBEXHLevel1 8 3" xfId="4571"/>
    <cellStyle name="SAPBEXHLevel1 9" xfId="4572"/>
    <cellStyle name="SAPBEXHLevel1 9 2" xfId="4573"/>
    <cellStyle name="SAPBEXHLevel1 9 2 2" xfId="4574"/>
    <cellStyle name="SAPBEXHLevel1 9 3" xfId="4575"/>
    <cellStyle name="SAPBEXHLevel1X" xfId="4576"/>
    <cellStyle name="SAPBEXHLevel1X 10" xfId="4577"/>
    <cellStyle name="SAPBEXHLevel1X 10 2" xfId="4578"/>
    <cellStyle name="SAPBEXHLevel1X 10 2 2" xfId="4579"/>
    <cellStyle name="SAPBEXHLevel1X 10 3" xfId="4580"/>
    <cellStyle name="SAPBEXHLevel1X 11" xfId="4581"/>
    <cellStyle name="SAPBEXHLevel1X 11 2" xfId="4582"/>
    <cellStyle name="SAPBEXHLevel1X 11 2 2" xfId="4583"/>
    <cellStyle name="SAPBEXHLevel1X 11 3" xfId="4584"/>
    <cellStyle name="SAPBEXHLevel1X 12" xfId="4585"/>
    <cellStyle name="SAPBEXHLevel1X 12 2" xfId="4586"/>
    <cellStyle name="SAPBEXHLevel1X 13" xfId="4587"/>
    <cellStyle name="SAPBEXHLevel1X 13 2" xfId="4588"/>
    <cellStyle name="SAPBEXHLevel1X 14" xfId="4589"/>
    <cellStyle name="SAPBEXHLevel1X 2" xfId="4590"/>
    <cellStyle name="SAPBEXHLevel1X 2 2" xfId="4591"/>
    <cellStyle name="SAPBEXHLevel1X 2 2 2" xfId="4592"/>
    <cellStyle name="SAPBEXHLevel1X 2 3" xfId="4593"/>
    <cellStyle name="SAPBEXHLevel1X 3" xfId="4594"/>
    <cellStyle name="SAPBEXHLevel1X 3 2" xfId="4595"/>
    <cellStyle name="SAPBEXHLevel1X 3 2 2" xfId="4596"/>
    <cellStyle name="SAPBEXHLevel1X 3 3" xfId="4597"/>
    <cellStyle name="SAPBEXHLevel1X 4" xfId="4598"/>
    <cellStyle name="SAPBEXHLevel1X 4 2" xfId="4599"/>
    <cellStyle name="SAPBEXHLevel1X 4 2 2" xfId="4600"/>
    <cellStyle name="SAPBEXHLevel1X 4 3" xfId="4601"/>
    <cellStyle name="SAPBEXHLevel1X 5" xfId="4602"/>
    <cellStyle name="SAPBEXHLevel1X 5 2" xfId="4603"/>
    <cellStyle name="SAPBEXHLevel1X 5 2 2" xfId="4604"/>
    <cellStyle name="SAPBEXHLevel1X 5 3" xfId="4605"/>
    <cellStyle name="SAPBEXHLevel1X 6" xfId="4606"/>
    <cellStyle name="SAPBEXHLevel1X 6 2" xfId="4607"/>
    <cellStyle name="SAPBEXHLevel1X 6 2 2" xfId="4608"/>
    <cellStyle name="SAPBEXHLevel1X 6 3" xfId="4609"/>
    <cellStyle name="SAPBEXHLevel1X 7" xfId="4610"/>
    <cellStyle name="SAPBEXHLevel1X 7 2" xfId="4611"/>
    <cellStyle name="SAPBEXHLevel1X 7 2 2" xfId="4612"/>
    <cellStyle name="SAPBEXHLevel1X 7 3" xfId="4613"/>
    <cellStyle name="SAPBEXHLevel1X 8" xfId="4614"/>
    <cellStyle name="SAPBEXHLevel1X 8 2" xfId="4615"/>
    <cellStyle name="SAPBEXHLevel1X 8 2 2" xfId="4616"/>
    <cellStyle name="SAPBEXHLevel1X 8 3" xfId="4617"/>
    <cellStyle name="SAPBEXHLevel1X 9" xfId="4618"/>
    <cellStyle name="SAPBEXHLevel1X 9 2" xfId="4619"/>
    <cellStyle name="SAPBEXHLevel1X 9 2 2" xfId="4620"/>
    <cellStyle name="SAPBEXHLevel1X 9 3" xfId="4621"/>
    <cellStyle name="SAPBEXHLevel2" xfId="4622"/>
    <cellStyle name="SAPBEXHLevel2 10" xfId="4623"/>
    <cellStyle name="SAPBEXHLevel2 10 2" xfId="4624"/>
    <cellStyle name="SAPBEXHLevel2 10 2 2" xfId="4625"/>
    <cellStyle name="SAPBEXHLevel2 10 3" xfId="4626"/>
    <cellStyle name="SAPBEXHLevel2 11" xfId="4627"/>
    <cellStyle name="SAPBEXHLevel2 11 2" xfId="4628"/>
    <cellStyle name="SAPBEXHLevel2 11 2 2" xfId="4629"/>
    <cellStyle name="SAPBEXHLevel2 11 3" xfId="4630"/>
    <cellStyle name="SAPBEXHLevel2 12" xfId="4631"/>
    <cellStyle name="SAPBEXHLevel2 12 2" xfId="4632"/>
    <cellStyle name="SAPBEXHLevel2 13" xfId="4633"/>
    <cellStyle name="SAPBEXHLevel2 13 2" xfId="4634"/>
    <cellStyle name="SAPBEXHLevel2 14" xfId="4635"/>
    <cellStyle name="SAPBEXHLevel2 2" xfId="4636"/>
    <cellStyle name="SAPBEXHLevel2 2 2" xfId="4637"/>
    <cellStyle name="SAPBEXHLevel2 2 2 2" xfId="4638"/>
    <cellStyle name="SAPBEXHLevel2 2 3" xfId="4639"/>
    <cellStyle name="SAPBEXHLevel2 3" xfId="4640"/>
    <cellStyle name="SAPBEXHLevel2 3 2" xfId="4641"/>
    <cellStyle name="SAPBEXHLevel2 3 2 2" xfId="4642"/>
    <cellStyle name="SAPBEXHLevel2 3 3" xfId="4643"/>
    <cellStyle name="SAPBEXHLevel2 4" xfId="4644"/>
    <cellStyle name="SAPBEXHLevel2 4 2" xfId="4645"/>
    <cellStyle name="SAPBEXHLevel2 4 2 2" xfId="4646"/>
    <cellStyle name="SAPBEXHLevel2 4 3" xfId="4647"/>
    <cellStyle name="SAPBEXHLevel2 5" xfId="4648"/>
    <cellStyle name="SAPBEXHLevel2 5 2" xfId="4649"/>
    <cellStyle name="SAPBEXHLevel2 5 2 2" xfId="4650"/>
    <cellStyle name="SAPBEXHLevel2 5 3" xfId="4651"/>
    <cellStyle name="SAPBEXHLevel2 6" xfId="4652"/>
    <cellStyle name="SAPBEXHLevel2 6 2" xfId="4653"/>
    <cellStyle name="SAPBEXHLevel2 6 2 2" xfId="4654"/>
    <cellStyle name="SAPBEXHLevel2 6 3" xfId="4655"/>
    <cellStyle name="SAPBEXHLevel2 7" xfId="4656"/>
    <cellStyle name="SAPBEXHLevel2 7 2" xfId="4657"/>
    <cellStyle name="SAPBEXHLevel2 7 2 2" xfId="4658"/>
    <cellStyle name="SAPBEXHLevel2 7 3" xfId="4659"/>
    <cellStyle name="SAPBEXHLevel2 8" xfId="4660"/>
    <cellStyle name="SAPBEXHLevel2 8 2" xfId="4661"/>
    <cellStyle name="SAPBEXHLevel2 8 2 2" xfId="4662"/>
    <cellStyle name="SAPBEXHLevel2 8 3" xfId="4663"/>
    <cellStyle name="SAPBEXHLevel2 9" xfId="4664"/>
    <cellStyle name="SAPBEXHLevel2 9 2" xfId="4665"/>
    <cellStyle name="SAPBEXHLevel2 9 2 2" xfId="4666"/>
    <cellStyle name="SAPBEXHLevel2 9 3" xfId="4667"/>
    <cellStyle name="SAPBEXHLevel2X" xfId="4668"/>
    <cellStyle name="SAPBEXHLevel2X 10" xfId="4669"/>
    <cellStyle name="SAPBEXHLevel2X 10 2" xfId="4670"/>
    <cellStyle name="SAPBEXHLevel2X 10 2 2" xfId="4671"/>
    <cellStyle name="SAPBEXHLevel2X 10 3" xfId="4672"/>
    <cellStyle name="SAPBEXHLevel2X 11" xfId="4673"/>
    <cellStyle name="SAPBEXHLevel2X 11 2" xfId="4674"/>
    <cellStyle name="SAPBEXHLevel2X 11 2 2" xfId="4675"/>
    <cellStyle name="SAPBEXHLevel2X 11 3" xfId="4676"/>
    <cellStyle name="SAPBEXHLevel2X 12" xfId="4677"/>
    <cellStyle name="SAPBEXHLevel2X 12 2" xfId="4678"/>
    <cellStyle name="SAPBEXHLevel2X 13" xfId="4679"/>
    <cellStyle name="SAPBEXHLevel2X 13 2" xfId="4680"/>
    <cellStyle name="SAPBEXHLevel2X 14" xfId="4681"/>
    <cellStyle name="SAPBEXHLevel2X 2" xfId="4682"/>
    <cellStyle name="SAPBEXHLevel2X 2 2" xfId="4683"/>
    <cellStyle name="SAPBEXHLevel2X 2 2 2" xfId="4684"/>
    <cellStyle name="SAPBEXHLevel2X 2 3" xfId="4685"/>
    <cellStyle name="SAPBEXHLevel2X 3" xfId="4686"/>
    <cellStyle name="SAPBEXHLevel2X 3 2" xfId="4687"/>
    <cellStyle name="SAPBEXHLevel2X 3 2 2" xfId="4688"/>
    <cellStyle name="SAPBEXHLevel2X 3 3" xfId="4689"/>
    <cellStyle name="SAPBEXHLevel2X 4" xfId="4690"/>
    <cellStyle name="SAPBEXHLevel2X 4 2" xfId="4691"/>
    <cellStyle name="SAPBEXHLevel2X 4 2 2" xfId="4692"/>
    <cellStyle name="SAPBEXHLevel2X 4 3" xfId="4693"/>
    <cellStyle name="SAPBEXHLevel2X 5" xfId="4694"/>
    <cellStyle name="SAPBEXHLevel2X 5 2" xfId="4695"/>
    <cellStyle name="SAPBEXHLevel2X 5 2 2" xfId="4696"/>
    <cellStyle name="SAPBEXHLevel2X 5 3" xfId="4697"/>
    <cellStyle name="SAPBEXHLevel2X 6" xfId="4698"/>
    <cellStyle name="SAPBEXHLevel2X 6 2" xfId="4699"/>
    <cellStyle name="SAPBEXHLevel2X 6 2 2" xfId="4700"/>
    <cellStyle name="SAPBEXHLevel2X 6 3" xfId="4701"/>
    <cellStyle name="SAPBEXHLevel2X 7" xfId="4702"/>
    <cellStyle name="SAPBEXHLevel2X 7 2" xfId="4703"/>
    <cellStyle name="SAPBEXHLevel2X 7 2 2" xfId="4704"/>
    <cellStyle name="SAPBEXHLevel2X 7 3" xfId="4705"/>
    <cellStyle name="SAPBEXHLevel2X 8" xfId="4706"/>
    <cellStyle name="SAPBEXHLevel2X 8 2" xfId="4707"/>
    <cellStyle name="SAPBEXHLevel2X 8 2 2" xfId="4708"/>
    <cellStyle name="SAPBEXHLevel2X 8 3" xfId="4709"/>
    <cellStyle name="SAPBEXHLevel2X 9" xfId="4710"/>
    <cellStyle name="SAPBEXHLevel2X 9 2" xfId="4711"/>
    <cellStyle name="SAPBEXHLevel2X 9 2 2" xfId="4712"/>
    <cellStyle name="SAPBEXHLevel2X 9 3" xfId="4713"/>
    <cellStyle name="SAPBEXHLevel3" xfId="4714"/>
    <cellStyle name="SAPBEXHLevel3 10" xfId="4715"/>
    <cellStyle name="SAPBEXHLevel3 10 2" xfId="4716"/>
    <cellStyle name="SAPBEXHLevel3 10 2 2" xfId="4717"/>
    <cellStyle name="SAPBEXHLevel3 10 3" xfId="4718"/>
    <cellStyle name="SAPBEXHLevel3 11" xfId="4719"/>
    <cellStyle name="SAPBEXHLevel3 11 2" xfId="4720"/>
    <cellStyle name="SAPBEXHLevel3 11 2 2" xfId="4721"/>
    <cellStyle name="SAPBEXHLevel3 11 3" xfId="4722"/>
    <cellStyle name="SAPBEXHLevel3 12" xfId="4723"/>
    <cellStyle name="SAPBEXHLevel3 12 2" xfId="4724"/>
    <cellStyle name="SAPBEXHLevel3 13" xfId="4725"/>
    <cellStyle name="SAPBEXHLevel3 13 2" xfId="4726"/>
    <cellStyle name="SAPBEXHLevel3 14" xfId="4727"/>
    <cellStyle name="SAPBEXHLevel3 2" xfId="4728"/>
    <cellStyle name="SAPBEXHLevel3 2 2" xfId="4729"/>
    <cellStyle name="SAPBEXHLevel3 2 2 2" xfId="4730"/>
    <cellStyle name="SAPBEXHLevel3 2 3" xfId="4731"/>
    <cellStyle name="SAPBEXHLevel3 3" xfId="4732"/>
    <cellStyle name="SAPBEXHLevel3 3 2" xfId="4733"/>
    <cellStyle name="SAPBEXHLevel3 3 2 2" xfId="4734"/>
    <cellStyle name="SAPBEXHLevel3 3 3" xfId="4735"/>
    <cellStyle name="SAPBEXHLevel3 4" xfId="4736"/>
    <cellStyle name="SAPBEXHLevel3 4 2" xfId="4737"/>
    <cellStyle name="SAPBEXHLevel3 4 2 2" xfId="4738"/>
    <cellStyle name="SAPBEXHLevel3 4 3" xfId="4739"/>
    <cellStyle name="SAPBEXHLevel3 5" xfId="4740"/>
    <cellStyle name="SAPBEXHLevel3 5 2" xfId="4741"/>
    <cellStyle name="SAPBEXHLevel3 5 2 2" xfId="4742"/>
    <cellStyle name="SAPBEXHLevel3 5 3" xfId="4743"/>
    <cellStyle name="SAPBEXHLevel3 6" xfId="4744"/>
    <cellStyle name="SAPBEXHLevel3 6 2" xfId="4745"/>
    <cellStyle name="SAPBEXHLevel3 6 2 2" xfId="4746"/>
    <cellStyle name="SAPBEXHLevel3 6 3" xfId="4747"/>
    <cellStyle name="SAPBEXHLevel3 7" xfId="4748"/>
    <cellStyle name="SAPBEXHLevel3 7 2" xfId="4749"/>
    <cellStyle name="SAPBEXHLevel3 7 2 2" xfId="4750"/>
    <cellStyle name="SAPBEXHLevel3 7 3" xfId="4751"/>
    <cellStyle name="SAPBEXHLevel3 8" xfId="4752"/>
    <cellStyle name="SAPBEXHLevel3 8 2" xfId="4753"/>
    <cellStyle name="SAPBEXHLevel3 8 2 2" xfId="4754"/>
    <cellStyle name="SAPBEXHLevel3 8 3" xfId="4755"/>
    <cellStyle name="SAPBEXHLevel3 9" xfId="4756"/>
    <cellStyle name="SAPBEXHLevel3 9 2" xfId="4757"/>
    <cellStyle name="SAPBEXHLevel3 9 2 2" xfId="4758"/>
    <cellStyle name="SAPBEXHLevel3 9 3" xfId="4759"/>
    <cellStyle name="SAPBEXHLevel3X" xfId="4760"/>
    <cellStyle name="SAPBEXHLevel3X 10" xfId="4761"/>
    <cellStyle name="SAPBEXHLevel3X 10 2" xfId="4762"/>
    <cellStyle name="SAPBEXHLevel3X 10 2 2" xfId="4763"/>
    <cellStyle name="SAPBEXHLevel3X 10 3" xfId="4764"/>
    <cellStyle name="SAPBEXHLevel3X 11" xfId="4765"/>
    <cellStyle name="SAPBEXHLevel3X 11 2" xfId="4766"/>
    <cellStyle name="SAPBEXHLevel3X 11 2 2" xfId="4767"/>
    <cellStyle name="SAPBEXHLevel3X 11 3" xfId="4768"/>
    <cellStyle name="SAPBEXHLevel3X 12" xfId="4769"/>
    <cellStyle name="SAPBEXHLevel3X 12 2" xfId="4770"/>
    <cellStyle name="SAPBEXHLevel3X 13" xfId="4771"/>
    <cellStyle name="SAPBEXHLevel3X 13 2" xfId="4772"/>
    <cellStyle name="SAPBEXHLevel3X 14" xfId="4773"/>
    <cellStyle name="SAPBEXHLevel3X 2" xfId="4774"/>
    <cellStyle name="SAPBEXHLevel3X 2 2" xfId="4775"/>
    <cellStyle name="SAPBEXHLevel3X 2 2 2" xfId="4776"/>
    <cellStyle name="SAPBEXHLevel3X 2 3" xfId="4777"/>
    <cellStyle name="SAPBEXHLevel3X 3" xfId="4778"/>
    <cellStyle name="SAPBEXHLevel3X 3 2" xfId="4779"/>
    <cellStyle name="SAPBEXHLevel3X 3 2 2" xfId="4780"/>
    <cellStyle name="SAPBEXHLevel3X 3 3" xfId="4781"/>
    <cellStyle name="SAPBEXHLevel3X 4" xfId="4782"/>
    <cellStyle name="SAPBEXHLevel3X 4 2" xfId="4783"/>
    <cellStyle name="SAPBEXHLevel3X 4 2 2" xfId="4784"/>
    <cellStyle name="SAPBEXHLevel3X 4 3" xfId="4785"/>
    <cellStyle name="SAPBEXHLevel3X 5" xfId="4786"/>
    <cellStyle name="SAPBEXHLevel3X 5 2" xfId="4787"/>
    <cellStyle name="SAPBEXHLevel3X 5 2 2" xfId="4788"/>
    <cellStyle name="SAPBEXHLevel3X 5 3" xfId="4789"/>
    <cellStyle name="SAPBEXHLevel3X 6" xfId="4790"/>
    <cellStyle name="SAPBEXHLevel3X 6 2" xfId="4791"/>
    <cellStyle name="SAPBEXHLevel3X 6 2 2" xfId="4792"/>
    <cellStyle name="SAPBEXHLevel3X 6 3" xfId="4793"/>
    <cellStyle name="SAPBEXHLevel3X 7" xfId="4794"/>
    <cellStyle name="SAPBEXHLevel3X 7 2" xfId="4795"/>
    <cellStyle name="SAPBEXHLevel3X 7 2 2" xfId="4796"/>
    <cellStyle name="SAPBEXHLevel3X 7 3" xfId="4797"/>
    <cellStyle name="SAPBEXHLevel3X 8" xfId="4798"/>
    <cellStyle name="SAPBEXHLevel3X 8 2" xfId="4799"/>
    <cellStyle name="SAPBEXHLevel3X 8 2 2" xfId="4800"/>
    <cellStyle name="SAPBEXHLevel3X 8 3" xfId="4801"/>
    <cellStyle name="SAPBEXHLevel3X 9" xfId="4802"/>
    <cellStyle name="SAPBEXHLevel3X 9 2" xfId="4803"/>
    <cellStyle name="SAPBEXHLevel3X 9 2 2" xfId="4804"/>
    <cellStyle name="SAPBEXHLevel3X 9 3" xfId="4805"/>
    <cellStyle name="SAPBEXresData" xfId="4806"/>
    <cellStyle name="SAPBEXresData 2" xfId="4807"/>
    <cellStyle name="SAPBEXresDataEmph" xfId="4808"/>
    <cellStyle name="SAPBEXresDataEmph 2" xfId="4809"/>
    <cellStyle name="SAPBEXresItem" xfId="4810"/>
    <cellStyle name="SAPBEXresItem 2" xfId="4811"/>
    <cellStyle name="SAPBEXresItemX" xfId="4812"/>
    <cellStyle name="SAPBEXresItemX 2" xfId="4813"/>
    <cellStyle name="SAPBEXstdData" xfId="4814"/>
    <cellStyle name="SAPBEXstdData 2" xfId="4815"/>
    <cellStyle name="SAPBEXstdData 2 10" xfId="4816"/>
    <cellStyle name="SAPBEXstdData 2 11" xfId="4817"/>
    <cellStyle name="SAPBEXstdData 2 12" xfId="4818"/>
    <cellStyle name="SAPBEXstdData 2 13" xfId="4819"/>
    <cellStyle name="SAPBEXstdData 2 14" xfId="4820"/>
    <cellStyle name="SAPBEXstdData 2 14 2" xfId="4821"/>
    <cellStyle name="SAPBEXstdData 2 15" xfId="4822"/>
    <cellStyle name="SAPBEXstdData 2 15 2" xfId="4823"/>
    <cellStyle name="SAPBEXstdData 2 16" xfId="4824"/>
    <cellStyle name="SAPBEXstdData 2 2" xfId="4825"/>
    <cellStyle name="SAPBEXstdData 2 2 10" xfId="4826"/>
    <cellStyle name="SAPBEXstdData 2 2 11" xfId="4827"/>
    <cellStyle name="SAPBEXstdData 2 2 11 2" xfId="4828"/>
    <cellStyle name="SAPBEXstdData 2 2 2" xfId="4829"/>
    <cellStyle name="SAPBEXstdData 2 2 2 10" xfId="4830"/>
    <cellStyle name="SAPBEXstdData 2 2 2 10 2" xfId="4831"/>
    <cellStyle name="SAPBEXstdData 2 2 2 2" xfId="4832"/>
    <cellStyle name="SAPBEXstdData 2 2 2 2 2" xfId="4833"/>
    <cellStyle name="SAPBEXstdData 2 2 2 2 2 2" xfId="4834"/>
    <cellStyle name="SAPBEXstdData 2 2 2 2 3" xfId="4835"/>
    <cellStyle name="SAPBEXstdData 2 2 2 2 3 2" xfId="4836"/>
    <cellStyle name="SAPBEXstdData 2 2 2 2 4" xfId="4837"/>
    <cellStyle name="SAPBEXstdData 2 2 2 2 4 2" xfId="4838"/>
    <cellStyle name="SAPBEXstdData 2 2 2 2 5" xfId="4839"/>
    <cellStyle name="SAPBEXstdData 2 2 2 2 5 2" xfId="4840"/>
    <cellStyle name="SAPBEXstdData 2 2 2 2 6" xfId="4841"/>
    <cellStyle name="SAPBEXstdData 2 2 2 2 7" xfId="4842"/>
    <cellStyle name="SAPBEXstdData 2 2 2 2 8" xfId="4843"/>
    <cellStyle name="SAPBEXstdData 2 2 2 2 8 2" xfId="4844"/>
    <cellStyle name="SAPBEXstdData 2 2 2 3" xfId="4845"/>
    <cellStyle name="SAPBEXstdData 2 2 2 3 2" xfId="4846"/>
    <cellStyle name="SAPBEXstdData 2 2 2 3 2 2" xfId="4847"/>
    <cellStyle name="SAPBEXstdData 2 2 2 3 3" xfId="4848"/>
    <cellStyle name="SAPBEXstdData 2 2 2 3 3 2" xfId="4849"/>
    <cellStyle name="SAPBEXstdData 2 2 2 3 4" xfId="4850"/>
    <cellStyle name="SAPBEXstdData 2 2 2 3 4 2" xfId="4851"/>
    <cellStyle name="SAPBEXstdData 2 2 2 3 5" xfId="4852"/>
    <cellStyle name="SAPBEXstdData 2 2 2 3 5 2" xfId="4853"/>
    <cellStyle name="SAPBEXstdData 2 2 2 3 6" xfId="4854"/>
    <cellStyle name="SAPBEXstdData 2 2 2 3 7" xfId="4855"/>
    <cellStyle name="SAPBEXstdData 2 2 2 3 8" xfId="4856"/>
    <cellStyle name="SAPBEXstdData 2 2 2 3 8 2" xfId="4857"/>
    <cellStyle name="SAPBEXstdData 2 2 2 4" xfId="4858"/>
    <cellStyle name="SAPBEXstdData 2 2 2 4 2" xfId="4859"/>
    <cellStyle name="SAPBEXstdData 2 2 2 5" xfId="4860"/>
    <cellStyle name="SAPBEXstdData 2 2 2 5 2" xfId="4861"/>
    <cellStyle name="SAPBEXstdData 2 2 2 6" xfId="4862"/>
    <cellStyle name="SAPBEXstdData 2 2 2 6 2" xfId="4863"/>
    <cellStyle name="SAPBEXstdData 2 2 2 7" xfId="4864"/>
    <cellStyle name="SAPBEXstdData 2 2 2 7 2" xfId="4865"/>
    <cellStyle name="SAPBEXstdData 2 2 2 8" xfId="4866"/>
    <cellStyle name="SAPBEXstdData 2 2 2 9" xfId="4867"/>
    <cellStyle name="SAPBEXstdData 2 2 3" xfId="4868"/>
    <cellStyle name="SAPBEXstdData 2 2 3 2" xfId="4869"/>
    <cellStyle name="SAPBEXstdData 2 2 3 2 2" xfId="4870"/>
    <cellStyle name="SAPBEXstdData 2 2 3 3" xfId="4871"/>
    <cellStyle name="SAPBEXstdData 2 2 3 3 2" xfId="4872"/>
    <cellStyle name="SAPBEXstdData 2 2 3 4" xfId="4873"/>
    <cellStyle name="SAPBEXstdData 2 2 3 4 2" xfId="4874"/>
    <cellStyle name="SAPBEXstdData 2 2 3 5" xfId="4875"/>
    <cellStyle name="SAPBEXstdData 2 2 3 5 2" xfId="4876"/>
    <cellStyle name="SAPBEXstdData 2 2 3 6" xfId="4877"/>
    <cellStyle name="SAPBEXstdData 2 2 3 7" xfId="4878"/>
    <cellStyle name="SAPBEXstdData 2 2 3 8" xfId="4879"/>
    <cellStyle name="SAPBEXstdData 2 2 3 8 2" xfId="4880"/>
    <cellStyle name="SAPBEXstdData 2 2 4" xfId="4881"/>
    <cellStyle name="SAPBEXstdData 2 2 4 2" xfId="4882"/>
    <cellStyle name="SAPBEXstdData 2 2 4 2 2" xfId="4883"/>
    <cellStyle name="SAPBEXstdData 2 2 4 3" xfId="4884"/>
    <cellStyle name="SAPBEXstdData 2 2 4 3 2" xfId="4885"/>
    <cellStyle name="SAPBEXstdData 2 2 4 4" xfId="4886"/>
    <cellStyle name="SAPBEXstdData 2 2 4 4 2" xfId="4887"/>
    <cellStyle name="SAPBEXstdData 2 2 4 5" xfId="4888"/>
    <cellStyle name="SAPBEXstdData 2 2 4 5 2" xfId="4889"/>
    <cellStyle name="SAPBEXstdData 2 2 4 6" xfId="4890"/>
    <cellStyle name="SAPBEXstdData 2 2 4 7" xfId="4891"/>
    <cellStyle name="SAPBEXstdData 2 2 4 8" xfId="4892"/>
    <cellStyle name="SAPBEXstdData 2 2 4 8 2" xfId="4893"/>
    <cellStyle name="SAPBEXstdData 2 2 5" xfId="4894"/>
    <cellStyle name="SAPBEXstdData 2 2 5 2" xfId="4895"/>
    <cellStyle name="SAPBEXstdData 2 2 6" xfId="4896"/>
    <cellStyle name="SAPBEXstdData 2 2 6 2" xfId="4897"/>
    <cellStyle name="SAPBEXstdData 2 2 7" xfId="4898"/>
    <cellStyle name="SAPBEXstdData 2 2 7 2" xfId="4899"/>
    <cellStyle name="SAPBEXstdData 2 2 8" xfId="4900"/>
    <cellStyle name="SAPBEXstdData 2 2 8 2" xfId="4901"/>
    <cellStyle name="SAPBEXstdData 2 2 9" xfId="4902"/>
    <cellStyle name="SAPBEXstdData 2 3" xfId="4903"/>
    <cellStyle name="SAPBEXstdData 2 3 10" xfId="4904"/>
    <cellStyle name="SAPBEXstdData 2 3 11" xfId="4905"/>
    <cellStyle name="SAPBEXstdData 2 3 11 2" xfId="4906"/>
    <cellStyle name="SAPBEXstdData 2 3 2" xfId="4907"/>
    <cellStyle name="SAPBEXstdData 2 3 2 10" xfId="4908"/>
    <cellStyle name="SAPBEXstdData 2 3 2 10 2" xfId="4909"/>
    <cellStyle name="SAPBEXstdData 2 3 2 2" xfId="4910"/>
    <cellStyle name="SAPBEXstdData 2 3 2 2 2" xfId="4911"/>
    <cellStyle name="SAPBEXstdData 2 3 2 2 2 2" xfId="4912"/>
    <cellStyle name="SAPBEXstdData 2 3 2 2 3" xfId="4913"/>
    <cellStyle name="SAPBEXstdData 2 3 2 2 3 2" xfId="4914"/>
    <cellStyle name="SAPBEXstdData 2 3 2 2 4" xfId="4915"/>
    <cellStyle name="SAPBEXstdData 2 3 2 2 4 2" xfId="4916"/>
    <cellStyle name="SAPBEXstdData 2 3 2 2 5" xfId="4917"/>
    <cellStyle name="SAPBEXstdData 2 3 2 2 5 2" xfId="4918"/>
    <cellStyle name="SAPBEXstdData 2 3 2 2 6" xfId="4919"/>
    <cellStyle name="SAPBEXstdData 2 3 2 2 7" xfId="4920"/>
    <cellStyle name="SAPBEXstdData 2 3 2 2 8" xfId="4921"/>
    <cellStyle name="SAPBEXstdData 2 3 2 2 8 2" xfId="4922"/>
    <cellStyle name="SAPBEXstdData 2 3 2 3" xfId="4923"/>
    <cellStyle name="SAPBEXstdData 2 3 2 3 2" xfId="4924"/>
    <cellStyle name="SAPBEXstdData 2 3 2 3 2 2" xfId="4925"/>
    <cellStyle name="SAPBEXstdData 2 3 2 3 3" xfId="4926"/>
    <cellStyle name="SAPBEXstdData 2 3 2 3 3 2" xfId="4927"/>
    <cellStyle name="SAPBEXstdData 2 3 2 3 4" xfId="4928"/>
    <cellStyle name="SAPBEXstdData 2 3 2 3 4 2" xfId="4929"/>
    <cellStyle name="SAPBEXstdData 2 3 2 3 5" xfId="4930"/>
    <cellStyle name="SAPBEXstdData 2 3 2 3 5 2" xfId="4931"/>
    <cellStyle name="SAPBEXstdData 2 3 2 3 6" xfId="4932"/>
    <cellStyle name="SAPBEXstdData 2 3 2 3 7" xfId="4933"/>
    <cellStyle name="SAPBEXstdData 2 3 2 3 8" xfId="4934"/>
    <cellStyle name="SAPBEXstdData 2 3 2 3 8 2" xfId="4935"/>
    <cellStyle name="SAPBEXstdData 2 3 2 4" xfId="4936"/>
    <cellStyle name="SAPBEXstdData 2 3 2 4 2" xfId="4937"/>
    <cellStyle name="SAPBEXstdData 2 3 2 5" xfId="4938"/>
    <cellStyle name="SAPBEXstdData 2 3 2 5 2" xfId="4939"/>
    <cellStyle name="SAPBEXstdData 2 3 2 6" xfId="4940"/>
    <cellStyle name="SAPBEXstdData 2 3 2 6 2" xfId="4941"/>
    <cellStyle name="SAPBEXstdData 2 3 2 7" xfId="4942"/>
    <cellStyle name="SAPBEXstdData 2 3 2 7 2" xfId="4943"/>
    <cellStyle name="SAPBEXstdData 2 3 2 8" xfId="4944"/>
    <cellStyle name="SAPBEXstdData 2 3 2 9" xfId="4945"/>
    <cellStyle name="SAPBEXstdData 2 3 3" xfId="4946"/>
    <cellStyle name="SAPBEXstdData 2 3 3 2" xfId="4947"/>
    <cellStyle name="SAPBEXstdData 2 3 3 2 2" xfId="4948"/>
    <cellStyle name="SAPBEXstdData 2 3 3 3" xfId="4949"/>
    <cellStyle name="SAPBEXstdData 2 3 3 3 2" xfId="4950"/>
    <cellStyle name="SAPBEXstdData 2 3 3 4" xfId="4951"/>
    <cellStyle name="SAPBEXstdData 2 3 3 4 2" xfId="4952"/>
    <cellStyle name="SAPBEXstdData 2 3 3 5" xfId="4953"/>
    <cellStyle name="SAPBEXstdData 2 3 3 5 2" xfId="4954"/>
    <cellStyle name="SAPBEXstdData 2 3 3 6" xfId="4955"/>
    <cellStyle name="SAPBEXstdData 2 3 3 7" xfId="4956"/>
    <cellStyle name="SAPBEXstdData 2 3 3 8" xfId="4957"/>
    <cellStyle name="SAPBEXstdData 2 3 3 8 2" xfId="4958"/>
    <cellStyle name="SAPBEXstdData 2 3 4" xfId="4959"/>
    <cellStyle name="SAPBEXstdData 2 3 4 2" xfId="4960"/>
    <cellStyle name="SAPBEXstdData 2 3 4 2 2" xfId="4961"/>
    <cellStyle name="SAPBEXstdData 2 3 4 3" xfId="4962"/>
    <cellStyle name="SAPBEXstdData 2 3 4 3 2" xfId="4963"/>
    <cellStyle name="SAPBEXstdData 2 3 4 4" xfId="4964"/>
    <cellStyle name="SAPBEXstdData 2 3 4 4 2" xfId="4965"/>
    <cellStyle name="SAPBEXstdData 2 3 4 5" xfId="4966"/>
    <cellStyle name="SAPBEXstdData 2 3 4 5 2" xfId="4967"/>
    <cellStyle name="SAPBEXstdData 2 3 4 6" xfId="4968"/>
    <cellStyle name="SAPBEXstdData 2 3 4 7" xfId="4969"/>
    <cellStyle name="SAPBEXstdData 2 3 4 8" xfId="4970"/>
    <cellStyle name="SAPBEXstdData 2 3 4 8 2" xfId="4971"/>
    <cellStyle name="SAPBEXstdData 2 3 5" xfId="4972"/>
    <cellStyle name="SAPBEXstdData 2 3 5 2" xfId="4973"/>
    <cellStyle name="SAPBEXstdData 2 3 6" xfId="4974"/>
    <cellStyle name="SAPBEXstdData 2 3 6 2" xfId="4975"/>
    <cellStyle name="SAPBEXstdData 2 3 7" xfId="4976"/>
    <cellStyle name="SAPBEXstdData 2 3 7 2" xfId="4977"/>
    <cellStyle name="SAPBEXstdData 2 3 8" xfId="4978"/>
    <cellStyle name="SAPBEXstdData 2 3 8 2" xfId="4979"/>
    <cellStyle name="SAPBEXstdData 2 3 9" xfId="4980"/>
    <cellStyle name="SAPBEXstdData 2 4" xfId="4981"/>
    <cellStyle name="SAPBEXstdData 2 4 10" xfId="4982"/>
    <cellStyle name="SAPBEXstdData 2 4 10 2" xfId="4983"/>
    <cellStyle name="SAPBEXstdData 2 4 2" xfId="4984"/>
    <cellStyle name="SAPBEXstdData 2 4 2 2" xfId="4985"/>
    <cellStyle name="SAPBEXstdData 2 4 2 2 2" xfId="4986"/>
    <cellStyle name="SAPBEXstdData 2 4 2 3" xfId="4987"/>
    <cellStyle name="SAPBEXstdData 2 4 2 3 2" xfId="4988"/>
    <cellStyle name="SAPBEXstdData 2 4 2 4" xfId="4989"/>
    <cellStyle name="SAPBEXstdData 2 4 2 4 2" xfId="4990"/>
    <cellStyle name="SAPBEXstdData 2 4 2 5" xfId="4991"/>
    <cellStyle name="SAPBEXstdData 2 4 2 5 2" xfId="4992"/>
    <cellStyle name="SAPBEXstdData 2 4 2 6" xfId="4993"/>
    <cellStyle name="SAPBEXstdData 2 4 2 7" xfId="4994"/>
    <cellStyle name="SAPBEXstdData 2 4 2 8" xfId="4995"/>
    <cellStyle name="SAPBEXstdData 2 4 2 8 2" xfId="4996"/>
    <cellStyle name="SAPBEXstdData 2 4 3" xfId="4997"/>
    <cellStyle name="SAPBEXstdData 2 4 3 2" xfId="4998"/>
    <cellStyle name="SAPBEXstdData 2 4 3 2 2" xfId="4999"/>
    <cellStyle name="SAPBEXstdData 2 4 3 3" xfId="5000"/>
    <cellStyle name="SAPBEXstdData 2 4 3 3 2" xfId="5001"/>
    <cellStyle name="SAPBEXstdData 2 4 3 4" xfId="5002"/>
    <cellStyle name="SAPBEXstdData 2 4 3 4 2" xfId="5003"/>
    <cellStyle name="SAPBEXstdData 2 4 3 5" xfId="5004"/>
    <cellStyle name="SAPBEXstdData 2 4 3 5 2" xfId="5005"/>
    <cellStyle name="SAPBEXstdData 2 4 3 6" xfId="5006"/>
    <cellStyle name="SAPBEXstdData 2 4 3 7" xfId="5007"/>
    <cellStyle name="SAPBEXstdData 2 4 3 8" xfId="5008"/>
    <cellStyle name="SAPBEXstdData 2 4 3 8 2" xfId="5009"/>
    <cellStyle name="SAPBEXstdData 2 4 4" xfId="5010"/>
    <cellStyle name="SAPBEXstdData 2 4 4 2" xfId="5011"/>
    <cellStyle name="SAPBEXstdData 2 4 5" xfId="5012"/>
    <cellStyle name="SAPBEXstdData 2 4 5 2" xfId="5013"/>
    <cellStyle name="SAPBEXstdData 2 4 6" xfId="5014"/>
    <cellStyle name="SAPBEXstdData 2 4 6 2" xfId="5015"/>
    <cellStyle name="SAPBEXstdData 2 4 7" xfId="5016"/>
    <cellStyle name="SAPBEXstdData 2 4 7 2" xfId="5017"/>
    <cellStyle name="SAPBEXstdData 2 4 8" xfId="5018"/>
    <cellStyle name="SAPBEXstdData 2 4 9" xfId="5019"/>
    <cellStyle name="SAPBEXstdData 2 5" xfId="5020"/>
    <cellStyle name="SAPBEXstdData 2 5 2" xfId="5021"/>
    <cellStyle name="SAPBEXstdData 2 5 2 2" xfId="5022"/>
    <cellStyle name="SAPBEXstdData 2 5 3" xfId="5023"/>
    <cellStyle name="SAPBEXstdData 2 5 3 2" xfId="5024"/>
    <cellStyle name="SAPBEXstdData 2 5 4" xfId="5025"/>
    <cellStyle name="SAPBEXstdData 2 5 4 2" xfId="5026"/>
    <cellStyle name="SAPBEXstdData 2 5 5" xfId="5027"/>
    <cellStyle name="SAPBEXstdData 2 5 5 2" xfId="5028"/>
    <cellStyle name="SAPBEXstdData 2 5 6" xfId="5029"/>
    <cellStyle name="SAPBEXstdData 2 5 7" xfId="5030"/>
    <cellStyle name="SAPBEXstdData 2 5 8" xfId="5031"/>
    <cellStyle name="SAPBEXstdData 2 5 8 2" xfId="5032"/>
    <cellStyle name="SAPBEXstdData 2 6" xfId="5033"/>
    <cellStyle name="SAPBEXstdData 2 6 2" xfId="5034"/>
    <cellStyle name="SAPBEXstdData 2 6 2 2" xfId="5035"/>
    <cellStyle name="SAPBEXstdData 2 6 3" xfId="5036"/>
    <cellStyle name="SAPBEXstdData 2 6 3 2" xfId="5037"/>
    <cellStyle name="SAPBEXstdData 2 6 4" xfId="5038"/>
    <cellStyle name="SAPBEXstdData 2 6 4 2" xfId="5039"/>
    <cellStyle name="SAPBEXstdData 2 6 5" xfId="5040"/>
    <cellStyle name="SAPBEXstdData 2 6 5 2" xfId="5041"/>
    <cellStyle name="SAPBEXstdData 2 6 6" xfId="5042"/>
    <cellStyle name="SAPBEXstdData 2 6 7" xfId="5043"/>
    <cellStyle name="SAPBEXstdData 2 6 8" xfId="5044"/>
    <cellStyle name="SAPBEXstdData 2 6 8 2" xfId="5045"/>
    <cellStyle name="SAPBEXstdData 2 7" xfId="5046"/>
    <cellStyle name="SAPBEXstdData 2 7 2" xfId="5047"/>
    <cellStyle name="SAPBEXstdData 2 8" xfId="5048"/>
    <cellStyle name="SAPBEXstdData 2 8 2" xfId="5049"/>
    <cellStyle name="SAPBEXstdData 2 9" xfId="5050"/>
    <cellStyle name="SAPBEXstdData 2 9 2" xfId="5051"/>
    <cellStyle name="SAPBEXstdData 3" xfId="5052"/>
    <cellStyle name="SAPBEXstdData 3 10" xfId="5053"/>
    <cellStyle name="SAPBEXstdData 3 11" xfId="5054"/>
    <cellStyle name="SAPBEXstdData 3 11 2" xfId="5055"/>
    <cellStyle name="SAPBEXstdData 3 2" xfId="5056"/>
    <cellStyle name="SAPBEXstdData 3 2 10" xfId="5057"/>
    <cellStyle name="SAPBEXstdData 3 2 10 2" xfId="5058"/>
    <cellStyle name="SAPBEXstdData 3 2 2" xfId="5059"/>
    <cellStyle name="SAPBEXstdData 3 2 2 2" xfId="5060"/>
    <cellStyle name="SAPBEXstdData 3 2 2 2 2" xfId="5061"/>
    <cellStyle name="SAPBEXstdData 3 2 2 3" xfId="5062"/>
    <cellStyle name="SAPBEXstdData 3 2 2 3 2" xfId="5063"/>
    <cellStyle name="SAPBEXstdData 3 2 2 4" xfId="5064"/>
    <cellStyle name="SAPBEXstdData 3 2 2 4 2" xfId="5065"/>
    <cellStyle name="SAPBEXstdData 3 2 2 5" xfId="5066"/>
    <cellStyle name="SAPBEXstdData 3 2 2 5 2" xfId="5067"/>
    <cellStyle name="SAPBEXstdData 3 2 2 6" xfId="5068"/>
    <cellStyle name="SAPBEXstdData 3 2 2 7" xfId="5069"/>
    <cellStyle name="SAPBEXstdData 3 2 2 8" xfId="5070"/>
    <cellStyle name="SAPBEXstdData 3 2 2 8 2" xfId="5071"/>
    <cellStyle name="SAPBEXstdData 3 2 3" xfId="5072"/>
    <cellStyle name="SAPBEXstdData 3 2 3 2" xfId="5073"/>
    <cellStyle name="SAPBEXstdData 3 2 3 2 2" xfId="5074"/>
    <cellStyle name="SAPBEXstdData 3 2 3 3" xfId="5075"/>
    <cellStyle name="SAPBEXstdData 3 2 3 3 2" xfId="5076"/>
    <cellStyle name="SAPBEXstdData 3 2 3 4" xfId="5077"/>
    <cellStyle name="SAPBEXstdData 3 2 3 4 2" xfId="5078"/>
    <cellStyle name="SAPBEXstdData 3 2 3 5" xfId="5079"/>
    <cellStyle name="SAPBEXstdData 3 2 3 5 2" xfId="5080"/>
    <cellStyle name="SAPBEXstdData 3 2 3 6" xfId="5081"/>
    <cellStyle name="SAPBEXstdData 3 2 3 7" xfId="5082"/>
    <cellStyle name="SAPBEXstdData 3 2 3 8" xfId="5083"/>
    <cellStyle name="SAPBEXstdData 3 2 3 8 2" xfId="5084"/>
    <cellStyle name="SAPBEXstdData 3 2 4" xfId="5085"/>
    <cellStyle name="SAPBEXstdData 3 2 4 2" xfId="5086"/>
    <cellStyle name="SAPBEXstdData 3 2 5" xfId="5087"/>
    <cellStyle name="SAPBEXstdData 3 2 5 2" xfId="5088"/>
    <cellStyle name="SAPBEXstdData 3 2 6" xfId="5089"/>
    <cellStyle name="SAPBEXstdData 3 2 6 2" xfId="5090"/>
    <cellStyle name="SAPBEXstdData 3 2 7" xfId="5091"/>
    <cellStyle name="SAPBEXstdData 3 2 7 2" xfId="5092"/>
    <cellStyle name="SAPBEXstdData 3 2 8" xfId="5093"/>
    <cellStyle name="SAPBEXstdData 3 2 9" xfId="5094"/>
    <cellStyle name="SAPBEXstdData 3 3" xfId="5095"/>
    <cellStyle name="SAPBEXstdData 3 3 2" xfId="5096"/>
    <cellStyle name="SAPBEXstdData 3 3 2 2" xfId="5097"/>
    <cellStyle name="SAPBEXstdData 3 3 3" xfId="5098"/>
    <cellStyle name="SAPBEXstdData 3 3 3 2" xfId="5099"/>
    <cellStyle name="SAPBEXstdData 3 3 4" xfId="5100"/>
    <cellStyle name="SAPBEXstdData 3 3 4 2" xfId="5101"/>
    <cellStyle name="SAPBEXstdData 3 3 5" xfId="5102"/>
    <cellStyle name="SAPBEXstdData 3 3 5 2" xfId="5103"/>
    <cellStyle name="SAPBEXstdData 3 3 6" xfId="5104"/>
    <cellStyle name="SAPBEXstdData 3 3 7" xfId="5105"/>
    <cellStyle name="SAPBEXstdData 3 3 8" xfId="5106"/>
    <cellStyle name="SAPBEXstdData 3 3 8 2" xfId="5107"/>
    <cellStyle name="SAPBEXstdData 3 4" xfId="5108"/>
    <cellStyle name="SAPBEXstdData 3 4 2" xfId="5109"/>
    <cellStyle name="SAPBEXstdData 3 4 2 2" xfId="5110"/>
    <cellStyle name="SAPBEXstdData 3 4 3" xfId="5111"/>
    <cellStyle name="SAPBEXstdData 3 4 3 2" xfId="5112"/>
    <cellStyle name="SAPBEXstdData 3 4 4" xfId="5113"/>
    <cellStyle name="SAPBEXstdData 3 4 4 2" xfId="5114"/>
    <cellStyle name="SAPBEXstdData 3 4 5" xfId="5115"/>
    <cellStyle name="SAPBEXstdData 3 4 5 2" xfId="5116"/>
    <cellStyle name="SAPBEXstdData 3 4 6" xfId="5117"/>
    <cellStyle name="SAPBEXstdData 3 4 7" xfId="5118"/>
    <cellStyle name="SAPBEXstdData 3 4 8" xfId="5119"/>
    <cellStyle name="SAPBEXstdData 3 4 8 2" xfId="5120"/>
    <cellStyle name="SAPBEXstdData 3 5" xfId="5121"/>
    <cellStyle name="SAPBEXstdData 3 5 2" xfId="5122"/>
    <cellStyle name="SAPBEXstdData 3 6" xfId="5123"/>
    <cellStyle name="SAPBEXstdData 3 6 2" xfId="5124"/>
    <cellStyle name="SAPBEXstdData 3 7" xfId="5125"/>
    <cellStyle name="SAPBEXstdData 3 7 2" xfId="5126"/>
    <cellStyle name="SAPBEXstdData 3 8" xfId="5127"/>
    <cellStyle name="SAPBEXstdData 3 8 2" xfId="5128"/>
    <cellStyle name="SAPBEXstdData 3 9" xfId="5129"/>
    <cellStyle name="SAPBEXstdDataEmph" xfId="5130"/>
    <cellStyle name="SAPBEXstdDataEmph 2" xfId="5131"/>
    <cellStyle name="SAPBEXstdDataEmph 2 2" xfId="5132"/>
    <cellStyle name="SAPBEXstdDataEmph 3" xfId="5133"/>
    <cellStyle name="SAPBEXstdItem" xfId="5134"/>
    <cellStyle name="SAPBEXstdItem 2" xfId="5135"/>
    <cellStyle name="SAPBEXstdItem 2 10" xfId="5136"/>
    <cellStyle name="SAPBEXstdItem 2 11" xfId="5137"/>
    <cellStyle name="SAPBEXstdItem 2 12" xfId="5138"/>
    <cellStyle name="SAPBEXstdItem 2 13" xfId="5139"/>
    <cellStyle name="SAPBEXstdItem 2 14" xfId="5140"/>
    <cellStyle name="SAPBEXstdItem 2 14 2" xfId="5141"/>
    <cellStyle name="SAPBEXstdItem 2 15" xfId="5142"/>
    <cellStyle name="SAPBEXstdItem 2 15 2" xfId="5143"/>
    <cellStyle name="SAPBEXstdItem 2 16" xfId="5144"/>
    <cellStyle name="SAPBEXstdItem 2 2" xfId="5145"/>
    <cellStyle name="SAPBEXstdItem 2 2 10" xfId="5146"/>
    <cellStyle name="SAPBEXstdItem 2 2 11" xfId="5147"/>
    <cellStyle name="SAPBEXstdItem 2 2 11 2" xfId="5148"/>
    <cellStyle name="SAPBEXstdItem 2 2 2" xfId="5149"/>
    <cellStyle name="SAPBEXstdItem 2 2 2 10" xfId="5150"/>
    <cellStyle name="SAPBEXstdItem 2 2 2 10 2" xfId="5151"/>
    <cellStyle name="SAPBEXstdItem 2 2 2 2" xfId="5152"/>
    <cellStyle name="SAPBEXstdItem 2 2 2 2 2" xfId="5153"/>
    <cellStyle name="SAPBEXstdItem 2 2 2 2 2 2" xfId="5154"/>
    <cellStyle name="SAPBEXstdItem 2 2 2 2 3" xfId="5155"/>
    <cellStyle name="SAPBEXstdItem 2 2 2 2 3 2" xfId="5156"/>
    <cellStyle name="SAPBEXstdItem 2 2 2 2 4" xfId="5157"/>
    <cellStyle name="SAPBEXstdItem 2 2 2 2 4 2" xfId="5158"/>
    <cellStyle name="SAPBEXstdItem 2 2 2 2 5" xfId="5159"/>
    <cellStyle name="SAPBEXstdItem 2 2 2 2 5 2" xfId="5160"/>
    <cellStyle name="SAPBEXstdItem 2 2 2 2 6" xfId="5161"/>
    <cellStyle name="SAPBEXstdItem 2 2 2 2 7" xfId="5162"/>
    <cellStyle name="SAPBEXstdItem 2 2 2 2 8" xfId="5163"/>
    <cellStyle name="SAPBEXstdItem 2 2 2 2 8 2" xfId="5164"/>
    <cellStyle name="SAPBEXstdItem 2 2 2 3" xfId="5165"/>
    <cellStyle name="SAPBEXstdItem 2 2 2 3 2" xfId="5166"/>
    <cellStyle name="SAPBEXstdItem 2 2 2 3 2 2" xfId="5167"/>
    <cellStyle name="SAPBEXstdItem 2 2 2 3 3" xfId="5168"/>
    <cellStyle name="SAPBEXstdItem 2 2 2 3 3 2" xfId="5169"/>
    <cellStyle name="SAPBEXstdItem 2 2 2 3 4" xfId="5170"/>
    <cellStyle name="SAPBEXstdItem 2 2 2 3 4 2" xfId="5171"/>
    <cellStyle name="SAPBEXstdItem 2 2 2 3 5" xfId="5172"/>
    <cellStyle name="SAPBEXstdItem 2 2 2 3 5 2" xfId="5173"/>
    <cellStyle name="SAPBEXstdItem 2 2 2 3 6" xfId="5174"/>
    <cellStyle name="SAPBEXstdItem 2 2 2 3 7" xfId="5175"/>
    <cellStyle name="SAPBEXstdItem 2 2 2 3 8" xfId="5176"/>
    <cellStyle name="SAPBEXstdItem 2 2 2 3 8 2" xfId="5177"/>
    <cellStyle name="SAPBEXstdItem 2 2 2 4" xfId="5178"/>
    <cellStyle name="SAPBEXstdItem 2 2 2 4 2" xfId="5179"/>
    <cellStyle name="SAPBEXstdItem 2 2 2 5" xfId="5180"/>
    <cellStyle name="SAPBEXstdItem 2 2 2 5 2" xfId="5181"/>
    <cellStyle name="SAPBEXstdItem 2 2 2 6" xfId="5182"/>
    <cellStyle name="SAPBEXstdItem 2 2 2 6 2" xfId="5183"/>
    <cellStyle name="SAPBEXstdItem 2 2 2 7" xfId="5184"/>
    <cellStyle name="SAPBEXstdItem 2 2 2 7 2" xfId="5185"/>
    <cellStyle name="SAPBEXstdItem 2 2 2 8" xfId="5186"/>
    <cellStyle name="SAPBEXstdItem 2 2 2 9" xfId="5187"/>
    <cellStyle name="SAPBEXstdItem 2 2 3" xfId="5188"/>
    <cellStyle name="SAPBEXstdItem 2 2 3 2" xfId="5189"/>
    <cellStyle name="SAPBEXstdItem 2 2 3 2 2" xfId="5190"/>
    <cellStyle name="SAPBEXstdItem 2 2 3 3" xfId="5191"/>
    <cellStyle name="SAPBEXstdItem 2 2 3 3 2" xfId="5192"/>
    <cellStyle name="SAPBEXstdItem 2 2 3 4" xfId="5193"/>
    <cellStyle name="SAPBEXstdItem 2 2 3 4 2" xfId="5194"/>
    <cellStyle name="SAPBEXstdItem 2 2 3 5" xfId="5195"/>
    <cellStyle name="SAPBEXstdItem 2 2 3 5 2" xfId="5196"/>
    <cellStyle name="SAPBEXstdItem 2 2 3 6" xfId="5197"/>
    <cellStyle name="SAPBEXstdItem 2 2 3 7" xfId="5198"/>
    <cellStyle name="SAPBEXstdItem 2 2 3 8" xfId="5199"/>
    <cellStyle name="SAPBEXstdItem 2 2 3 8 2" xfId="5200"/>
    <cellStyle name="SAPBEXstdItem 2 2 4" xfId="5201"/>
    <cellStyle name="SAPBEXstdItem 2 2 4 2" xfId="5202"/>
    <cellStyle name="SAPBEXstdItem 2 2 4 2 2" xfId="5203"/>
    <cellStyle name="SAPBEXstdItem 2 2 4 3" xfId="5204"/>
    <cellStyle name="SAPBEXstdItem 2 2 4 3 2" xfId="5205"/>
    <cellStyle name="SAPBEXstdItem 2 2 4 4" xfId="5206"/>
    <cellStyle name="SAPBEXstdItem 2 2 4 4 2" xfId="5207"/>
    <cellStyle name="SAPBEXstdItem 2 2 4 5" xfId="5208"/>
    <cellStyle name="SAPBEXstdItem 2 2 4 5 2" xfId="5209"/>
    <cellStyle name="SAPBEXstdItem 2 2 4 6" xfId="5210"/>
    <cellStyle name="SAPBEXstdItem 2 2 4 7" xfId="5211"/>
    <cellStyle name="SAPBEXstdItem 2 2 4 8" xfId="5212"/>
    <cellStyle name="SAPBEXstdItem 2 2 4 8 2" xfId="5213"/>
    <cellStyle name="SAPBEXstdItem 2 2 5" xfId="5214"/>
    <cellStyle name="SAPBEXstdItem 2 2 5 2" xfId="5215"/>
    <cellStyle name="SAPBEXstdItem 2 2 6" xfId="5216"/>
    <cellStyle name="SAPBEXstdItem 2 2 6 2" xfId="5217"/>
    <cellStyle name="SAPBEXstdItem 2 2 7" xfId="5218"/>
    <cellStyle name="SAPBEXstdItem 2 2 7 2" xfId="5219"/>
    <cellStyle name="SAPBEXstdItem 2 2 8" xfId="5220"/>
    <cellStyle name="SAPBEXstdItem 2 2 8 2" xfId="5221"/>
    <cellStyle name="SAPBEXstdItem 2 2 9" xfId="5222"/>
    <cellStyle name="SAPBEXstdItem 2 3" xfId="5223"/>
    <cellStyle name="SAPBEXstdItem 2 3 10" xfId="5224"/>
    <cellStyle name="SAPBEXstdItem 2 3 11" xfId="5225"/>
    <cellStyle name="SAPBEXstdItem 2 3 11 2" xfId="5226"/>
    <cellStyle name="SAPBEXstdItem 2 3 2" xfId="5227"/>
    <cellStyle name="SAPBEXstdItem 2 3 2 10" xfId="5228"/>
    <cellStyle name="SAPBEXstdItem 2 3 2 10 2" xfId="5229"/>
    <cellStyle name="SAPBEXstdItem 2 3 2 2" xfId="5230"/>
    <cellStyle name="SAPBEXstdItem 2 3 2 2 2" xfId="5231"/>
    <cellStyle name="SAPBEXstdItem 2 3 2 2 2 2" xfId="5232"/>
    <cellStyle name="SAPBEXstdItem 2 3 2 2 3" xfId="5233"/>
    <cellStyle name="SAPBEXstdItem 2 3 2 2 3 2" xfId="5234"/>
    <cellStyle name="SAPBEXstdItem 2 3 2 2 4" xfId="5235"/>
    <cellStyle name="SAPBEXstdItem 2 3 2 2 4 2" xfId="5236"/>
    <cellStyle name="SAPBEXstdItem 2 3 2 2 5" xfId="5237"/>
    <cellStyle name="SAPBEXstdItem 2 3 2 2 5 2" xfId="5238"/>
    <cellStyle name="SAPBEXstdItem 2 3 2 2 6" xfId="5239"/>
    <cellStyle name="SAPBEXstdItem 2 3 2 2 7" xfId="5240"/>
    <cellStyle name="SAPBEXstdItem 2 3 2 2 8" xfId="5241"/>
    <cellStyle name="SAPBEXstdItem 2 3 2 2 8 2" xfId="5242"/>
    <cellStyle name="SAPBEXstdItem 2 3 2 3" xfId="5243"/>
    <cellStyle name="SAPBEXstdItem 2 3 2 3 2" xfId="5244"/>
    <cellStyle name="SAPBEXstdItem 2 3 2 3 2 2" xfId="5245"/>
    <cellStyle name="SAPBEXstdItem 2 3 2 3 3" xfId="5246"/>
    <cellStyle name="SAPBEXstdItem 2 3 2 3 3 2" xfId="5247"/>
    <cellStyle name="SAPBEXstdItem 2 3 2 3 4" xfId="5248"/>
    <cellStyle name="SAPBEXstdItem 2 3 2 3 4 2" xfId="5249"/>
    <cellStyle name="SAPBEXstdItem 2 3 2 3 5" xfId="5250"/>
    <cellStyle name="SAPBEXstdItem 2 3 2 3 5 2" xfId="5251"/>
    <cellStyle name="SAPBEXstdItem 2 3 2 3 6" xfId="5252"/>
    <cellStyle name="SAPBEXstdItem 2 3 2 3 7" xfId="5253"/>
    <cellStyle name="SAPBEXstdItem 2 3 2 3 8" xfId="5254"/>
    <cellStyle name="SAPBEXstdItem 2 3 2 3 8 2" xfId="5255"/>
    <cellStyle name="SAPBEXstdItem 2 3 2 4" xfId="5256"/>
    <cellStyle name="SAPBEXstdItem 2 3 2 4 2" xfId="5257"/>
    <cellStyle name="SAPBEXstdItem 2 3 2 5" xfId="5258"/>
    <cellStyle name="SAPBEXstdItem 2 3 2 5 2" xfId="5259"/>
    <cellStyle name="SAPBEXstdItem 2 3 2 6" xfId="5260"/>
    <cellStyle name="SAPBEXstdItem 2 3 2 6 2" xfId="5261"/>
    <cellStyle name="SAPBEXstdItem 2 3 2 7" xfId="5262"/>
    <cellStyle name="SAPBEXstdItem 2 3 2 7 2" xfId="5263"/>
    <cellStyle name="SAPBEXstdItem 2 3 2 8" xfId="5264"/>
    <cellStyle name="SAPBEXstdItem 2 3 2 9" xfId="5265"/>
    <cellStyle name="SAPBEXstdItem 2 3 3" xfId="5266"/>
    <cellStyle name="SAPBEXstdItem 2 3 3 2" xfId="5267"/>
    <cellStyle name="SAPBEXstdItem 2 3 3 2 2" xfId="5268"/>
    <cellStyle name="SAPBEXstdItem 2 3 3 3" xfId="5269"/>
    <cellStyle name="SAPBEXstdItem 2 3 3 3 2" xfId="5270"/>
    <cellStyle name="SAPBEXstdItem 2 3 3 4" xfId="5271"/>
    <cellStyle name="SAPBEXstdItem 2 3 3 4 2" xfId="5272"/>
    <cellStyle name="SAPBEXstdItem 2 3 3 5" xfId="5273"/>
    <cellStyle name="SAPBEXstdItem 2 3 3 5 2" xfId="5274"/>
    <cellStyle name="SAPBEXstdItem 2 3 3 6" xfId="5275"/>
    <cellStyle name="SAPBEXstdItem 2 3 3 7" xfId="5276"/>
    <cellStyle name="SAPBEXstdItem 2 3 3 8" xfId="5277"/>
    <cellStyle name="SAPBEXstdItem 2 3 3 8 2" xfId="5278"/>
    <cellStyle name="SAPBEXstdItem 2 3 4" xfId="5279"/>
    <cellStyle name="SAPBEXstdItem 2 3 4 2" xfId="5280"/>
    <cellStyle name="SAPBEXstdItem 2 3 4 2 2" xfId="5281"/>
    <cellStyle name="SAPBEXstdItem 2 3 4 3" xfId="5282"/>
    <cellStyle name="SAPBEXstdItem 2 3 4 3 2" xfId="5283"/>
    <cellStyle name="SAPBEXstdItem 2 3 4 4" xfId="5284"/>
    <cellStyle name="SAPBEXstdItem 2 3 4 4 2" xfId="5285"/>
    <cellStyle name="SAPBEXstdItem 2 3 4 5" xfId="5286"/>
    <cellStyle name="SAPBEXstdItem 2 3 4 5 2" xfId="5287"/>
    <cellStyle name="SAPBEXstdItem 2 3 4 6" xfId="5288"/>
    <cellStyle name="SAPBEXstdItem 2 3 4 7" xfId="5289"/>
    <cellStyle name="SAPBEXstdItem 2 3 4 8" xfId="5290"/>
    <cellStyle name="SAPBEXstdItem 2 3 4 8 2" xfId="5291"/>
    <cellStyle name="SAPBEXstdItem 2 3 5" xfId="5292"/>
    <cellStyle name="SAPBEXstdItem 2 3 5 2" xfId="5293"/>
    <cellStyle name="SAPBEXstdItem 2 3 6" xfId="5294"/>
    <cellStyle name="SAPBEXstdItem 2 3 6 2" xfId="5295"/>
    <cellStyle name="SAPBEXstdItem 2 3 7" xfId="5296"/>
    <cellStyle name="SAPBEXstdItem 2 3 7 2" xfId="5297"/>
    <cellStyle name="SAPBEXstdItem 2 3 8" xfId="5298"/>
    <cellStyle name="SAPBEXstdItem 2 3 8 2" xfId="5299"/>
    <cellStyle name="SAPBEXstdItem 2 3 9" xfId="5300"/>
    <cellStyle name="SAPBEXstdItem 2 4" xfId="5301"/>
    <cellStyle name="SAPBEXstdItem 2 4 10" xfId="5302"/>
    <cellStyle name="SAPBEXstdItem 2 4 10 2" xfId="5303"/>
    <cellStyle name="SAPBEXstdItem 2 4 2" xfId="5304"/>
    <cellStyle name="SAPBEXstdItem 2 4 2 2" xfId="5305"/>
    <cellStyle name="SAPBEXstdItem 2 4 2 2 2" xfId="5306"/>
    <cellStyle name="SAPBEXstdItem 2 4 2 3" xfId="5307"/>
    <cellStyle name="SAPBEXstdItem 2 4 2 3 2" xfId="5308"/>
    <cellStyle name="SAPBEXstdItem 2 4 2 4" xfId="5309"/>
    <cellStyle name="SAPBEXstdItem 2 4 2 4 2" xfId="5310"/>
    <cellStyle name="SAPBEXstdItem 2 4 2 5" xfId="5311"/>
    <cellStyle name="SAPBEXstdItem 2 4 2 5 2" xfId="5312"/>
    <cellStyle name="SAPBEXstdItem 2 4 2 6" xfId="5313"/>
    <cellStyle name="SAPBEXstdItem 2 4 2 7" xfId="5314"/>
    <cellStyle name="SAPBEXstdItem 2 4 2 8" xfId="5315"/>
    <cellStyle name="SAPBEXstdItem 2 4 2 8 2" xfId="5316"/>
    <cellStyle name="SAPBEXstdItem 2 4 3" xfId="5317"/>
    <cellStyle name="SAPBEXstdItem 2 4 3 2" xfId="5318"/>
    <cellStyle name="SAPBEXstdItem 2 4 3 2 2" xfId="5319"/>
    <cellStyle name="SAPBEXstdItem 2 4 3 3" xfId="5320"/>
    <cellStyle name="SAPBEXstdItem 2 4 3 3 2" xfId="5321"/>
    <cellStyle name="SAPBEXstdItem 2 4 3 4" xfId="5322"/>
    <cellStyle name="SAPBEXstdItem 2 4 3 4 2" xfId="5323"/>
    <cellStyle name="SAPBEXstdItem 2 4 3 5" xfId="5324"/>
    <cellStyle name="SAPBEXstdItem 2 4 3 5 2" xfId="5325"/>
    <cellStyle name="SAPBEXstdItem 2 4 3 6" xfId="5326"/>
    <cellStyle name="SAPBEXstdItem 2 4 3 7" xfId="5327"/>
    <cellStyle name="SAPBEXstdItem 2 4 3 8" xfId="5328"/>
    <cellStyle name="SAPBEXstdItem 2 4 3 8 2" xfId="5329"/>
    <cellStyle name="SAPBEXstdItem 2 4 4" xfId="5330"/>
    <cellStyle name="SAPBEXstdItem 2 4 4 2" xfId="5331"/>
    <cellStyle name="SAPBEXstdItem 2 4 5" xfId="5332"/>
    <cellStyle name="SAPBEXstdItem 2 4 5 2" xfId="5333"/>
    <cellStyle name="SAPBEXstdItem 2 4 6" xfId="5334"/>
    <cellStyle name="SAPBEXstdItem 2 4 6 2" xfId="5335"/>
    <cellStyle name="SAPBEXstdItem 2 4 7" xfId="5336"/>
    <cellStyle name="SAPBEXstdItem 2 4 7 2" xfId="5337"/>
    <cellStyle name="SAPBEXstdItem 2 4 8" xfId="5338"/>
    <cellStyle name="SAPBEXstdItem 2 4 9" xfId="5339"/>
    <cellStyle name="SAPBEXstdItem 2 5" xfId="5340"/>
    <cellStyle name="SAPBEXstdItem 2 5 2" xfId="5341"/>
    <cellStyle name="SAPBEXstdItem 2 5 2 2" xfId="5342"/>
    <cellStyle name="SAPBEXstdItem 2 5 3" xfId="5343"/>
    <cellStyle name="SAPBEXstdItem 2 5 3 2" xfId="5344"/>
    <cellStyle name="SAPBEXstdItem 2 5 4" xfId="5345"/>
    <cellStyle name="SAPBEXstdItem 2 5 4 2" xfId="5346"/>
    <cellStyle name="SAPBEXstdItem 2 5 5" xfId="5347"/>
    <cellStyle name="SAPBEXstdItem 2 5 5 2" xfId="5348"/>
    <cellStyle name="SAPBEXstdItem 2 5 6" xfId="5349"/>
    <cellStyle name="SAPBEXstdItem 2 5 7" xfId="5350"/>
    <cellStyle name="SAPBEXstdItem 2 5 8" xfId="5351"/>
    <cellStyle name="SAPBEXstdItem 2 5 8 2" xfId="5352"/>
    <cellStyle name="SAPBEXstdItem 2 6" xfId="5353"/>
    <cellStyle name="SAPBEXstdItem 2 6 2" xfId="5354"/>
    <cellStyle name="SAPBEXstdItem 2 6 2 2" xfId="5355"/>
    <cellStyle name="SAPBEXstdItem 2 6 3" xfId="5356"/>
    <cellStyle name="SAPBEXstdItem 2 6 3 2" xfId="5357"/>
    <cellStyle name="SAPBEXstdItem 2 6 4" xfId="5358"/>
    <cellStyle name="SAPBEXstdItem 2 6 4 2" xfId="5359"/>
    <cellStyle name="SAPBEXstdItem 2 6 5" xfId="5360"/>
    <cellStyle name="SAPBEXstdItem 2 6 5 2" xfId="5361"/>
    <cellStyle name="SAPBEXstdItem 2 6 6" xfId="5362"/>
    <cellStyle name="SAPBEXstdItem 2 6 7" xfId="5363"/>
    <cellStyle name="SAPBEXstdItem 2 6 8" xfId="5364"/>
    <cellStyle name="SAPBEXstdItem 2 6 8 2" xfId="5365"/>
    <cellStyle name="SAPBEXstdItem 2 7" xfId="5366"/>
    <cellStyle name="SAPBEXstdItem 2 7 2" xfId="5367"/>
    <cellStyle name="SAPBEXstdItem 2 8" xfId="5368"/>
    <cellStyle name="SAPBEXstdItem 2 8 2" xfId="5369"/>
    <cellStyle name="SAPBEXstdItem 2 9" xfId="5370"/>
    <cellStyle name="SAPBEXstdItem 2 9 2" xfId="5371"/>
    <cellStyle name="SAPBEXstdItem 3" xfId="5372"/>
    <cellStyle name="SAPBEXstdItem 3 10" xfId="5373"/>
    <cellStyle name="SAPBEXstdItem 3 11" xfId="5374"/>
    <cellStyle name="SAPBEXstdItem 3 11 2" xfId="5375"/>
    <cellStyle name="SAPBEXstdItem 3 2" xfId="5376"/>
    <cellStyle name="SAPBEXstdItem 3 2 10" xfId="5377"/>
    <cellStyle name="SAPBEXstdItem 3 2 10 2" xfId="5378"/>
    <cellStyle name="SAPBEXstdItem 3 2 2" xfId="5379"/>
    <cellStyle name="SAPBEXstdItem 3 2 2 2" xfId="5380"/>
    <cellStyle name="SAPBEXstdItem 3 2 2 2 2" xfId="5381"/>
    <cellStyle name="SAPBEXstdItem 3 2 2 3" xfId="5382"/>
    <cellStyle name="SAPBEXstdItem 3 2 2 3 2" xfId="5383"/>
    <cellStyle name="SAPBEXstdItem 3 2 2 4" xfId="5384"/>
    <cellStyle name="SAPBEXstdItem 3 2 2 4 2" xfId="5385"/>
    <cellStyle name="SAPBEXstdItem 3 2 2 5" xfId="5386"/>
    <cellStyle name="SAPBEXstdItem 3 2 2 5 2" xfId="5387"/>
    <cellStyle name="SAPBEXstdItem 3 2 2 6" xfId="5388"/>
    <cellStyle name="SAPBEXstdItem 3 2 2 7" xfId="5389"/>
    <cellStyle name="SAPBEXstdItem 3 2 2 8" xfId="5390"/>
    <cellStyle name="SAPBEXstdItem 3 2 2 8 2" xfId="5391"/>
    <cellStyle name="SAPBEXstdItem 3 2 3" xfId="5392"/>
    <cellStyle name="SAPBEXstdItem 3 2 3 2" xfId="5393"/>
    <cellStyle name="SAPBEXstdItem 3 2 3 2 2" xfId="5394"/>
    <cellStyle name="SAPBEXstdItem 3 2 3 3" xfId="5395"/>
    <cellStyle name="SAPBEXstdItem 3 2 3 3 2" xfId="5396"/>
    <cellStyle name="SAPBEXstdItem 3 2 3 4" xfId="5397"/>
    <cellStyle name="SAPBEXstdItem 3 2 3 4 2" xfId="5398"/>
    <cellStyle name="SAPBEXstdItem 3 2 3 5" xfId="5399"/>
    <cellStyle name="SAPBEXstdItem 3 2 3 5 2" xfId="5400"/>
    <cellStyle name="SAPBEXstdItem 3 2 3 6" xfId="5401"/>
    <cellStyle name="SAPBEXstdItem 3 2 3 7" xfId="5402"/>
    <cellStyle name="SAPBEXstdItem 3 2 3 8" xfId="5403"/>
    <cellStyle name="SAPBEXstdItem 3 2 3 8 2" xfId="5404"/>
    <cellStyle name="SAPBEXstdItem 3 2 4" xfId="5405"/>
    <cellStyle name="SAPBEXstdItem 3 2 4 2" xfId="5406"/>
    <cellStyle name="SAPBEXstdItem 3 2 5" xfId="5407"/>
    <cellStyle name="SAPBEXstdItem 3 2 5 2" xfId="5408"/>
    <cellStyle name="SAPBEXstdItem 3 2 6" xfId="5409"/>
    <cellStyle name="SAPBEXstdItem 3 2 6 2" xfId="5410"/>
    <cellStyle name="SAPBEXstdItem 3 2 7" xfId="5411"/>
    <cellStyle name="SAPBEXstdItem 3 2 7 2" xfId="5412"/>
    <cellStyle name="SAPBEXstdItem 3 2 8" xfId="5413"/>
    <cellStyle name="SAPBEXstdItem 3 2 9" xfId="5414"/>
    <cellStyle name="SAPBEXstdItem 3 3" xfId="5415"/>
    <cellStyle name="SAPBEXstdItem 3 3 2" xfId="5416"/>
    <cellStyle name="SAPBEXstdItem 3 3 2 2" xfId="5417"/>
    <cellStyle name="SAPBEXstdItem 3 3 3" xfId="5418"/>
    <cellStyle name="SAPBEXstdItem 3 3 3 2" xfId="5419"/>
    <cellStyle name="SAPBEXstdItem 3 3 4" xfId="5420"/>
    <cellStyle name="SAPBEXstdItem 3 3 4 2" xfId="5421"/>
    <cellStyle name="SAPBEXstdItem 3 3 5" xfId="5422"/>
    <cellStyle name="SAPBEXstdItem 3 3 5 2" xfId="5423"/>
    <cellStyle name="SAPBEXstdItem 3 3 6" xfId="5424"/>
    <cellStyle name="SAPBEXstdItem 3 3 7" xfId="5425"/>
    <cellStyle name="SAPBEXstdItem 3 3 8" xfId="5426"/>
    <cellStyle name="SAPBEXstdItem 3 3 8 2" xfId="5427"/>
    <cellStyle name="SAPBEXstdItem 3 4" xfId="5428"/>
    <cellStyle name="SAPBEXstdItem 3 4 2" xfId="5429"/>
    <cellStyle name="SAPBEXstdItem 3 4 2 2" xfId="5430"/>
    <cellStyle name="SAPBEXstdItem 3 4 3" xfId="5431"/>
    <cellStyle name="SAPBEXstdItem 3 4 3 2" xfId="5432"/>
    <cellStyle name="SAPBEXstdItem 3 4 4" xfId="5433"/>
    <cellStyle name="SAPBEXstdItem 3 4 4 2" xfId="5434"/>
    <cellStyle name="SAPBEXstdItem 3 4 5" xfId="5435"/>
    <cellStyle name="SAPBEXstdItem 3 4 5 2" xfId="5436"/>
    <cellStyle name="SAPBEXstdItem 3 4 6" xfId="5437"/>
    <cellStyle name="SAPBEXstdItem 3 4 7" xfId="5438"/>
    <cellStyle name="SAPBEXstdItem 3 4 8" xfId="5439"/>
    <cellStyle name="SAPBEXstdItem 3 4 8 2" xfId="5440"/>
    <cellStyle name="SAPBEXstdItem 3 5" xfId="5441"/>
    <cellStyle name="SAPBEXstdItem 3 5 2" xfId="5442"/>
    <cellStyle name="SAPBEXstdItem 3 6" xfId="5443"/>
    <cellStyle name="SAPBEXstdItem 3 6 2" xfId="5444"/>
    <cellStyle name="SAPBEXstdItem 3 7" xfId="5445"/>
    <cellStyle name="SAPBEXstdItem 3 7 2" xfId="5446"/>
    <cellStyle name="SAPBEXstdItem 3 8" xfId="5447"/>
    <cellStyle name="SAPBEXstdItem 3 8 2" xfId="5448"/>
    <cellStyle name="SAPBEXstdItem 3 9" xfId="5449"/>
    <cellStyle name="SAPBEXstdItemX" xfId="5450"/>
    <cellStyle name="SAPBEXstdItemX 2" xfId="5451"/>
    <cellStyle name="SAPBEXstdItemX 2 10" xfId="5452"/>
    <cellStyle name="SAPBEXstdItemX 2 11" xfId="5453"/>
    <cellStyle name="SAPBEXstdItemX 2 12" xfId="5454"/>
    <cellStyle name="SAPBEXstdItemX 2 13" xfId="5455"/>
    <cellStyle name="SAPBEXstdItemX 2 14" xfId="5456"/>
    <cellStyle name="SAPBEXstdItemX 2 14 2" xfId="5457"/>
    <cellStyle name="SAPBEXstdItemX 2 15" xfId="5458"/>
    <cellStyle name="SAPBEXstdItemX 2 15 2" xfId="5459"/>
    <cellStyle name="SAPBEXstdItemX 2 16" xfId="5460"/>
    <cellStyle name="SAPBEXstdItemX 2 2" xfId="5461"/>
    <cellStyle name="SAPBEXstdItemX 2 2 10" xfId="5462"/>
    <cellStyle name="SAPBEXstdItemX 2 2 11" xfId="5463"/>
    <cellStyle name="SAPBEXstdItemX 2 2 11 2" xfId="5464"/>
    <cellStyle name="SAPBEXstdItemX 2 2 2" xfId="5465"/>
    <cellStyle name="SAPBEXstdItemX 2 2 2 10" xfId="5466"/>
    <cellStyle name="SAPBEXstdItemX 2 2 2 10 2" xfId="5467"/>
    <cellStyle name="SAPBEXstdItemX 2 2 2 2" xfId="5468"/>
    <cellStyle name="SAPBEXstdItemX 2 2 2 2 2" xfId="5469"/>
    <cellStyle name="SAPBEXstdItemX 2 2 2 2 2 2" xfId="5470"/>
    <cellStyle name="SAPBEXstdItemX 2 2 2 2 3" xfId="5471"/>
    <cellStyle name="SAPBEXstdItemX 2 2 2 2 3 2" xfId="5472"/>
    <cellStyle name="SAPBEXstdItemX 2 2 2 2 4" xfId="5473"/>
    <cellStyle name="SAPBEXstdItemX 2 2 2 2 4 2" xfId="5474"/>
    <cellStyle name="SAPBEXstdItemX 2 2 2 2 5" xfId="5475"/>
    <cellStyle name="SAPBEXstdItemX 2 2 2 2 5 2" xfId="5476"/>
    <cellStyle name="SAPBEXstdItemX 2 2 2 2 6" xfId="5477"/>
    <cellStyle name="SAPBEXstdItemX 2 2 2 2 7" xfId="5478"/>
    <cellStyle name="SAPBEXstdItemX 2 2 2 2 8" xfId="5479"/>
    <cellStyle name="SAPBEXstdItemX 2 2 2 2 8 2" xfId="5480"/>
    <cellStyle name="SAPBEXstdItemX 2 2 2 3" xfId="5481"/>
    <cellStyle name="SAPBEXstdItemX 2 2 2 3 2" xfId="5482"/>
    <cellStyle name="SAPBEXstdItemX 2 2 2 3 2 2" xfId="5483"/>
    <cellStyle name="SAPBEXstdItemX 2 2 2 3 3" xfId="5484"/>
    <cellStyle name="SAPBEXstdItemX 2 2 2 3 3 2" xfId="5485"/>
    <cellStyle name="SAPBEXstdItemX 2 2 2 3 4" xfId="5486"/>
    <cellStyle name="SAPBEXstdItemX 2 2 2 3 4 2" xfId="5487"/>
    <cellStyle name="SAPBEXstdItemX 2 2 2 3 5" xfId="5488"/>
    <cellStyle name="SAPBEXstdItemX 2 2 2 3 5 2" xfId="5489"/>
    <cellStyle name="SAPBEXstdItemX 2 2 2 3 6" xfId="5490"/>
    <cellStyle name="SAPBEXstdItemX 2 2 2 3 7" xfId="5491"/>
    <cellStyle name="SAPBEXstdItemX 2 2 2 3 8" xfId="5492"/>
    <cellStyle name="SAPBEXstdItemX 2 2 2 3 8 2" xfId="5493"/>
    <cellStyle name="SAPBEXstdItemX 2 2 2 4" xfId="5494"/>
    <cellStyle name="SAPBEXstdItemX 2 2 2 4 2" xfId="5495"/>
    <cellStyle name="SAPBEXstdItemX 2 2 2 5" xfId="5496"/>
    <cellStyle name="SAPBEXstdItemX 2 2 2 5 2" xfId="5497"/>
    <cellStyle name="SAPBEXstdItemX 2 2 2 6" xfId="5498"/>
    <cellStyle name="SAPBEXstdItemX 2 2 2 6 2" xfId="5499"/>
    <cellStyle name="SAPBEXstdItemX 2 2 2 7" xfId="5500"/>
    <cellStyle name="SAPBEXstdItemX 2 2 2 7 2" xfId="5501"/>
    <cellStyle name="SAPBEXstdItemX 2 2 2 8" xfId="5502"/>
    <cellStyle name="SAPBEXstdItemX 2 2 2 9" xfId="5503"/>
    <cellStyle name="SAPBEXstdItemX 2 2 3" xfId="5504"/>
    <cellStyle name="SAPBEXstdItemX 2 2 3 2" xfId="5505"/>
    <cellStyle name="SAPBEXstdItemX 2 2 3 2 2" xfId="5506"/>
    <cellStyle name="SAPBEXstdItemX 2 2 3 3" xfId="5507"/>
    <cellStyle name="SAPBEXstdItemX 2 2 3 3 2" xfId="5508"/>
    <cellStyle name="SAPBEXstdItemX 2 2 3 4" xfId="5509"/>
    <cellStyle name="SAPBEXstdItemX 2 2 3 4 2" xfId="5510"/>
    <cellStyle name="SAPBEXstdItemX 2 2 3 5" xfId="5511"/>
    <cellStyle name="SAPBEXstdItemX 2 2 3 5 2" xfId="5512"/>
    <cellStyle name="SAPBEXstdItemX 2 2 3 6" xfId="5513"/>
    <cellStyle name="SAPBEXstdItemX 2 2 3 7" xfId="5514"/>
    <cellStyle name="SAPBEXstdItemX 2 2 3 8" xfId="5515"/>
    <cellStyle name="SAPBEXstdItemX 2 2 3 8 2" xfId="5516"/>
    <cellStyle name="SAPBEXstdItemX 2 2 4" xfId="5517"/>
    <cellStyle name="SAPBEXstdItemX 2 2 4 2" xfId="5518"/>
    <cellStyle name="SAPBEXstdItemX 2 2 4 2 2" xfId="5519"/>
    <cellStyle name="SAPBEXstdItemX 2 2 4 3" xfId="5520"/>
    <cellStyle name="SAPBEXstdItemX 2 2 4 3 2" xfId="5521"/>
    <cellStyle name="SAPBEXstdItemX 2 2 4 4" xfId="5522"/>
    <cellStyle name="SAPBEXstdItemX 2 2 4 4 2" xfId="5523"/>
    <cellStyle name="SAPBEXstdItemX 2 2 4 5" xfId="5524"/>
    <cellStyle name="SAPBEXstdItemX 2 2 4 5 2" xfId="5525"/>
    <cellStyle name="SAPBEXstdItemX 2 2 4 6" xfId="5526"/>
    <cellStyle name="SAPBEXstdItemX 2 2 4 7" xfId="5527"/>
    <cellStyle name="SAPBEXstdItemX 2 2 4 8" xfId="5528"/>
    <cellStyle name="SAPBEXstdItemX 2 2 4 8 2" xfId="5529"/>
    <cellStyle name="SAPBEXstdItemX 2 2 5" xfId="5530"/>
    <cellStyle name="SAPBEXstdItemX 2 2 5 2" xfId="5531"/>
    <cellStyle name="SAPBEXstdItemX 2 2 6" xfId="5532"/>
    <cellStyle name="SAPBEXstdItemX 2 2 6 2" xfId="5533"/>
    <cellStyle name="SAPBEXstdItemX 2 2 7" xfId="5534"/>
    <cellStyle name="SAPBEXstdItemX 2 2 7 2" xfId="5535"/>
    <cellStyle name="SAPBEXstdItemX 2 2 8" xfId="5536"/>
    <cellStyle name="SAPBEXstdItemX 2 2 8 2" xfId="5537"/>
    <cellStyle name="SAPBEXstdItemX 2 2 9" xfId="5538"/>
    <cellStyle name="SAPBEXstdItemX 2 3" xfId="5539"/>
    <cellStyle name="SAPBEXstdItemX 2 3 10" xfId="5540"/>
    <cellStyle name="SAPBEXstdItemX 2 3 11" xfId="5541"/>
    <cellStyle name="SAPBEXstdItemX 2 3 11 2" xfId="5542"/>
    <cellStyle name="SAPBEXstdItemX 2 3 2" xfId="5543"/>
    <cellStyle name="SAPBEXstdItemX 2 3 2 10" xfId="5544"/>
    <cellStyle name="SAPBEXstdItemX 2 3 2 10 2" xfId="5545"/>
    <cellStyle name="SAPBEXstdItemX 2 3 2 2" xfId="5546"/>
    <cellStyle name="SAPBEXstdItemX 2 3 2 2 2" xfId="5547"/>
    <cellStyle name="SAPBEXstdItemX 2 3 2 2 2 2" xfId="5548"/>
    <cellStyle name="SAPBEXstdItemX 2 3 2 2 3" xfId="5549"/>
    <cellStyle name="SAPBEXstdItemX 2 3 2 2 3 2" xfId="5550"/>
    <cellStyle name="SAPBEXstdItemX 2 3 2 2 4" xfId="5551"/>
    <cellStyle name="SAPBEXstdItemX 2 3 2 2 4 2" xfId="5552"/>
    <cellStyle name="SAPBEXstdItemX 2 3 2 2 5" xfId="5553"/>
    <cellStyle name="SAPBEXstdItemX 2 3 2 2 5 2" xfId="5554"/>
    <cellStyle name="SAPBEXstdItemX 2 3 2 2 6" xfId="5555"/>
    <cellStyle name="SAPBEXstdItemX 2 3 2 2 7" xfId="5556"/>
    <cellStyle name="SAPBEXstdItemX 2 3 2 2 8" xfId="5557"/>
    <cellStyle name="SAPBEXstdItemX 2 3 2 2 8 2" xfId="5558"/>
    <cellStyle name="SAPBEXstdItemX 2 3 2 3" xfId="5559"/>
    <cellStyle name="SAPBEXstdItemX 2 3 2 3 2" xfId="5560"/>
    <cellStyle name="SAPBEXstdItemX 2 3 2 3 2 2" xfId="5561"/>
    <cellStyle name="SAPBEXstdItemX 2 3 2 3 3" xfId="5562"/>
    <cellStyle name="SAPBEXstdItemX 2 3 2 3 3 2" xfId="5563"/>
    <cellStyle name="SAPBEXstdItemX 2 3 2 3 4" xfId="5564"/>
    <cellStyle name="SAPBEXstdItemX 2 3 2 3 4 2" xfId="5565"/>
    <cellStyle name="SAPBEXstdItemX 2 3 2 3 5" xfId="5566"/>
    <cellStyle name="SAPBEXstdItemX 2 3 2 3 5 2" xfId="5567"/>
    <cellStyle name="SAPBEXstdItemX 2 3 2 3 6" xfId="5568"/>
    <cellStyle name="SAPBEXstdItemX 2 3 2 3 7" xfId="5569"/>
    <cellStyle name="SAPBEXstdItemX 2 3 2 3 8" xfId="5570"/>
    <cellStyle name="SAPBEXstdItemX 2 3 2 3 8 2" xfId="5571"/>
    <cellStyle name="SAPBEXstdItemX 2 3 2 4" xfId="5572"/>
    <cellStyle name="SAPBEXstdItemX 2 3 2 4 2" xfId="5573"/>
    <cellStyle name="SAPBEXstdItemX 2 3 2 5" xfId="5574"/>
    <cellStyle name="SAPBEXstdItemX 2 3 2 5 2" xfId="5575"/>
    <cellStyle name="SAPBEXstdItemX 2 3 2 6" xfId="5576"/>
    <cellStyle name="SAPBEXstdItemX 2 3 2 6 2" xfId="5577"/>
    <cellStyle name="SAPBEXstdItemX 2 3 2 7" xfId="5578"/>
    <cellStyle name="SAPBEXstdItemX 2 3 2 7 2" xfId="5579"/>
    <cellStyle name="SAPBEXstdItemX 2 3 2 8" xfId="5580"/>
    <cellStyle name="SAPBEXstdItemX 2 3 2 9" xfId="5581"/>
    <cellStyle name="SAPBEXstdItemX 2 3 3" xfId="5582"/>
    <cellStyle name="SAPBEXstdItemX 2 3 3 2" xfId="5583"/>
    <cellStyle name="SAPBEXstdItemX 2 3 3 2 2" xfId="5584"/>
    <cellStyle name="SAPBEXstdItemX 2 3 3 3" xfId="5585"/>
    <cellStyle name="SAPBEXstdItemX 2 3 3 3 2" xfId="5586"/>
    <cellStyle name="SAPBEXstdItemX 2 3 3 4" xfId="5587"/>
    <cellStyle name="SAPBEXstdItemX 2 3 3 4 2" xfId="5588"/>
    <cellStyle name="SAPBEXstdItemX 2 3 3 5" xfId="5589"/>
    <cellStyle name="SAPBEXstdItemX 2 3 3 5 2" xfId="5590"/>
    <cellStyle name="SAPBEXstdItemX 2 3 3 6" xfId="5591"/>
    <cellStyle name="SAPBEXstdItemX 2 3 3 7" xfId="5592"/>
    <cellStyle name="SAPBEXstdItemX 2 3 3 8" xfId="5593"/>
    <cellStyle name="SAPBEXstdItemX 2 3 3 8 2" xfId="5594"/>
    <cellStyle name="SAPBEXstdItemX 2 3 4" xfId="5595"/>
    <cellStyle name="SAPBEXstdItemX 2 3 4 2" xfId="5596"/>
    <cellStyle name="SAPBEXstdItemX 2 3 4 2 2" xfId="5597"/>
    <cellStyle name="SAPBEXstdItemX 2 3 4 3" xfId="5598"/>
    <cellStyle name="SAPBEXstdItemX 2 3 4 3 2" xfId="5599"/>
    <cellStyle name="SAPBEXstdItemX 2 3 4 4" xfId="5600"/>
    <cellStyle name="SAPBEXstdItemX 2 3 4 4 2" xfId="5601"/>
    <cellStyle name="SAPBEXstdItemX 2 3 4 5" xfId="5602"/>
    <cellStyle name="SAPBEXstdItemX 2 3 4 5 2" xfId="5603"/>
    <cellStyle name="SAPBEXstdItemX 2 3 4 6" xfId="5604"/>
    <cellStyle name="SAPBEXstdItemX 2 3 4 7" xfId="5605"/>
    <cellStyle name="SAPBEXstdItemX 2 3 4 8" xfId="5606"/>
    <cellStyle name="SAPBEXstdItemX 2 3 4 8 2" xfId="5607"/>
    <cellStyle name="SAPBEXstdItemX 2 3 5" xfId="5608"/>
    <cellStyle name="SAPBEXstdItemX 2 3 5 2" xfId="5609"/>
    <cellStyle name="SAPBEXstdItemX 2 3 6" xfId="5610"/>
    <cellStyle name="SAPBEXstdItemX 2 3 6 2" xfId="5611"/>
    <cellStyle name="SAPBEXstdItemX 2 3 7" xfId="5612"/>
    <cellStyle name="SAPBEXstdItemX 2 3 7 2" xfId="5613"/>
    <cellStyle name="SAPBEXstdItemX 2 3 8" xfId="5614"/>
    <cellStyle name="SAPBEXstdItemX 2 3 8 2" xfId="5615"/>
    <cellStyle name="SAPBEXstdItemX 2 3 9" xfId="5616"/>
    <cellStyle name="SAPBEXstdItemX 2 4" xfId="5617"/>
    <cellStyle name="SAPBEXstdItemX 2 4 10" xfId="5618"/>
    <cellStyle name="SAPBEXstdItemX 2 4 10 2" xfId="5619"/>
    <cellStyle name="SAPBEXstdItemX 2 4 2" xfId="5620"/>
    <cellStyle name="SAPBEXstdItemX 2 4 2 2" xfId="5621"/>
    <cellStyle name="SAPBEXstdItemX 2 4 2 2 2" xfId="5622"/>
    <cellStyle name="SAPBEXstdItemX 2 4 2 3" xfId="5623"/>
    <cellStyle name="SAPBEXstdItemX 2 4 2 3 2" xfId="5624"/>
    <cellStyle name="SAPBEXstdItemX 2 4 2 4" xfId="5625"/>
    <cellStyle name="SAPBEXstdItemX 2 4 2 4 2" xfId="5626"/>
    <cellStyle name="SAPBEXstdItemX 2 4 2 5" xfId="5627"/>
    <cellStyle name="SAPBEXstdItemX 2 4 2 5 2" xfId="5628"/>
    <cellStyle name="SAPBEXstdItemX 2 4 2 6" xfId="5629"/>
    <cellStyle name="SAPBEXstdItemX 2 4 2 7" xfId="5630"/>
    <cellStyle name="SAPBEXstdItemX 2 4 2 8" xfId="5631"/>
    <cellStyle name="SAPBEXstdItemX 2 4 2 8 2" xfId="5632"/>
    <cellStyle name="SAPBEXstdItemX 2 4 3" xfId="5633"/>
    <cellStyle name="SAPBEXstdItemX 2 4 3 2" xfId="5634"/>
    <cellStyle name="SAPBEXstdItemX 2 4 3 2 2" xfId="5635"/>
    <cellStyle name="SAPBEXstdItemX 2 4 3 3" xfId="5636"/>
    <cellStyle name="SAPBEXstdItemX 2 4 3 3 2" xfId="5637"/>
    <cellStyle name="SAPBEXstdItemX 2 4 3 4" xfId="5638"/>
    <cellStyle name="SAPBEXstdItemX 2 4 3 4 2" xfId="5639"/>
    <cellStyle name="SAPBEXstdItemX 2 4 3 5" xfId="5640"/>
    <cellStyle name="SAPBEXstdItemX 2 4 3 5 2" xfId="5641"/>
    <cellStyle name="SAPBEXstdItemX 2 4 3 6" xfId="5642"/>
    <cellStyle name="SAPBEXstdItemX 2 4 3 7" xfId="5643"/>
    <cellStyle name="SAPBEXstdItemX 2 4 3 8" xfId="5644"/>
    <cellStyle name="SAPBEXstdItemX 2 4 3 8 2" xfId="5645"/>
    <cellStyle name="SAPBEXstdItemX 2 4 4" xfId="5646"/>
    <cellStyle name="SAPBEXstdItemX 2 4 4 2" xfId="5647"/>
    <cellStyle name="SAPBEXstdItemX 2 4 5" xfId="5648"/>
    <cellStyle name="SAPBEXstdItemX 2 4 5 2" xfId="5649"/>
    <cellStyle name="SAPBEXstdItemX 2 4 6" xfId="5650"/>
    <cellStyle name="SAPBEXstdItemX 2 4 6 2" xfId="5651"/>
    <cellStyle name="SAPBEXstdItemX 2 4 7" xfId="5652"/>
    <cellStyle name="SAPBEXstdItemX 2 4 7 2" xfId="5653"/>
    <cellStyle name="SAPBEXstdItemX 2 4 8" xfId="5654"/>
    <cellStyle name="SAPBEXstdItemX 2 4 9" xfId="5655"/>
    <cellStyle name="SAPBEXstdItemX 2 5" xfId="5656"/>
    <cellStyle name="SAPBEXstdItemX 2 5 2" xfId="5657"/>
    <cellStyle name="SAPBEXstdItemX 2 5 2 2" xfId="5658"/>
    <cellStyle name="SAPBEXstdItemX 2 5 3" xfId="5659"/>
    <cellStyle name="SAPBEXstdItemX 2 5 3 2" xfId="5660"/>
    <cellStyle name="SAPBEXstdItemX 2 5 4" xfId="5661"/>
    <cellStyle name="SAPBEXstdItemX 2 5 4 2" xfId="5662"/>
    <cellStyle name="SAPBEXstdItemX 2 5 5" xfId="5663"/>
    <cellStyle name="SAPBEXstdItemX 2 5 5 2" xfId="5664"/>
    <cellStyle name="SAPBEXstdItemX 2 5 6" xfId="5665"/>
    <cellStyle name="SAPBEXstdItemX 2 5 7" xfId="5666"/>
    <cellStyle name="SAPBEXstdItemX 2 5 8" xfId="5667"/>
    <cellStyle name="SAPBEXstdItemX 2 5 8 2" xfId="5668"/>
    <cellStyle name="SAPBEXstdItemX 2 6" xfId="5669"/>
    <cellStyle name="SAPBEXstdItemX 2 6 2" xfId="5670"/>
    <cellStyle name="SAPBEXstdItemX 2 6 2 2" xfId="5671"/>
    <cellStyle name="SAPBEXstdItemX 2 6 3" xfId="5672"/>
    <cellStyle name="SAPBEXstdItemX 2 6 3 2" xfId="5673"/>
    <cellStyle name="SAPBEXstdItemX 2 6 4" xfId="5674"/>
    <cellStyle name="SAPBEXstdItemX 2 6 4 2" xfId="5675"/>
    <cellStyle name="SAPBEXstdItemX 2 6 5" xfId="5676"/>
    <cellStyle name="SAPBEXstdItemX 2 6 5 2" xfId="5677"/>
    <cellStyle name="SAPBEXstdItemX 2 6 6" xfId="5678"/>
    <cellStyle name="SAPBEXstdItemX 2 6 7" xfId="5679"/>
    <cellStyle name="SAPBEXstdItemX 2 6 8" xfId="5680"/>
    <cellStyle name="SAPBEXstdItemX 2 6 8 2" xfId="5681"/>
    <cellStyle name="SAPBEXstdItemX 2 7" xfId="5682"/>
    <cellStyle name="SAPBEXstdItemX 2 7 2" xfId="5683"/>
    <cellStyle name="SAPBEXstdItemX 2 8" xfId="5684"/>
    <cellStyle name="SAPBEXstdItemX 2 8 2" xfId="5685"/>
    <cellStyle name="SAPBEXstdItemX 2 9" xfId="5686"/>
    <cellStyle name="SAPBEXstdItemX 2 9 2" xfId="5687"/>
    <cellStyle name="SAPBEXstdItemX 3" xfId="5688"/>
    <cellStyle name="SAPBEXstdItemX 3 10" xfId="5689"/>
    <cellStyle name="SAPBEXstdItemX 3 11" xfId="5690"/>
    <cellStyle name="SAPBEXstdItemX 3 11 2" xfId="5691"/>
    <cellStyle name="SAPBEXstdItemX 3 2" xfId="5692"/>
    <cellStyle name="SAPBEXstdItemX 3 2 10" xfId="5693"/>
    <cellStyle name="SAPBEXstdItemX 3 2 10 2" xfId="5694"/>
    <cellStyle name="SAPBEXstdItemX 3 2 2" xfId="5695"/>
    <cellStyle name="SAPBEXstdItemX 3 2 2 2" xfId="5696"/>
    <cellStyle name="SAPBEXstdItemX 3 2 2 2 2" xfId="5697"/>
    <cellStyle name="SAPBEXstdItemX 3 2 2 3" xfId="5698"/>
    <cellStyle name="SAPBEXstdItemX 3 2 2 3 2" xfId="5699"/>
    <cellStyle name="SAPBEXstdItemX 3 2 2 4" xfId="5700"/>
    <cellStyle name="SAPBEXstdItemX 3 2 2 4 2" xfId="5701"/>
    <cellStyle name="SAPBEXstdItemX 3 2 2 5" xfId="5702"/>
    <cellStyle name="SAPBEXstdItemX 3 2 2 5 2" xfId="5703"/>
    <cellStyle name="SAPBEXstdItemX 3 2 2 6" xfId="5704"/>
    <cellStyle name="SAPBEXstdItemX 3 2 2 7" xfId="5705"/>
    <cellStyle name="SAPBEXstdItemX 3 2 2 8" xfId="5706"/>
    <cellStyle name="SAPBEXstdItemX 3 2 2 8 2" xfId="5707"/>
    <cellStyle name="SAPBEXstdItemX 3 2 3" xfId="5708"/>
    <cellStyle name="SAPBEXstdItemX 3 2 3 2" xfId="5709"/>
    <cellStyle name="SAPBEXstdItemX 3 2 3 2 2" xfId="5710"/>
    <cellStyle name="SAPBEXstdItemX 3 2 3 3" xfId="5711"/>
    <cellStyle name="SAPBEXstdItemX 3 2 3 3 2" xfId="5712"/>
    <cellStyle name="SAPBEXstdItemX 3 2 3 4" xfId="5713"/>
    <cellStyle name="SAPBEXstdItemX 3 2 3 4 2" xfId="5714"/>
    <cellStyle name="SAPBEXstdItemX 3 2 3 5" xfId="5715"/>
    <cellStyle name="SAPBEXstdItemX 3 2 3 5 2" xfId="5716"/>
    <cellStyle name="SAPBEXstdItemX 3 2 3 6" xfId="5717"/>
    <cellStyle name="SAPBEXstdItemX 3 2 3 7" xfId="5718"/>
    <cellStyle name="SAPBEXstdItemX 3 2 3 8" xfId="5719"/>
    <cellStyle name="SAPBEXstdItemX 3 2 3 8 2" xfId="5720"/>
    <cellStyle name="SAPBEXstdItemX 3 2 4" xfId="5721"/>
    <cellStyle name="SAPBEXstdItemX 3 2 4 2" xfId="5722"/>
    <cellStyle name="SAPBEXstdItemX 3 2 5" xfId="5723"/>
    <cellStyle name="SAPBEXstdItemX 3 2 5 2" xfId="5724"/>
    <cellStyle name="SAPBEXstdItemX 3 2 6" xfId="5725"/>
    <cellStyle name="SAPBEXstdItemX 3 2 6 2" xfId="5726"/>
    <cellStyle name="SAPBEXstdItemX 3 2 7" xfId="5727"/>
    <cellStyle name="SAPBEXstdItemX 3 2 7 2" xfId="5728"/>
    <cellStyle name="SAPBEXstdItemX 3 2 8" xfId="5729"/>
    <cellStyle name="SAPBEXstdItemX 3 2 9" xfId="5730"/>
    <cellStyle name="SAPBEXstdItemX 3 3" xfId="5731"/>
    <cellStyle name="SAPBEXstdItemX 3 3 2" xfId="5732"/>
    <cellStyle name="SAPBEXstdItemX 3 3 2 2" xfId="5733"/>
    <cellStyle name="SAPBEXstdItemX 3 3 3" xfId="5734"/>
    <cellStyle name="SAPBEXstdItemX 3 3 3 2" xfId="5735"/>
    <cellStyle name="SAPBEXstdItemX 3 3 4" xfId="5736"/>
    <cellStyle name="SAPBEXstdItemX 3 3 4 2" xfId="5737"/>
    <cellStyle name="SAPBEXstdItemX 3 3 5" xfId="5738"/>
    <cellStyle name="SAPBEXstdItemX 3 3 5 2" xfId="5739"/>
    <cellStyle name="SAPBEXstdItemX 3 3 6" xfId="5740"/>
    <cellStyle name="SAPBEXstdItemX 3 3 7" xfId="5741"/>
    <cellStyle name="SAPBEXstdItemX 3 3 8" xfId="5742"/>
    <cellStyle name="SAPBEXstdItemX 3 3 8 2" xfId="5743"/>
    <cellStyle name="SAPBEXstdItemX 3 4" xfId="5744"/>
    <cellStyle name="SAPBEXstdItemX 3 4 2" xfId="5745"/>
    <cellStyle name="SAPBEXstdItemX 3 4 2 2" xfId="5746"/>
    <cellStyle name="SAPBEXstdItemX 3 4 3" xfId="5747"/>
    <cellStyle name="SAPBEXstdItemX 3 4 3 2" xfId="5748"/>
    <cellStyle name="SAPBEXstdItemX 3 4 4" xfId="5749"/>
    <cellStyle name="SAPBEXstdItemX 3 4 4 2" xfId="5750"/>
    <cellStyle name="SAPBEXstdItemX 3 4 5" xfId="5751"/>
    <cellStyle name="SAPBEXstdItemX 3 4 5 2" xfId="5752"/>
    <cellStyle name="SAPBEXstdItemX 3 4 6" xfId="5753"/>
    <cellStyle name="SAPBEXstdItemX 3 4 7" xfId="5754"/>
    <cellStyle name="SAPBEXstdItemX 3 4 8" xfId="5755"/>
    <cellStyle name="SAPBEXstdItemX 3 4 8 2" xfId="5756"/>
    <cellStyle name="SAPBEXstdItemX 3 5" xfId="5757"/>
    <cellStyle name="SAPBEXstdItemX 3 5 2" xfId="5758"/>
    <cellStyle name="SAPBEXstdItemX 3 6" xfId="5759"/>
    <cellStyle name="SAPBEXstdItemX 3 6 2" xfId="5760"/>
    <cellStyle name="SAPBEXstdItemX 3 7" xfId="5761"/>
    <cellStyle name="SAPBEXstdItemX 3 7 2" xfId="5762"/>
    <cellStyle name="SAPBEXstdItemX 3 8" xfId="5763"/>
    <cellStyle name="SAPBEXstdItemX 3 8 2" xfId="5764"/>
    <cellStyle name="SAPBEXstdItemX 3 9" xfId="5765"/>
    <cellStyle name="SAPBEXtitle" xfId="5766"/>
    <cellStyle name="SAPBEXtitle 2" xfId="5767"/>
    <cellStyle name="SAPBEXundefined" xfId="5768"/>
    <cellStyle name="SAPBEXundefined 2" xfId="5769"/>
    <cellStyle name="Shade" xfId="5770"/>
    <cellStyle name="SHADEDSTORES" xfId="5771"/>
    <cellStyle name="Special" xfId="5772"/>
    <cellStyle name="Special 2" xfId="5773"/>
    <cellStyle name="Special 2 2" xfId="5774"/>
    <cellStyle name="specstores" xfId="5775"/>
    <cellStyle name="STYL1 - Style1" xfId="5776"/>
    <cellStyle name="Style 1" xfId="5777"/>
    <cellStyle name="Style 1 2" xfId="5778"/>
    <cellStyle name="Style 1 2 2" xfId="5779"/>
    <cellStyle name="Style 1 3" xfId="5780"/>
    <cellStyle name="Style 1 3 2" xfId="5781"/>
    <cellStyle name="Style 1 4" xfId="5782"/>
    <cellStyle name="sub-tl - Style3" xfId="5783"/>
    <cellStyle name="subtot - Style5" xfId="5784"/>
    <cellStyle name="subtot - Style5 2" xfId="5785"/>
    <cellStyle name="Subtotal" xfId="5786"/>
    <cellStyle name="Text" xfId="5787"/>
    <cellStyle name="Text 2" xfId="5788"/>
    <cellStyle name="Text 3" xfId="5789"/>
    <cellStyle name="Title 2" xfId="5790"/>
    <cellStyle name="Title 2 2" xfId="5791"/>
    <cellStyle name="Title 3" xfId="5792"/>
    <cellStyle name="Title 4" xfId="5793"/>
    <cellStyle name="Titles" xfId="5794"/>
    <cellStyle name="Titles 2" xfId="5795"/>
    <cellStyle name="Titles 2 2" xfId="5796"/>
    <cellStyle name="Titles 2 2 10" xfId="5797"/>
    <cellStyle name="Titles 2 2 10 2" xfId="5798"/>
    <cellStyle name="Titles 2 2 11" xfId="5799"/>
    <cellStyle name="Titles 2 2 11 2" xfId="5800"/>
    <cellStyle name="Titles 2 2 12" xfId="5801"/>
    <cellStyle name="Titles 2 2 2" xfId="5802"/>
    <cellStyle name="Titles 2 2 2 10" xfId="5803"/>
    <cellStyle name="Titles 2 2 2 10 2" xfId="5804"/>
    <cellStyle name="Titles 2 2 2 11" xfId="5805"/>
    <cellStyle name="Titles 2 2 2 2" xfId="5806"/>
    <cellStyle name="Titles 2 2 2 2 2" xfId="5807"/>
    <cellStyle name="Titles 2 2 2 2 2 2" xfId="5808"/>
    <cellStyle name="Titles 2 2 2 2 3" xfId="5809"/>
    <cellStyle name="Titles 2 2 2 2 3 2" xfId="5810"/>
    <cellStyle name="Titles 2 2 2 2 4" xfId="5811"/>
    <cellStyle name="Titles 2 2 2 2 4 2" xfId="5812"/>
    <cellStyle name="Titles 2 2 2 2 5" xfId="5813"/>
    <cellStyle name="Titles 2 2 2 2 5 2" xfId="5814"/>
    <cellStyle name="Titles 2 2 2 2 6" xfId="5815"/>
    <cellStyle name="Titles 2 2 2 2 6 2" xfId="5816"/>
    <cellStyle name="Titles 2 2 2 2 7" xfId="5817"/>
    <cellStyle name="Titles 2 2 2 2 7 2" xfId="5818"/>
    <cellStyle name="Titles 2 2 2 2 8" xfId="5819"/>
    <cellStyle name="Titles 2 2 2 2 8 2" xfId="5820"/>
    <cellStyle name="Titles 2 2 2 2 9" xfId="5821"/>
    <cellStyle name="Titles 2 2 2 3" xfId="5822"/>
    <cellStyle name="Titles 2 2 2 3 2" xfId="5823"/>
    <cellStyle name="Titles 2 2 2 3 2 2" xfId="5824"/>
    <cellStyle name="Titles 2 2 2 3 3" xfId="5825"/>
    <cellStyle name="Titles 2 2 2 3 3 2" xfId="5826"/>
    <cellStyle name="Titles 2 2 2 3 4" xfId="5827"/>
    <cellStyle name="Titles 2 2 2 3 4 2" xfId="5828"/>
    <cellStyle name="Titles 2 2 2 3 5" xfId="5829"/>
    <cellStyle name="Titles 2 2 2 3 5 2" xfId="5830"/>
    <cellStyle name="Titles 2 2 2 3 6" xfId="5831"/>
    <cellStyle name="Titles 2 2 2 3 6 2" xfId="5832"/>
    <cellStyle name="Titles 2 2 2 3 7" xfId="5833"/>
    <cellStyle name="Titles 2 2 2 3 7 2" xfId="5834"/>
    <cellStyle name="Titles 2 2 2 3 8" xfId="5835"/>
    <cellStyle name="Titles 2 2 2 3 8 2" xfId="5836"/>
    <cellStyle name="Titles 2 2 2 3 9" xfId="5837"/>
    <cellStyle name="Titles 2 2 2 4" xfId="5838"/>
    <cellStyle name="Titles 2 2 2 4 2" xfId="5839"/>
    <cellStyle name="Titles 2 2 2 5" xfId="5840"/>
    <cellStyle name="Titles 2 2 2 5 2" xfId="5841"/>
    <cellStyle name="Titles 2 2 2 6" xfId="5842"/>
    <cellStyle name="Titles 2 2 2 6 2" xfId="5843"/>
    <cellStyle name="Titles 2 2 2 7" xfId="5844"/>
    <cellStyle name="Titles 2 2 2 7 2" xfId="5845"/>
    <cellStyle name="Titles 2 2 2 8" xfId="5846"/>
    <cellStyle name="Titles 2 2 2 8 2" xfId="5847"/>
    <cellStyle name="Titles 2 2 2 9" xfId="5848"/>
    <cellStyle name="Titles 2 2 2 9 2" xfId="5849"/>
    <cellStyle name="Titles 2 2 3" xfId="5850"/>
    <cellStyle name="Titles 2 2 3 2" xfId="5851"/>
    <cellStyle name="Titles 2 2 3 2 2" xfId="5852"/>
    <cellStyle name="Titles 2 2 3 3" xfId="5853"/>
    <cellStyle name="Titles 2 2 3 3 2" xfId="5854"/>
    <cellStyle name="Titles 2 2 3 4" xfId="5855"/>
    <cellStyle name="Titles 2 2 3 4 2" xfId="5856"/>
    <cellStyle name="Titles 2 2 3 5" xfId="5857"/>
    <cellStyle name="Titles 2 2 3 5 2" xfId="5858"/>
    <cellStyle name="Titles 2 2 3 6" xfId="5859"/>
    <cellStyle name="Titles 2 2 3 6 2" xfId="5860"/>
    <cellStyle name="Titles 2 2 3 7" xfId="5861"/>
    <cellStyle name="Titles 2 2 3 7 2" xfId="5862"/>
    <cellStyle name="Titles 2 2 3 8" xfId="5863"/>
    <cellStyle name="Titles 2 2 3 8 2" xfId="5864"/>
    <cellStyle name="Titles 2 2 3 9" xfId="5865"/>
    <cellStyle name="Titles 2 2 4" xfId="5866"/>
    <cellStyle name="Titles 2 2 4 2" xfId="5867"/>
    <cellStyle name="Titles 2 2 4 2 2" xfId="5868"/>
    <cellStyle name="Titles 2 2 4 3" xfId="5869"/>
    <cellStyle name="Titles 2 2 4 3 2" xfId="5870"/>
    <cellStyle name="Titles 2 2 4 4" xfId="5871"/>
    <cellStyle name="Titles 2 2 4 4 2" xfId="5872"/>
    <cellStyle name="Titles 2 2 4 5" xfId="5873"/>
    <cellStyle name="Titles 2 2 4 5 2" xfId="5874"/>
    <cellStyle name="Titles 2 2 4 6" xfId="5875"/>
    <cellStyle name="Titles 2 2 4 6 2" xfId="5876"/>
    <cellStyle name="Titles 2 2 4 7" xfId="5877"/>
    <cellStyle name="Titles 2 2 4 7 2" xfId="5878"/>
    <cellStyle name="Titles 2 2 4 8" xfId="5879"/>
    <cellStyle name="Titles 2 2 4 8 2" xfId="5880"/>
    <cellStyle name="Titles 2 2 4 9" xfId="5881"/>
    <cellStyle name="Titles 2 2 5" xfId="5882"/>
    <cellStyle name="Titles 2 2 5 2" xfId="5883"/>
    <cellStyle name="Titles 2 2 6" xfId="5884"/>
    <cellStyle name="Titles 2 2 6 2" xfId="5885"/>
    <cellStyle name="Titles 2 2 7" xfId="5886"/>
    <cellStyle name="Titles 2 2 7 2" xfId="5887"/>
    <cellStyle name="Titles 2 2 8" xfId="5888"/>
    <cellStyle name="Titles 2 2 8 2" xfId="5889"/>
    <cellStyle name="Titles 2 2 9" xfId="5890"/>
    <cellStyle name="Titles 2 2 9 2" xfId="5891"/>
    <cellStyle name="Titles 2 3" xfId="5892"/>
    <cellStyle name="Titles 2 3 10" xfId="5893"/>
    <cellStyle name="Titles 2 3 10 2" xfId="5894"/>
    <cellStyle name="Titles 2 3 11" xfId="5895"/>
    <cellStyle name="Titles 2 3 11 2" xfId="5896"/>
    <cellStyle name="Titles 2 3 12" xfId="5897"/>
    <cellStyle name="Titles 2 3 2" xfId="5898"/>
    <cellStyle name="Titles 2 3 2 10" xfId="5899"/>
    <cellStyle name="Titles 2 3 2 10 2" xfId="5900"/>
    <cellStyle name="Titles 2 3 2 11" xfId="5901"/>
    <cellStyle name="Titles 2 3 2 2" xfId="5902"/>
    <cellStyle name="Titles 2 3 2 2 2" xfId="5903"/>
    <cellStyle name="Titles 2 3 2 2 2 2" xfId="5904"/>
    <cellStyle name="Titles 2 3 2 2 3" xfId="5905"/>
    <cellStyle name="Titles 2 3 2 2 3 2" xfId="5906"/>
    <cellStyle name="Titles 2 3 2 2 4" xfId="5907"/>
    <cellStyle name="Titles 2 3 2 2 4 2" xfId="5908"/>
    <cellStyle name="Titles 2 3 2 2 5" xfId="5909"/>
    <cellStyle name="Titles 2 3 2 2 5 2" xfId="5910"/>
    <cellStyle name="Titles 2 3 2 2 6" xfId="5911"/>
    <cellStyle name="Titles 2 3 2 2 6 2" xfId="5912"/>
    <cellStyle name="Titles 2 3 2 2 7" xfId="5913"/>
    <cellStyle name="Titles 2 3 2 2 7 2" xfId="5914"/>
    <cellStyle name="Titles 2 3 2 2 8" xfId="5915"/>
    <cellStyle name="Titles 2 3 2 2 8 2" xfId="5916"/>
    <cellStyle name="Titles 2 3 2 2 9" xfId="5917"/>
    <cellStyle name="Titles 2 3 2 3" xfId="5918"/>
    <cellStyle name="Titles 2 3 2 3 2" xfId="5919"/>
    <cellStyle name="Titles 2 3 2 3 2 2" xfId="5920"/>
    <cellStyle name="Titles 2 3 2 3 3" xfId="5921"/>
    <cellStyle name="Titles 2 3 2 3 3 2" xfId="5922"/>
    <cellStyle name="Titles 2 3 2 3 4" xfId="5923"/>
    <cellStyle name="Titles 2 3 2 3 4 2" xfId="5924"/>
    <cellStyle name="Titles 2 3 2 3 5" xfId="5925"/>
    <cellStyle name="Titles 2 3 2 3 5 2" xfId="5926"/>
    <cellStyle name="Titles 2 3 2 3 6" xfId="5927"/>
    <cellStyle name="Titles 2 3 2 3 6 2" xfId="5928"/>
    <cellStyle name="Titles 2 3 2 3 7" xfId="5929"/>
    <cellStyle name="Titles 2 3 2 3 7 2" xfId="5930"/>
    <cellStyle name="Titles 2 3 2 3 8" xfId="5931"/>
    <cellStyle name="Titles 2 3 2 3 8 2" xfId="5932"/>
    <cellStyle name="Titles 2 3 2 3 9" xfId="5933"/>
    <cellStyle name="Titles 2 3 2 4" xfId="5934"/>
    <cellStyle name="Titles 2 3 2 4 2" xfId="5935"/>
    <cellStyle name="Titles 2 3 2 5" xfId="5936"/>
    <cellStyle name="Titles 2 3 2 5 2" xfId="5937"/>
    <cellStyle name="Titles 2 3 2 6" xfId="5938"/>
    <cellStyle name="Titles 2 3 2 6 2" xfId="5939"/>
    <cellStyle name="Titles 2 3 2 7" xfId="5940"/>
    <cellStyle name="Titles 2 3 2 7 2" xfId="5941"/>
    <cellStyle name="Titles 2 3 2 8" xfId="5942"/>
    <cellStyle name="Titles 2 3 2 8 2" xfId="5943"/>
    <cellStyle name="Titles 2 3 2 9" xfId="5944"/>
    <cellStyle name="Titles 2 3 2 9 2" xfId="5945"/>
    <cellStyle name="Titles 2 3 3" xfId="5946"/>
    <cellStyle name="Titles 2 3 3 2" xfId="5947"/>
    <cellStyle name="Titles 2 3 3 2 2" xfId="5948"/>
    <cellStyle name="Titles 2 3 3 3" xfId="5949"/>
    <cellStyle name="Titles 2 3 3 3 2" xfId="5950"/>
    <cellStyle name="Titles 2 3 3 4" xfId="5951"/>
    <cellStyle name="Titles 2 3 3 4 2" xfId="5952"/>
    <cellStyle name="Titles 2 3 3 5" xfId="5953"/>
    <cellStyle name="Titles 2 3 3 5 2" xfId="5954"/>
    <cellStyle name="Titles 2 3 3 6" xfId="5955"/>
    <cellStyle name="Titles 2 3 3 6 2" xfId="5956"/>
    <cellStyle name="Titles 2 3 3 7" xfId="5957"/>
    <cellStyle name="Titles 2 3 3 7 2" xfId="5958"/>
    <cellStyle name="Titles 2 3 3 8" xfId="5959"/>
    <cellStyle name="Titles 2 3 3 8 2" xfId="5960"/>
    <cellStyle name="Titles 2 3 3 9" xfId="5961"/>
    <cellStyle name="Titles 2 3 4" xfId="5962"/>
    <cellStyle name="Titles 2 3 4 2" xfId="5963"/>
    <cellStyle name="Titles 2 3 4 2 2" xfId="5964"/>
    <cellStyle name="Titles 2 3 4 3" xfId="5965"/>
    <cellStyle name="Titles 2 3 4 3 2" xfId="5966"/>
    <cellStyle name="Titles 2 3 4 4" xfId="5967"/>
    <cellStyle name="Titles 2 3 4 4 2" xfId="5968"/>
    <cellStyle name="Titles 2 3 4 5" xfId="5969"/>
    <cellStyle name="Titles 2 3 4 5 2" xfId="5970"/>
    <cellStyle name="Titles 2 3 4 6" xfId="5971"/>
    <cellStyle name="Titles 2 3 4 6 2" xfId="5972"/>
    <cellStyle name="Titles 2 3 4 7" xfId="5973"/>
    <cellStyle name="Titles 2 3 4 7 2" xfId="5974"/>
    <cellStyle name="Titles 2 3 4 8" xfId="5975"/>
    <cellStyle name="Titles 2 3 4 8 2" xfId="5976"/>
    <cellStyle name="Titles 2 3 4 9" xfId="5977"/>
    <cellStyle name="Titles 2 3 5" xfId="5978"/>
    <cellStyle name="Titles 2 3 5 2" xfId="5979"/>
    <cellStyle name="Titles 2 3 6" xfId="5980"/>
    <cellStyle name="Titles 2 3 6 2" xfId="5981"/>
    <cellStyle name="Titles 2 3 7" xfId="5982"/>
    <cellStyle name="Titles 2 3 7 2" xfId="5983"/>
    <cellStyle name="Titles 2 3 8" xfId="5984"/>
    <cellStyle name="Titles 2 3 8 2" xfId="5985"/>
    <cellStyle name="Titles 2 3 9" xfId="5986"/>
    <cellStyle name="Titles 2 3 9 2" xfId="5987"/>
    <cellStyle name="Titles 2 4" xfId="5988"/>
    <cellStyle name="Titles 2 4 10" xfId="5989"/>
    <cellStyle name="Titles 2 4 10 2" xfId="5990"/>
    <cellStyle name="Titles 2 4 11" xfId="5991"/>
    <cellStyle name="Titles 2 4 2" xfId="5992"/>
    <cellStyle name="Titles 2 4 2 2" xfId="5993"/>
    <cellStyle name="Titles 2 4 2 2 2" xfId="5994"/>
    <cellStyle name="Titles 2 4 2 3" xfId="5995"/>
    <cellStyle name="Titles 2 4 2 3 2" xfId="5996"/>
    <cellStyle name="Titles 2 4 2 4" xfId="5997"/>
    <cellStyle name="Titles 2 4 2 4 2" xfId="5998"/>
    <cellStyle name="Titles 2 4 2 5" xfId="5999"/>
    <cellStyle name="Titles 2 4 2 5 2" xfId="6000"/>
    <cellStyle name="Titles 2 4 2 6" xfId="6001"/>
    <cellStyle name="Titles 2 4 2 6 2" xfId="6002"/>
    <cellStyle name="Titles 2 4 2 7" xfId="6003"/>
    <cellStyle name="Titles 2 4 2 7 2" xfId="6004"/>
    <cellStyle name="Titles 2 4 2 8" xfId="6005"/>
    <cellStyle name="Titles 2 4 2 8 2" xfId="6006"/>
    <cellStyle name="Titles 2 4 2 9" xfId="6007"/>
    <cellStyle name="Titles 2 4 3" xfId="6008"/>
    <cellStyle name="Titles 2 4 3 2" xfId="6009"/>
    <cellStyle name="Titles 2 4 3 2 2" xfId="6010"/>
    <cellStyle name="Titles 2 4 3 3" xfId="6011"/>
    <cellStyle name="Titles 2 4 3 3 2" xfId="6012"/>
    <cellStyle name="Titles 2 4 3 4" xfId="6013"/>
    <cellStyle name="Titles 2 4 3 4 2" xfId="6014"/>
    <cellStyle name="Titles 2 4 3 5" xfId="6015"/>
    <cellStyle name="Titles 2 4 3 5 2" xfId="6016"/>
    <cellStyle name="Titles 2 4 3 6" xfId="6017"/>
    <cellStyle name="Titles 2 4 3 6 2" xfId="6018"/>
    <cellStyle name="Titles 2 4 3 7" xfId="6019"/>
    <cellStyle name="Titles 2 4 3 7 2" xfId="6020"/>
    <cellStyle name="Titles 2 4 3 8" xfId="6021"/>
    <cellStyle name="Titles 2 4 3 8 2" xfId="6022"/>
    <cellStyle name="Titles 2 4 3 9" xfId="6023"/>
    <cellStyle name="Titles 2 4 4" xfId="6024"/>
    <cellStyle name="Titles 2 4 4 2" xfId="6025"/>
    <cellStyle name="Titles 2 4 5" xfId="6026"/>
    <cellStyle name="Titles 2 4 5 2" xfId="6027"/>
    <cellStyle name="Titles 2 4 6" xfId="6028"/>
    <cellStyle name="Titles 2 4 6 2" xfId="6029"/>
    <cellStyle name="Titles 2 4 7" xfId="6030"/>
    <cellStyle name="Titles 2 4 7 2" xfId="6031"/>
    <cellStyle name="Titles 2 4 8" xfId="6032"/>
    <cellStyle name="Titles 2 4 8 2" xfId="6033"/>
    <cellStyle name="Titles 2 4 9" xfId="6034"/>
    <cellStyle name="Titles 2 4 9 2" xfId="6035"/>
    <cellStyle name="Titles 2 5" xfId="6036"/>
    <cellStyle name="Titles 2 5 2" xfId="6037"/>
    <cellStyle name="Titles 2 5 2 2" xfId="6038"/>
    <cellStyle name="Titles 2 5 3" xfId="6039"/>
    <cellStyle name="Titles 2 5 3 2" xfId="6040"/>
    <cellStyle name="Titles 2 5 4" xfId="6041"/>
    <cellStyle name="Titles 2 5 4 2" xfId="6042"/>
    <cellStyle name="Titles 2 5 5" xfId="6043"/>
    <cellStyle name="Titles 2 5 5 2" xfId="6044"/>
    <cellStyle name="Titles 2 5 6" xfId="6045"/>
    <cellStyle name="Titles 2 5 6 2" xfId="6046"/>
    <cellStyle name="Titles 2 5 7" xfId="6047"/>
    <cellStyle name="Titles 2 5 7 2" xfId="6048"/>
    <cellStyle name="Titles 2 5 8" xfId="6049"/>
    <cellStyle name="Titles 2 5 8 2" xfId="6050"/>
    <cellStyle name="Titles 2 5 9" xfId="6051"/>
    <cellStyle name="Titles 2 6" xfId="6052"/>
    <cellStyle name="Titles 3" xfId="6053"/>
    <cellStyle name="Titles 3 10" xfId="6054"/>
    <cellStyle name="Titles 3 10 2" xfId="6055"/>
    <cellStyle name="Titles 3 11" xfId="6056"/>
    <cellStyle name="Titles 3 11 2" xfId="6057"/>
    <cellStyle name="Titles 3 12" xfId="6058"/>
    <cellStyle name="Titles 3 2" xfId="6059"/>
    <cellStyle name="Titles 3 2 10" xfId="6060"/>
    <cellStyle name="Titles 3 2 10 2" xfId="6061"/>
    <cellStyle name="Titles 3 2 11" xfId="6062"/>
    <cellStyle name="Titles 3 2 2" xfId="6063"/>
    <cellStyle name="Titles 3 2 2 2" xfId="6064"/>
    <cellStyle name="Titles 3 2 2 2 2" xfId="6065"/>
    <cellStyle name="Titles 3 2 2 3" xfId="6066"/>
    <cellStyle name="Titles 3 2 2 3 2" xfId="6067"/>
    <cellStyle name="Titles 3 2 2 4" xfId="6068"/>
    <cellStyle name="Titles 3 2 2 4 2" xfId="6069"/>
    <cellStyle name="Titles 3 2 2 5" xfId="6070"/>
    <cellStyle name="Titles 3 2 2 5 2" xfId="6071"/>
    <cellStyle name="Titles 3 2 2 6" xfId="6072"/>
    <cellStyle name="Titles 3 2 2 6 2" xfId="6073"/>
    <cellStyle name="Titles 3 2 2 7" xfId="6074"/>
    <cellStyle name="Titles 3 2 2 7 2" xfId="6075"/>
    <cellStyle name="Titles 3 2 2 8" xfId="6076"/>
    <cellStyle name="Titles 3 2 2 8 2" xfId="6077"/>
    <cellStyle name="Titles 3 2 2 9" xfId="6078"/>
    <cellStyle name="Titles 3 2 3" xfId="6079"/>
    <cellStyle name="Titles 3 2 3 2" xfId="6080"/>
    <cellStyle name="Titles 3 2 3 2 2" xfId="6081"/>
    <cellStyle name="Titles 3 2 3 3" xfId="6082"/>
    <cellStyle name="Titles 3 2 3 3 2" xfId="6083"/>
    <cellStyle name="Titles 3 2 3 4" xfId="6084"/>
    <cellStyle name="Titles 3 2 3 4 2" xfId="6085"/>
    <cellStyle name="Titles 3 2 3 5" xfId="6086"/>
    <cellStyle name="Titles 3 2 3 5 2" xfId="6087"/>
    <cellStyle name="Titles 3 2 3 6" xfId="6088"/>
    <cellStyle name="Titles 3 2 3 6 2" xfId="6089"/>
    <cellStyle name="Titles 3 2 3 7" xfId="6090"/>
    <cellStyle name="Titles 3 2 3 7 2" xfId="6091"/>
    <cellStyle name="Titles 3 2 3 8" xfId="6092"/>
    <cellStyle name="Titles 3 2 3 8 2" xfId="6093"/>
    <cellStyle name="Titles 3 2 3 9" xfId="6094"/>
    <cellStyle name="Titles 3 2 4" xfId="6095"/>
    <cellStyle name="Titles 3 2 4 2" xfId="6096"/>
    <cellStyle name="Titles 3 2 5" xfId="6097"/>
    <cellStyle name="Titles 3 2 5 2" xfId="6098"/>
    <cellStyle name="Titles 3 2 6" xfId="6099"/>
    <cellStyle name="Titles 3 2 6 2" xfId="6100"/>
    <cellStyle name="Titles 3 2 7" xfId="6101"/>
    <cellStyle name="Titles 3 2 7 2" xfId="6102"/>
    <cellStyle name="Titles 3 2 8" xfId="6103"/>
    <cellStyle name="Titles 3 2 8 2" xfId="6104"/>
    <cellStyle name="Titles 3 2 9" xfId="6105"/>
    <cellStyle name="Titles 3 2 9 2" xfId="6106"/>
    <cellStyle name="Titles 3 3" xfId="6107"/>
    <cellStyle name="Titles 3 3 2" xfId="6108"/>
    <cellStyle name="Titles 3 3 2 2" xfId="6109"/>
    <cellStyle name="Titles 3 3 3" xfId="6110"/>
    <cellStyle name="Titles 3 3 3 2" xfId="6111"/>
    <cellStyle name="Titles 3 3 4" xfId="6112"/>
    <cellStyle name="Titles 3 3 4 2" xfId="6113"/>
    <cellStyle name="Titles 3 3 5" xfId="6114"/>
    <cellStyle name="Titles 3 3 5 2" xfId="6115"/>
    <cellStyle name="Titles 3 3 6" xfId="6116"/>
    <cellStyle name="Titles 3 3 6 2" xfId="6117"/>
    <cellStyle name="Titles 3 3 7" xfId="6118"/>
    <cellStyle name="Titles 3 3 7 2" xfId="6119"/>
    <cellStyle name="Titles 3 3 8" xfId="6120"/>
    <cellStyle name="Titles 3 3 8 2" xfId="6121"/>
    <cellStyle name="Titles 3 3 9" xfId="6122"/>
    <cellStyle name="Titles 3 4" xfId="6123"/>
    <cellStyle name="Titles 3 4 2" xfId="6124"/>
    <cellStyle name="Titles 3 4 2 2" xfId="6125"/>
    <cellStyle name="Titles 3 4 3" xfId="6126"/>
    <cellStyle name="Titles 3 4 3 2" xfId="6127"/>
    <cellStyle name="Titles 3 4 4" xfId="6128"/>
    <cellStyle name="Titles 3 4 4 2" xfId="6129"/>
    <cellStyle name="Titles 3 4 5" xfId="6130"/>
    <cellStyle name="Titles 3 4 5 2" xfId="6131"/>
    <cellStyle name="Titles 3 4 6" xfId="6132"/>
    <cellStyle name="Titles 3 4 6 2" xfId="6133"/>
    <cellStyle name="Titles 3 4 7" xfId="6134"/>
    <cellStyle name="Titles 3 4 7 2" xfId="6135"/>
    <cellStyle name="Titles 3 4 8" xfId="6136"/>
    <cellStyle name="Titles 3 4 8 2" xfId="6137"/>
    <cellStyle name="Titles 3 4 9" xfId="6138"/>
    <cellStyle name="Titles 3 5" xfId="6139"/>
    <cellStyle name="Titles 3 5 2" xfId="6140"/>
    <cellStyle name="Titles 3 6" xfId="6141"/>
    <cellStyle name="Titles 3 6 2" xfId="6142"/>
    <cellStyle name="Titles 3 7" xfId="6143"/>
    <cellStyle name="Titles 3 7 2" xfId="6144"/>
    <cellStyle name="Titles 3 8" xfId="6145"/>
    <cellStyle name="Titles 3 8 2" xfId="6146"/>
    <cellStyle name="Titles 3 9" xfId="6147"/>
    <cellStyle name="Titles 3 9 2" xfId="6148"/>
    <cellStyle name="Titles 4" xfId="6149"/>
    <cellStyle name="Titles 4 10" xfId="6150"/>
    <cellStyle name="Titles 4 10 2" xfId="6151"/>
    <cellStyle name="Titles 4 11" xfId="6152"/>
    <cellStyle name="Titles 4 11 2" xfId="6153"/>
    <cellStyle name="Titles 4 12" xfId="6154"/>
    <cellStyle name="Titles 4 2" xfId="6155"/>
    <cellStyle name="Titles 4 2 10" xfId="6156"/>
    <cellStyle name="Titles 4 2 10 2" xfId="6157"/>
    <cellStyle name="Titles 4 2 11" xfId="6158"/>
    <cellStyle name="Titles 4 2 2" xfId="6159"/>
    <cellStyle name="Titles 4 2 2 2" xfId="6160"/>
    <cellStyle name="Titles 4 2 2 2 2" xfId="6161"/>
    <cellStyle name="Titles 4 2 2 3" xfId="6162"/>
    <cellStyle name="Titles 4 2 2 3 2" xfId="6163"/>
    <cellStyle name="Titles 4 2 2 4" xfId="6164"/>
    <cellStyle name="Titles 4 2 2 4 2" xfId="6165"/>
    <cellStyle name="Titles 4 2 2 5" xfId="6166"/>
    <cellStyle name="Titles 4 2 2 5 2" xfId="6167"/>
    <cellStyle name="Titles 4 2 2 6" xfId="6168"/>
    <cellStyle name="Titles 4 2 2 6 2" xfId="6169"/>
    <cellStyle name="Titles 4 2 2 7" xfId="6170"/>
    <cellStyle name="Titles 4 2 2 7 2" xfId="6171"/>
    <cellStyle name="Titles 4 2 2 8" xfId="6172"/>
    <cellStyle name="Titles 4 2 2 8 2" xfId="6173"/>
    <cellStyle name="Titles 4 2 2 9" xfId="6174"/>
    <cellStyle name="Titles 4 2 3" xfId="6175"/>
    <cellStyle name="Titles 4 2 3 2" xfId="6176"/>
    <cellStyle name="Titles 4 2 3 2 2" xfId="6177"/>
    <cellStyle name="Titles 4 2 3 3" xfId="6178"/>
    <cellStyle name="Titles 4 2 3 3 2" xfId="6179"/>
    <cellStyle name="Titles 4 2 3 4" xfId="6180"/>
    <cellStyle name="Titles 4 2 3 4 2" xfId="6181"/>
    <cellStyle name="Titles 4 2 3 5" xfId="6182"/>
    <cellStyle name="Titles 4 2 3 5 2" xfId="6183"/>
    <cellStyle name="Titles 4 2 3 6" xfId="6184"/>
    <cellStyle name="Titles 4 2 3 6 2" xfId="6185"/>
    <cellStyle name="Titles 4 2 3 7" xfId="6186"/>
    <cellStyle name="Titles 4 2 3 7 2" xfId="6187"/>
    <cellStyle name="Titles 4 2 3 8" xfId="6188"/>
    <cellStyle name="Titles 4 2 3 8 2" xfId="6189"/>
    <cellStyle name="Titles 4 2 3 9" xfId="6190"/>
    <cellStyle name="Titles 4 2 4" xfId="6191"/>
    <cellStyle name="Titles 4 2 4 2" xfId="6192"/>
    <cellStyle name="Titles 4 2 5" xfId="6193"/>
    <cellStyle name="Titles 4 2 5 2" xfId="6194"/>
    <cellStyle name="Titles 4 2 6" xfId="6195"/>
    <cellStyle name="Titles 4 2 6 2" xfId="6196"/>
    <cellStyle name="Titles 4 2 7" xfId="6197"/>
    <cellStyle name="Titles 4 2 7 2" xfId="6198"/>
    <cellStyle name="Titles 4 2 8" xfId="6199"/>
    <cellStyle name="Titles 4 2 8 2" xfId="6200"/>
    <cellStyle name="Titles 4 2 9" xfId="6201"/>
    <cellStyle name="Titles 4 2 9 2" xfId="6202"/>
    <cellStyle name="Titles 4 3" xfId="6203"/>
    <cellStyle name="Titles 4 3 2" xfId="6204"/>
    <cellStyle name="Titles 4 3 2 2" xfId="6205"/>
    <cellStyle name="Titles 4 3 3" xfId="6206"/>
    <cellStyle name="Titles 4 3 3 2" xfId="6207"/>
    <cellStyle name="Titles 4 3 4" xfId="6208"/>
    <cellStyle name="Titles 4 3 4 2" xfId="6209"/>
    <cellStyle name="Titles 4 3 5" xfId="6210"/>
    <cellStyle name="Titles 4 3 5 2" xfId="6211"/>
    <cellStyle name="Titles 4 3 6" xfId="6212"/>
    <cellStyle name="Titles 4 3 6 2" xfId="6213"/>
    <cellStyle name="Titles 4 3 7" xfId="6214"/>
    <cellStyle name="Titles 4 3 7 2" xfId="6215"/>
    <cellStyle name="Titles 4 3 8" xfId="6216"/>
    <cellStyle name="Titles 4 3 8 2" xfId="6217"/>
    <cellStyle name="Titles 4 3 9" xfId="6218"/>
    <cellStyle name="Titles 4 4" xfId="6219"/>
    <cellStyle name="Titles 4 4 2" xfId="6220"/>
    <cellStyle name="Titles 4 4 2 2" xfId="6221"/>
    <cellStyle name="Titles 4 4 3" xfId="6222"/>
    <cellStyle name="Titles 4 4 3 2" xfId="6223"/>
    <cellStyle name="Titles 4 4 4" xfId="6224"/>
    <cellStyle name="Titles 4 4 4 2" xfId="6225"/>
    <cellStyle name="Titles 4 4 5" xfId="6226"/>
    <cellStyle name="Titles 4 4 5 2" xfId="6227"/>
    <cellStyle name="Titles 4 4 6" xfId="6228"/>
    <cellStyle name="Titles 4 4 6 2" xfId="6229"/>
    <cellStyle name="Titles 4 4 7" xfId="6230"/>
    <cellStyle name="Titles 4 4 7 2" xfId="6231"/>
    <cellStyle name="Titles 4 4 8" xfId="6232"/>
    <cellStyle name="Titles 4 4 8 2" xfId="6233"/>
    <cellStyle name="Titles 4 4 9" xfId="6234"/>
    <cellStyle name="Titles 4 5" xfId="6235"/>
    <cellStyle name="Titles 4 5 2" xfId="6236"/>
    <cellStyle name="Titles 4 6" xfId="6237"/>
    <cellStyle name="Titles 4 6 2" xfId="6238"/>
    <cellStyle name="Titles 4 7" xfId="6239"/>
    <cellStyle name="Titles 4 7 2" xfId="6240"/>
    <cellStyle name="Titles 4 8" xfId="6241"/>
    <cellStyle name="Titles 4 8 2" xfId="6242"/>
    <cellStyle name="Titles 4 9" xfId="6243"/>
    <cellStyle name="Titles 4 9 2" xfId="6244"/>
    <cellStyle name="Titles 5" xfId="6245"/>
    <cellStyle name="Titles 5 10" xfId="6246"/>
    <cellStyle name="Titles 5 10 2" xfId="6247"/>
    <cellStyle name="Titles 5 11" xfId="6248"/>
    <cellStyle name="Titles 5 2" xfId="6249"/>
    <cellStyle name="Titles 5 2 2" xfId="6250"/>
    <cellStyle name="Titles 5 2 2 2" xfId="6251"/>
    <cellStyle name="Titles 5 2 3" xfId="6252"/>
    <cellStyle name="Titles 5 2 3 2" xfId="6253"/>
    <cellStyle name="Titles 5 2 4" xfId="6254"/>
    <cellStyle name="Titles 5 2 4 2" xfId="6255"/>
    <cellStyle name="Titles 5 2 5" xfId="6256"/>
    <cellStyle name="Titles 5 2 5 2" xfId="6257"/>
    <cellStyle name="Titles 5 2 6" xfId="6258"/>
    <cellStyle name="Titles 5 2 6 2" xfId="6259"/>
    <cellStyle name="Titles 5 2 7" xfId="6260"/>
    <cellStyle name="Titles 5 2 7 2" xfId="6261"/>
    <cellStyle name="Titles 5 2 8" xfId="6262"/>
    <cellStyle name="Titles 5 2 8 2" xfId="6263"/>
    <cellStyle name="Titles 5 2 9" xfId="6264"/>
    <cellStyle name="Titles 5 3" xfId="6265"/>
    <cellStyle name="Titles 5 3 2" xfId="6266"/>
    <cellStyle name="Titles 5 3 2 2" xfId="6267"/>
    <cellStyle name="Titles 5 3 3" xfId="6268"/>
    <cellStyle name="Titles 5 3 3 2" xfId="6269"/>
    <cellStyle name="Titles 5 3 4" xfId="6270"/>
    <cellStyle name="Titles 5 3 4 2" xfId="6271"/>
    <cellStyle name="Titles 5 3 5" xfId="6272"/>
    <cellStyle name="Titles 5 3 5 2" xfId="6273"/>
    <cellStyle name="Titles 5 3 6" xfId="6274"/>
    <cellStyle name="Titles 5 3 6 2" xfId="6275"/>
    <cellStyle name="Titles 5 3 7" xfId="6276"/>
    <cellStyle name="Titles 5 3 7 2" xfId="6277"/>
    <cellStyle name="Titles 5 3 8" xfId="6278"/>
    <cellStyle name="Titles 5 3 8 2" xfId="6279"/>
    <cellStyle name="Titles 5 3 9" xfId="6280"/>
    <cellStyle name="Titles 5 4" xfId="6281"/>
    <cellStyle name="Titles 5 4 2" xfId="6282"/>
    <cellStyle name="Titles 5 5" xfId="6283"/>
    <cellStyle name="Titles 5 5 2" xfId="6284"/>
    <cellStyle name="Titles 5 6" xfId="6285"/>
    <cellStyle name="Titles 5 6 2" xfId="6286"/>
    <cellStyle name="Titles 5 7" xfId="6287"/>
    <cellStyle name="Titles 5 7 2" xfId="6288"/>
    <cellStyle name="Titles 5 8" xfId="6289"/>
    <cellStyle name="Titles 5 8 2" xfId="6290"/>
    <cellStyle name="Titles 5 9" xfId="6291"/>
    <cellStyle name="Titles 5 9 2" xfId="6292"/>
    <cellStyle name="Titles 6" xfId="6293"/>
    <cellStyle name="Titles 6 10" xfId="6294"/>
    <cellStyle name="Titles 6 10 2" xfId="6295"/>
    <cellStyle name="Titles 6 11" xfId="6296"/>
    <cellStyle name="Titles 6 2" xfId="6297"/>
    <cellStyle name="Titles 6 2 2" xfId="6298"/>
    <cellStyle name="Titles 6 2 2 2" xfId="6299"/>
    <cellStyle name="Titles 6 2 3" xfId="6300"/>
    <cellStyle name="Titles 6 2 3 2" xfId="6301"/>
    <cellStyle name="Titles 6 2 4" xfId="6302"/>
    <cellStyle name="Titles 6 2 4 2" xfId="6303"/>
    <cellStyle name="Titles 6 2 5" xfId="6304"/>
    <cellStyle name="Titles 6 2 5 2" xfId="6305"/>
    <cellStyle name="Titles 6 2 6" xfId="6306"/>
    <cellStyle name="Titles 6 2 6 2" xfId="6307"/>
    <cellStyle name="Titles 6 2 7" xfId="6308"/>
    <cellStyle name="Titles 6 2 7 2" xfId="6309"/>
    <cellStyle name="Titles 6 2 8" xfId="6310"/>
    <cellStyle name="Titles 6 2 8 2" xfId="6311"/>
    <cellStyle name="Titles 6 2 9" xfId="6312"/>
    <cellStyle name="Titles 6 3" xfId="6313"/>
    <cellStyle name="Titles 6 3 2" xfId="6314"/>
    <cellStyle name="Titles 6 3 2 2" xfId="6315"/>
    <cellStyle name="Titles 6 3 3" xfId="6316"/>
    <cellStyle name="Titles 6 3 3 2" xfId="6317"/>
    <cellStyle name="Titles 6 3 4" xfId="6318"/>
    <cellStyle name="Titles 6 3 4 2" xfId="6319"/>
    <cellStyle name="Titles 6 3 5" xfId="6320"/>
    <cellStyle name="Titles 6 3 5 2" xfId="6321"/>
    <cellStyle name="Titles 6 3 6" xfId="6322"/>
    <cellStyle name="Titles 6 3 6 2" xfId="6323"/>
    <cellStyle name="Titles 6 3 7" xfId="6324"/>
    <cellStyle name="Titles 6 3 7 2" xfId="6325"/>
    <cellStyle name="Titles 6 3 8" xfId="6326"/>
    <cellStyle name="Titles 6 3 8 2" xfId="6327"/>
    <cellStyle name="Titles 6 3 9" xfId="6328"/>
    <cellStyle name="Titles 6 4" xfId="6329"/>
    <cellStyle name="Titles 6 4 2" xfId="6330"/>
    <cellStyle name="Titles 6 5" xfId="6331"/>
    <cellStyle name="Titles 6 5 2" xfId="6332"/>
    <cellStyle name="Titles 6 6" xfId="6333"/>
    <cellStyle name="Titles 6 6 2" xfId="6334"/>
    <cellStyle name="Titles 6 7" xfId="6335"/>
    <cellStyle name="Titles 6 7 2" xfId="6336"/>
    <cellStyle name="Titles 6 8" xfId="6337"/>
    <cellStyle name="Titles 6 8 2" xfId="6338"/>
    <cellStyle name="Titles 6 9" xfId="6339"/>
    <cellStyle name="Titles 6 9 2" xfId="6340"/>
    <cellStyle name="Titles 7" xfId="6341"/>
    <cellStyle name="Titles 7 2" xfId="6342"/>
    <cellStyle name="Titles 7 2 2" xfId="6343"/>
    <cellStyle name="Titles 7 3" xfId="6344"/>
    <cellStyle name="Titles 7 3 2" xfId="6345"/>
    <cellStyle name="Titles 7 4" xfId="6346"/>
    <cellStyle name="Titles 7 4 2" xfId="6347"/>
    <cellStyle name="Titles 7 5" xfId="6348"/>
    <cellStyle name="Titles 7 5 2" xfId="6349"/>
    <cellStyle name="Titles 7 6" xfId="6350"/>
    <cellStyle name="Titles 7 6 2" xfId="6351"/>
    <cellStyle name="Titles 7 7" xfId="6352"/>
    <cellStyle name="Titles 7 7 2" xfId="6353"/>
    <cellStyle name="Titles 7 8" xfId="6354"/>
    <cellStyle name="Titles 7 8 2" xfId="6355"/>
    <cellStyle name="Titles 7 9" xfId="6356"/>
    <cellStyle name="Titles 8" xfId="6357"/>
    <cellStyle name="Total 2" xfId="6358"/>
    <cellStyle name="Total 2 2" xfId="6359"/>
    <cellStyle name="Total 3" xfId="6360"/>
    <cellStyle name="Total 3 2" xfId="6361"/>
    <cellStyle name="Total 3 3" xfId="6362"/>
    <cellStyle name="Total 3 3 2" xfId="6363"/>
    <cellStyle name="Total 4" xfId="6364"/>
    <cellStyle name="Total 5" xfId="6365"/>
    <cellStyle name="Total2 - Style2" xfId="6366"/>
    <cellStyle name="TRANSMISSION RELIABILITY PORTION OF PROJECT" xfId="6367"/>
    <cellStyle name="Tusental (0)_pldt" xfId="6368"/>
    <cellStyle name="Tusental_pldt" xfId="6369"/>
    <cellStyle name="Underl - Style4" xfId="6370"/>
    <cellStyle name="UNLocked" xfId="6371"/>
    <cellStyle name="UNLocked 2" xfId="6372"/>
    <cellStyle name="Unprot" xfId="6373"/>
    <cellStyle name="Unprot$" xfId="6374"/>
    <cellStyle name="Unprot_Ex AFUDC-Unesc." xfId="6375"/>
    <cellStyle name="Unprotect" xfId="6376"/>
    <cellStyle name="Valuta (0)_pldt" xfId="6377"/>
    <cellStyle name="Valuta_pldt" xfId="6378"/>
    <cellStyle name="Warning Text 2" xfId="6379"/>
    <cellStyle name="Warning Text 2 2" xfId="6380"/>
    <cellStyle name="Warning Text 3" xfId="6381"/>
    <cellStyle name="Warning Text 4" xfId="6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176892</xdr:colOff>
      <xdr:row>1</xdr:row>
      <xdr:rowOff>68036</xdr:rowOff>
    </xdr:from>
    <xdr:to>
      <xdr:col>1</xdr:col>
      <xdr:colOff>408214</xdr:colOff>
      <xdr:row>3</xdr:row>
      <xdr:rowOff>40822</xdr:rowOff>
    </xdr:to>
    <xdr:sp macro="[0]!GoalSeek_PVRR1" textlink="">
      <xdr:nvSpPr>
        <xdr:cNvPr id="30" name="TextBox 29"/>
        <xdr:cNvSpPr txBox="1"/>
      </xdr:nvSpPr>
      <xdr:spPr>
        <a:xfrm>
          <a:off x="176892" y="231322"/>
          <a:ext cx="1864179" cy="29935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5875" cmpd="sng">
          <a:solidFill>
            <a:schemeClr val="tx1"/>
          </a:solidFill>
        </a:ln>
        <a:effectLst>
          <a:glow rad="1016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Goal Seek PVRR to Zero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11824/AppData/Local/Microsoft/Windows/Temporary%20Internet%20Files/Content.Outlook/1AMIWC8T/Program%20Costs%20file%205-20-2015_KTM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PVRR Table"/>
      <sheetName val="Generic"/>
      <sheetName val="Table"/>
      <sheetName val="Chart"/>
      <sheetName val="Summary"/>
      <sheetName val="Output"/>
      <sheetName val="Tax Grossup Solar"/>
      <sheetName val="Tax Grossup Interconnection"/>
      <sheetName val="Charts"/>
      <sheetName val="Program Costs file 5-20-2015_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2.9510000000000002E-2</v>
          </cell>
        </row>
        <row r="9">
          <cell r="H9">
            <v>0</v>
          </cell>
        </row>
        <row r="41">
          <cell r="H41">
            <v>6.4546618983515228E-2</v>
          </cell>
        </row>
      </sheetData>
      <sheetData sheetId="8">
        <row r="41">
          <cell r="H41">
            <v>0.24762114978977187</v>
          </cell>
        </row>
      </sheetData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5:AI87"/>
  <sheetViews>
    <sheetView showGridLines="0" tabSelected="1" zoomScale="70" zoomScaleNormal="70" workbookViewId="0">
      <selection activeCell="D2" sqref="D2"/>
    </sheetView>
  </sheetViews>
  <sheetFormatPr defaultColWidth="10.7109375" defaultRowHeight="12.75"/>
  <cols>
    <col min="1" max="1" width="26.42578125" style="1" customWidth="1"/>
    <col min="2" max="2" width="10" style="1" customWidth="1"/>
    <col min="3" max="3" width="10.42578125" style="1" customWidth="1"/>
    <col min="4" max="4" width="10.28515625" style="1" customWidth="1"/>
    <col min="5" max="5" width="14.42578125" style="1" customWidth="1"/>
    <col min="6" max="7" width="13" style="1" customWidth="1"/>
    <col min="8" max="8" width="12.5703125" style="1" customWidth="1"/>
    <col min="9" max="9" width="11.7109375" style="1" customWidth="1"/>
    <col min="10" max="10" width="11.85546875" style="1" customWidth="1"/>
    <col min="11" max="11" width="10.7109375" style="1" customWidth="1"/>
    <col min="12" max="12" width="10.28515625" style="1" customWidth="1"/>
    <col min="13" max="13" width="11.7109375" style="1" customWidth="1"/>
    <col min="14" max="14" width="10.28515625" style="1" customWidth="1"/>
    <col min="15" max="18" width="10.5703125" style="1" customWidth="1"/>
    <col min="19" max="19" width="12.140625" style="1" customWidth="1"/>
    <col min="20" max="20" width="9.85546875" style="1" customWidth="1"/>
    <col min="21" max="21" width="9.5703125" style="1" customWidth="1"/>
    <col min="22" max="22" width="9.140625" style="1" customWidth="1"/>
    <col min="23" max="24" width="9.5703125" style="1" bestFit="1" customWidth="1"/>
    <col min="25" max="25" width="9.140625" style="1" customWidth="1"/>
    <col min="26" max="26" width="9.7109375" style="1" customWidth="1"/>
    <col min="27" max="27" width="10.140625" style="1" customWidth="1"/>
    <col min="28" max="29" width="9.5703125" style="1" customWidth="1"/>
    <col min="30" max="30" width="9.140625" style="1" customWidth="1"/>
    <col min="31" max="31" width="10.85546875" style="1" customWidth="1"/>
    <col min="32" max="32" width="9.5703125" style="1" bestFit="1" customWidth="1"/>
    <col min="33" max="34" width="7.7109375" style="1" customWidth="1"/>
    <col min="35" max="35" width="8.7109375" style="1" customWidth="1"/>
    <col min="36" max="16384" width="10.7109375" style="1"/>
  </cols>
  <sheetData>
    <row r="5" spans="1:35">
      <c r="F5" s="3"/>
      <c r="G5" s="4"/>
      <c r="H5" s="5"/>
      <c r="I5" s="5"/>
      <c r="J5" s="5"/>
      <c r="K5" s="4"/>
      <c r="L5" s="4"/>
      <c r="M5" s="4"/>
      <c r="N5" s="5"/>
      <c r="S5" s="2"/>
      <c r="Y5" s="12"/>
      <c r="AF5" s="2"/>
      <c r="AG5" s="2"/>
      <c r="AH5" s="2"/>
      <c r="AI5" s="2"/>
    </row>
    <row r="6" spans="1:35" ht="18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</row>
    <row r="7" spans="1:35">
      <c r="F7" s="9"/>
      <c r="G7" s="2"/>
      <c r="H7" s="9"/>
      <c r="I7" s="2"/>
      <c r="J7" s="2"/>
      <c r="K7" s="2"/>
      <c r="L7" s="2"/>
      <c r="M7" s="2"/>
      <c r="Y7" s="16"/>
      <c r="AF7" s="2"/>
      <c r="AG7" s="2"/>
      <c r="AH7" s="2"/>
      <c r="AI7" s="2"/>
    </row>
    <row r="8" spans="1:35">
      <c r="B8" s="17" t="s">
        <v>3</v>
      </c>
      <c r="C8" s="17" t="s">
        <v>4</v>
      </c>
      <c r="D8" s="18" t="s">
        <v>5</v>
      </c>
      <c r="H8" s="9"/>
      <c r="I8" s="2"/>
      <c r="J8" s="2"/>
      <c r="K8" s="2"/>
      <c r="L8" s="19"/>
      <c r="M8" s="19"/>
      <c r="T8" s="2"/>
      <c r="Y8" s="16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>
      <c r="A9" s="20" t="s">
        <v>6</v>
      </c>
      <c r="B9" s="21">
        <v>55</v>
      </c>
      <c r="C9" s="114">
        <f>B9</f>
        <v>55</v>
      </c>
      <c r="D9" s="114">
        <f>C9</f>
        <v>55</v>
      </c>
      <c r="E9" s="8" t="s">
        <v>7</v>
      </c>
      <c r="G9" s="107" t="s">
        <v>1</v>
      </c>
      <c r="H9" s="111">
        <v>6.6600000000000006E-2</v>
      </c>
      <c r="I9" s="9"/>
      <c r="J9" s="9"/>
      <c r="K9" s="9"/>
      <c r="L9" s="9"/>
      <c r="M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>
      <c r="A10" s="22" t="s">
        <v>8</v>
      </c>
      <c r="B10" s="113">
        <v>24</v>
      </c>
      <c r="C10" s="21">
        <f>+B10-3</f>
        <v>21</v>
      </c>
      <c r="D10" s="21">
        <f>+B10-6</f>
        <v>18</v>
      </c>
      <c r="E10" s="8" t="s">
        <v>7</v>
      </c>
      <c r="F10" s="8"/>
      <c r="G10" s="115"/>
      <c r="H10" s="128"/>
      <c r="I10" s="9"/>
      <c r="J10" s="9"/>
      <c r="K10" s="9"/>
      <c r="L10" s="9"/>
      <c r="M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>
      <c r="A11" s="22" t="str">
        <f>"kWh / Subscription (month)"</f>
        <v>kWh / Subscription (month)</v>
      </c>
      <c r="B11" s="124">
        <f>ROUND(AVERAGEIF($F$64:$AF$64,"&lt;&gt;0")*8760/12*D16,-2)</f>
        <v>200</v>
      </c>
    </row>
    <row r="12" spans="1:35" ht="13.5" customHeight="1">
      <c r="B12" s="23"/>
      <c r="C12" s="23"/>
      <c r="D12" s="3"/>
      <c r="E12" s="24"/>
      <c r="F12" s="110">
        <v>0</v>
      </c>
      <c r="G12" s="24">
        <f t="shared" ref="G12:AF13" si="0">F12+1</f>
        <v>1</v>
      </c>
      <c r="H12" s="24">
        <f t="shared" si="0"/>
        <v>2</v>
      </c>
      <c r="I12" s="24">
        <f t="shared" si="0"/>
        <v>3</v>
      </c>
      <c r="J12" s="24">
        <f t="shared" si="0"/>
        <v>4</v>
      </c>
      <c r="K12" s="24">
        <f t="shared" si="0"/>
        <v>5</v>
      </c>
      <c r="L12" s="24">
        <f t="shared" si="0"/>
        <v>6</v>
      </c>
      <c r="M12" s="24">
        <f t="shared" si="0"/>
        <v>7</v>
      </c>
      <c r="N12" s="24">
        <f t="shared" si="0"/>
        <v>8</v>
      </c>
      <c r="O12" s="24">
        <f t="shared" si="0"/>
        <v>9</v>
      </c>
      <c r="P12" s="24">
        <f t="shared" si="0"/>
        <v>10</v>
      </c>
      <c r="Q12" s="24">
        <f t="shared" si="0"/>
        <v>11</v>
      </c>
      <c r="R12" s="24">
        <f t="shared" si="0"/>
        <v>12</v>
      </c>
      <c r="S12" s="24">
        <f t="shared" si="0"/>
        <v>13</v>
      </c>
      <c r="T12" s="24">
        <f t="shared" si="0"/>
        <v>14</v>
      </c>
      <c r="U12" s="24">
        <f t="shared" si="0"/>
        <v>15</v>
      </c>
      <c r="V12" s="24">
        <f t="shared" si="0"/>
        <v>16</v>
      </c>
      <c r="W12" s="24">
        <f t="shared" si="0"/>
        <v>17</v>
      </c>
      <c r="X12" s="24">
        <f t="shared" si="0"/>
        <v>18</v>
      </c>
      <c r="Y12" s="24">
        <f t="shared" si="0"/>
        <v>19</v>
      </c>
      <c r="Z12" s="24">
        <f t="shared" si="0"/>
        <v>20</v>
      </c>
      <c r="AA12" s="24">
        <f t="shared" si="0"/>
        <v>21</v>
      </c>
      <c r="AB12" s="24">
        <f t="shared" si="0"/>
        <v>22</v>
      </c>
      <c r="AC12" s="24">
        <f t="shared" si="0"/>
        <v>23</v>
      </c>
      <c r="AD12" s="24">
        <f t="shared" si="0"/>
        <v>24</v>
      </c>
      <c r="AE12" s="24">
        <f t="shared" si="0"/>
        <v>25</v>
      </c>
      <c r="AF12" s="24">
        <f t="shared" si="0"/>
        <v>26</v>
      </c>
    </row>
    <row r="13" spans="1:35" ht="13.5" customHeight="1">
      <c r="A13" s="25" t="s">
        <v>9</v>
      </c>
      <c r="B13" s="26"/>
      <c r="C13" s="26"/>
      <c r="D13" s="27"/>
      <c r="E13" s="28" t="s">
        <v>10</v>
      </c>
      <c r="F13" s="29">
        <v>2015</v>
      </c>
      <c r="G13" s="29">
        <f>F13+1</f>
        <v>2016</v>
      </c>
      <c r="H13" s="29">
        <f t="shared" si="0"/>
        <v>2017</v>
      </c>
      <c r="I13" s="29">
        <f t="shared" si="0"/>
        <v>2018</v>
      </c>
      <c r="J13" s="29">
        <f t="shared" si="0"/>
        <v>2019</v>
      </c>
      <c r="K13" s="29">
        <f t="shared" si="0"/>
        <v>2020</v>
      </c>
      <c r="L13" s="29">
        <f t="shared" si="0"/>
        <v>2021</v>
      </c>
      <c r="M13" s="29">
        <f t="shared" si="0"/>
        <v>2022</v>
      </c>
      <c r="N13" s="29">
        <f t="shared" si="0"/>
        <v>2023</v>
      </c>
      <c r="O13" s="29">
        <f t="shared" si="0"/>
        <v>2024</v>
      </c>
      <c r="P13" s="29">
        <f t="shared" si="0"/>
        <v>2025</v>
      </c>
      <c r="Q13" s="29">
        <f t="shared" si="0"/>
        <v>2026</v>
      </c>
      <c r="R13" s="29">
        <f t="shared" si="0"/>
        <v>2027</v>
      </c>
      <c r="S13" s="29">
        <f t="shared" si="0"/>
        <v>2028</v>
      </c>
      <c r="T13" s="29">
        <f t="shared" si="0"/>
        <v>2029</v>
      </c>
      <c r="U13" s="29">
        <f t="shared" si="0"/>
        <v>2030</v>
      </c>
      <c r="V13" s="29">
        <f t="shared" si="0"/>
        <v>2031</v>
      </c>
      <c r="W13" s="29">
        <f t="shared" si="0"/>
        <v>2032</v>
      </c>
      <c r="X13" s="29">
        <f t="shared" si="0"/>
        <v>2033</v>
      </c>
      <c r="Y13" s="29">
        <f t="shared" si="0"/>
        <v>2034</v>
      </c>
      <c r="Z13" s="29">
        <f t="shared" si="0"/>
        <v>2035</v>
      </c>
      <c r="AA13" s="29">
        <f t="shared" si="0"/>
        <v>2036</v>
      </c>
      <c r="AB13" s="29">
        <f t="shared" si="0"/>
        <v>2037</v>
      </c>
      <c r="AC13" s="29">
        <f t="shared" si="0"/>
        <v>2038</v>
      </c>
      <c r="AD13" s="29">
        <f t="shared" si="0"/>
        <v>2039</v>
      </c>
      <c r="AE13" s="29">
        <f t="shared" si="0"/>
        <v>2040</v>
      </c>
      <c r="AF13" s="29">
        <f t="shared" si="0"/>
        <v>2041</v>
      </c>
    </row>
    <row r="14" spans="1:35">
      <c r="A14" s="30"/>
      <c r="B14"/>
      <c r="C14"/>
      <c r="D14" s="31"/>
      <c r="E14" s="32"/>
      <c r="F14" s="11"/>
      <c r="G14" s="9"/>
      <c r="H14" s="33"/>
      <c r="I14" s="34"/>
      <c r="J14" s="9"/>
      <c r="K14" s="9"/>
      <c r="L14" s="9"/>
      <c r="M14" s="9"/>
      <c r="N14" s="9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5"/>
      <c r="AC14" s="9"/>
      <c r="AD14" s="9"/>
      <c r="AE14" s="9"/>
      <c r="AF14" s="9"/>
    </row>
    <row r="15" spans="1:35">
      <c r="A15" s="30" t="s">
        <v>11</v>
      </c>
      <c r="B15"/>
      <c r="C15"/>
      <c r="D15" s="110">
        <v>15000</v>
      </c>
      <c r="E15" s="32"/>
      <c r="F15" s="10">
        <v>0</v>
      </c>
      <c r="G15" s="10">
        <v>0</v>
      </c>
      <c r="H15" s="10">
        <f t="shared" ref="H15:AF15" si="1">$D$15</f>
        <v>15000</v>
      </c>
      <c r="I15" s="10">
        <f t="shared" si="1"/>
        <v>15000</v>
      </c>
      <c r="J15" s="10">
        <f t="shared" si="1"/>
        <v>15000</v>
      </c>
      <c r="K15" s="10">
        <f t="shared" si="1"/>
        <v>15000</v>
      </c>
      <c r="L15" s="10">
        <f t="shared" si="1"/>
        <v>15000</v>
      </c>
      <c r="M15" s="10">
        <f t="shared" si="1"/>
        <v>15000</v>
      </c>
      <c r="N15" s="10">
        <f t="shared" si="1"/>
        <v>15000</v>
      </c>
      <c r="O15" s="10">
        <f t="shared" si="1"/>
        <v>15000</v>
      </c>
      <c r="P15" s="10">
        <f t="shared" si="1"/>
        <v>15000</v>
      </c>
      <c r="Q15" s="10">
        <f t="shared" si="1"/>
        <v>15000</v>
      </c>
      <c r="R15" s="10">
        <f t="shared" si="1"/>
        <v>15000</v>
      </c>
      <c r="S15" s="10">
        <f t="shared" si="1"/>
        <v>15000</v>
      </c>
      <c r="T15" s="10">
        <f t="shared" si="1"/>
        <v>15000</v>
      </c>
      <c r="U15" s="10">
        <f t="shared" si="1"/>
        <v>15000</v>
      </c>
      <c r="V15" s="10">
        <f t="shared" si="1"/>
        <v>15000</v>
      </c>
      <c r="W15" s="10">
        <f t="shared" si="1"/>
        <v>15000</v>
      </c>
      <c r="X15" s="10">
        <f t="shared" si="1"/>
        <v>15000</v>
      </c>
      <c r="Y15" s="10">
        <f t="shared" si="1"/>
        <v>15000</v>
      </c>
      <c r="Z15" s="10">
        <f t="shared" si="1"/>
        <v>15000</v>
      </c>
      <c r="AA15" s="10">
        <f t="shared" si="1"/>
        <v>15000</v>
      </c>
      <c r="AB15" s="10">
        <f t="shared" si="1"/>
        <v>15000</v>
      </c>
      <c r="AC15" s="10">
        <f t="shared" si="1"/>
        <v>15000</v>
      </c>
      <c r="AD15" s="10">
        <f t="shared" si="1"/>
        <v>15000</v>
      </c>
      <c r="AE15" s="10">
        <f t="shared" si="1"/>
        <v>15000</v>
      </c>
      <c r="AF15" s="10">
        <f t="shared" si="1"/>
        <v>15000</v>
      </c>
    </row>
    <row r="16" spans="1:35">
      <c r="A16" s="30" t="s">
        <v>12</v>
      </c>
      <c r="B16"/>
      <c r="C16"/>
      <c r="D16" s="110">
        <v>1</v>
      </c>
      <c r="E16" s="32"/>
      <c r="F16" s="10">
        <v>0</v>
      </c>
      <c r="G16" s="10">
        <v>0</v>
      </c>
      <c r="H16" s="36">
        <f t="shared" ref="H16:AF16" si="2">$D$16</f>
        <v>1</v>
      </c>
      <c r="I16" s="36">
        <f t="shared" si="2"/>
        <v>1</v>
      </c>
      <c r="J16" s="36">
        <f t="shared" si="2"/>
        <v>1</v>
      </c>
      <c r="K16" s="36">
        <f t="shared" si="2"/>
        <v>1</v>
      </c>
      <c r="L16" s="36">
        <f t="shared" si="2"/>
        <v>1</v>
      </c>
      <c r="M16" s="36">
        <f t="shared" si="2"/>
        <v>1</v>
      </c>
      <c r="N16" s="36">
        <f t="shared" si="2"/>
        <v>1</v>
      </c>
      <c r="O16" s="36">
        <f t="shared" si="2"/>
        <v>1</v>
      </c>
      <c r="P16" s="36">
        <f t="shared" si="2"/>
        <v>1</v>
      </c>
      <c r="Q16" s="36">
        <f t="shared" si="2"/>
        <v>1</v>
      </c>
      <c r="R16" s="36">
        <f t="shared" si="2"/>
        <v>1</v>
      </c>
      <c r="S16" s="36">
        <f t="shared" si="2"/>
        <v>1</v>
      </c>
      <c r="T16" s="36">
        <f t="shared" si="2"/>
        <v>1</v>
      </c>
      <c r="U16" s="36">
        <f t="shared" si="2"/>
        <v>1</v>
      </c>
      <c r="V16" s="36">
        <f t="shared" si="2"/>
        <v>1</v>
      </c>
      <c r="W16" s="36">
        <f t="shared" si="2"/>
        <v>1</v>
      </c>
      <c r="X16" s="36">
        <f t="shared" si="2"/>
        <v>1</v>
      </c>
      <c r="Y16" s="36">
        <f t="shared" si="2"/>
        <v>1</v>
      </c>
      <c r="Z16" s="36">
        <f t="shared" si="2"/>
        <v>1</v>
      </c>
      <c r="AA16" s="36">
        <f t="shared" si="2"/>
        <v>1</v>
      </c>
      <c r="AB16" s="36">
        <f t="shared" si="2"/>
        <v>1</v>
      </c>
      <c r="AC16" s="36">
        <f t="shared" si="2"/>
        <v>1</v>
      </c>
      <c r="AD16" s="36">
        <f t="shared" si="2"/>
        <v>1</v>
      </c>
      <c r="AE16" s="36">
        <f t="shared" si="2"/>
        <v>1</v>
      </c>
      <c r="AF16" s="36">
        <f t="shared" si="2"/>
        <v>1</v>
      </c>
    </row>
    <row r="17" spans="1:35">
      <c r="A17" s="30" t="s">
        <v>14</v>
      </c>
      <c r="B17"/>
      <c r="C17"/>
      <c r="D17" s="31"/>
      <c r="E17" s="32"/>
      <c r="F17" s="10">
        <v>0</v>
      </c>
      <c r="G17" s="10">
        <v>0</v>
      </c>
      <c r="H17" s="38">
        <v>0.5</v>
      </c>
      <c r="I17" s="38">
        <v>0.75</v>
      </c>
      <c r="J17" s="38">
        <v>1</v>
      </c>
      <c r="K17" s="39">
        <v>1</v>
      </c>
      <c r="L17" s="39">
        <f t="shared" ref="L17:AF17" si="3">K17</f>
        <v>1</v>
      </c>
      <c r="M17" s="39">
        <f t="shared" si="3"/>
        <v>1</v>
      </c>
      <c r="N17" s="39">
        <f t="shared" si="3"/>
        <v>1</v>
      </c>
      <c r="O17" s="39">
        <f t="shared" si="3"/>
        <v>1</v>
      </c>
      <c r="P17" s="39">
        <f t="shared" si="3"/>
        <v>1</v>
      </c>
      <c r="Q17" s="39">
        <f t="shared" si="3"/>
        <v>1</v>
      </c>
      <c r="R17" s="39">
        <f t="shared" si="3"/>
        <v>1</v>
      </c>
      <c r="S17" s="39">
        <f t="shared" si="3"/>
        <v>1</v>
      </c>
      <c r="T17" s="39">
        <f t="shared" si="3"/>
        <v>1</v>
      </c>
      <c r="U17" s="39">
        <f t="shared" si="3"/>
        <v>1</v>
      </c>
      <c r="V17" s="39">
        <f t="shared" si="3"/>
        <v>1</v>
      </c>
      <c r="W17" s="39">
        <f t="shared" si="3"/>
        <v>1</v>
      </c>
      <c r="X17" s="39">
        <f t="shared" si="3"/>
        <v>1</v>
      </c>
      <c r="Y17" s="39">
        <f t="shared" si="3"/>
        <v>1</v>
      </c>
      <c r="Z17" s="39">
        <f t="shared" si="3"/>
        <v>1</v>
      </c>
      <c r="AA17" s="39">
        <f t="shared" si="3"/>
        <v>1</v>
      </c>
      <c r="AB17" s="39">
        <f t="shared" si="3"/>
        <v>1</v>
      </c>
      <c r="AC17" s="39">
        <f t="shared" si="3"/>
        <v>1</v>
      </c>
      <c r="AD17" s="39">
        <f t="shared" si="3"/>
        <v>1</v>
      </c>
      <c r="AE17" s="39">
        <f t="shared" si="3"/>
        <v>1</v>
      </c>
      <c r="AF17" s="39">
        <f t="shared" si="3"/>
        <v>1</v>
      </c>
    </row>
    <row r="18" spans="1:35">
      <c r="A18" s="30"/>
      <c r="B18"/>
      <c r="C18"/>
      <c r="D18" s="31"/>
      <c r="E18" s="32"/>
      <c r="F18" s="10"/>
      <c r="G18" s="10"/>
      <c r="H18" s="10"/>
      <c r="I18" s="10"/>
      <c r="J18" s="1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5">
      <c r="A19" s="30" t="s">
        <v>13</v>
      </c>
      <c r="B19"/>
      <c r="C19"/>
    </row>
    <row r="20" spans="1:35">
      <c r="A20" s="118" t="s">
        <v>16</v>
      </c>
      <c r="B20"/>
      <c r="C20"/>
      <c r="D20" s="110">
        <v>2</v>
      </c>
      <c r="E20" s="32"/>
      <c r="F20" s="10">
        <v>0</v>
      </c>
      <c r="G20" s="10">
        <v>0</v>
      </c>
      <c r="H20" s="36">
        <f t="shared" ref="H20:AF20" si="4">$D$20</f>
        <v>2</v>
      </c>
      <c r="I20" s="36">
        <f t="shared" si="4"/>
        <v>2</v>
      </c>
      <c r="J20" s="36">
        <f t="shared" si="4"/>
        <v>2</v>
      </c>
      <c r="K20" s="36">
        <f t="shared" si="4"/>
        <v>2</v>
      </c>
      <c r="L20" s="36">
        <f t="shared" si="4"/>
        <v>2</v>
      </c>
      <c r="M20" s="36">
        <f t="shared" si="4"/>
        <v>2</v>
      </c>
      <c r="N20" s="36">
        <f t="shared" si="4"/>
        <v>2</v>
      </c>
      <c r="O20" s="36">
        <f t="shared" si="4"/>
        <v>2</v>
      </c>
      <c r="P20" s="36">
        <f t="shared" si="4"/>
        <v>2</v>
      </c>
      <c r="Q20" s="36">
        <f t="shared" si="4"/>
        <v>2</v>
      </c>
      <c r="R20" s="36">
        <f t="shared" si="4"/>
        <v>2</v>
      </c>
      <c r="S20" s="36">
        <f t="shared" si="4"/>
        <v>2</v>
      </c>
      <c r="T20" s="36">
        <f t="shared" si="4"/>
        <v>2</v>
      </c>
      <c r="U20" s="36">
        <f t="shared" si="4"/>
        <v>2</v>
      </c>
      <c r="V20" s="36">
        <f t="shared" si="4"/>
        <v>2</v>
      </c>
      <c r="W20" s="36">
        <f t="shared" si="4"/>
        <v>2</v>
      </c>
      <c r="X20" s="36">
        <f t="shared" si="4"/>
        <v>2</v>
      </c>
      <c r="Y20" s="36">
        <f t="shared" si="4"/>
        <v>2</v>
      </c>
      <c r="Z20" s="36">
        <f t="shared" si="4"/>
        <v>2</v>
      </c>
      <c r="AA20" s="36">
        <f t="shared" si="4"/>
        <v>2</v>
      </c>
      <c r="AB20" s="36">
        <f t="shared" si="4"/>
        <v>2</v>
      </c>
      <c r="AC20" s="36">
        <f t="shared" si="4"/>
        <v>2</v>
      </c>
      <c r="AD20" s="36">
        <f t="shared" si="4"/>
        <v>2</v>
      </c>
      <c r="AE20" s="36">
        <f t="shared" si="4"/>
        <v>2</v>
      </c>
      <c r="AF20" s="36">
        <f t="shared" si="4"/>
        <v>2</v>
      </c>
    </row>
    <row r="21" spans="1:35">
      <c r="A21" s="118" t="s">
        <v>17</v>
      </c>
      <c r="B21"/>
      <c r="C21"/>
      <c r="D21" s="110">
        <v>4</v>
      </c>
      <c r="E21" s="32"/>
      <c r="F21" s="10">
        <v>0</v>
      </c>
      <c r="G21" s="10">
        <v>0</v>
      </c>
      <c r="H21" s="36">
        <f>$D$21</f>
        <v>4</v>
      </c>
      <c r="I21" s="36">
        <f t="shared" ref="I21:AF21" si="5">$D$21</f>
        <v>4</v>
      </c>
      <c r="J21" s="36">
        <f t="shared" si="5"/>
        <v>4</v>
      </c>
      <c r="K21" s="36">
        <f t="shared" si="5"/>
        <v>4</v>
      </c>
      <c r="L21" s="36">
        <f t="shared" si="5"/>
        <v>4</v>
      </c>
      <c r="M21" s="36">
        <f t="shared" si="5"/>
        <v>4</v>
      </c>
      <c r="N21" s="36">
        <f t="shared" si="5"/>
        <v>4</v>
      </c>
      <c r="O21" s="36">
        <f t="shared" si="5"/>
        <v>4</v>
      </c>
      <c r="P21" s="36">
        <f t="shared" si="5"/>
        <v>4</v>
      </c>
      <c r="Q21" s="36">
        <f t="shared" si="5"/>
        <v>4</v>
      </c>
      <c r="R21" s="36">
        <f t="shared" si="5"/>
        <v>4</v>
      </c>
      <c r="S21" s="36">
        <f t="shared" si="5"/>
        <v>4</v>
      </c>
      <c r="T21" s="36">
        <f t="shared" si="5"/>
        <v>4</v>
      </c>
      <c r="U21" s="36">
        <f t="shared" si="5"/>
        <v>4</v>
      </c>
      <c r="V21" s="36">
        <f t="shared" si="5"/>
        <v>4</v>
      </c>
      <c r="W21" s="36">
        <f t="shared" si="5"/>
        <v>4</v>
      </c>
      <c r="X21" s="36">
        <f t="shared" si="5"/>
        <v>4</v>
      </c>
      <c r="Y21" s="36">
        <f t="shared" si="5"/>
        <v>4</v>
      </c>
      <c r="Z21" s="36">
        <f t="shared" si="5"/>
        <v>4</v>
      </c>
      <c r="AA21" s="36">
        <f t="shared" si="5"/>
        <v>4</v>
      </c>
      <c r="AB21" s="36">
        <f t="shared" si="5"/>
        <v>4</v>
      </c>
      <c r="AC21" s="36">
        <f t="shared" si="5"/>
        <v>4</v>
      </c>
      <c r="AD21" s="36">
        <f t="shared" si="5"/>
        <v>4</v>
      </c>
      <c r="AE21" s="36">
        <f t="shared" si="5"/>
        <v>4</v>
      </c>
      <c r="AF21" s="36">
        <f t="shared" si="5"/>
        <v>4</v>
      </c>
    </row>
    <row r="23" spans="1:35">
      <c r="A23" s="30" t="s">
        <v>47</v>
      </c>
    </row>
    <row r="24" spans="1:35">
      <c r="A24" s="118" t="s">
        <v>16</v>
      </c>
      <c r="B24"/>
      <c r="C24"/>
      <c r="D24" s="31"/>
      <c r="E24" s="119"/>
      <c r="F24" s="44">
        <f t="shared" ref="F24:AF24" si="6">$D$15*$C29/$D20*F$17</f>
        <v>0</v>
      </c>
      <c r="G24" s="44">
        <f t="shared" si="6"/>
        <v>0</v>
      </c>
      <c r="H24" s="44">
        <f>$D$15*$C29/$D20*H$17</f>
        <v>1125</v>
      </c>
      <c r="I24" s="44">
        <f t="shared" si="6"/>
        <v>1687.5</v>
      </c>
      <c r="J24" s="44">
        <f t="shared" si="6"/>
        <v>2250</v>
      </c>
      <c r="K24" s="44">
        <f t="shared" si="6"/>
        <v>2250</v>
      </c>
      <c r="L24" s="44">
        <f t="shared" si="6"/>
        <v>2250</v>
      </c>
      <c r="M24" s="44">
        <f t="shared" si="6"/>
        <v>2250</v>
      </c>
      <c r="N24" s="44">
        <f t="shared" si="6"/>
        <v>2250</v>
      </c>
      <c r="O24" s="44">
        <f t="shared" si="6"/>
        <v>2250</v>
      </c>
      <c r="P24" s="44">
        <f t="shared" si="6"/>
        <v>2250</v>
      </c>
      <c r="Q24" s="44">
        <f t="shared" si="6"/>
        <v>2250</v>
      </c>
      <c r="R24" s="44">
        <f t="shared" si="6"/>
        <v>2250</v>
      </c>
      <c r="S24" s="44">
        <f t="shared" si="6"/>
        <v>2250</v>
      </c>
      <c r="T24" s="44">
        <f t="shared" si="6"/>
        <v>2250</v>
      </c>
      <c r="U24" s="44">
        <f t="shared" si="6"/>
        <v>2250</v>
      </c>
      <c r="V24" s="44">
        <f t="shared" si="6"/>
        <v>2250</v>
      </c>
      <c r="W24" s="44">
        <f t="shared" si="6"/>
        <v>2250</v>
      </c>
      <c r="X24" s="44">
        <f t="shared" si="6"/>
        <v>2250</v>
      </c>
      <c r="Y24" s="44">
        <f t="shared" si="6"/>
        <v>2250</v>
      </c>
      <c r="Z24" s="44">
        <f t="shared" si="6"/>
        <v>2250</v>
      </c>
      <c r="AA24" s="44">
        <f t="shared" si="6"/>
        <v>2250</v>
      </c>
      <c r="AB24" s="44">
        <f t="shared" si="6"/>
        <v>2250</v>
      </c>
      <c r="AC24" s="44">
        <f t="shared" si="6"/>
        <v>2250</v>
      </c>
      <c r="AD24" s="44">
        <f t="shared" si="6"/>
        <v>2250</v>
      </c>
      <c r="AE24" s="44">
        <f t="shared" si="6"/>
        <v>2250</v>
      </c>
      <c r="AF24" s="44">
        <f t="shared" si="6"/>
        <v>2250</v>
      </c>
    </row>
    <row r="25" spans="1:35">
      <c r="A25" s="123" t="s">
        <v>17</v>
      </c>
      <c r="B25"/>
      <c r="C25"/>
      <c r="D25" s="31"/>
      <c r="E25" s="40"/>
      <c r="F25" s="41">
        <f t="shared" ref="F25:AF25" si="7">$D$15*$C30/$D21*F$17</f>
        <v>0</v>
      </c>
      <c r="G25" s="41">
        <f t="shared" si="7"/>
        <v>0</v>
      </c>
      <c r="H25" s="41">
        <f t="shared" si="7"/>
        <v>562.5</v>
      </c>
      <c r="I25" s="41">
        <f t="shared" si="7"/>
        <v>843.75</v>
      </c>
      <c r="J25" s="41">
        <f t="shared" si="7"/>
        <v>1125</v>
      </c>
      <c r="K25" s="41">
        <f t="shared" si="7"/>
        <v>1125</v>
      </c>
      <c r="L25" s="41">
        <f t="shared" si="7"/>
        <v>1125</v>
      </c>
      <c r="M25" s="41">
        <f t="shared" si="7"/>
        <v>1125</v>
      </c>
      <c r="N25" s="41">
        <f t="shared" si="7"/>
        <v>1125</v>
      </c>
      <c r="O25" s="41">
        <f t="shared" si="7"/>
        <v>1125</v>
      </c>
      <c r="P25" s="41">
        <f t="shared" si="7"/>
        <v>1125</v>
      </c>
      <c r="Q25" s="41">
        <f t="shared" si="7"/>
        <v>1125</v>
      </c>
      <c r="R25" s="41">
        <f t="shared" si="7"/>
        <v>1125</v>
      </c>
      <c r="S25" s="41">
        <f t="shared" si="7"/>
        <v>1125</v>
      </c>
      <c r="T25" s="41">
        <f t="shared" si="7"/>
        <v>1125</v>
      </c>
      <c r="U25" s="41">
        <f t="shared" si="7"/>
        <v>1125</v>
      </c>
      <c r="V25" s="41">
        <f t="shared" si="7"/>
        <v>1125</v>
      </c>
      <c r="W25" s="41">
        <f t="shared" si="7"/>
        <v>1125</v>
      </c>
      <c r="X25" s="41">
        <f t="shared" si="7"/>
        <v>1125</v>
      </c>
      <c r="Y25" s="41">
        <f t="shared" si="7"/>
        <v>1125</v>
      </c>
      <c r="Z25" s="41">
        <f t="shared" si="7"/>
        <v>1125</v>
      </c>
      <c r="AA25" s="41">
        <f t="shared" si="7"/>
        <v>1125</v>
      </c>
      <c r="AB25" s="41">
        <f t="shared" si="7"/>
        <v>1125</v>
      </c>
      <c r="AC25" s="41">
        <f t="shared" si="7"/>
        <v>1125</v>
      </c>
      <c r="AD25" s="41">
        <f t="shared" si="7"/>
        <v>1125</v>
      </c>
      <c r="AE25" s="41">
        <f t="shared" si="7"/>
        <v>1125</v>
      </c>
      <c r="AF25" s="41">
        <f t="shared" si="7"/>
        <v>1125</v>
      </c>
    </row>
    <row r="26" spans="1:35">
      <c r="A26" s="120" t="s">
        <v>48</v>
      </c>
      <c r="B26"/>
      <c r="C26"/>
      <c r="D26" s="31"/>
      <c r="E26" s="119"/>
      <c r="F26" s="44">
        <f t="shared" ref="F26:I26" si="8">SUM(F24:F25)</f>
        <v>0</v>
      </c>
      <c r="G26" s="44">
        <f t="shared" si="8"/>
        <v>0</v>
      </c>
      <c r="H26" s="44">
        <f t="shared" si="8"/>
        <v>1687.5</v>
      </c>
      <c r="I26" s="44">
        <f t="shared" si="8"/>
        <v>2531.25</v>
      </c>
      <c r="J26" s="44">
        <f>SUM(J24:J25)</f>
        <v>3375</v>
      </c>
      <c r="K26" s="44">
        <f t="shared" ref="K26:AF26" si="9">SUM(K24:K25)</f>
        <v>3375</v>
      </c>
      <c r="L26" s="44">
        <f t="shared" si="9"/>
        <v>3375</v>
      </c>
      <c r="M26" s="44">
        <f t="shared" si="9"/>
        <v>3375</v>
      </c>
      <c r="N26" s="44">
        <f t="shared" si="9"/>
        <v>3375</v>
      </c>
      <c r="O26" s="44">
        <f t="shared" si="9"/>
        <v>3375</v>
      </c>
      <c r="P26" s="44">
        <f t="shared" si="9"/>
        <v>3375</v>
      </c>
      <c r="Q26" s="44">
        <f t="shared" si="9"/>
        <v>3375</v>
      </c>
      <c r="R26" s="44">
        <f t="shared" si="9"/>
        <v>3375</v>
      </c>
      <c r="S26" s="44">
        <f t="shared" si="9"/>
        <v>3375</v>
      </c>
      <c r="T26" s="44">
        <f t="shared" si="9"/>
        <v>3375</v>
      </c>
      <c r="U26" s="44">
        <f t="shared" si="9"/>
        <v>3375</v>
      </c>
      <c r="V26" s="44">
        <f t="shared" si="9"/>
        <v>3375</v>
      </c>
      <c r="W26" s="44">
        <f t="shared" si="9"/>
        <v>3375</v>
      </c>
      <c r="X26" s="44">
        <f t="shared" si="9"/>
        <v>3375</v>
      </c>
      <c r="Y26" s="44">
        <f t="shared" si="9"/>
        <v>3375</v>
      </c>
      <c r="Z26" s="44">
        <f t="shared" si="9"/>
        <v>3375</v>
      </c>
      <c r="AA26" s="44">
        <f t="shared" si="9"/>
        <v>3375</v>
      </c>
      <c r="AB26" s="44">
        <f t="shared" si="9"/>
        <v>3375</v>
      </c>
      <c r="AC26" s="44">
        <f t="shared" si="9"/>
        <v>3375</v>
      </c>
      <c r="AD26" s="44">
        <f t="shared" si="9"/>
        <v>3375</v>
      </c>
      <c r="AE26" s="44">
        <f t="shared" si="9"/>
        <v>3375</v>
      </c>
      <c r="AF26" s="44">
        <f t="shared" si="9"/>
        <v>3375</v>
      </c>
    </row>
    <row r="27" spans="1:35">
      <c r="A27" s="30"/>
      <c r="B27"/>
      <c r="C27"/>
      <c r="D27" s="31"/>
      <c r="E27" s="11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5">
      <c r="A28" s="42" t="s">
        <v>15</v>
      </c>
      <c r="B28" s="43"/>
      <c r="C28" s="44"/>
      <c r="D28" s="126" t="s">
        <v>42</v>
      </c>
      <c r="E28" s="45"/>
      <c r="F28" s="46"/>
      <c r="G28" s="4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5" s="2" customFormat="1">
      <c r="A29" s="48" t="s">
        <v>16</v>
      </c>
      <c r="B29" s="49"/>
      <c r="C29" s="38">
        <v>0.3</v>
      </c>
      <c r="D29" s="45">
        <f>+NPV(Discount_Rate,F29:AI29)*(1+Discount_Rate)^(0.5)</f>
        <v>111092.42309042436</v>
      </c>
      <c r="E29" s="45">
        <f>SUM(F29:AI29)</f>
        <v>261900</v>
      </c>
      <c r="F29" s="121">
        <f t="shared" ref="F29:O31" si="10">$D$15*Block*12*F$17/1000*$C29</f>
        <v>0</v>
      </c>
      <c r="G29" s="121">
        <f t="shared" si="10"/>
        <v>0</v>
      </c>
      <c r="H29" s="45">
        <f t="shared" si="10"/>
        <v>5400</v>
      </c>
      <c r="I29" s="45">
        <f t="shared" si="10"/>
        <v>8100</v>
      </c>
      <c r="J29" s="45">
        <f t="shared" si="10"/>
        <v>10800</v>
      </c>
      <c r="K29" s="45">
        <f t="shared" si="10"/>
        <v>10800</v>
      </c>
      <c r="L29" s="45">
        <f t="shared" si="10"/>
        <v>10800</v>
      </c>
      <c r="M29" s="45">
        <f t="shared" si="10"/>
        <v>10800</v>
      </c>
      <c r="N29" s="45">
        <f t="shared" si="10"/>
        <v>10800</v>
      </c>
      <c r="O29" s="45">
        <f t="shared" si="10"/>
        <v>10800</v>
      </c>
      <c r="P29" s="45">
        <f t="shared" ref="P29:Y31" si="11">$D$15*Block*12*P$17/1000*$C29</f>
        <v>10800</v>
      </c>
      <c r="Q29" s="45">
        <f t="shared" si="11"/>
        <v>10800</v>
      </c>
      <c r="R29" s="45">
        <f t="shared" si="11"/>
        <v>10800</v>
      </c>
      <c r="S29" s="45">
        <f t="shared" si="11"/>
        <v>10800</v>
      </c>
      <c r="T29" s="45">
        <f t="shared" si="11"/>
        <v>10800</v>
      </c>
      <c r="U29" s="45">
        <f t="shared" si="11"/>
        <v>10800</v>
      </c>
      <c r="V29" s="45">
        <f t="shared" si="11"/>
        <v>10800</v>
      </c>
      <c r="W29" s="45">
        <f t="shared" si="11"/>
        <v>10800</v>
      </c>
      <c r="X29" s="45">
        <f t="shared" si="11"/>
        <v>10800</v>
      </c>
      <c r="Y29" s="45">
        <f t="shared" si="11"/>
        <v>10800</v>
      </c>
      <c r="Z29" s="45">
        <f t="shared" ref="Z29:AF31" si="12">$D$15*Block*12*Z$17/1000*$C29</f>
        <v>10800</v>
      </c>
      <c r="AA29" s="45">
        <f t="shared" si="12"/>
        <v>10800</v>
      </c>
      <c r="AB29" s="45">
        <f t="shared" si="12"/>
        <v>10800</v>
      </c>
      <c r="AC29" s="45">
        <f t="shared" si="12"/>
        <v>10800</v>
      </c>
      <c r="AD29" s="45">
        <f t="shared" si="12"/>
        <v>10800</v>
      </c>
      <c r="AE29" s="45">
        <f t="shared" si="12"/>
        <v>10800</v>
      </c>
      <c r="AF29" s="45">
        <f t="shared" si="12"/>
        <v>10800</v>
      </c>
      <c r="AG29" s="1"/>
      <c r="AH29" s="1"/>
      <c r="AI29" s="1"/>
    </row>
    <row r="30" spans="1:35" s="2" customFormat="1">
      <c r="A30" s="48" t="s">
        <v>17</v>
      </c>
      <c r="B30" s="49"/>
      <c r="C30" s="38">
        <v>0.3</v>
      </c>
      <c r="D30" s="45">
        <f>+NPV(Discount_Rate,F30:AI30)*(1+Discount_Rate)^(0.5)</f>
        <v>111092.42309042436</v>
      </c>
      <c r="E30" s="45">
        <f>SUM(F30:AI30)</f>
        <v>261900</v>
      </c>
      <c r="F30" s="121">
        <f t="shared" si="10"/>
        <v>0</v>
      </c>
      <c r="G30" s="121">
        <f t="shared" si="10"/>
        <v>0</v>
      </c>
      <c r="H30" s="45">
        <f t="shared" si="10"/>
        <v>5400</v>
      </c>
      <c r="I30" s="45">
        <f t="shared" si="10"/>
        <v>8100</v>
      </c>
      <c r="J30" s="45">
        <f t="shared" si="10"/>
        <v>10800</v>
      </c>
      <c r="K30" s="45">
        <f t="shared" si="10"/>
        <v>10800</v>
      </c>
      <c r="L30" s="45">
        <f t="shared" si="10"/>
        <v>10800</v>
      </c>
      <c r="M30" s="45">
        <f t="shared" si="10"/>
        <v>10800</v>
      </c>
      <c r="N30" s="45">
        <f t="shared" si="10"/>
        <v>10800</v>
      </c>
      <c r="O30" s="45">
        <f t="shared" si="10"/>
        <v>10800</v>
      </c>
      <c r="P30" s="45">
        <f t="shared" si="11"/>
        <v>10800</v>
      </c>
      <c r="Q30" s="45">
        <f t="shared" si="11"/>
        <v>10800</v>
      </c>
      <c r="R30" s="45">
        <f t="shared" si="11"/>
        <v>10800</v>
      </c>
      <c r="S30" s="45">
        <f t="shared" si="11"/>
        <v>10800</v>
      </c>
      <c r="T30" s="45">
        <f t="shared" si="11"/>
        <v>10800</v>
      </c>
      <c r="U30" s="45">
        <f t="shared" si="11"/>
        <v>10800</v>
      </c>
      <c r="V30" s="45">
        <f t="shared" si="11"/>
        <v>10800</v>
      </c>
      <c r="W30" s="45">
        <f t="shared" si="11"/>
        <v>10800</v>
      </c>
      <c r="X30" s="45">
        <f t="shared" si="11"/>
        <v>10800</v>
      </c>
      <c r="Y30" s="45">
        <f t="shared" si="11"/>
        <v>10800</v>
      </c>
      <c r="Z30" s="45">
        <f t="shared" si="12"/>
        <v>10800</v>
      </c>
      <c r="AA30" s="45">
        <f t="shared" si="12"/>
        <v>10800</v>
      </c>
      <c r="AB30" s="45">
        <f t="shared" si="12"/>
        <v>10800</v>
      </c>
      <c r="AC30" s="45">
        <f t="shared" si="12"/>
        <v>10800</v>
      </c>
      <c r="AD30" s="45">
        <f t="shared" si="12"/>
        <v>10800</v>
      </c>
      <c r="AE30" s="45">
        <f t="shared" si="12"/>
        <v>10800</v>
      </c>
      <c r="AF30" s="45">
        <f t="shared" si="12"/>
        <v>10800</v>
      </c>
      <c r="AG30" s="1"/>
      <c r="AH30" s="1"/>
      <c r="AI30" s="1"/>
    </row>
    <row r="31" spans="1:35" s="2" customFormat="1">
      <c r="A31" s="50" t="s">
        <v>18</v>
      </c>
      <c r="B31" s="49"/>
      <c r="C31" s="51">
        <f>1-C29-C30</f>
        <v>0.39999999999999997</v>
      </c>
      <c r="D31" s="52">
        <f>+NPV(Discount_Rate,F31:AI31)*(1+Discount_Rate)^(0.5)</f>
        <v>148123.23078723243</v>
      </c>
      <c r="E31" s="53">
        <f>SUM(F31:AI31)</f>
        <v>349200</v>
      </c>
      <c r="F31" s="122">
        <f t="shared" si="10"/>
        <v>0</v>
      </c>
      <c r="G31" s="122">
        <f t="shared" si="10"/>
        <v>0</v>
      </c>
      <c r="H31" s="53">
        <f t="shared" si="10"/>
        <v>7199.9999999999991</v>
      </c>
      <c r="I31" s="53">
        <f t="shared" si="10"/>
        <v>10800</v>
      </c>
      <c r="J31" s="53">
        <f t="shared" si="10"/>
        <v>14399.999999999998</v>
      </c>
      <c r="K31" s="53">
        <f t="shared" si="10"/>
        <v>14399.999999999998</v>
      </c>
      <c r="L31" s="53">
        <f t="shared" si="10"/>
        <v>14399.999999999998</v>
      </c>
      <c r="M31" s="53">
        <f t="shared" si="10"/>
        <v>14399.999999999998</v>
      </c>
      <c r="N31" s="53">
        <f t="shared" si="10"/>
        <v>14399.999999999998</v>
      </c>
      <c r="O31" s="53">
        <f t="shared" si="10"/>
        <v>14399.999999999998</v>
      </c>
      <c r="P31" s="53">
        <f t="shared" si="11"/>
        <v>14399.999999999998</v>
      </c>
      <c r="Q31" s="53">
        <f t="shared" si="11"/>
        <v>14399.999999999998</v>
      </c>
      <c r="R31" s="53">
        <f t="shared" si="11"/>
        <v>14399.999999999998</v>
      </c>
      <c r="S31" s="53">
        <f t="shared" si="11"/>
        <v>14399.999999999998</v>
      </c>
      <c r="T31" s="53">
        <f t="shared" si="11"/>
        <v>14399.999999999998</v>
      </c>
      <c r="U31" s="53">
        <f t="shared" si="11"/>
        <v>14399.999999999998</v>
      </c>
      <c r="V31" s="53">
        <f t="shared" si="11"/>
        <v>14399.999999999998</v>
      </c>
      <c r="W31" s="53">
        <f t="shared" si="11"/>
        <v>14399.999999999998</v>
      </c>
      <c r="X31" s="53">
        <f t="shared" si="11"/>
        <v>14399.999999999998</v>
      </c>
      <c r="Y31" s="53">
        <f t="shared" si="11"/>
        <v>14399.999999999998</v>
      </c>
      <c r="Z31" s="53">
        <f t="shared" si="12"/>
        <v>14399.999999999998</v>
      </c>
      <c r="AA31" s="53">
        <f t="shared" si="12"/>
        <v>14399.999999999998</v>
      </c>
      <c r="AB31" s="53">
        <f t="shared" si="12"/>
        <v>14399.999999999998</v>
      </c>
      <c r="AC31" s="53">
        <f t="shared" si="12"/>
        <v>14399.999999999998</v>
      </c>
      <c r="AD31" s="53">
        <f t="shared" si="12"/>
        <v>14399.999999999998</v>
      </c>
      <c r="AE31" s="53">
        <f t="shared" si="12"/>
        <v>14399.999999999998</v>
      </c>
      <c r="AF31" s="53">
        <f t="shared" si="12"/>
        <v>14399.999999999998</v>
      </c>
      <c r="AG31" s="1"/>
      <c r="AH31" s="1"/>
      <c r="AI31" s="1"/>
    </row>
    <row r="32" spans="1:35">
      <c r="A32" s="55" t="s">
        <v>10</v>
      </c>
      <c r="B32" s="2"/>
      <c r="C32" s="56">
        <f>SUM(C29:C31)</f>
        <v>1</v>
      </c>
      <c r="D32" s="45">
        <f>+NPV(Discount_Rate,F32:AI32)*(1+Discount_Rate)^(0.5)</f>
        <v>370308.07696808118</v>
      </c>
      <c r="E32" s="45">
        <f>SUM(F32:AI32)</f>
        <v>873000</v>
      </c>
      <c r="F32" s="46">
        <f>SUM(F29:F31)</f>
        <v>0</v>
      </c>
      <c r="G32" s="46">
        <f t="shared" ref="G32:AF32" si="13">SUM(G29:G31)</f>
        <v>0</v>
      </c>
      <c r="H32" s="46">
        <f t="shared" si="13"/>
        <v>18000</v>
      </c>
      <c r="I32" s="46">
        <f t="shared" si="13"/>
        <v>27000</v>
      </c>
      <c r="J32" s="46">
        <f t="shared" si="13"/>
        <v>36000</v>
      </c>
      <c r="K32" s="46">
        <f t="shared" si="13"/>
        <v>36000</v>
      </c>
      <c r="L32" s="46">
        <f t="shared" si="13"/>
        <v>36000</v>
      </c>
      <c r="M32" s="46">
        <f t="shared" si="13"/>
        <v>36000</v>
      </c>
      <c r="N32" s="46">
        <f t="shared" si="13"/>
        <v>36000</v>
      </c>
      <c r="O32" s="46">
        <f t="shared" si="13"/>
        <v>36000</v>
      </c>
      <c r="P32" s="46">
        <f t="shared" si="13"/>
        <v>36000</v>
      </c>
      <c r="Q32" s="46">
        <f t="shared" si="13"/>
        <v>36000</v>
      </c>
      <c r="R32" s="46">
        <f t="shared" si="13"/>
        <v>36000</v>
      </c>
      <c r="S32" s="46">
        <f t="shared" si="13"/>
        <v>36000</v>
      </c>
      <c r="T32" s="46">
        <f t="shared" si="13"/>
        <v>36000</v>
      </c>
      <c r="U32" s="46">
        <f t="shared" si="13"/>
        <v>36000</v>
      </c>
      <c r="V32" s="46">
        <f t="shared" si="13"/>
        <v>36000</v>
      </c>
      <c r="W32" s="46">
        <f t="shared" si="13"/>
        <v>36000</v>
      </c>
      <c r="X32" s="46">
        <f t="shared" si="13"/>
        <v>36000</v>
      </c>
      <c r="Y32" s="46">
        <f t="shared" si="13"/>
        <v>36000</v>
      </c>
      <c r="Z32" s="46">
        <f t="shared" si="13"/>
        <v>36000</v>
      </c>
      <c r="AA32" s="46">
        <f t="shared" si="13"/>
        <v>36000</v>
      </c>
      <c r="AB32" s="46">
        <f t="shared" si="13"/>
        <v>36000</v>
      </c>
      <c r="AC32" s="46">
        <f t="shared" si="13"/>
        <v>36000</v>
      </c>
      <c r="AD32" s="46">
        <f t="shared" si="13"/>
        <v>36000</v>
      </c>
      <c r="AE32" s="46">
        <f t="shared" si="13"/>
        <v>36000</v>
      </c>
      <c r="AF32" s="46">
        <f t="shared" si="13"/>
        <v>36000</v>
      </c>
    </row>
    <row r="33" spans="1:35">
      <c r="A33" s="2"/>
      <c r="B33" s="2"/>
      <c r="C33" s="2"/>
      <c r="F33" s="47"/>
      <c r="G33" s="47"/>
    </row>
    <row r="34" spans="1:35">
      <c r="A34" s="57"/>
      <c r="B34" s="2"/>
      <c r="C34" s="2"/>
      <c r="F34" s="47"/>
      <c r="G34" s="47"/>
    </row>
    <row r="35" spans="1:35" ht="18">
      <c r="A35" s="13" t="s">
        <v>19</v>
      </c>
      <c r="B35" s="58"/>
      <c r="C35" s="59"/>
      <c r="D35" s="60"/>
      <c r="E35" s="14"/>
      <c r="F35" s="61" t="s">
        <v>0</v>
      </c>
      <c r="G35" s="62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3"/>
    </row>
    <row r="36" spans="1:35">
      <c r="A36" s="64"/>
      <c r="B36" s="49"/>
      <c r="C36" s="44"/>
      <c r="D36" s="45"/>
      <c r="E36" s="45"/>
      <c r="F36" s="46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5">
      <c r="A37" s="65" t="s">
        <v>20</v>
      </c>
      <c r="B37" s="49"/>
      <c r="C37" s="44"/>
      <c r="D37" s="45"/>
      <c r="E37" s="45"/>
      <c r="F37" s="46"/>
      <c r="G37" s="46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5" s="4" customFormat="1">
      <c r="A38" s="48" t="s">
        <v>21</v>
      </c>
      <c r="C38" s="49"/>
      <c r="D38" s="66"/>
      <c r="E38" s="7"/>
      <c r="F38" s="67">
        <v>0</v>
      </c>
      <c r="G38" s="67">
        <v>0</v>
      </c>
      <c r="H38" s="68">
        <f>$B$9+$B$10</f>
        <v>79</v>
      </c>
      <c r="I38" s="68">
        <f t="shared" ref="I38:AF38" si="14">$B$9+$B$10</f>
        <v>79</v>
      </c>
      <c r="J38" s="68">
        <f t="shared" si="14"/>
        <v>79</v>
      </c>
      <c r="K38" s="68">
        <f t="shared" si="14"/>
        <v>79</v>
      </c>
      <c r="L38" s="68">
        <f t="shared" si="14"/>
        <v>79</v>
      </c>
      <c r="M38" s="68">
        <f t="shared" si="14"/>
        <v>79</v>
      </c>
      <c r="N38" s="68">
        <f t="shared" si="14"/>
        <v>79</v>
      </c>
      <c r="O38" s="68">
        <f t="shared" si="14"/>
        <v>79</v>
      </c>
      <c r="P38" s="68">
        <f t="shared" si="14"/>
        <v>79</v>
      </c>
      <c r="Q38" s="68">
        <f t="shared" si="14"/>
        <v>79</v>
      </c>
      <c r="R38" s="68">
        <f t="shared" si="14"/>
        <v>79</v>
      </c>
      <c r="S38" s="68">
        <f t="shared" si="14"/>
        <v>79</v>
      </c>
      <c r="T38" s="68">
        <f t="shared" si="14"/>
        <v>79</v>
      </c>
      <c r="U38" s="68">
        <f t="shared" si="14"/>
        <v>79</v>
      </c>
      <c r="V38" s="68">
        <f t="shared" si="14"/>
        <v>79</v>
      </c>
      <c r="W38" s="68">
        <f t="shared" si="14"/>
        <v>79</v>
      </c>
      <c r="X38" s="68">
        <f t="shared" si="14"/>
        <v>79</v>
      </c>
      <c r="Y38" s="68">
        <f t="shared" si="14"/>
        <v>79</v>
      </c>
      <c r="Z38" s="68">
        <f t="shared" si="14"/>
        <v>79</v>
      </c>
      <c r="AA38" s="68">
        <f t="shared" si="14"/>
        <v>79</v>
      </c>
      <c r="AB38" s="68">
        <f t="shared" si="14"/>
        <v>79</v>
      </c>
      <c r="AC38" s="68">
        <f t="shared" si="14"/>
        <v>79</v>
      </c>
      <c r="AD38" s="68">
        <f t="shared" si="14"/>
        <v>79</v>
      </c>
      <c r="AE38" s="68">
        <f t="shared" si="14"/>
        <v>79</v>
      </c>
      <c r="AF38" s="68">
        <f t="shared" si="14"/>
        <v>79</v>
      </c>
      <c r="AG38" s="1"/>
      <c r="AH38" s="1"/>
      <c r="AI38" s="1"/>
    </row>
    <row r="39" spans="1:35" s="4" customFormat="1">
      <c r="A39" s="48" t="s">
        <v>22</v>
      </c>
      <c r="C39" s="49"/>
      <c r="D39" s="66"/>
      <c r="E39" s="7"/>
      <c r="F39" s="67">
        <v>0</v>
      </c>
      <c r="G39" s="67">
        <v>0</v>
      </c>
      <c r="H39" s="68">
        <f t="shared" ref="H39:AF39" si="15">$C$9+$C$10</f>
        <v>76</v>
      </c>
      <c r="I39" s="68">
        <f t="shared" si="15"/>
        <v>76</v>
      </c>
      <c r="J39" s="68">
        <f t="shared" si="15"/>
        <v>76</v>
      </c>
      <c r="K39" s="68">
        <f t="shared" si="15"/>
        <v>76</v>
      </c>
      <c r="L39" s="68">
        <f t="shared" si="15"/>
        <v>76</v>
      </c>
      <c r="M39" s="68">
        <f t="shared" si="15"/>
        <v>76</v>
      </c>
      <c r="N39" s="68">
        <f t="shared" si="15"/>
        <v>76</v>
      </c>
      <c r="O39" s="68">
        <f t="shared" si="15"/>
        <v>76</v>
      </c>
      <c r="P39" s="68">
        <f t="shared" si="15"/>
        <v>76</v>
      </c>
      <c r="Q39" s="68">
        <f t="shared" si="15"/>
        <v>76</v>
      </c>
      <c r="R39" s="68">
        <f t="shared" si="15"/>
        <v>76</v>
      </c>
      <c r="S39" s="68">
        <f t="shared" si="15"/>
        <v>76</v>
      </c>
      <c r="T39" s="68">
        <f t="shared" si="15"/>
        <v>76</v>
      </c>
      <c r="U39" s="68">
        <f t="shared" si="15"/>
        <v>76</v>
      </c>
      <c r="V39" s="68">
        <f t="shared" si="15"/>
        <v>76</v>
      </c>
      <c r="W39" s="68">
        <f t="shared" si="15"/>
        <v>76</v>
      </c>
      <c r="X39" s="68">
        <f t="shared" si="15"/>
        <v>76</v>
      </c>
      <c r="Y39" s="68">
        <f t="shared" si="15"/>
        <v>76</v>
      </c>
      <c r="Z39" s="68">
        <f t="shared" si="15"/>
        <v>76</v>
      </c>
      <c r="AA39" s="68">
        <f t="shared" si="15"/>
        <v>76</v>
      </c>
      <c r="AB39" s="68">
        <f t="shared" si="15"/>
        <v>76</v>
      </c>
      <c r="AC39" s="68">
        <f t="shared" si="15"/>
        <v>76</v>
      </c>
      <c r="AD39" s="68">
        <f t="shared" si="15"/>
        <v>76</v>
      </c>
      <c r="AE39" s="68">
        <f t="shared" si="15"/>
        <v>76</v>
      </c>
      <c r="AF39" s="68">
        <f t="shared" si="15"/>
        <v>76</v>
      </c>
      <c r="AG39" s="1"/>
      <c r="AH39" s="1"/>
      <c r="AI39" s="1"/>
    </row>
    <row r="40" spans="1:35" s="4" customFormat="1">
      <c r="A40" s="48" t="s">
        <v>23</v>
      </c>
      <c r="C40" s="49"/>
      <c r="D40" s="66"/>
      <c r="E40" s="7"/>
      <c r="F40" s="67">
        <v>0</v>
      </c>
      <c r="G40" s="67">
        <v>0</v>
      </c>
      <c r="H40" s="68">
        <f t="shared" ref="H40:AF40" si="16">$D$9+$D$10</f>
        <v>73</v>
      </c>
      <c r="I40" s="68">
        <f t="shared" si="16"/>
        <v>73</v>
      </c>
      <c r="J40" s="68">
        <f t="shared" si="16"/>
        <v>73</v>
      </c>
      <c r="K40" s="68">
        <f t="shared" si="16"/>
        <v>73</v>
      </c>
      <c r="L40" s="68">
        <f t="shared" si="16"/>
        <v>73</v>
      </c>
      <c r="M40" s="68">
        <f t="shared" si="16"/>
        <v>73</v>
      </c>
      <c r="N40" s="68">
        <f t="shared" si="16"/>
        <v>73</v>
      </c>
      <c r="O40" s="68">
        <f t="shared" si="16"/>
        <v>73</v>
      </c>
      <c r="P40" s="68">
        <f t="shared" si="16"/>
        <v>73</v>
      </c>
      <c r="Q40" s="68">
        <f t="shared" si="16"/>
        <v>73</v>
      </c>
      <c r="R40" s="68">
        <f t="shared" si="16"/>
        <v>73</v>
      </c>
      <c r="S40" s="68">
        <f t="shared" si="16"/>
        <v>73</v>
      </c>
      <c r="T40" s="68">
        <f t="shared" si="16"/>
        <v>73</v>
      </c>
      <c r="U40" s="68">
        <f t="shared" si="16"/>
        <v>73</v>
      </c>
      <c r="V40" s="68">
        <f t="shared" si="16"/>
        <v>73</v>
      </c>
      <c r="W40" s="68">
        <f t="shared" si="16"/>
        <v>73</v>
      </c>
      <c r="X40" s="68">
        <f t="shared" si="16"/>
        <v>73</v>
      </c>
      <c r="Y40" s="68">
        <f t="shared" si="16"/>
        <v>73</v>
      </c>
      <c r="Z40" s="68">
        <f t="shared" si="16"/>
        <v>73</v>
      </c>
      <c r="AA40" s="68">
        <f t="shared" si="16"/>
        <v>73</v>
      </c>
      <c r="AB40" s="68">
        <f t="shared" si="16"/>
        <v>73</v>
      </c>
      <c r="AC40" s="68">
        <f t="shared" si="16"/>
        <v>73</v>
      </c>
      <c r="AD40" s="68">
        <f t="shared" si="16"/>
        <v>73</v>
      </c>
      <c r="AE40" s="68">
        <f t="shared" si="16"/>
        <v>73</v>
      </c>
      <c r="AF40" s="68">
        <f t="shared" si="16"/>
        <v>73</v>
      </c>
      <c r="AG40" s="1"/>
      <c r="AH40" s="1"/>
      <c r="AI40" s="1"/>
    </row>
    <row r="41" spans="1:35" ht="12.75" customHeight="1">
      <c r="A41" s="69"/>
      <c r="B41" s="70"/>
      <c r="C41" s="70"/>
      <c r="D41" s="71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:35" s="2" customFormat="1">
      <c r="A42" s="74" t="s">
        <v>24</v>
      </c>
      <c r="B42" s="49"/>
      <c r="C42" s="49"/>
      <c r="D42" s="126" t="s">
        <v>42</v>
      </c>
      <c r="E42" s="8"/>
      <c r="AG42" s="1"/>
      <c r="AH42" s="1"/>
      <c r="AI42" s="1"/>
    </row>
    <row r="43" spans="1:35" s="4" customFormat="1">
      <c r="A43" s="48" t="s">
        <v>21</v>
      </c>
      <c r="C43" s="49"/>
      <c r="D43" s="66"/>
      <c r="E43" s="66">
        <f>SUM(F43:AI43)</f>
        <v>20690.100000000009</v>
      </c>
      <c r="F43" s="67">
        <f t="shared" ref="F43:AF43" si="17">(F29*F38)/1000</f>
        <v>0</v>
      </c>
      <c r="G43" s="67">
        <f t="shared" si="17"/>
        <v>0</v>
      </c>
      <c r="H43" s="66">
        <f>(H29*H38)/1000</f>
        <v>426.6</v>
      </c>
      <c r="I43" s="66">
        <f t="shared" si="17"/>
        <v>639.9</v>
      </c>
      <c r="J43" s="66">
        <f t="shared" si="17"/>
        <v>853.2</v>
      </c>
      <c r="K43" s="66">
        <f t="shared" si="17"/>
        <v>853.2</v>
      </c>
      <c r="L43" s="66">
        <f t="shared" si="17"/>
        <v>853.2</v>
      </c>
      <c r="M43" s="66">
        <f t="shared" si="17"/>
        <v>853.2</v>
      </c>
      <c r="N43" s="66">
        <f t="shared" si="17"/>
        <v>853.2</v>
      </c>
      <c r="O43" s="66">
        <f t="shared" si="17"/>
        <v>853.2</v>
      </c>
      <c r="P43" s="66">
        <f t="shared" si="17"/>
        <v>853.2</v>
      </c>
      <c r="Q43" s="66">
        <f t="shared" si="17"/>
        <v>853.2</v>
      </c>
      <c r="R43" s="66">
        <f t="shared" si="17"/>
        <v>853.2</v>
      </c>
      <c r="S43" s="66">
        <f t="shared" si="17"/>
        <v>853.2</v>
      </c>
      <c r="T43" s="66">
        <f t="shared" si="17"/>
        <v>853.2</v>
      </c>
      <c r="U43" s="66">
        <f t="shared" si="17"/>
        <v>853.2</v>
      </c>
      <c r="V43" s="66">
        <f t="shared" si="17"/>
        <v>853.2</v>
      </c>
      <c r="W43" s="66">
        <f t="shared" si="17"/>
        <v>853.2</v>
      </c>
      <c r="X43" s="66">
        <f t="shared" si="17"/>
        <v>853.2</v>
      </c>
      <c r="Y43" s="66">
        <f t="shared" si="17"/>
        <v>853.2</v>
      </c>
      <c r="Z43" s="66">
        <f t="shared" si="17"/>
        <v>853.2</v>
      </c>
      <c r="AA43" s="66">
        <f t="shared" si="17"/>
        <v>853.2</v>
      </c>
      <c r="AB43" s="66">
        <f t="shared" si="17"/>
        <v>853.2</v>
      </c>
      <c r="AC43" s="66">
        <f t="shared" si="17"/>
        <v>853.2</v>
      </c>
      <c r="AD43" s="66">
        <f t="shared" si="17"/>
        <v>853.2</v>
      </c>
      <c r="AE43" s="66">
        <f t="shared" si="17"/>
        <v>853.2</v>
      </c>
      <c r="AF43" s="66">
        <f t="shared" si="17"/>
        <v>853.2</v>
      </c>
      <c r="AG43" s="1"/>
      <c r="AH43" s="1"/>
      <c r="AI43" s="1"/>
    </row>
    <row r="44" spans="1:35" s="4" customFormat="1">
      <c r="A44" s="48" t="s">
        <v>22</v>
      </c>
      <c r="C44" s="49"/>
      <c r="D44" s="66"/>
      <c r="E44" s="66">
        <f>SUM(F44:AI44)</f>
        <v>19904.399999999991</v>
      </c>
      <c r="F44" s="67">
        <f t="shared" ref="F44:AF44" si="18">(F30*F39)/1000</f>
        <v>0</v>
      </c>
      <c r="G44" s="67">
        <f t="shared" si="18"/>
        <v>0</v>
      </c>
      <c r="H44" s="66">
        <f t="shared" si="18"/>
        <v>410.4</v>
      </c>
      <c r="I44" s="66">
        <f t="shared" si="18"/>
        <v>615.6</v>
      </c>
      <c r="J44" s="66">
        <f t="shared" si="18"/>
        <v>820.8</v>
      </c>
      <c r="K44" s="66">
        <f t="shared" si="18"/>
        <v>820.8</v>
      </c>
      <c r="L44" s="66">
        <f t="shared" si="18"/>
        <v>820.8</v>
      </c>
      <c r="M44" s="66">
        <f t="shared" si="18"/>
        <v>820.8</v>
      </c>
      <c r="N44" s="66">
        <f t="shared" si="18"/>
        <v>820.8</v>
      </c>
      <c r="O44" s="66">
        <f t="shared" si="18"/>
        <v>820.8</v>
      </c>
      <c r="P44" s="66">
        <f t="shared" si="18"/>
        <v>820.8</v>
      </c>
      <c r="Q44" s="66">
        <f t="shared" si="18"/>
        <v>820.8</v>
      </c>
      <c r="R44" s="66">
        <f t="shared" si="18"/>
        <v>820.8</v>
      </c>
      <c r="S44" s="66">
        <f t="shared" si="18"/>
        <v>820.8</v>
      </c>
      <c r="T44" s="66">
        <f t="shared" si="18"/>
        <v>820.8</v>
      </c>
      <c r="U44" s="66">
        <f t="shared" si="18"/>
        <v>820.8</v>
      </c>
      <c r="V44" s="66">
        <f t="shared" si="18"/>
        <v>820.8</v>
      </c>
      <c r="W44" s="66">
        <f t="shared" si="18"/>
        <v>820.8</v>
      </c>
      <c r="X44" s="66">
        <f t="shared" si="18"/>
        <v>820.8</v>
      </c>
      <c r="Y44" s="66">
        <f t="shared" si="18"/>
        <v>820.8</v>
      </c>
      <c r="Z44" s="66">
        <f t="shared" si="18"/>
        <v>820.8</v>
      </c>
      <c r="AA44" s="66">
        <f t="shared" si="18"/>
        <v>820.8</v>
      </c>
      <c r="AB44" s="66">
        <f t="shared" si="18"/>
        <v>820.8</v>
      </c>
      <c r="AC44" s="66">
        <f t="shared" si="18"/>
        <v>820.8</v>
      </c>
      <c r="AD44" s="66">
        <f t="shared" si="18"/>
        <v>820.8</v>
      </c>
      <c r="AE44" s="66">
        <f t="shared" si="18"/>
        <v>820.8</v>
      </c>
      <c r="AF44" s="66">
        <f t="shared" si="18"/>
        <v>820.8</v>
      </c>
      <c r="AG44" s="1"/>
      <c r="AH44" s="1"/>
      <c r="AI44" s="1"/>
    </row>
    <row r="45" spans="1:35" s="4" customFormat="1">
      <c r="A45" s="48" t="s">
        <v>23</v>
      </c>
      <c r="C45" s="49"/>
      <c r="D45" s="66"/>
      <c r="E45" s="66">
        <f>SUM(F45:AI45)</f>
        <v>25491.600000000009</v>
      </c>
      <c r="F45" s="54">
        <f t="shared" ref="F45:AF45" si="19">(F31*F40)/1000</f>
        <v>0</v>
      </c>
      <c r="G45" s="54">
        <f t="shared" si="19"/>
        <v>0</v>
      </c>
      <c r="H45" s="66">
        <f t="shared" si="19"/>
        <v>525.59999999999991</v>
      </c>
      <c r="I45" s="66">
        <f t="shared" si="19"/>
        <v>788.4</v>
      </c>
      <c r="J45" s="66">
        <f t="shared" si="19"/>
        <v>1051.1999999999998</v>
      </c>
      <c r="K45" s="66">
        <f t="shared" si="19"/>
        <v>1051.1999999999998</v>
      </c>
      <c r="L45" s="66">
        <f t="shared" si="19"/>
        <v>1051.1999999999998</v>
      </c>
      <c r="M45" s="66">
        <f t="shared" si="19"/>
        <v>1051.1999999999998</v>
      </c>
      <c r="N45" s="66">
        <f t="shared" si="19"/>
        <v>1051.1999999999998</v>
      </c>
      <c r="O45" s="66">
        <f t="shared" si="19"/>
        <v>1051.1999999999998</v>
      </c>
      <c r="P45" s="66">
        <f t="shared" si="19"/>
        <v>1051.1999999999998</v>
      </c>
      <c r="Q45" s="66">
        <f t="shared" si="19"/>
        <v>1051.1999999999998</v>
      </c>
      <c r="R45" s="66">
        <f t="shared" si="19"/>
        <v>1051.1999999999998</v>
      </c>
      <c r="S45" s="66">
        <f t="shared" si="19"/>
        <v>1051.1999999999998</v>
      </c>
      <c r="T45" s="66">
        <f t="shared" si="19"/>
        <v>1051.1999999999998</v>
      </c>
      <c r="U45" s="66">
        <f t="shared" si="19"/>
        <v>1051.1999999999998</v>
      </c>
      <c r="V45" s="66">
        <f t="shared" si="19"/>
        <v>1051.1999999999998</v>
      </c>
      <c r="W45" s="66">
        <f t="shared" si="19"/>
        <v>1051.1999999999998</v>
      </c>
      <c r="X45" s="66">
        <f t="shared" si="19"/>
        <v>1051.1999999999998</v>
      </c>
      <c r="Y45" s="66">
        <f t="shared" si="19"/>
        <v>1051.1999999999998</v>
      </c>
      <c r="Z45" s="66">
        <f t="shared" si="19"/>
        <v>1051.1999999999998</v>
      </c>
      <c r="AA45" s="66">
        <f t="shared" si="19"/>
        <v>1051.1999999999998</v>
      </c>
      <c r="AB45" s="66">
        <f t="shared" si="19"/>
        <v>1051.1999999999998</v>
      </c>
      <c r="AC45" s="66">
        <f t="shared" si="19"/>
        <v>1051.1999999999998</v>
      </c>
      <c r="AD45" s="66">
        <f t="shared" si="19"/>
        <v>1051.1999999999998</v>
      </c>
      <c r="AE45" s="66">
        <f t="shared" si="19"/>
        <v>1051.1999999999998</v>
      </c>
      <c r="AF45" s="66">
        <f t="shared" si="19"/>
        <v>1051.1999999999998</v>
      </c>
      <c r="AG45" s="1"/>
      <c r="AH45" s="1"/>
      <c r="AI45" s="1"/>
    </row>
    <row r="46" spans="1:35">
      <c r="A46" s="75" t="str">
        <f>"Total "&amp;A42</f>
        <v>Total Subscription Revenue</v>
      </c>
      <c r="B46" s="43"/>
      <c r="C46" s="43"/>
      <c r="D46" s="112">
        <f>+NPV(Discount_Rate,F46:AI46)*(1+Discount_Rate)^(0.5)</f>
        <v>28032.321426483744</v>
      </c>
      <c r="E46" s="112">
        <f>SUM(F46:AI46)</f>
        <v>66086.099999999977</v>
      </c>
      <c r="F46" s="67">
        <f>SUM(F43:F45)</f>
        <v>0</v>
      </c>
      <c r="G46" s="67">
        <f t="shared" ref="G46:AF46" si="20">SUM(G43:G45)</f>
        <v>0</v>
      </c>
      <c r="H46" s="76">
        <f t="shared" si="20"/>
        <v>1362.6</v>
      </c>
      <c r="I46" s="76">
        <f t="shared" si="20"/>
        <v>2043.9</v>
      </c>
      <c r="J46" s="76">
        <f t="shared" si="20"/>
        <v>2725.2</v>
      </c>
      <c r="K46" s="76">
        <f t="shared" si="20"/>
        <v>2725.2</v>
      </c>
      <c r="L46" s="76">
        <f t="shared" si="20"/>
        <v>2725.2</v>
      </c>
      <c r="M46" s="76">
        <f t="shared" si="20"/>
        <v>2725.2</v>
      </c>
      <c r="N46" s="76">
        <f t="shared" si="20"/>
        <v>2725.2</v>
      </c>
      <c r="O46" s="76">
        <f t="shared" si="20"/>
        <v>2725.2</v>
      </c>
      <c r="P46" s="76">
        <f t="shared" si="20"/>
        <v>2725.2</v>
      </c>
      <c r="Q46" s="76">
        <f t="shared" si="20"/>
        <v>2725.2</v>
      </c>
      <c r="R46" s="76">
        <f t="shared" si="20"/>
        <v>2725.2</v>
      </c>
      <c r="S46" s="76">
        <f t="shared" si="20"/>
        <v>2725.2</v>
      </c>
      <c r="T46" s="76">
        <f t="shared" si="20"/>
        <v>2725.2</v>
      </c>
      <c r="U46" s="76">
        <f t="shared" si="20"/>
        <v>2725.2</v>
      </c>
      <c r="V46" s="76">
        <f t="shared" si="20"/>
        <v>2725.2</v>
      </c>
      <c r="W46" s="76">
        <f t="shared" si="20"/>
        <v>2725.2</v>
      </c>
      <c r="X46" s="76">
        <f t="shared" si="20"/>
        <v>2725.2</v>
      </c>
      <c r="Y46" s="76">
        <f t="shared" si="20"/>
        <v>2725.2</v>
      </c>
      <c r="Z46" s="76">
        <f t="shared" si="20"/>
        <v>2725.2</v>
      </c>
      <c r="AA46" s="76">
        <f t="shared" si="20"/>
        <v>2725.2</v>
      </c>
      <c r="AB46" s="76">
        <f t="shared" si="20"/>
        <v>2725.2</v>
      </c>
      <c r="AC46" s="76">
        <f t="shared" si="20"/>
        <v>2725.2</v>
      </c>
      <c r="AD46" s="76">
        <f t="shared" si="20"/>
        <v>2725.2</v>
      </c>
      <c r="AE46" s="76">
        <f t="shared" si="20"/>
        <v>2725.2</v>
      </c>
      <c r="AF46" s="76">
        <f t="shared" si="20"/>
        <v>2725.2</v>
      </c>
    </row>
    <row r="47" spans="1:35" ht="6" customHeight="1">
      <c r="A47" s="77"/>
      <c r="B47" s="26"/>
      <c r="C47" s="26"/>
      <c r="D47" s="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5" ht="6" customHeight="1">
      <c r="A48" s="77"/>
      <c r="B48" s="26"/>
      <c r="C48" s="26"/>
      <c r="D48" s="3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5" ht="15.75">
      <c r="A49" s="78" t="s">
        <v>19</v>
      </c>
      <c r="B49" s="43"/>
      <c r="C49" s="43"/>
      <c r="D49" s="79">
        <f>+NPV(Discount_Rate,F49:AI49)*(1+Discount_Rate)^(0.5)</f>
        <v>28032.321426483744</v>
      </c>
      <c r="E49" s="79">
        <f>SUM(F49:AI49)</f>
        <v>66086.099999999977</v>
      </c>
      <c r="F49" s="80">
        <f t="shared" ref="F49:AF49" si="21">F46</f>
        <v>0</v>
      </c>
      <c r="G49" s="80">
        <f t="shared" si="21"/>
        <v>0</v>
      </c>
      <c r="H49" s="80">
        <f t="shared" si="21"/>
        <v>1362.6</v>
      </c>
      <c r="I49" s="80">
        <f t="shared" si="21"/>
        <v>2043.9</v>
      </c>
      <c r="J49" s="80">
        <f t="shared" si="21"/>
        <v>2725.2</v>
      </c>
      <c r="K49" s="80">
        <f t="shared" si="21"/>
        <v>2725.2</v>
      </c>
      <c r="L49" s="80">
        <f t="shared" si="21"/>
        <v>2725.2</v>
      </c>
      <c r="M49" s="80">
        <f t="shared" si="21"/>
        <v>2725.2</v>
      </c>
      <c r="N49" s="80">
        <f t="shared" si="21"/>
        <v>2725.2</v>
      </c>
      <c r="O49" s="80">
        <f t="shared" si="21"/>
        <v>2725.2</v>
      </c>
      <c r="P49" s="80">
        <f t="shared" si="21"/>
        <v>2725.2</v>
      </c>
      <c r="Q49" s="80">
        <f t="shared" si="21"/>
        <v>2725.2</v>
      </c>
      <c r="R49" s="80">
        <f t="shared" si="21"/>
        <v>2725.2</v>
      </c>
      <c r="S49" s="80">
        <f t="shared" si="21"/>
        <v>2725.2</v>
      </c>
      <c r="T49" s="80">
        <f t="shared" si="21"/>
        <v>2725.2</v>
      </c>
      <c r="U49" s="80">
        <f t="shared" si="21"/>
        <v>2725.2</v>
      </c>
      <c r="V49" s="80">
        <f t="shared" si="21"/>
        <v>2725.2</v>
      </c>
      <c r="W49" s="80">
        <f t="shared" si="21"/>
        <v>2725.2</v>
      </c>
      <c r="X49" s="80">
        <f t="shared" si="21"/>
        <v>2725.2</v>
      </c>
      <c r="Y49" s="80">
        <f t="shared" si="21"/>
        <v>2725.2</v>
      </c>
      <c r="Z49" s="80">
        <f t="shared" si="21"/>
        <v>2725.2</v>
      </c>
      <c r="AA49" s="80">
        <f t="shared" si="21"/>
        <v>2725.2</v>
      </c>
      <c r="AB49" s="80">
        <f t="shared" si="21"/>
        <v>2725.2</v>
      </c>
      <c r="AC49" s="80">
        <f t="shared" si="21"/>
        <v>2725.2</v>
      </c>
      <c r="AD49" s="80">
        <f t="shared" si="21"/>
        <v>2725.2</v>
      </c>
      <c r="AE49" s="80">
        <f t="shared" si="21"/>
        <v>2725.2</v>
      </c>
      <c r="AF49" s="80">
        <f t="shared" si="21"/>
        <v>2725.2</v>
      </c>
    </row>
    <row r="50" spans="1:3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1:3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5" s="43" customFormat="1" ht="18">
      <c r="A52" s="13" t="s">
        <v>25</v>
      </c>
      <c r="B52" s="58"/>
      <c r="C52" s="58"/>
      <c r="D52" s="81"/>
      <c r="E52" s="58"/>
      <c r="F52" s="82" t="s"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83"/>
      <c r="AG52" s="1"/>
      <c r="AH52" s="1"/>
      <c r="AI52" s="1"/>
    </row>
    <row r="53" spans="1:35" s="2" customFormat="1">
      <c r="A53" s="49"/>
      <c r="B53" s="49"/>
      <c r="C53" s="49"/>
      <c r="E53" s="24"/>
      <c r="F53" s="24">
        <f t="shared" ref="F53:AF53" si="22">F12</f>
        <v>0</v>
      </c>
      <c r="G53" s="24">
        <f t="shared" si="22"/>
        <v>1</v>
      </c>
      <c r="H53" s="24">
        <f t="shared" si="22"/>
        <v>2</v>
      </c>
      <c r="I53" s="24">
        <f t="shared" si="22"/>
        <v>3</v>
      </c>
      <c r="J53" s="24">
        <f t="shared" si="22"/>
        <v>4</v>
      </c>
      <c r="K53" s="24">
        <f t="shared" si="22"/>
        <v>5</v>
      </c>
      <c r="L53" s="24">
        <f t="shared" si="22"/>
        <v>6</v>
      </c>
      <c r="M53" s="24">
        <f t="shared" si="22"/>
        <v>7</v>
      </c>
      <c r="N53" s="24">
        <f t="shared" si="22"/>
        <v>8</v>
      </c>
      <c r="O53" s="24">
        <f t="shared" si="22"/>
        <v>9</v>
      </c>
      <c r="P53" s="24">
        <f t="shared" si="22"/>
        <v>10</v>
      </c>
      <c r="Q53" s="24">
        <f t="shared" si="22"/>
        <v>11</v>
      </c>
      <c r="R53" s="24">
        <f t="shared" si="22"/>
        <v>12</v>
      </c>
      <c r="S53" s="24">
        <f t="shared" si="22"/>
        <v>13</v>
      </c>
      <c r="T53" s="24">
        <f t="shared" si="22"/>
        <v>14</v>
      </c>
      <c r="U53" s="24">
        <f t="shared" si="22"/>
        <v>15</v>
      </c>
      <c r="V53" s="24">
        <f t="shared" si="22"/>
        <v>16</v>
      </c>
      <c r="W53" s="24">
        <f t="shared" si="22"/>
        <v>17</v>
      </c>
      <c r="X53" s="24">
        <f t="shared" si="22"/>
        <v>18</v>
      </c>
      <c r="Y53" s="24">
        <f t="shared" si="22"/>
        <v>19</v>
      </c>
      <c r="Z53" s="24">
        <f t="shared" si="22"/>
        <v>20</v>
      </c>
      <c r="AA53" s="24">
        <f t="shared" si="22"/>
        <v>21</v>
      </c>
      <c r="AB53" s="24">
        <f t="shared" si="22"/>
        <v>22</v>
      </c>
      <c r="AC53" s="24">
        <f t="shared" si="22"/>
        <v>23</v>
      </c>
      <c r="AD53" s="24">
        <f t="shared" si="22"/>
        <v>24</v>
      </c>
      <c r="AE53" s="24">
        <f t="shared" si="22"/>
        <v>25</v>
      </c>
      <c r="AF53" s="24">
        <f t="shared" si="22"/>
        <v>26</v>
      </c>
      <c r="AG53" s="1"/>
      <c r="AH53" s="1"/>
      <c r="AI53" s="1"/>
    </row>
    <row r="54" spans="1:35" s="2" customFormat="1">
      <c r="A54" s="25" t="s">
        <v>9</v>
      </c>
      <c r="C54" s="49"/>
      <c r="E54" s="28" t="s">
        <v>10</v>
      </c>
      <c r="F54" s="29">
        <f>F13</f>
        <v>2015</v>
      </c>
      <c r="G54" s="29">
        <f t="shared" ref="G54:AF54" si="23">F54+1</f>
        <v>2016</v>
      </c>
      <c r="H54" s="29">
        <f t="shared" si="23"/>
        <v>2017</v>
      </c>
      <c r="I54" s="29">
        <f t="shared" si="23"/>
        <v>2018</v>
      </c>
      <c r="J54" s="29">
        <f t="shared" si="23"/>
        <v>2019</v>
      </c>
      <c r="K54" s="29">
        <f t="shared" si="23"/>
        <v>2020</v>
      </c>
      <c r="L54" s="29">
        <f t="shared" si="23"/>
        <v>2021</v>
      </c>
      <c r="M54" s="29">
        <f t="shared" si="23"/>
        <v>2022</v>
      </c>
      <c r="N54" s="29">
        <f t="shared" si="23"/>
        <v>2023</v>
      </c>
      <c r="O54" s="29">
        <f t="shared" si="23"/>
        <v>2024</v>
      </c>
      <c r="P54" s="29">
        <f t="shared" si="23"/>
        <v>2025</v>
      </c>
      <c r="Q54" s="29">
        <f t="shared" si="23"/>
        <v>2026</v>
      </c>
      <c r="R54" s="29">
        <f t="shared" si="23"/>
        <v>2027</v>
      </c>
      <c r="S54" s="29">
        <f t="shared" si="23"/>
        <v>2028</v>
      </c>
      <c r="T54" s="29">
        <f t="shared" si="23"/>
        <v>2029</v>
      </c>
      <c r="U54" s="29">
        <f t="shared" si="23"/>
        <v>2030</v>
      </c>
      <c r="V54" s="29">
        <f t="shared" si="23"/>
        <v>2031</v>
      </c>
      <c r="W54" s="29">
        <f t="shared" si="23"/>
        <v>2032</v>
      </c>
      <c r="X54" s="29">
        <f t="shared" si="23"/>
        <v>2033</v>
      </c>
      <c r="Y54" s="29">
        <f t="shared" si="23"/>
        <v>2034</v>
      </c>
      <c r="Z54" s="29">
        <f t="shared" si="23"/>
        <v>2035</v>
      </c>
      <c r="AA54" s="29">
        <f t="shared" si="23"/>
        <v>2036</v>
      </c>
      <c r="AB54" s="29">
        <f t="shared" si="23"/>
        <v>2037</v>
      </c>
      <c r="AC54" s="29">
        <f t="shared" si="23"/>
        <v>2038</v>
      </c>
      <c r="AD54" s="29">
        <f t="shared" si="23"/>
        <v>2039</v>
      </c>
      <c r="AE54" s="29">
        <f t="shared" si="23"/>
        <v>2040</v>
      </c>
      <c r="AF54" s="29">
        <f t="shared" si="23"/>
        <v>2041</v>
      </c>
      <c r="AG54" s="1"/>
      <c r="AH54" s="1"/>
      <c r="AI54" s="1"/>
    </row>
    <row r="55" spans="1:35" s="2" customFormat="1">
      <c r="A55" s="25"/>
      <c r="B55" s="49"/>
      <c r="C55" s="49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1"/>
      <c r="AH55" s="1"/>
      <c r="AI55" s="1"/>
    </row>
    <row r="56" spans="1:35" s="2" customFormat="1">
      <c r="A56" s="84" t="s">
        <v>26</v>
      </c>
      <c r="B56" s="85" t="s">
        <v>27</v>
      </c>
      <c r="C56" s="53" t="s">
        <v>28</v>
      </c>
      <c r="D56" s="53" t="s">
        <v>29</v>
      </c>
      <c r="AG56" s="1"/>
      <c r="AH56" s="1"/>
      <c r="AI56" s="1"/>
    </row>
    <row r="57" spans="1:35">
      <c r="A57" s="86" t="s">
        <v>30</v>
      </c>
      <c r="B57" s="87">
        <v>10</v>
      </c>
      <c r="C57" s="87">
        <v>155</v>
      </c>
      <c r="D57" s="87">
        <v>155</v>
      </c>
      <c r="E57" s="45">
        <f t="shared" ref="E57:E60" si="24">SUM(F57:AI57)</f>
        <v>5201.277934501346</v>
      </c>
      <c r="F57" s="45">
        <f>$B57*1/3</f>
        <v>3.3333333333333335</v>
      </c>
      <c r="G57" s="45">
        <f>$B57*2/3</f>
        <v>6.666666666666667</v>
      </c>
      <c r="H57" s="45">
        <f>$C57*H$85</f>
        <v>163.03967329999998</v>
      </c>
      <c r="I57" s="45">
        <f>$C57*I$85</f>
        <v>166.13742709269997</v>
      </c>
      <c r="J57" s="45">
        <f>$C57*J$85</f>
        <v>169.12790078036855</v>
      </c>
      <c r="K57" s="45">
        <f>$C57*K$85</f>
        <v>172.34133089519551</v>
      </c>
      <c r="L57" s="45">
        <f>$C57*L$85</f>
        <v>175.78815751309943</v>
      </c>
      <c r="M57" s="45">
        <f>$D57*M$85</f>
        <v>179.30392066336142</v>
      </c>
      <c r="N57" s="45">
        <f>$D57*N$85</f>
        <v>182.88999907662864</v>
      </c>
      <c r="O57" s="45">
        <f>$D57*O$85</f>
        <v>186.73068905723781</v>
      </c>
      <c r="P57" s="45">
        <f>$D57*P$85</f>
        <v>190.46530283838257</v>
      </c>
      <c r="Q57" s="45">
        <f>$D57*Q$85</f>
        <v>194.27460889515024</v>
      </c>
      <c r="R57" s="45">
        <f>$D57*R$85</f>
        <v>198.16010107305326</v>
      </c>
      <c r="S57" s="45">
        <f>$D57*S$85</f>
        <v>201.92514299344126</v>
      </c>
      <c r="T57" s="45">
        <f>$D57*T$85</f>
        <v>205.76172071031661</v>
      </c>
      <c r="U57" s="45">
        <f>$D57*U$85</f>
        <v>209.67119340381259</v>
      </c>
      <c r="V57" s="45">
        <f>$D57*V$85</f>
        <v>213.65494607848501</v>
      </c>
      <c r="W57" s="45">
        <f>$D57*W$85</f>
        <v>217.71439005397619</v>
      </c>
      <c r="X57" s="45">
        <f>$D57*X$85</f>
        <v>222.06867785505571</v>
      </c>
      <c r="Y57" s="45">
        <f>$D57*Y$85</f>
        <v>226.28798273430175</v>
      </c>
      <c r="Z57" s="45">
        <f>$D57*Z$85</f>
        <v>230.81374238898781</v>
      </c>
      <c r="AA57" s="45">
        <f>$D57*AA$85</f>
        <v>235.43001723676755</v>
      </c>
      <c r="AB57" s="45">
        <f>$D57*AB$85</f>
        <v>240.1386175815029</v>
      </c>
      <c r="AC57" s="45">
        <f>$D57*AC$85</f>
        <v>244.94138993313297</v>
      </c>
      <c r="AD57" s="45">
        <f>$D57*AD$85</f>
        <v>249.84021773179563</v>
      </c>
      <c r="AE57" s="45">
        <f>$D57*AE$85</f>
        <v>254.83702208643155</v>
      </c>
      <c r="AF57" s="45">
        <f>$D57*AF$85</f>
        <v>259.93376252816017</v>
      </c>
    </row>
    <row r="58" spans="1:35">
      <c r="A58" s="86" t="s">
        <v>31</v>
      </c>
      <c r="B58" s="87">
        <v>93</v>
      </c>
      <c r="C58" s="87">
        <f>231+64</f>
        <v>295</v>
      </c>
      <c r="D58" s="87">
        <f>158+30</f>
        <v>188</v>
      </c>
      <c r="E58" s="45">
        <f t="shared" si="24"/>
        <v>6684.5177528145359</v>
      </c>
      <c r="F58" s="45">
        <v>93</v>
      </c>
      <c r="G58" s="45">
        <v>295</v>
      </c>
      <c r="H58" s="45">
        <f>$D58*H$85</f>
        <v>197.75134567999999</v>
      </c>
      <c r="I58" s="45">
        <f>$D58*I$85</f>
        <v>201.50862124791993</v>
      </c>
      <c r="J58" s="45">
        <f>$D58*J$85</f>
        <v>205.13577643038249</v>
      </c>
      <c r="K58" s="45">
        <f>$D58*K$85</f>
        <v>209.03335618255971</v>
      </c>
      <c r="L58" s="45">
        <f>$D58*L$85</f>
        <v>213.21402330621092</v>
      </c>
      <c r="M58" s="45">
        <f>$D58*M$85</f>
        <v>217.47830377233515</v>
      </c>
      <c r="N58" s="45">
        <f>$D58*N$85</f>
        <v>221.82786984778184</v>
      </c>
      <c r="O58" s="45">
        <f>$D58*O$85</f>
        <v>226.48625511458522</v>
      </c>
      <c r="P58" s="45">
        <f>$D58*P$85</f>
        <v>231.01598021687693</v>
      </c>
      <c r="Q58" s="45">
        <f>$D58*Q$85</f>
        <v>235.63629982121449</v>
      </c>
      <c r="R58" s="45">
        <f>$D58*R$85</f>
        <v>240.34902581763879</v>
      </c>
      <c r="S58" s="45">
        <f>$D58*S$85</f>
        <v>244.91565730817391</v>
      </c>
      <c r="T58" s="45">
        <f>$D58*T$85</f>
        <v>249.56905479702917</v>
      </c>
      <c r="U58" s="45">
        <f>$D58*U$85</f>
        <v>254.3108668381727</v>
      </c>
      <c r="V58" s="45">
        <f>$D58*V$85</f>
        <v>259.14277330809796</v>
      </c>
      <c r="W58" s="45">
        <f>$D58*W$85</f>
        <v>264.06648600095178</v>
      </c>
      <c r="X58" s="45">
        <f>$D58*X$85</f>
        <v>269.3478157209708</v>
      </c>
      <c r="Y58" s="45">
        <f>$D58*Y$85</f>
        <v>274.46542421966922</v>
      </c>
      <c r="Z58" s="45">
        <f>$D58*Z$85</f>
        <v>279.95473270406262</v>
      </c>
      <c r="AA58" s="45">
        <f>$D58*AA$85</f>
        <v>285.55382735814385</v>
      </c>
      <c r="AB58" s="45">
        <f>$D58*AB$85</f>
        <v>291.26490390530677</v>
      </c>
      <c r="AC58" s="45">
        <f>$D58*AC$85</f>
        <v>297.0902019834129</v>
      </c>
      <c r="AD58" s="45">
        <f>$D58*AD$85</f>
        <v>303.03200602308112</v>
      </c>
      <c r="AE58" s="45">
        <f>$D58*AE$85</f>
        <v>309.09264614354277</v>
      </c>
      <c r="AF58" s="45">
        <f>$D58*AF$85</f>
        <v>315.27449906641363</v>
      </c>
    </row>
    <row r="59" spans="1:35">
      <c r="A59" s="86" t="s">
        <v>32</v>
      </c>
      <c r="B59" s="87">
        <v>185</v>
      </c>
      <c r="C59" s="88">
        <v>4</v>
      </c>
      <c r="D59" s="88">
        <v>3</v>
      </c>
      <c r="E59" s="53">
        <f t="shared" si="24"/>
        <v>4179.1337930665977</v>
      </c>
      <c r="F59" s="53">
        <f>$B59*1/3</f>
        <v>61.666666666666664</v>
      </c>
      <c r="G59" s="53">
        <f>$B59*2/3</f>
        <v>123.33333333333333</v>
      </c>
      <c r="H59" s="53">
        <f>$C59*H$26*12/1000*H$85</f>
        <v>85.201377659999991</v>
      </c>
      <c r="I59" s="53">
        <f>$D59*I$26*12/1000*I$85</f>
        <v>97.672729314982476</v>
      </c>
      <c r="J59" s="53">
        <f>$D59*J$26*12/1000*J$85</f>
        <v>132.57445125686954</v>
      </c>
      <c r="K59" s="53">
        <f>$D59*K$26*12/1000*K$85</f>
        <v>135.09336583075003</v>
      </c>
      <c r="L59" s="53">
        <f>$D59*L$26*12/1000*L$85</f>
        <v>137.79523314736502</v>
      </c>
      <c r="M59" s="53">
        <f>$D59*M$26*12/1000*M$85</f>
        <v>140.55113781031235</v>
      </c>
      <c r="N59" s="53">
        <f>$D59*N$26*12/1000*N$85</f>
        <v>143.36216056651858</v>
      </c>
      <c r="O59" s="53">
        <f>$D59*O$26*12/1000*O$85</f>
        <v>146.37276593841545</v>
      </c>
      <c r="P59" s="53">
        <f>$D59*P$26*12/1000*P$85</f>
        <v>149.30022125718378</v>
      </c>
      <c r="Q59" s="53">
        <f>$D59*Q$26*12/1000*Q$85</f>
        <v>152.28622568232745</v>
      </c>
      <c r="R59" s="53">
        <f>$D59*R$26*12/1000*R$85</f>
        <v>155.331950195974</v>
      </c>
      <c r="S59" s="53">
        <f>$D59*S$26*12/1000*S$85</f>
        <v>158.2832572496975</v>
      </c>
      <c r="T59" s="53">
        <f>$D59*T$26*12/1000*T$85</f>
        <v>161.29063913744173</v>
      </c>
      <c r="U59" s="53">
        <f>$D59*U$26*12/1000*U$85</f>
        <v>164.35516128105311</v>
      </c>
      <c r="V59" s="53">
        <f>$D59*V$26*12/1000*V$85</f>
        <v>167.4779093453931</v>
      </c>
      <c r="W59" s="53">
        <f>$D59*W$26*12/1000*W$85</f>
        <v>170.65998962295552</v>
      </c>
      <c r="X59" s="53">
        <f>$D59*X$26*12/1000*X$85</f>
        <v>174.07318941541465</v>
      </c>
      <c r="Y59" s="53">
        <f>$D59*Y$26*12/1000*Y$85</f>
        <v>177.3805800143075</v>
      </c>
      <c r="Z59" s="53">
        <f>$D59*Z$26*12/1000*Z$85</f>
        <v>180.92819161459366</v>
      </c>
      <c r="AA59" s="53">
        <f>$D59*AA$26*12/1000*AA$85</f>
        <v>184.54675544688553</v>
      </c>
      <c r="AB59" s="53">
        <f>$D59*AB$26*12/1000*AB$85</f>
        <v>188.23769055582324</v>
      </c>
      <c r="AC59" s="53">
        <f>$D59*AC$26*12/1000*AC$85</f>
        <v>192.0024443669397</v>
      </c>
      <c r="AD59" s="53">
        <f>$D59*AD$26*12/1000*AD$85</f>
        <v>195.84249325427851</v>
      </c>
      <c r="AE59" s="53">
        <f>$D59*AE$26*12/1000*AE$85</f>
        <v>199.75934311936408</v>
      </c>
      <c r="AF59" s="53">
        <f>$D59*AF$26*12/1000*AF$85</f>
        <v>203.75452998175138</v>
      </c>
    </row>
    <row r="60" spans="1:35" s="2" customFormat="1">
      <c r="A60" s="89" t="str">
        <f>"Total "&amp;A56</f>
        <v>Total Program Costs</v>
      </c>
      <c r="B60" s="49"/>
      <c r="C60" s="49"/>
      <c r="D60" s="79">
        <f>+NPV(Discount_Rate,F60:AI60)*(1+Discount_Rate)^(0.5)</f>
        <v>6849.1015550979155</v>
      </c>
      <c r="E60" s="79">
        <f>SUM(F60:AI60)</f>
        <v>16064.929480382478</v>
      </c>
      <c r="F60" s="79">
        <f>SUM(F57:F59)</f>
        <v>158</v>
      </c>
      <c r="G60" s="79">
        <f>SUM(G57:G59)</f>
        <v>425</v>
      </c>
      <c r="H60" s="79">
        <f>SUM(H57:H59)</f>
        <v>445.99239663999998</v>
      </c>
      <c r="I60" s="79">
        <f>SUM(I57:I59)</f>
        <v>465.31877765560239</v>
      </c>
      <c r="J60" s="79">
        <f>SUM(J57:J59)</f>
        <v>506.83812846762055</v>
      </c>
      <c r="K60" s="79">
        <f>SUM(K57:K59)</f>
        <v>516.46805290850523</v>
      </c>
      <c r="L60" s="79">
        <f>SUM(L57:L59)</f>
        <v>526.79741396667532</v>
      </c>
      <c r="M60" s="79">
        <f>SUM(M57:M59)</f>
        <v>537.33336224600885</v>
      </c>
      <c r="N60" s="79">
        <f>SUM(N57:N59)</f>
        <v>548.08002949092906</v>
      </c>
      <c r="O60" s="79">
        <f>SUM(O57:O59)</f>
        <v>559.58971011023846</v>
      </c>
      <c r="P60" s="79">
        <f>SUM(P57:P59)</f>
        <v>570.7815043124433</v>
      </c>
      <c r="Q60" s="79">
        <f>SUM(Q57:Q59)</f>
        <v>582.19713439869213</v>
      </c>
      <c r="R60" s="79">
        <f>SUM(R57:R59)</f>
        <v>593.84107708666602</v>
      </c>
      <c r="S60" s="79">
        <f>SUM(S57:S59)</f>
        <v>605.12405755131272</v>
      </c>
      <c r="T60" s="79">
        <f>SUM(T57:T59)</f>
        <v>616.62141464478748</v>
      </c>
      <c r="U60" s="79">
        <f>SUM(U57:U59)</f>
        <v>628.33722152303847</v>
      </c>
      <c r="V60" s="79">
        <f>SUM(V57:V59)</f>
        <v>640.2756287319761</v>
      </c>
      <c r="W60" s="79">
        <f>SUM(W57:W59)</f>
        <v>652.44086567788349</v>
      </c>
      <c r="X60" s="79">
        <f>SUM(X57:X59)</f>
        <v>665.4896829914411</v>
      </c>
      <c r="Y60" s="79">
        <f>SUM(Y57:Y59)</f>
        <v>678.13398696827846</v>
      </c>
      <c r="Z60" s="79">
        <f>SUM(Z57:Z59)</f>
        <v>691.69666670764411</v>
      </c>
      <c r="AA60" s="79">
        <f>SUM(AA57:AA59)</f>
        <v>705.5306000417969</v>
      </c>
      <c r="AB60" s="79">
        <f>SUM(AB57:AB59)</f>
        <v>719.64121204263301</v>
      </c>
      <c r="AC60" s="79">
        <f>SUM(AC57:AC59)</f>
        <v>734.03403628348553</v>
      </c>
      <c r="AD60" s="79">
        <f>SUM(AD57:AD59)</f>
        <v>748.71471700915527</v>
      </c>
      <c r="AE60" s="79">
        <f>SUM(AE57:AE59)</f>
        <v>763.68901134933844</v>
      </c>
      <c r="AF60" s="79">
        <f>SUM(AF57:AF59)</f>
        <v>778.96279157632512</v>
      </c>
      <c r="AG60" s="1"/>
      <c r="AH60" s="1"/>
      <c r="AI60" s="1"/>
    </row>
    <row r="61" spans="1:35" s="2" customFormat="1">
      <c r="A61" s="49"/>
      <c r="B61" s="49"/>
      <c r="C61" s="49"/>
      <c r="D61" s="3"/>
      <c r="E61" s="45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1"/>
      <c r="AH61" s="1"/>
      <c r="AI61" s="1"/>
    </row>
    <row r="62" spans="1:35" s="2" customFormat="1">
      <c r="A62" s="84" t="s">
        <v>33</v>
      </c>
      <c r="B62" s="49"/>
      <c r="C62" s="49"/>
      <c r="D62" s="127" t="s">
        <v>42</v>
      </c>
      <c r="E62" s="45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1"/>
      <c r="AH62" s="1"/>
      <c r="AI62" s="1"/>
    </row>
    <row r="63" spans="1:35">
      <c r="A63" s="86" t="s">
        <v>34</v>
      </c>
      <c r="B63" s="43"/>
      <c r="C63" s="44">
        <f>D15</f>
        <v>15000</v>
      </c>
      <c r="E63" s="37"/>
      <c r="F63" s="67">
        <v>0</v>
      </c>
      <c r="G63" s="67">
        <v>0</v>
      </c>
      <c r="H63" s="37">
        <f t="shared" ref="H63:AF63" si="25">$C$63</f>
        <v>15000</v>
      </c>
      <c r="I63" s="37">
        <f t="shared" si="25"/>
        <v>15000</v>
      </c>
      <c r="J63" s="37">
        <f t="shared" si="25"/>
        <v>15000</v>
      </c>
      <c r="K63" s="37">
        <f t="shared" si="25"/>
        <v>15000</v>
      </c>
      <c r="L63" s="37">
        <f t="shared" si="25"/>
        <v>15000</v>
      </c>
      <c r="M63" s="37">
        <f t="shared" si="25"/>
        <v>15000</v>
      </c>
      <c r="N63" s="37">
        <f t="shared" si="25"/>
        <v>15000</v>
      </c>
      <c r="O63" s="37">
        <f t="shared" si="25"/>
        <v>15000</v>
      </c>
      <c r="P63" s="37">
        <f t="shared" si="25"/>
        <v>15000</v>
      </c>
      <c r="Q63" s="37">
        <f t="shared" si="25"/>
        <v>15000</v>
      </c>
      <c r="R63" s="37">
        <f t="shared" si="25"/>
        <v>15000</v>
      </c>
      <c r="S63" s="37">
        <f t="shared" si="25"/>
        <v>15000</v>
      </c>
      <c r="T63" s="37">
        <f t="shared" si="25"/>
        <v>15000</v>
      </c>
      <c r="U63" s="37">
        <f t="shared" si="25"/>
        <v>15000</v>
      </c>
      <c r="V63" s="37">
        <f t="shared" si="25"/>
        <v>15000</v>
      </c>
      <c r="W63" s="37">
        <f t="shared" si="25"/>
        <v>15000</v>
      </c>
      <c r="X63" s="37">
        <f t="shared" si="25"/>
        <v>15000</v>
      </c>
      <c r="Y63" s="37">
        <f t="shared" si="25"/>
        <v>15000</v>
      </c>
      <c r="Z63" s="37">
        <f t="shared" si="25"/>
        <v>15000</v>
      </c>
      <c r="AA63" s="37">
        <f t="shared" si="25"/>
        <v>15000</v>
      </c>
      <c r="AB63" s="37">
        <f t="shared" si="25"/>
        <v>15000</v>
      </c>
      <c r="AC63" s="37">
        <f t="shared" si="25"/>
        <v>15000</v>
      </c>
      <c r="AD63" s="37">
        <f t="shared" si="25"/>
        <v>15000</v>
      </c>
      <c r="AE63" s="37">
        <f t="shared" si="25"/>
        <v>15000</v>
      </c>
      <c r="AF63" s="37">
        <f t="shared" si="25"/>
        <v>15000</v>
      </c>
    </row>
    <row r="64" spans="1:35">
      <c r="A64" s="86" t="s">
        <v>35</v>
      </c>
      <c r="B64" s="43"/>
      <c r="C64" s="43"/>
      <c r="D64" s="44"/>
      <c r="E64" s="45"/>
      <c r="F64" s="91"/>
      <c r="G64" s="91"/>
      <c r="H64" s="51">
        <v>0.30674400000000002</v>
      </c>
      <c r="I64" s="51">
        <v>0.304309</v>
      </c>
      <c r="J64" s="51">
        <v>0.30188700000000002</v>
      </c>
      <c r="K64" s="51">
        <v>0.299485</v>
      </c>
      <c r="L64" s="51">
        <v>0.297101</v>
      </c>
      <c r="M64" s="51">
        <v>0.29473700000000003</v>
      </c>
      <c r="N64" s="51">
        <v>0.29239100000000001</v>
      </c>
      <c r="O64" s="51">
        <v>0.29006399999999999</v>
      </c>
      <c r="P64" s="51">
        <v>0.28775600000000001</v>
      </c>
      <c r="Q64" s="51">
        <v>0.285466</v>
      </c>
      <c r="R64" s="51">
        <v>0.28314699999999998</v>
      </c>
      <c r="S64" s="51">
        <v>0.28084799999999999</v>
      </c>
      <c r="T64" s="51">
        <v>0.27856700000000001</v>
      </c>
      <c r="U64" s="51">
        <v>0.27630500000000002</v>
      </c>
      <c r="V64" s="51">
        <v>0.274061</v>
      </c>
      <c r="W64" s="51">
        <v>0.27183499999999999</v>
      </c>
      <c r="X64" s="51">
        <v>0.26962700000000001</v>
      </c>
      <c r="Y64" s="51">
        <v>0.26743800000000001</v>
      </c>
      <c r="Z64" s="51">
        <v>0.265266</v>
      </c>
      <c r="AA64" s="51">
        <v>0.26311099999999998</v>
      </c>
      <c r="AB64" s="51">
        <v>0.26097500000000001</v>
      </c>
      <c r="AC64" s="51">
        <v>0.258855</v>
      </c>
      <c r="AD64" s="51">
        <v>0.25675300000000001</v>
      </c>
      <c r="AE64" s="51">
        <v>0.25466800000000001</v>
      </c>
      <c r="AF64" s="51">
        <v>0.25259999999999999</v>
      </c>
    </row>
    <row r="65" spans="1:35" ht="12.75" customHeight="1">
      <c r="A65" s="86" t="s">
        <v>36</v>
      </c>
      <c r="B65" s="43"/>
      <c r="C65" s="43"/>
      <c r="D65" s="5">
        <f>+NPV(Discount_Rate,F65:AI65)*(1+Discount_Rate)^(0.5)</f>
        <v>410416.37357130874</v>
      </c>
      <c r="E65" s="37">
        <f>SUM(F65:AI65)</f>
        <v>916383.07440000004</v>
      </c>
      <c r="F65" s="92">
        <f t="shared" ref="F65:AF65" si="26">F63*F64*8760/1000</f>
        <v>0</v>
      </c>
      <c r="G65" s="92">
        <f t="shared" si="26"/>
        <v>0</v>
      </c>
      <c r="H65" s="37">
        <f>H63*H64*8760/1000</f>
        <v>40306.161599999999</v>
      </c>
      <c r="I65" s="37">
        <f t="shared" si="26"/>
        <v>39986.202600000004</v>
      </c>
      <c r="J65" s="37">
        <f t="shared" si="26"/>
        <v>39667.951800000003</v>
      </c>
      <c r="K65" s="37">
        <f t="shared" si="26"/>
        <v>39352.328999999998</v>
      </c>
      <c r="L65" s="37">
        <f t="shared" si="26"/>
        <v>39039.071400000008</v>
      </c>
      <c r="M65" s="37">
        <f t="shared" si="26"/>
        <v>38728.441800000008</v>
      </c>
      <c r="N65" s="37">
        <f t="shared" si="26"/>
        <v>38420.1774</v>
      </c>
      <c r="O65" s="37">
        <f t="shared" si="26"/>
        <v>38114.409599999999</v>
      </c>
      <c r="P65" s="37">
        <f t="shared" si="26"/>
        <v>37811.138399999996</v>
      </c>
      <c r="Q65" s="37">
        <f t="shared" si="26"/>
        <v>37510.232400000001</v>
      </c>
      <c r="R65" s="37">
        <f t="shared" si="26"/>
        <v>37205.515799999994</v>
      </c>
      <c r="S65" s="37">
        <f t="shared" si="26"/>
        <v>36903.427199999998</v>
      </c>
      <c r="T65" s="37">
        <f t="shared" si="26"/>
        <v>36603.703800000003</v>
      </c>
      <c r="U65" s="37">
        <f t="shared" si="26"/>
        <v>36306.477000000006</v>
      </c>
      <c r="V65" s="37">
        <f t="shared" si="26"/>
        <v>36011.615399999995</v>
      </c>
      <c r="W65" s="37">
        <f t="shared" si="26"/>
        <v>35719.118999999999</v>
      </c>
      <c r="X65" s="37">
        <f t="shared" si="26"/>
        <v>35428.987800000003</v>
      </c>
      <c r="Y65" s="37">
        <f t="shared" si="26"/>
        <v>35141.353200000005</v>
      </c>
      <c r="Z65" s="37">
        <f t="shared" si="26"/>
        <v>34855.952400000002</v>
      </c>
      <c r="AA65" s="37">
        <f t="shared" si="26"/>
        <v>34572.785400000001</v>
      </c>
      <c r="AB65" s="37">
        <f t="shared" si="26"/>
        <v>34292.114999999998</v>
      </c>
      <c r="AC65" s="37">
        <f t="shared" si="26"/>
        <v>34013.546999999999</v>
      </c>
      <c r="AD65" s="37">
        <f t="shared" si="26"/>
        <v>33737.3442</v>
      </c>
      <c r="AE65" s="37">
        <f t="shared" si="26"/>
        <v>33463.375200000002</v>
      </c>
      <c r="AF65" s="37">
        <f t="shared" si="26"/>
        <v>33191.64</v>
      </c>
    </row>
    <row r="66" spans="1:35" s="2" customFormat="1" ht="12.75" customHeight="1">
      <c r="A66" s="48"/>
      <c r="B66" s="49"/>
      <c r="C66" s="49"/>
      <c r="D66" s="3"/>
      <c r="E66" s="45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1"/>
      <c r="AH66" s="1"/>
      <c r="AI66" s="1"/>
    </row>
    <row r="67" spans="1:35">
      <c r="A67" s="86" t="s">
        <v>37</v>
      </c>
      <c r="B67" s="43"/>
      <c r="C67" s="96">
        <f>B9</f>
        <v>55</v>
      </c>
      <c r="E67" s="45"/>
      <c r="F67" s="94">
        <v>0</v>
      </c>
      <c r="G67" s="94">
        <v>0</v>
      </c>
      <c r="H67" s="93">
        <f>$B$9</f>
        <v>55</v>
      </c>
      <c r="I67" s="93">
        <f t="shared" ref="I67:AF67" si="27">$B$9</f>
        <v>55</v>
      </c>
      <c r="J67" s="93">
        <f t="shared" si="27"/>
        <v>55</v>
      </c>
      <c r="K67" s="93">
        <f t="shared" si="27"/>
        <v>55</v>
      </c>
      <c r="L67" s="93">
        <f t="shared" si="27"/>
        <v>55</v>
      </c>
      <c r="M67" s="93">
        <f t="shared" si="27"/>
        <v>55</v>
      </c>
      <c r="N67" s="93">
        <f t="shared" si="27"/>
        <v>55</v>
      </c>
      <c r="O67" s="93">
        <f t="shared" si="27"/>
        <v>55</v>
      </c>
      <c r="P67" s="93">
        <f t="shared" si="27"/>
        <v>55</v>
      </c>
      <c r="Q67" s="93">
        <f t="shared" si="27"/>
        <v>55</v>
      </c>
      <c r="R67" s="93">
        <f t="shared" si="27"/>
        <v>55</v>
      </c>
      <c r="S67" s="93">
        <f t="shared" si="27"/>
        <v>55</v>
      </c>
      <c r="T67" s="93">
        <f t="shared" si="27"/>
        <v>55</v>
      </c>
      <c r="U67" s="93">
        <f t="shared" si="27"/>
        <v>55</v>
      </c>
      <c r="V67" s="93">
        <f t="shared" si="27"/>
        <v>55</v>
      </c>
      <c r="W67" s="93">
        <f t="shared" si="27"/>
        <v>55</v>
      </c>
      <c r="X67" s="93">
        <f t="shared" si="27"/>
        <v>55</v>
      </c>
      <c r="Y67" s="93">
        <f t="shared" si="27"/>
        <v>55</v>
      </c>
      <c r="Z67" s="93">
        <f t="shared" si="27"/>
        <v>55</v>
      </c>
      <c r="AA67" s="93">
        <f t="shared" si="27"/>
        <v>55</v>
      </c>
      <c r="AB67" s="93">
        <f t="shared" si="27"/>
        <v>55</v>
      </c>
      <c r="AC67" s="93">
        <f t="shared" si="27"/>
        <v>55</v>
      </c>
      <c r="AD67" s="93">
        <f t="shared" si="27"/>
        <v>55</v>
      </c>
      <c r="AE67" s="93">
        <f t="shared" si="27"/>
        <v>55</v>
      </c>
      <c r="AF67" s="93">
        <f t="shared" si="27"/>
        <v>55</v>
      </c>
    </row>
    <row r="68" spans="1:35" s="2" customFormat="1">
      <c r="A68" s="86" t="s">
        <v>38</v>
      </c>
      <c r="B68" s="95"/>
      <c r="C68" s="49"/>
      <c r="D68" s="96">
        <f>+NPV(Discount_Rate,F68:AI68)*(1+Discount_Rate)^(0.5)</f>
        <v>22572.900546421984</v>
      </c>
      <c r="E68" s="96">
        <f>SUM(F68:AI68)</f>
        <v>50401.069092000012</v>
      </c>
      <c r="F68" s="94">
        <f t="shared" ref="F68:AF68" si="28">F65*F$67/1000</f>
        <v>0</v>
      </c>
      <c r="G68" s="94">
        <f t="shared" si="28"/>
        <v>0</v>
      </c>
      <c r="H68" s="96">
        <f>H65*H$67/1000</f>
        <v>2216.8388879999998</v>
      </c>
      <c r="I68" s="96">
        <f t="shared" si="28"/>
        <v>2199.2411430000002</v>
      </c>
      <c r="J68" s="96">
        <f t="shared" si="28"/>
        <v>2181.737349</v>
      </c>
      <c r="K68" s="96">
        <f t="shared" si="28"/>
        <v>2164.3780949999996</v>
      </c>
      <c r="L68" s="96">
        <f t="shared" si="28"/>
        <v>2147.1489270000006</v>
      </c>
      <c r="M68" s="96">
        <f t="shared" si="28"/>
        <v>2130.0642990000006</v>
      </c>
      <c r="N68" s="96">
        <f t="shared" si="28"/>
        <v>2113.1097570000002</v>
      </c>
      <c r="O68" s="96">
        <f t="shared" si="28"/>
        <v>2096.2925279999999</v>
      </c>
      <c r="P68" s="96">
        <f t="shared" si="28"/>
        <v>2079.6126119999999</v>
      </c>
      <c r="Q68" s="96">
        <f t="shared" si="28"/>
        <v>2063.062782</v>
      </c>
      <c r="R68" s="96">
        <f t="shared" si="28"/>
        <v>2046.3033689999997</v>
      </c>
      <c r="S68" s="96">
        <f t="shared" si="28"/>
        <v>2029.6884959999998</v>
      </c>
      <c r="T68" s="96">
        <f t="shared" si="28"/>
        <v>2013.2037090000003</v>
      </c>
      <c r="U68" s="96">
        <f t="shared" si="28"/>
        <v>1996.8562350000004</v>
      </c>
      <c r="V68" s="96">
        <f t="shared" si="28"/>
        <v>1980.6388469999999</v>
      </c>
      <c r="W68" s="96">
        <f t="shared" si="28"/>
        <v>1964.551545</v>
      </c>
      <c r="X68" s="96">
        <f t="shared" si="28"/>
        <v>1948.5943290000002</v>
      </c>
      <c r="Y68" s="96">
        <f t="shared" si="28"/>
        <v>1932.7744260000002</v>
      </c>
      <c r="Z68" s="96">
        <f t="shared" si="28"/>
        <v>1917.0773820000002</v>
      </c>
      <c r="AA68" s="96">
        <f t="shared" si="28"/>
        <v>1901.503197</v>
      </c>
      <c r="AB68" s="96">
        <f t="shared" si="28"/>
        <v>1886.066325</v>
      </c>
      <c r="AC68" s="96">
        <f t="shared" si="28"/>
        <v>1870.745085</v>
      </c>
      <c r="AD68" s="96">
        <f t="shared" si="28"/>
        <v>1855.5539309999999</v>
      </c>
      <c r="AE68" s="96">
        <f t="shared" si="28"/>
        <v>1840.4856360000001</v>
      </c>
      <c r="AF68" s="96">
        <f t="shared" si="28"/>
        <v>1825.5401999999999</v>
      </c>
      <c r="AG68" s="1"/>
      <c r="AH68" s="1"/>
      <c r="AI68" s="1"/>
    </row>
    <row r="69" spans="1:35">
      <c r="A69" s="86"/>
    </row>
    <row r="70" spans="1:35">
      <c r="A70" s="86" t="s">
        <v>39</v>
      </c>
      <c r="B70" s="6"/>
      <c r="C70" s="43"/>
      <c r="D70" s="5">
        <f>+NPV(Discount_Rate,F70:AI70)*(1+Discount_Rate)^(0.5)</f>
        <v>40108.296603227551</v>
      </c>
      <c r="E70" s="37">
        <f>SUM(F70:AI70)</f>
        <v>43383.07440000002</v>
      </c>
      <c r="F70" s="94">
        <f>F65-F32</f>
        <v>0</v>
      </c>
      <c r="G70" s="94">
        <f>G65-G32</f>
        <v>0</v>
      </c>
      <c r="H70" s="37">
        <f>H65-H32</f>
        <v>22306.161599999999</v>
      </c>
      <c r="I70" s="37">
        <f>I65-I32</f>
        <v>12986.202600000004</v>
      </c>
      <c r="J70" s="37">
        <f>J65-J32</f>
        <v>3667.9518000000025</v>
      </c>
      <c r="K70" s="37">
        <f>K65-K32</f>
        <v>3352.3289999999979</v>
      </c>
      <c r="L70" s="37">
        <f>L65-L32</f>
        <v>3039.071400000008</v>
      </c>
      <c r="M70" s="37">
        <f>M65-M32</f>
        <v>2728.4418000000078</v>
      </c>
      <c r="N70" s="37">
        <f>N65-N32</f>
        <v>2420.1774000000005</v>
      </c>
      <c r="O70" s="37">
        <f>O65-O32</f>
        <v>2114.409599999999</v>
      </c>
      <c r="P70" s="37">
        <f>P65-P32</f>
        <v>1811.1383999999962</v>
      </c>
      <c r="Q70" s="37">
        <f>Q65-Q32</f>
        <v>1510.2324000000008</v>
      </c>
      <c r="R70" s="37">
        <f>R65-R32</f>
        <v>1205.5157999999938</v>
      </c>
      <c r="S70" s="37">
        <f>S65-S32</f>
        <v>903.42719999999827</v>
      </c>
      <c r="T70" s="37">
        <f>T65-T32</f>
        <v>603.70380000000296</v>
      </c>
      <c r="U70" s="37">
        <f>U65-U32</f>
        <v>306.47700000000623</v>
      </c>
      <c r="V70" s="37">
        <f>V65-V32</f>
        <v>11.615399999995134</v>
      </c>
      <c r="W70" s="37">
        <f>W65-W32</f>
        <v>-280.88100000000122</v>
      </c>
      <c r="X70" s="37">
        <f>X65-X32</f>
        <v>-571.01219999999739</v>
      </c>
      <c r="Y70" s="37">
        <f>Y65-Y32</f>
        <v>-858.64679999999498</v>
      </c>
      <c r="Z70" s="37">
        <f>Z65-Z32</f>
        <v>-1144.0475999999981</v>
      </c>
      <c r="AA70" s="37">
        <f>AA65-AA32</f>
        <v>-1427.2145999999993</v>
      </c>
      <c r="AB70" s="37">
        <f>AB65-AB32</f>
        <v>-1707.885000000002</v>
      </c>
      <c r="AC70" s="37">
        <f>AC65-AC32</f>
        <v>-1986.4530000000013</v>
      </c>
      <c r="AD70" s="37">
        <f>AD65-AD32</f>
        <v>-2262.6558000000005</v>
      </c>
      <c r="AE70" s="37">
        <f>AE65-AE32</f>
        <v>-2536.6247999999978</v>
      </c>
      <c r="AF70" s="37">
        <f>AF65-AF32</f>
        <v>-2808.3600000000006</v>
      </c>
    </row>
    <row r="71" spans="1:35" s="5" customFormat="1">
      <c r="A71" s="97" t="s">
        <v>49</v>
      </c>
      <c r="C71" s="124">
        <v>1</v>
      </c>
      <c r="D71" s="98">
        <f>D72/D70*1000</f>
        <v>-39.495736373062222</v>
      </c>
      <c r="E71" s="98">
        <f>E72/E70*1000</f>
        <v>-33.338865894057442</v>
      </c>
      <c r="F71" s="94">
        <v>0</v>
      </c>
      <c r="G71" s="94">
        <v>0</v>
      </c>
      <c r="H71" s="68">
        <v>37.227351883262621</v>
      </c>
      <c r="I71" s="68">
        <v>40.728748718512925</v>
      </c>
      <c r="J71" s="68">
        <v>42.977678200803105</v>
      </c>
      <c r="K71" s="68">
        <v>45.523589503880039</v>
      </c>
      <c r="L71" s="68">
        <v>47.240804250066823</v>
      </c>
      <c r="M71" s="68">
        <v>48.963776233409341</v>
      </c>
      <c r="N71" s="68">
        <v>50.244254207701864</v>
      </c>
      <c r="O71" s="68">
        <v>49.824328956054686</v>
      </c>
      <c r="P71" s="68">
        <v>55.808780311149974</v>
      </c>
      <c r="Q71" s="68">
        <v>58.016126218605038</v>
      </c>
      <c r="R71" s="68">
        <v>58.310959243473164</v>
      </c>
      <c r="S71" s="68">
        <v>58.867439519012514</v>
      </c>
      <c r="T71" s="68">
        <v>60.073033346560123</v>
      </c>
      <c r="U71" s="68">
        <v>58.093846731718784</v>
      </c>
      <c r="V71" s="68">
        <v>60.629339469588892</v>
      </c>
      <c r="W71" s="68">
        <v>62.649865051410643</v>
      </c>
      <c r="X71" s="68">
        <v>61.410655752746734</v>
      </c>
      <c r="Y71" s="68">
        <v>61.876019671072811</v>
      </c>
      <c r="Z71" s="68">
        <v>66.81763456505756</v>
      </c>
      <c r="AA71" s="68">
        <v>68.055938324518152</v>
      </c>
      <c r="AB71" s="68">
        <v>69.680555196985637</v>
      </c>
      <c r="AC71" s="68">
        <v>70.634204874697659</v>
      </c>
      <c r="AD71" s="68">
        <v>70.923926380511759</v>
      </c>
      <c r="AE71" s="68">
        <v>73.173391557730127</v>
      </c>
      <c r="AF71" s="68">
        <v>74.600272693105865</v>
      </c>
      <c r="AG71" s="1"/>
      <c r="AH71" s="1"/>
      <c r="AI71" s="1"/>
    </row>
    <row r="72" spans="1:35" s="2" customFormat="1">
      <c r="A72" s="86" t="s">
        <v>50</v>
      </c>
      <c r="B72" s="8"/>
      <c r="C72" s="49"/>
      <c r="D72" s="5">
        <f>+NPV(Discount_Rate,F72:AI72)*(1+Discount_Rate)^(0.5)</f>
        <v>-1584.1067090136623</v>
      </c>
      <c r="E72" s="53">
        <f>SUM(F72:AI72)</f>
        <v>-1446.3424994935172</v>
      </c>
      <c r="F72" s="99">
        <f t="shared" ref="F72:AF72" si="29">-F70*F$71/1000</f>
        <v>0</v>
      </c>
      <c r="G72" s="99">
        <f t="shared" si="29"/>
        <v>0</v>
      </c>
      <c r="H72" s="53">
        <f>-H70*H$71/1000</f>
        <v>-830.39932704812031</v>
      </c>
      <c r="I72" s="53">
        <f t="shared" si="29"/>
        <v>-528.9117825030994</v>
      </c>
      <c r="J72" s="53">
        <f t="shared" si="29"/>
        <v>-157.64005211645662</v>
      </c>
      <c r="K72" s="53">
        <f t="shared" si="29"/>
        <v>-152.61004927795258</v>
      </c>
      <c r="L72" s="53">
        <f t="shared" si="29"/>
        <v>-143.5681771093769</v>
      </c>
      <c r="M72" s="53">
        <f t="shared" si="29"/>
        <v>-133.59481376108099</v>
      </c>
      <c r="N72" s="53">
        <f t="shared" si="29"/>
        <v>-121.60000851333498</v>
      </c>
      <c r="O72" s="53">
        <f t="shared" si="29"/>
        <v>-105.34903945823996</v>
      </c>
      <c r="P72" s="53">
        <f t="shared" si="29"/>
        <v>-101.07742507868744</v>
      </c>
      <c r="Q72" s="53">
        <f t="shared" si="29"/>
        <v>-87.617833537826854</v>
      </c>
      <c r="R72" s="53">
        <f t="shared" si="29"/>
        <v>-70.294782681162587</v>
      </c>
      <c r="S72" s="53">
        <f t="shared" si="29"/>
        <v>-53.182446055830717</v>
      </c>
      <c r="T72" s="53">
        <f t="shared" si="29"/>
        <v>-36.266318508845245</v>
      </c>
      <c r="U72" s="53">
        <f t="shared" si="29"/>
        <v>-17.80442786479734</v>
      </c>
      <c r="V72" s="53">
        <f t="shared" si="29"/>
        <v>-0.70423402967476789</v>
      </c>
      <c r="W72" s="53">
        <f t="shared" si="29"/>
        <v>17.597156745505348</v>
      </c>
      <c r="X72" s="53">
        <f t="shared" si="29"/>
        <v>35.066233644818404</v>
      </c>
      <c r="Y72" s="53">
        <f t="shared" si="29"/>
        <v>53.129646287303409</v>
      </c>
      <c r="Z72" s="53">
        <f t="shared" si="29"/>
        <v>76.442554461831008</v>
      </c>
      <c r="AA72" s="53">
        <f t="shared" si="29"/>
        <v>97.130428793451799</v>
      </c>
      <c r="AB72" s="53">
        <f t="shared" si="29"/>
        <v>119.00637501260395</v>
      </c>
      <c r="AC72" s="53">
        <f t="shared" si="29"/>
        <v>140.31152817595787</v>
      </c>
      <c r="AD72" s="53">
        <f t="shared" si="29"/>
        <v>160.47643338363798</v>
      </c>
      <c r="AE72" s="53">
        <f t="shared" si="29"/>
        <v>185.6134397254487</v>
      </c>
      <c r="AF72" s="53">
        <f t="shared" si="29"/>
        <v>209.50442182041081</v>
      </c>
      <c r="AG72" s="1"/>
      <c r="AH72" s="1"/>
      <c r="AI72" s="1"/>
    </row>
    <row r="73" spans="1:35">
      <c r="A73" s="100" t="s">
        <v>40</v>
      </c>
      <c r="B73" s="43"/>
      <c r="C73" s="43"/>
      <c r="D73" s="79">
        <f>+NPV(Discount_Rate,F73:AI73)*(1+Discount_Rate)^(0.5)</f>
        <v>20988.793837408313</v>
      </c>
      <c r="E73" s="79">
        <f>SUM(F73:AI73)</f>
        <v>48954.726592506478</v>
      </c>
      <c r="F73" s="79">
        <f t="shared" ref="F73:AF73" si="30">F68+F72</f>
        <v>0</v>
      </c>
      <c r="G73" s="79">
        <f t="shared" si="30"/>
        <v>0</v>
      </c>
      <c r="H73" s="79">
        <f>H68+H72</f>
        <v>1386.4395609518795</v>
      </c>
      <c r="I73" s="79">
        <f t="shared" si="30"/>
        <v>1670.3293604969008</v>
      </c>
      <c r="J73" s="79">
        <f t="shared" si="30"/>
        <v>2024.0972968835433</v>
      </c>
      <c r="K73" s="79">
        <f t="shared" si="30"/>
        <v>2011.768045722047</v>
      </c>
      <c r="L73" s="79">
        <f t="shared" si="30"/>
        <v>2003.5807498906238</v>
      </c>
      <c r="M73" s="79">
        <f t="shared" si="30"/>
        <v>1996.4694852389196</v>
      </c>
      <c r="N73" s="79">
        <f t="shared" si="30"/>
        <v>1991.5097484866651</v>
      </c>
      <c r="O73" s="79">
        <f t="shared" si="30"/>
        <v>1990.94348854176</v>
      </c>
      <c r="P73" s="79">
        <f t="shared" si="30"/>
        <v>1978.5351869213125</v>
      </c>
      <c r="Q73" s="79">
        <f t="shared" si="30"/>
        <v>1975.4449484621732</v>
      </c>
      <c r="R73" s="79">
        <f t="shared" si="30"/>
        <v>1976.0085863188372</v>
      </c>
      <c r="S73" s="79">
        <f t="shared" si="30"/>
        <v>1976.506049944169</v>
      </c>
      <c r="T73" s="79">
        <f t="shared" si="30"/>
        <v>1976.9373904911552</v>
      </c>
      <c r="U73" s="79">
        <f t="shared" si="30"/>
        <v>1979.051807135203</v>
      </c>
      <c r="V73" s="79">
        <f t="shared" si="30"/>
        <v>1979.9346129703251</v>
      </c>
      <c r="W73" s="79">
        <f t="shared" si="30"/>
        <v>1982.1487017455054</v>
      </c>
      <c r="X73" s="79">
        <f t="shared" si="30"/>
        <v>1983.6605626448186</v>
      </c>
      <c r="Y73" s="79">
        <f t="shared" si="30"/>
        <v>1985.9040722873035</v>
      </c>
      <c r="Z73" s="79">
        <f t="shared" si="30"/>
        <v>1993.5199364618311</v>
      </c>
      <c r="AA73" s="79">
        <f t="shared" si="30"/>
        <v>1998.6336257934518</v>
      </c>
      <c r="AB73" s="79">
        <f t="shared" si="30"/>
        <v>2005.0727000126039</v>
      </c>
      <c r="AC73" s="79">
        <f t="shared" si="30"/>
        <v>2011.0566131759579</v>
      </c>
      <c r="AD73" s="79">
        <f t="shared" si="30"/>
        <v>2016.0303643836378</v>
      </c>
      <c r="AE73" s="79">
        <f t="shared" si="30"/>
        <v>2026.0990757254488</v>
      </c>
      <c r="AF73" s="79">
        <f t="shared" si="30"/>
        <v>2035.0446218204106</v>
      </c>
    </row>
    <row r="74" spans="1:35" s="2" customFormat="1">
      <c r="A74" s="86"/>
      <c r="B74" s="8"/>
      <c r="C74" s="49"/>
      <c r="D74" s="37"/>
      <c r="E74" s="37"/>
      <c r="F74" s="94"/>
      <c r="G74" s="94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1"/>
      <c r="AH74" s="1"/>
      <c r="AI74" s="1"/>
    </row>
    <row r="75" spans="1:35" ht="15.75">
      <c r="A75" s="78" t="s">
        <v>25</v>
      </c>
      <c r="B75" s="43"/>
      <c r="C75" s="43"/>
      <c r="D75" s="79">
        <f>+NPV(Discount_Rate,F75:AI75)*(1+Discount_Rate)^(0.5)</f>
        <v>27837.895392506231</v>
      </c>
      <c r="E75" s="79">
        <f>SUM(F75:AI75)</f>
        <v>65019.65607288896</v>
      </c>
      <c r="F75" s="101">
        <f t="shared" ref="F75:G75" si="31">F73+F60</f>
        <v>158</v>
      </c>
      <c r="G75" s="101">
        <f t="shared" si="31"/>
        <v>425</v>
      </c>
      <c r="H75" s="101">
        <f>H73+H60</f>
        <v>1832.4319575918794</v>
      </c>
      <c r="I75" s="101">
        <f t="shared" ref="I75:AF75" si="32">I73+I60</f>
        <v>2135.6481381525032</v>
      </c>
      <c r="J75" s="101">
        <f t="shared" si="32"/>
        <v>2530.9354253511638</v>
      </c>
      <c r="K75" s="101">
        <f t="shared" si="32"/>
        <v>2528.2360986305521</v>
      </c>
      <c r="L75" s="101">
        <f t="shared" si="32"/>
        <v>2530.3781638572991</v>
      </c>
      <c r="M75" s="101">
        <f t="shared" si="32"/>
        <v>2533.8028474849284</v>
      </c>
      <c r="N75" s="101">
        <f t="shared" si="32"/>
        <v>2539.5897779775942</v>
      </c>
      <c r="O75" s="101">
        <f t="shared" si="32"/>
        <v>2550.5331986519986</v>
      </c>
      <c r="P75" s="101">
        <f t="shared" si="32"/>
        <v>2549.3166912337556</v>
      </c>
      <c r="Q75" s="101">
        <f t="shared" si="32"/>
        <v>2557.6420828608652</v>
      </c>
      <c r="R75" s="101">
        <f t="shared" si="32"/>
        <v>2569.8496634055032</v>
      </c>
      <c r="S75" s="101">
        <f t="shared" si="32"/>
        <v>2581.6301074954818</v>
      </c>
      <c r="T75" s="101">
        <f t="shared" si="32"/>
        <v>2593.5588051359427</v>
      </c>
      <c r="U75" s="101">
        <f t="shared" si="32"/>
        <v>2607.3890286582414</v>
      </c>
      <c r="V75" s="101">
        <f t="shared" si="32"/>
        <v>2620.2102417023011</v>
      </c>
      <c r="W75" s="101">
        <f t="shared" si="32"/>
        <v>2634.5895674233889</v>
      </c>
      <c r="X75" s="101">
        <f t="shared" si="32"/>
        <v>2649.1502456362596</v>
      </c>
      <c r="Y75" s="101">
        <f t="shared" si="32"/>
        <v>2664.0380592555821</v>
      </c>
      <c r="Z75" s="101">
        <f t="shared" si="32"/>
        <v>2685.2166031694751</v>
      </c>
      <c r="AA75" s="101">
        <f t="shared" si="32"/>
        <v>2704.1642258352485</v>
      </c>
      <c r="AB75" s="101">
        <f t="shared" si="32"/>
        <v>2724.713912055237</v>
      </c>
      <c r="AC75" s="101">
        <f t="shared" si="32"/>
        <v>2745.0906494594433</v>
      </c>
      <c r="AD75" s="101">
        <f t="shared" si="32"/>
        <v>2764.7450813927931</v>
      </c>
      <c r="AE75" s="101">
        <f t="shared" si="32"/>
        <v>2789.7880870747872</v>
      </c>
      <c r="AF75" s="101">
        <f t="shared" si="32"/>
        <v>2814.0074133967355</v>
      </c>
    </row>
    <row r="78" spans="1:35" ht="18">
      <c r="A78" s="13" t="s">
        <v>41</v>
      </c>
      <c r="B78" s="58"/>
      <c r="C78" s="58"/>
      <c r="D78" s="81"/>
      <c r="E78" s="58"/>
      <c r="F78" s="82" t="s">
        <v>0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83"/>
    </row>
    <row r="79" spans="1:35">
      <c r="D79" s="102" t="s">
        <v>42</v>
      </c>
      <c r="E79" s="102" t="s">
        <v>10</v>
      </c>
      <c r="F79" s="103">
        <f>F13</f>
        <v>2015</v>
      </c>
      <c r="G79" s="103">
        <f t="shared" ref="G79:AF79" si="33">F79+1</f>
        <v>2016</v>
      </c>
      <c r="H79" s="103">
        <f t="shared" si="33"/>
        <v>2017</v>
      </c>
      <c r="I79" s="103">
        <f t="shared" si="33"/>
        <v>2018</v>
      </c>
      <c r="J79" s="103">
        <f t="shared" si="33"/>
        <v>2019</v>
      </c>
      <c r="K79" s="103">
        <f t="shared" si="33"/>
        <v>2020</v>
      </c>
      <c r="L79" s="103">
        <f t="shared" si="33"/>
        <v>2021</v>
      </c>
      <c r="M79" s="103">
        <f t="shared" si="33"/>
        <v>2022</v>
      </c>
      <c r="N79" s="103">
        <f t="shared" si="33"/>
        <v>2023</v>
      </c>
      <c r="O79" s="103">
        <f t="shared" si="33"/>
        <v>2024</v>
      </c>
      <c r="P79" s="103">
        <f t="shared" si="33"/>
        <v>2025</v>
      </c>
      <c r="Q79" s="103">
        <f t="shared" si="33"/>
        <v>2026</v>
      </c>
      <c r="R79" s="103">
        <f t="shared" si="33"/>
        <v>2027</v>
      </c>
      <c r="S79" s="103">
        <f t="shared" si="33"/>
        <v>2028</v>
      </c>
      <c r="T79" s="103">
        <f t="shared" si="33"/>
        <v>2029</v>
      </c>
      <c r="U79" s="103">
        <f t="shared" si="33"/>
        <v>2030</v>
      </c>
      <c r="V79" s="103">
        <f t="shared" si="33"/>
        <v>2031</v>
      </c>
      <c r="W79" s="103">
        <f t="shared" si="33"/>
        <v>2032</v>
      </c>
      <c r="X79" s="103">
        <f t="shared" si="33"/>
        <v>2033</v>
      </c>
      <c r="Y79" s="103">
        <f t="shared" si="33"/>
        <v>2034</v>
      </c>
      <c r="Z79" s="103">
        <f t="shared" si="33"/>
        <v>2035</v>
      </c>
      <c r="AA79" s="103">
        <f t="shared" si="33"/>
        <v>2036</v>
      </c>
      <c r="AB79" s="103">
        <f t="shared" si="33"/>
        <v>2037</v>
      </c>
      <c r="AC79" s="103">
        <f t="shared" si="33"/>
        <v>2038</v>
      </c>
      <c r="AD79" s="103">
        <f t="shared" si="33"/>
        <v>2039</v>
      </c>
      <c r="AE79" s="103">
        <f t="shared" si="33"/>
        <v>2040</v>
      </c>
      <c r="AF79" s="103">
        <f t="shared" si="33"/>
        <v>2041</v>
      </c>
    </row>
    <row r="80" spans="1:35" ht="15.75">
      <c r="A80" s="78" t="s">
        <v>43</v>
      </c>
      <c r="D80" s="79">
        <f>+NPV(Discount_Rate,F80:AI80)*(1+Discount_Rate)^(0.5)</f>
        <v>194.42603397751054</v>
      </c>
      <c r="E80" s="79">
        <f>SUM(F80:AI80)</f>
        <v>1066.4439271110359</v>
      </c>
      <c r="F80" s="104">
        <f>F49-F75</f>
        <v>-158</v>
      </c>
      <c r="G80" s="104">
        <f>G49-G75</f>
        <v>-425</v>
      </c>
      <c r="H80" s="104">
        <f>H49-H75</f>
        <v>-469.83195759187947</v>
      </c>
      <c r="I80" s="104">
        <f>I49-I75</f>
        <v>-91.748138152503088</v>
      </c>
      <c r="J80" s="104">
        <f>J49-J75</f>
        <v>194.26457464883606</v>
      </c>
      <c r="K80" s="104">
        <f>K49-K75</f>
        <v>196.96390136944774</v>
      </c>
      <c r="L80" s="104">
        <f>L49-L75</f>
        <v>194.8218361427007</v>
      </c>
      <c r="M80" s="104">
        <f>M49-M75</f>
        <v>191.39715251507141</v>
      </c>
      <c r="N80" s="104">
        <f>N49-N75</f>
        <v>185.61022202240565</v>
      </c>
      <c r="O80" s="104">
        <f>O49-O75</f>
        <v>174.66680134800117</v>
      </c>
      <c r="P80" s="104">
        <f>P49-P75</f>
        <v>175.88330876624423</v>
      </c>
      <c r="Q80" s="104">
        <f>Q49-Q75</f>
        <v>167.55791713913459</v>
      </c>
      <c r="R80" s="104">
        <f>R49-R75</f>
        <v>155.35033659449664</v>
      </c>
      <c r="S80" s="104">
        <f>S49-S75</f>
        <v>143.56989250451807</v>
      </c>
      <c r="T80" s="104">
        <f>T49-T75</f>
        <v>131.64119486405707</v>
      </c>
      <c r="U80" s="104">
        <f>U49-U75</f>
        <v>117.81097134175843</v>
      </c>
      <c r="V80" s="104">
        <f>V49-V75</f>
        <v>104.9897582976987</v>
      </c>
      <c r="W80" s="104">
        <f>W49-W75</f>
        <v>90.610432576610947</v>
      </c>
      <c r="X80" s="104">
        <f>X49-X75</f>
        <v>76.049754363740249</v>
      </c>
      <c r="Y80" s="104">
        <f>Y49-Y75</f>
        <v>61.161940744417734</v>
      </c>
      <c r="Z80" s="104">
        <f>Z49-Z75</f>
        <v>39.983396830524725</v>
      </c>
      <c r="AA80" s="104">
        <f>AA49-AA75</f>
        <v>21.035774164751274</v>
      </c>
      <c r="AB80" s="104">
        <f>AB49-AB75</f>
        <v>0.48608794476285766</v>
      </c>
      <c r="AC80" s="104">
        <f>AC49-AC75</f>
        <v>-19.890649459443466</v>
      </c>
      <c r="AD80" s="104">
        <f>AD49-AD75</f>
        <v>-39.545081392793236</v>
      </c>
      <c r="AE80" s="104">
        <f>AE49-AE75</f>
        <v>-64.588087074787381</v>
      </c>
      <c r="AF80" s="104">
        <f>AF49-AF75</f>
        <v>-88.807413396735683</v>
      </c>
    </row>
    <row r="81" spans="1:33">
      <c r="A81" s="116" t="s">
        <v>46</v>
      </c>
      <c r="D81" s="117">
        <f>+NPV(Discount_Rate,F81:AI81)*(1+Discount_Rate)^(0.5)</f>
        <v>0</v>
      </c>
      <c r="E81" s="117">
        <f>SUM(F81:AI81)</f>
        <v>0</v>
      </c>
      <c r="F81" s="1">
        <f>F80*$H$10</f>
        <v>0</v>
      </c>
      <c r="G81" s="1">
        <f t="shared" ref="G81:AF81" si="34">G80*$H$10</f>
        <v>0</v>
      </c>
      <c r="H81" s="1">
        <f t="shared" si="34"/>
        <v>0</v>
      </c>
      <c r="I81" s="1">
        <f t="shared" si="34"/>
        <v>0</v>
      </c>
      <c r="J81" s="1">
        <f t="shared" si="34"/>
        <v>0</v>
      </c>
      <c r="K81" s="1">
        <f t="shared" si="34"/>
        <v>0</v>
      </c>
      <c r="L81" s="1">
        <f t="shared" si="34"/>
        <v>0</v>
      </c>
      <c r="M81" s="1">
        <f t="shared" si="34"/>
        <v>0</v>
      </c>
      <c r="N81" s="1">
        <f t="shared" si="34"/>
        <v>0</v>
      </c>
      <c r="O81" s="1">
        <f t="shared" si="34"/>
        <v>0</v>
      </c>
      <c r="P81" s="1">
        <f t="shared" si="34"/>
        <v>0</v>
      </c>
      <c r="Q81" s="1">
        <f t="shared" si="34"/>
        <v>0</v>
      </c>
      <c r="R81" s="1">
        <f t="shared" si="34"/>
        <v>0</v>
      </c>
      <c r="S81" s="1">
        <f t="shared" si="34"/>
        <v>0</v>
      </c>
      <c r="T81" s="1">
        <f t="shared" si="34"/>
        <v>0</v>
      </c>
      <c r="U81" s="1">
        <f t="shared" si="34"/>
        <v>0</v>
      </c>
      <c r="V81" s="1">
        <f t="shared" si="34"/>
        <v>0</v>
      </c>
      <c r="W81" s="1">
        <f t="shared" si="34"/>
        <v>0</v>
      </c>
      <c r="X81" s="1">
        <f t="shared" si="34"/>
        <v>0</v>
      </c>
      <c r="Y81" s="1">
        <f t="shared" si="34"/>
        <v>0</v>
      </c>
      <c r="Z81" s="1">
        <f t="shared" si="34"/>
        <v>0</v>
      </c>
      <c r="AA81" s="1">
        <f t="shared" si="34"/>
        <v>0</v>
      </c>
      <c r="AB81" s="1">
        <f t="shared" si="34"/>
        <v>0</v>
      </c>
      <c r="AC81" s="1">
        <f t="shared" si="34"/>
        <v>0</v>
      </c>
      <c r="AD81" s="1">
        <f t="shared" si="34"/>
        <v>0</v>
      </c>
      <c r="AE81" s="1">
        <f t="shared" si="34"/>
        <v>0</v>
      </c>
      <c r="AF81" s="1">
        <f t="shared" si="34"/>
        <v>0</v>
      </c>
    </row>
    <row r="84" spans="1:33">
      <c r="E84" s="108" t="s">
        <v>45</v>
      </c>
      <c r="F84" s="109">
        <v>1.7999999999999999E-2</v>
      </c>
      <c r="G84" s="109">
        <v>1.4999999999999999E-2</v>
      </c>
      <c r="H84" s="109">
        <v>1.7999999999999999E-2</v>
      </c>
      <c r="I84" s="109">
        <v>1.9E-2</v>
      </c>
      <c r="J84" s="109">
        <v>1.7999999999999999E-2</v>
      </c>
      <c r="K84" s="109">
        <v>1.9E-2</v>
      </c>
      <c r="L84" s="109">
        <v>0.02</v>
      </c>
      <c r="M84" s="109">
        <v>0.02</v>
      </c>
      <c r="N84" s="109">
        <v>0.02</v>
      </c>
      <c r="O84" s="109">
        <v>2.1000000000000001E-2</v>
      </c>
      <c r="P84" s="109">
        <v>0.02</v>
      </c>
      <c r="Q84" s="109">
        <v>0.02</v>
      </c>
      <c r="R84" s="109">
        <v>0.02</v>
      </c>
      <c r="S84" s="109">
        <v>1.9E-2</v>
      </c>
      <c r="T84" s="109">
        <v>1.9E-2</v>
      </c>
      <c r="U84" s="109">
        <v>1.9E-2</v>
      </c>
      <c r="V84" s="109">
        <v>1.9E-2</v>
      </c>
      <c r="W84" s="109">
        <v>1.9E-2</v>
      </c>
      <c r="X84" s="109">
        <v>0.02</v>
      </c>
      <c r="Y84" s="109">
        <v>1.9E-2</v>
      </c>
      <c r="Z84" s="109">
        <v>0.02</v>
      </c>
      <c r="AA84" s="109">
        <v>0.02</v>
      </c>
      <c r="AB84" s="109">
        <v>0.02</v>
      </c>
      <c r="AC84" s="109">
        <v>0.02</v>
      </c>
      <c r="AD84" s="109">
        <v>0.02</v>
      </c>
      <c r="AE84" s="109">
        <v>0.02</v>
      </c>
      <c r="AF84" s="109">
        <v>0.02</v>
      </c>
      <c r="AG84" s="109">
        <v>2.1000000000000001E-2</v>
      </c>
    </row>
    <row r="85" spans="1:33" ht="15.75">
      <c r="A85" s="105"/>
      <c r="B85" s="43"/>
      <c r="C85" s="43"/>
      <c r="D85" s="3"/>
      <c r="E85" s="106" t="s">
        <v>44</v>
      </c>
      <c r="F85" s="109">
        <v>1.018</v>
      </c>
      <c r="G85" s="109">
        <v>1.0332699999999999</v>
      </c>
      <c r="H85" s="109">
        <v>1.0518688599999999</v>
      </c>
      <c r="I85" s="109">
        <v>1.0718543683399997</v>
      </c>
      <c r="J85" s="109">
        <v>1.0911477469701196</v>
      </c>
      <c r="K85" s="109">
        <v>1.1118795541625517</v>
      </c>
      <c r="L85" s="109">
        <v>1.1341171452458028</v>
      </c>
      <c r="M85" s="109">
        <v>1.1567994881507189</v>
      </c>
      <c r="N85" s="109">
        <v>1.1799354779137332</v>
      </c>
      <c r="O85" s="109">
        <v>1.2047141229499214</v>
      </c>
      <c r="P85" s="109">
        <v>1.2288084054089199</v>
      </c>
      <c r="Q85" s="109">
        <v>1.2533845735170983</v>
      </c>
      <c r="R85" s="109">
        <v>1.2784522649874404</v>
      </c>
      <c r="S85" s="109">
        <v>1.3027428580222016</v>
      </c>
      <c r="T85" s="109">
        <v>1.3274949723246232</v>
      </c>
      <c r="U85" s="109">
        <v>1.352717376798791</v>
      </c>
      <c r="V85" s="109">
        <v>1.3784190069579678</v>
      </c>
      <c r="W85" s="109">
        <v>1.404608968090169</v>
      </c>
      <c r="X85" s="109">
        <v>1.4327011474519724</v>
      </c>
      <c r="Y85" s="109">
        <v>1.4599224692535597</v>
      </c>
      <c r="Z85" s="109">
        <v>1.4891209186386309</v>
      </c>
      <c r="AA85" s="109">
        <v>1.5189033370114036</v>
      </c>
      <c r="AB85" s="109">
        <v>1.5492814037516316</v>
      </c>
      <c r="AC85" s="109">
        <v>1.5802670318266643</v>
      </c>
      <c r="AD85" s="109">
        <v>1.6118723724631976</v>
      </c>
      <c r="AE85" s="109">
        <v>1.6441098199124615</v>
      </c>
      <c r="AF85" s="109">
        <v>1.6769920163107108</v>
      </c>
      <c r="AG85" s="109">
        <v>1.7122088486532356</v>
      </c>
    </row>
    <row r="86" spans="1:33" ht="15.75">
      <c r="A86" s="105"/>
      <c r="B86" s="43"/>
      <c r="C86" s="43"/>
      <c r="D86" s="3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1:33">
      <c r="A87" s="125"/>
    </row>
  </sheetData>
  <dataConsolidate/>
  <printOptions horizontalCentered="1" verticalCentered="1"/>
  <pageMargins left="0.45" right="0.45" top="0.5" bottom="0.5" header="0.3" footer="0.3"/>
  <pageSetup scale="56" fitToWidth="0" orientation="landscape" r:id="rId1"/>
  <headerFooter alignWithMargins="0">
    <oddHeader xml:space="preserve">&amp;C
</oddHeader>
    <oddFooter>&amp;L&amp;F&amp;R&amp;8&amp;D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Subscriber Solar Program Costs</vt:lpstr>
      <vt:lpstr>Block</vt:lpstr>
      <vt:lpstr>Discount_Rate</vt:lpstr>
      <vt:lpstr>Imp_Perc</vt:lpstr>
      <vt:lpstr>P0_All</vt:lpstr>
      <vt:lpstr>P1_Inputs</vt:lpstr>
      <vt:lpstr>'Subscriber Solar Program Costs'!Print_Area</vt:lpstr>
      <vt:lpstr>'Subscriber Solar Program Costs'!Print_Titles</vt:lpstr>
      <vt:lpstr>PVRR</vt:lpstr>
      <vt:lpstr>Subsc_Charge</vt:lpstr>
      <vt:lpstr>Years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Kyle</dc:creator>
  <cp:lastModifiedBy>Clements, Paul {Mkt Function}</cp:lastModifiedBy>
  <cp:lastPrinted>2015-07-09T21:11:21Z</cp:lastPrinted>
  <dcterms:created xsi:type="dcterms:W3CDTF">2015-05-20T21:17:50Z</dcterms:created>
  <dcterms:modified xsi:type="dcterms:W3CDTF">2015-07-09T21:11:29Z</dcterms:modified>
</cp:coreProperties>
</file>