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Websites\Pscweb\utilities\electric\18docs\1803523\"/>
    </mc:Choice>
  </mc:AlternateContent>
  <bookViews>
    <workbookView xWindow="0" yWindow="0" windowWidth="19245" windowHeight="11505"/>
  </bookViews>
  <sheets>
    <sheet name="Queue" sheetId="1" r:id="rId1"/>
    <sheet name="Displacement" sheetId="2" r:id="rId2"/>
  </sheets>
  <externalReferences>
    <externalReference r:id="rId3"/>
    <externalReference r:id="rId4"/>
    <externalReference r:id="rId5"/>
  </externalReferences>
  <definedNames>
    <definedName name="_xlnm._FilterDatabase" localSheetId="0" hidden="1">Queue!$B$3:$H$94</definedName>
    <definedName name="above">OFFSET(!A1,-1,0)</definedName>
    <definedName name="AC_Case" localSheetId="1">[1]Queue!$D$94</definedName>
    <definedName name="AC_Case">Queue!$D$94</definedName>
    <definedName name="Active_CF">[2]!Active_CF</definedName>
    <definedName name="Active_Deg_Method">[2]!Active_Deg_Method</definedName>
    <definedName name="Active_Deg_Rate">[2]!Active_Deg_Rate</definedName>
    <definedName name="Active_Delivery_Point">[2]!Active_Delivery_Point</definedName>
    <definedName name="Active_MW">[2]!Active_MW</definedName>
    <definedName name="Active_Name_Conf">[2]!Active_Name_Conf</definedName>
    <definedName name="Active_Online">[2]!Active_Online</definedName>
    <definedName name="Active_QF_Name">[2]!Active_QF_Name</definedName>
    <definedName name="Active_QF_Queue_Date">[2]!Active_QF_Queue_Date</definedName>
    <definedName name="Active_Status">[2]!Active_Status</definedName>
    <definedName name="Base_Case" localSheetId="1">[1]Queue!$D$91</definedName>
    <definedName name="Base_Case">Queue!$D$91</definedName>
    <definedName name="below">OFFSET(!A1,1,0)</definedName>
    <definedName name="CC_E_Fixed" localSheetId="1">[1]Queue!$S$6</definedName>
    <definedName name="CC_E_Fixed">Queue!$K$6</definedName>
    <definedName name="CC_E_Gas" localSheetId="1">[1]Queue!$S$8</definedName>
    <definedName name="CC_E_Gas">Queue!$K$8</definedName>
    <definedName name="CC_E_Hydro" localSheetId="1">[1]Queue!#REF!</definedName>
    <definedName name="CC_E_Hydro">Queue!#REF!</definedName>
    <definedName name="CC_E_Tracking" localSheetId="1">[1]Queue!$S$7</definedName>
    <definedName name="CC_E_Tracking">Queue!$K$7</definedName>
    <definedName name="CC_E_Wind" localSheetId="1">[1]Queue!$S$5</definedName>
    <definedName name="CC_E_Wind">Queue!$K$5</definedName>
    <definedName name="CC_W_Fixed" localSheetId="1">[1]Queue!$V$6</definedName>
    <definedName name="CC_W_Fixed">Queue!$N$6</definedName>
    <definedName name="CC_W_Gas" localSheetId="1">[1]Queue!$V$8</definedName>
    <definedName name="CC_W_Gas">Queue!$N$8</definedName>
    <definedName name="CC_W_Hydro" localSheetId="1">[1]Queue!#REF!</definedName>
    <definedName name="CC_W_Hydro">Queue!#REF!</definedName>
    <definedName name="CC_W_Tracking" localSheetId="1">[1]Queue!$V$7</definedName>
    <definedName name="CC_W_Tracking">Queue!$N$7</definedName>
    <definedName name="CC_W_Wind" localSheetId="1">[1]Queue!$V$5</definedName>
    <definedName name="CC_W_Wind">Queue!$N$5</definedName>
    <definedName name="left">OFFSET(!A1,0,-1)</definedName>
    <definedName name="_xlnm.Print_Area" localSheetId="0">Queue!$B$1:$I$95</definedName>
    <definedName name="RampLossMonthlyDemand">'[3]Source - Ramp Losses'!$O$46:$P$57</definedName>
    <definedName name="right">OFFSET(!A1,0,1)</definedName>
    <definedName name="Signed_MW" localSheetId="0">Queue!$D$38</definedName>
    <definedName name="SSMonthlyDemand">'[3]Source - Station Use'!$H$78:$H$89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3" i="1" l="1"/>
  <c r="D32" i="1"/>
  <c r="N11" i="2" l="1"/>
  <c r="W11" i="2"/>
  <c r="B12" i="2"/>
  <c r="N12" i="2"/>
  <c r="V12" i="2"/>
  <c r="W12" i="2"/>
  <c r="B13" i="2"/>
  <c r="B42" i="2"/>
  <c r="H43" i="2"/>
  <c r="I43" i="2"/>
  <c r="B45" i="2"/>
  <c r="B48" i="2"/>
  <c r="P50" i="2"/>
  <c r="R50" i="2"/>
  <c r="T50" i="2"/>
  <c r="B51" i="2"/>
  <c r="P54" i="2"/>
  <c r="R54" i="2"/>
  <c r="T54" i="2"/>
  <c r="V54" i="2"/>
  <c r="X54" i="2"/>
  <c r="Z54" i="2"/>
  <c r="E59" i="2"/>
  <c r="E66" i="2" s="1"/>
  <c r="F59" i="2"/>
  <c r="F66" i="2" s="1"/>
  <c r="E62" i="2"/>
  <c r="F62" i="2"/>
  <c r="E64" i="2"/>
  <c r="F64" i="2"/>
  <c r="F68" i="2"/>
  <c r="G93" i="1"/>
  <c r="E38" i="1"/>
  <c r="G36" i="1"/>
  <c r="G35" i="1"/>
  <c r="G34" i="1"/>
  <c r="G33" i="1"/>
  <c r="G32" i="1"/>
  <c r="D25" i="1"/>
  <c r="D24" i="1"/>
  <c r="D23" i="1"/>
  <c r="D22" i="1"/>
  <c r="D21" i="1"/>
  <c r="D20" i="1"/>
  <c r="D19" i="1"/>
  <c r="D18" i="1"/>
  <c r="D17" i="1"/>
  <c r="D15" i="1"/>
  <c r="D14" i="1"/>
  <c r="D13" i="1"/>
  <c r="D12" i="1"/>
  <c r="D11" i="1"/>
  <c r="D10" i="1"/>
  <c r="D8" i="1"/>
  <c r="D7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D6" i="1"/>
  <c r="O11" i="2" l="1"/>
  <c r="E68" i="2"/>
  <c r="D38" i="1"/>
  <c r="O12" i="2"/>
  <c r="K43" i="2"/>
  <c r="G59" i="2"/>
  <c r="V11" i="2"/>
  <c r="V13" i="2"/>
  <c r="N13" i="2"/>
  <c r="B14" i="2"/>
  <c r="E89" i="1"/>
  <c r="E91" i="1" s="1"/>
  <c r="B93" i="1"/>
  <c r="O13" i="2" l="1"/>
  <c r="W13" i="2"/>
  <c r="B15" i="2"/>
  <c r="E94" i="1"/>
  <c r="D89" i="1"/>
  <c r="D91" i="1" s="1"/>
  <c r="N14" i="2" l="1"/>
  <c r="V14" i="2"/>
  <c r="O14" i="2"/>
  <c r="W14" i="2"/>
  <c r="B16" i="2"/>
  <c r="D94" i="1"/>
  <c r="W15" i="2" l="1"/>
  <c r="O15" i="2"/>
  <c r="B17" i="2"/>
  <c r="V15" i="2"/>
  <c r="N15" i="2"/>
  <c r="V16" i="2" l="1"/>
  <c r="N16" i="2"/>
  <c r="O16" i="2"/>
  <c r="W16" i="2"/>
  <c r="B18" i="2"/>
  <c r="V17" i="2" l="1"/>
  <c r="N17" i="2"/>
  <c r="B19" i="2"/>
  <c r="W17" i="2"/>
  <c r="O17" i="2"/>
  <c r="V18" i="2" l="1"/>
  <c r="N18" i="2"/>
  <c r="O18" i="2"/>
  <c r="W18" i="2"/>
  <c r="B20" i="2"/>
  <c r="O19" i="2" l="1"/>
  <c r="W19" i="2"/>
  <c r="V19" i="2"/>
  <c r="N19" i="2"/>
  <c r="B21" i="2"/>
  <c r="B22" i="2" l="1"/>
  <c r="N20" i="2"/>
  <c r="V20" i="2"/>
  <c r="O20" i="2"/>
  <c r="W20" i="2"/>
  <c r="V21" i="2" l="1"/>
  <c r="N21" i="2"/>
  <c r="O21" i="2"/>
  <c r="W21" i="2"/>
  <c r="B23" i="2"/>
  <c r="O22" i="2" l="1"/>
  <c r="W22" i="2"/>
  <c r="B24" i="2"/>
  <c r="N22" i="2"/>
  <c r="V22" i="2"/>
  <c r="V23" i="2" l="1"/>
  <c r="N23" i="2"/>
  <c r="W23" i="2"/>
  <c r="O23" i="2"/>
  <c r="B25" i="2"/>
  <c r="V24" i="2" l="1"/>
  <c r="N24" i="2"/>
  <c r="O24" i="2"/>
  <c r="W24" i="2"/>
  <c r="B26" i="2"/>
  <c r="W25" i="2" l="1"/>
  <c r="O25" i="2"/>
  <c r="V25" i="2"/>
  <c r="N25" i="2"/>
  <c r="B27" i="2"/>
  <c r="O26" i="2" l="1"/>
  <c r="W26" i="2"/>
  <c r="B28" i="2"/>
  <c r="V26" i="2"/>
  <c r="N26" i="2"/>
  <c r="B29" i="2" l="1"/>
  <c r="N27" i="2"/>
  <c r="V27" i="2"/>
  <c r="W27" i="2"/>
  <c r="O27" i="2"/>
  <c r="N28" i="2" l="1"/>
  <c r="V28" i="2"/>
  <c r="B30" i="2"/>
  <c r="O28" i="2"/>
  <c r="W28" i="2"/>
  <c r="W29" i="2" l="1"/>
  <c r="O29" i="2"/>
  <c r="B31" i="2"/>
  <c r="N29" i="2"/>
  <c r="V29" i="2"/>
  <c r="B32" i="2" l="1"/>
  <c r="W30" i="2"/>
  <c r="O30" i="2"/>
  <c r="V30" i="2"/>
  <c r="N30" i="2"/>
  <c r="N31" i="2" l="1"/>
  <c r="V31" i="2"/>
  <c r="B33" i="2"/>
  <c r="W31" i="2"/>
  <c r="O31" i="2"/>
  <c r="B34" i="2" l="1"/>
  <c r="O32" i="2"/>
  <c r="W32" i="2"/>
  <c r="N32" i="2"/>
  <c r="V32" i="2"/>
  <c r="W33" i="2" l="1"/>
  <c r="O33" i="2"/>
  <c r="B35" i="2"/>
  <c r="N33" i="2"/>
  <c r="V33" i="2"/>
  <c r="V34" i="2" l="1"/>
  <c r="N34" i="2"/>
  <c r="B36" i="2"/>
  <c r="W34" i="2"/>
  <c r="O34" i="2"/>
  <c r="N35" i="2" l="1"/>
  <c r="V35" i="2"/>
  <c r="H52" i="2"/>
  <c r="I49" i="2"/>
  <c r="P43" i="2"/>
  <c r="I52" i="2"/>
  <c r="H49" i="2"/>
  <c r="Q43" i="2"/>
  <c r="I46" i="2"/>
  <c r="H46" i="2"/>
  <c r="W35" i="2"/>
  <c r="O35" i="2"/>
  <c r="H40" i="2" l="1"/>
  <c r="R43" i="2"/>
  <c r="K49" i="2"/>
  <c r="I40" i="2"/>
  <c r="N36" i="2"/>
  <c r="V36" i="2"/>
  <c r="O36" i="2"/>
  <c r="W36" i="2"/>
  <c r="K52" i="2"/>
</calcChain>
</file>

<file path=xl/sharedStrings.xml><?xml version="1.0" encoding="utf-8"?>
<sst xmlns="http://schemas.openxmlformats.org/spreadsheetml/2006/main" count="198" uniqueCount="148">
  <si>
    <t>QF Queue</t>
  </si>
  <si>
    <t>Capacity Contribution</t>
  </si>
  <si>
    <t>No.</t>
  </si>
  <si>
    <t>QF</t>
  </si>
  <si>
    <t>Partial Displacement</t>
  </si>
  <si>
    <t>CF</t>
  </si>
  <si>
    <t>Start Date</t>
  </si>
  <si>
    <t>x</t>
  </si>
  <si>
    <t>Type</t>
  </si>
  <si>
    <t>East</t>
  </si>
  <si>
    <t>West</t>
  </si>
  <si>
    <t xml:space="preserve">CC_E_Wind </t>
  </si>
  <si>
    <t xml:space="preserve">CC_W_Wind </t>
  </si>
  <si>
    <t>Soda Lake Geothermal</t>
  </si>
  <si>
    <t>Fixed</t>
  </si>
  <si>
    <t>CC_W_Fixed</t>
  </si>
  <si>
    <t>Sprague River (terminated)</t>
  </si>
  <si>
    <t>Tracking</t>
  </si>
  <si>
    <t>CC_W_Tracking</t>
  </si>
  <si>
    <t>Ivory Pine (terminated)</t>
  </si>
  <si>
    <t xml:space="preserve">Gas </t>
  </si>
  <si>
    <t xml:space="preserve">CC_W_Gas </t>
  </si>
  <si>
    <t>Deschutes Valley Water District (Opal Springs)</t>
  </si>
  <si>
    <t>Cove Mountain Solar</t>
  </si>
  <si>
    <t xml:space="preserve">CC_E_Hydro </t>
  </si>
  <si>
    <t xml:space="preserve">CC_W_Hydro </t>
  </si>
  <si>
    <t>Hunter Solar</t>
  </si>
  <si>
    <t>Milford Solar</t>
  </si>
  <si>
    <t>Milican Solar</t>
  </si>
  <si>
    <t>Prineville Solar</t>
  </si>
  <si>
    <t>Sigurd Solar</t>
  </si>
  <si>
    <t>Three Sisters Irrigation District (200 kW)</t>
  </si>
  <si>
    <t>Non-deferrable PPA_P1</t>
  </si>
  <si>
    <t>Non-deferrable PPA_P2</t>
  </si>
  <si>
    <t>Non-deferrable PPA_P3</t>
  </si>
  <si>
    <t>Non-deferrable PPA_P4</t>
  </si>
  <si>
    <t>Non-deferrable PPA_P5</t>
  </si>
  <si>
    <t>Non-deferrable PPA_P6</t>
  </si>
  <si>
    <t>Everpower</t>
  </si>
  <si>
    <t>IRP17 WYAE WindUinta2020</t>
  </si>
  <si>
    <t>Monticello Wind QF</t>
  </si>
  <si>
    <t>Simplot Phosphates</t>
  </si>
  <si>
    <t>Tesoro Non Firm</t>
  </si>
  <si>
    <t>Kennecott Smelter Non Firm</t>
  </si>
  <si>
    <t>Kennecott Refinery Non Firm</t>
  </si>
  <si>
    <t>ExxonMobil</t>
  </si>
  <si>
    <t>Tata Chemicals</t>
  </si>
  <si>
    <t>Cedar Springs III Wind</t>
  </si>
  <si>
    <t>Roseburg Weed QF</t>
  </si>
  <si>
    <t>Slate Creek Hydro QF</t>
  </si>
  <si>
    <t>Yakima Tieton Cowiche QF</t>
  </si>
  <si>
    <t>COID Siphon QF</t>
  </si>
  <si>
    <t>Total Signed MW</t>
  </si>
  <si>
    <t>QF - 249 - OR - Solar</t>
  </si>
  <si>
    <t>QF - 279 - OR - Solar</t>
  </si>
  <si>
    <t>QF - 280 - OR - Solar</t>
  </si>
  <si>
    <t>QF - 281 - OR - Solar</t>
  </si>
  <si>
    <t>QF - 459 - WY - Solar</t>
  </si>
  <si>
    <t>QF - 308 - WY - Wind</t>
  </si>
  <si>
    <t>QF - 309 - WY - Wind</t>
  </si>
  <si>
    <t>QF - 310 - WY - Wind</t>
  </si>
  <si>
    <t>QF - 311 - WY - Wind</t>
  </si>
  <si>
    <t>QF - 406 - OR - Solar</t>
  </si>
  <si>
    <t>QF - 407 - OR - Solar</t>
  </si>
  <si>
    <t>QF - 408 - OR - Solar</t>
  </si>
  <si>
    <t>QF - 409 - OR - Solar</t>
  </si>
  <si>
    <t>QF - 410 - OR - Solar</t>
  </si>
  <si>
    <t>QF - 486 - OR - Solar</t>
  </si>
  <si>
    <t>QF - 487 - OR - Solar</t>
  </si>
  <si>
    <t>QF - 488 - OR - Solar</t>
  </si>
  <si>
    <t>QF - 328 - OR - Solar</t>
  </si>
  <si>
    <t>QF - 440 - OR - Solar</t>
  </si>
  <si>
    <t>QF - 411 - OR - Solar</t>
  </si>
  <si>
    <t>QF - 428 - WY - Solar</t>
  </si>
  <si>
    <t>QF - 429 - WY - Solar</t>
  </si>
  <si>
    <t>QF - 442 - WY - Solar</t>
  </si>
  <si>
    <t>QF - 497 - WY - Wind</t>
  </si>
  <si>
    <t>QF - 498 - WY - Wind</t>
  </si>
  <si>
    <t>QF - 499 - WY - Wind</t>
  </si>
  <si>
    <t>QF - 404 - ID - Solar</t>
  </si>
  <si>
    <t>QF - 502 - WY - Solar</t>
  </si>
  <si>
    <t>QF - 451 - OR - Gas</t>
  </si>
  <si>
    <t>QF - 503 - WY - Solar</t>
  </si>
  <si>
    <t>QF - 504 - WY - Solar</t>
  </si>
  <si>
    <t>QF - 505 - WY - Solar</t>
  </si>
  <si>
    <t>QF - 506 - WY - Solar</t>
  </si>
  <si>
    <t>QF - 509 - UT - Solar</t>
  </si>
  <si>
    <t>QF - 508 - WY - Solar</t>
  </si>
  <si>
    <t>QF - 510 - WY - Solar</t>
  </si>
  <si>
    <t>QF - 511 - WY - Solar</t>
  </si>
  <si>
    <t>QF - 512 - WY - Solar</t>
  </si>
  <si>
    <t>QF - 507 - UT - Solar</t>
  </si>
  <si>
    <t>QF - 513 - WY - Solar</t>
  </si>
  <si>
    <t>QF - 514 - WY - Gas</t>
  </si>
  <si>
    <t>Total Potential MW</t>
  </si>
  <si>
    <t>Total Partial Displacement</t>
  </si>
  <si>
    <t>Partial Displacement after QF</t>
  </si>
  <si>
    <t>Wind</t>
  </si>
  <si>
    <t>Total Tran Capacity WY Central &gt; JB starting 11/1/2020  After Deferral</t>
  </si>
  <si>
    <t>Total Tran Capacity WY Central &gt; JB starting 11/1/2020  Before Deferral</t>
  </si>
  <si>
    <t>D2 Transmission Upgrade Capacity to Use in GRID (MW) After deferral</t>
  </si>
  <si>
    <t>Adjustment Factor for Transmission Deferral-Gateway D2 Transmission Upgrade Capacity</t>
  </si>
  <si>
    <t>Difference</t>
  </si>
  <si>
    <t>AC Case</t>
  </si>
  <si>
    <t>Base Case</t>
  </si>
  <si>
    <t>D2 Transmission Capacity Reliability Benefit</t>
  </si>
  <si>
    <t>MW</t>
  </si>
  <si>
    <t>D2 Transmission Upgrade Capacity to Use in GRID (MW) without Deferral</t>
  </si>
  <si>
    <t>Gateway D2 Transmission Upgrade Defferral</t>
  </si>
  <si>
    <t xml:space="preserve">    After Solar Degradation</t>
  </si>
  <si>
    <t>Yakima Wind</t>
  </si>
  <si>
    <t>Walla Walla Wind</t>
  </si>
  <si>
    <t>UT Wind</t>
  </si>
  <si>
    <t>ID Wind</t>
  </si>
  <si>
    <t>WY DJ Wind</t>
  </si>
  <si>
    <t>WYAE Wind</t>
  </si>
  <si>
    <t>Solar</t>
  </si>
  <si>
    <t>Oregon S Solar</t>
  </si>
  <si>
    <t>Utah S Solar</t>
  </si>
  <si>
    <t>Yakima Solar</t>
  </si>
  <si>
    <t>Geothermal</t>
  </si>
  <si>
    <t>CCCT</t>
  </si>
  <si>
    <t>Renewable Base Load Partial Displacement</t>
  </si>
  <si>
    <t xml:space="preserve">    Before Solar Degradation</t>
  </si>
  <si>
    <t>FOT Winter</t>
  </si>
  <si>
    <t>FOT Summer</t>
  </si>
  <si>
    <t>Total Remaining Potential After Thermal, Solar, Wind Deferral</t>
  </si>
  <si>
    <t>IRP Baseload Renewable</t>
  </si>
  <si>
    <t>Thermal</t>
  </si>
  <si>
    <t>New QF</t>
  </si>
  <si>
    <t>IRP FOT Winter</t>
  </si>
  <si>
    <t>IRP FOT Summer</t>
  </si>
  <si>
    <t xml:space="preserve">IRP Wind </t>
  </si>
  <si>
    <t xml:space="preserve">IRP Solar </t>
  </si>
  <si>
    <t>IRP Thermal</t>
  </si>
  <si>
    <t>Deferral type</t>
  </si>
  <si>
    <t>2017 IRP (Nameplate MW)</t>
  </si>
  <si>
    <t>Year</t>
  </si>
  <si>
    <t>AC Case  Displacement (CC Adjusted and degraded)</t>
  </si>
  <si>
    <t>Base Case  Displacement (CC Adjusted and degraded)</t>
  </si>
  <si>
    <t>Cumulative</t>
  </si>
  <si>
    <t>MW Capacity (July)</t>
  </si>
  <si>
    <t>Partial Displacement Adjusted for Solar Degradation</t>
  </si>
  <si>
    <t>Utah 2018.Q4</t>
  </si>
  <si>
    <t>QF - 515 -WY Wind</t>
  </si>
  <si>
    <r>
      <t xml:space="preserve">Total Tran Capacity WY East &gt; WY central starting 11/1/2020 </t>
    </r>
    <r>
      <rPr>
        <b/>
        <u val="singleAccounting"/>
        <sz val="7.7"/>
        <color theme="1"/>
        <rFont val="Calibri"/>
        <family val="2"/>
      </rPr>
      <t>Before Deferral</t>
    </r>
  </si>
  <si>
    <t>Total Tran Capacity WY East &gt; WY central starting 11/1/2020 After Deferral</t>
  </si>
  <si>
    <t>Nameplate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</si>
</sst>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1" formatCode="_(* #,##0_);_(* \(#,##0\);_(* &quot;-&quot;_);_(@_)"/>
    <numFmt numFmtId="43" formatCode="_(* #,##0.00_);_(* \(#,##0.00\);_(* &quot;-&quot;??_);_(@_)"/>
    <numFmt numFmtId="164" formatCode="_(* #,##0_);[Red]_(* \(#,##0\);_(* &quot;-&quot;_);_(@_)"/>
    <numFmt numFmtId="165" formatCode="0.000%"/>
    <numFmt numFmtId="166" formatCode="0.0%"/>
    <numFmt numFmtId="167" formatCode="yyyy\ mm\ dd"/>
    <numFmt numFmtId="168" formatCode="0.0"/>
    <numFmt numFmtId="169" formatCode="#,##0.0_);\(#,##0.0\)"/>
    <numFmt numFmtId="170" formatCode="_(* #,##0.00_);[Red]_(* \(#,##0.00\);_(* &quot;-&quot;_);_(@_)"/>
    <numFmt numFmtId="171" formatCode="_(* #,##0.0_);[Red]_(* \(#,##0.0\);_(* &quot;-&quot;_);_(@_)"/>
    <numFmt numFmtId="172" formatCode="_(* #,##0.0_);_(* \(#,##0.0\);_(* &quot;-&quot;_);_(@_)"/>
    <numFmt numFmtId="173" formatCode="_(* #,##0.0_);_(* \(#,##0.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u val="singleAccounting"/>
      <sz val="7.7"/>
      <color theme="1"/>
      <name val="Calibri"/>
      <family val="2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194">
    <xf numFmtId="164" fontId="0" fillId="0" borderId="0" xfId="0"/>
    <xf numFmtId="164" fontId="3" fillId="0" borderId="0" xfId="0" applyFont="1" applyFill="1"/>
    <xf numFmtId="164" fontId="3" fillId="0" borderId="0" xfId="3" applyFont="1" applyFill="1"/>
    <xf numFmtId="165" fontId="3" fillId="0" borderId="0" xfId="0" applyNumberFormat="1" applyFont="1" applyFill="1"/>
    <xf numFmtId="164" fontId="3" fillId="0" borderId="3" xfId="0" applyFont="1" applyFill="1" applyBorder="1" applyAlignment="1">
      <alignment horizontal="centerContinuous"/>
    </xf>
    <xf numFmtId="164" fontId="6" fillId="0" borderId="4" xfId="3" applyFont="1" applyFill="1" applyBorder="1" applyAlignment="1">
      <alignment horizontal="centerContinuous"/>
    </xf>
    <xf numFmtId="164" fontId="3" fillId="0" borderId="2" xfId="0" applyFont="1" applyFill="1" applyBorder="1" applyAlignment="1">
      <alignment horizontal="centerContinuous"/>
    </xf>
    <xf numFmtId="0" fontId="5" fillId="0" borderId="6" xfId="3" applyNumberFormat="1" applyFont="1" applyFill="1" applyBorder="1" applyAlignment="1">
      <alignment horizontal="centerContinuous" wrapText="1"/>
    </xf>
    <xf numFmtId="164" fontId="5" fillId="0" borderId="7" xfId="3" applyFont="1" applyFill="1" applyBorder="1" applyAlignment="1">
      <alignment horizontal="centerContinuous" wrapText="1"/>
    </xf>
    <xf numFmtId="164" fontId="5" fillId="0" borderId="6" xfId="3" applyFont="1" applyFill="1" applyBorder="1" applyAlignment="1">
      <alignment horizontal="centerContinuous" wrapText="1"/>
    </xf>
    <xf numFmtId="165" fontId="5" fillId="0" borderId="6" xfId="3" applyNumberFormat="1" applyFont="1" applyFill="1" applyBorder="1" applyAlignment="1">
      <alignment horizontal="centerContinuous" wrapText="1"/>
    </xf>
    <xf numFmtId="164" fontId="3" fillId="0" borderId="6" xfId="0" applyFont="1" applyFill="1" applyBorder="1" applyAlignment="1">
      <alignment horizontal="center"/>
    </xf>
    <xf numFmtId="0" fontId="3" fillId="0" borderId="5" xfId="3" applyNumberFormat="1" applyFont="1" applyFill="1" applyBorder="1" applyAlignment="1">
      <alignment horizontal="left"/>
    </xf>
    <xf numFmtId="43" fontId="3" fillId="0" borderId="8" xfId="5" applyFont="1" applyFill="1" applyBorder="1"/>
    <xf numFmtId="166" fontId="3" fillId="0" borderId="9" xfId="6" applyNumberFormat="1" applyFont="1" applyFill="1" applyBorder="1"/>
    <xf numFmtId="165" fontId="3" fillId="0" borderId="5" xfId="3" applyNumberFormat="1" applyFont="1" applyFill="1" applyBorder="1" applyAlignment="1">
      <alignment horizontal="left"/>
    </xf>
    <xf numFmtId="167" fontId="3" fillId="0" borderId="9" xfId="3" applyNumberFormat="1" applyFont="1" applyFill="1" applyBorder="1"/>
    <xf numFmtId="0" fontId="3" fillId="0" borderId="7" xfId="3" applyNumberFormat="1" applyFont="1" applyFill="1" applyBorder="1" applyAlignment="1">
      <alignment horizontal="center"/>
    </xf>
    <xf numFmtId="43" fontId="3" fillId="0" borderId="7" xfId="5" applyFont="1" applyFill="1" applyBorder="1"/>
    <xf numFmtId="2" fontId="3" fillId="0" borderId="7" xfId="3" applyNumberFormat="1" applyFont="1" applyFill="1" applyBorder="1" applyAlignment="1">
      <alignment horizontal="center"/>
    </xf>
    <xf numFmtId="166" fontId="3" fillId="0" borderId="10" xfId="6" applyNumberFormat="1" applyFont="1" applyFill="1" applyBorder="1" applyAlignment="1">
      <alignment horizontal="center"/>
    </xf>
    <xf numFmtId="165" fontId="3" fillId="0" borderId="7" xfId="2" applyNumberFormat="1" applyFont="1" applyFill="1" applyBorder="1" applyAlignment="1">
      <alignment horizontal="center"/>
    </xf>
    <xf numFmtId="167" fontId="3" fillId="0" borderId="10" xfId="5" applyNumberFormat="1" applyFont="1" applyFill="1" applyBorder="1" applyAlignment="1">
      <alignment horizontal="center"/>
    </xf>
    <xf numFmtId="164" fontId="5" fillId="0" borderId="0" xfId="0" applyFont="1" applyFill="1"/>
    <xf numFmtId="164" fontId="3" fillId="0" borderId="4" xfId="0" applyFont="1" applyFill="1" applyBorder="1"/>
    <xf numFmtId="166" fontId="3" fillId="0" borderId="4" xfId="6" applyNumberFormat="1" applyFont="1" applyFill="1" applyBorder="1"/>
    <xf numFmtId="167" fontId="3" fillId="0" borderId="7" xfId="5" applyNumberFormat="1" applyFont="1" applyFill="1" applyBorder="1" applyAlignment="1">
      <alignment horizontal="center"/>
    </xf>
    <xf numFmtId="166" fontId="7" fillId="0" borderId="7" xfId="2" applyNumberFormat="1" applyFont="1" applyFill="1" applyBorder="1" applyAlignment="1">
      <alignment horizontal="center"/>
    </xf>
    <xf numFmtId="43" fontId="3" fillId="0" borderId="10" xfId="5" applyFont="1" applyFill="1" applyBorder="1"/>
    <xf numFmtId="164" fontId="7" fillId="0" borderId="0" xfId="0" applyFont="1" applyFill="1"/>
    <xf numFmtId="43" fontId="3" fillId="0" borderId="11" xfId="5" applyFont="1" applyFill="1" applyBorder="1"/>
    <xf numFmtId="0" fontId="3" fillId="0" borderId="6" xfId="3" applyNumberFormat="1" applyFont="1" applyFill="1" applyBorder="1" applyAlignment="1">
      <alignment horizontal="center"/>
    </xf>
    <xf numFmtId="43" fontId="3" fillId="0" borderId="12" xfId="5" applyFont="1" applyFill="1" applyBorder="1"/>
    <xf numFmtId="166" fontId="3" fillId="0" borderId="13" xfId="6" applyNumberFormat="1" applyFont="1" applyFill="1" applyBorder="1" applyAlignment="1">
      <alignment horizontal="center"/>
    </xf>
    <xf numFmtId="167" fontId="3" fillId="0" borderId="13" xfId="5" applyNumberFormat="1" applyFont="1" applyFill="1" applyBorder="1" applyAlignment="1">
      <alignment horizontal="center"/>
    </xf>
    <xf numFmtId="2" fontId="3" fillId="0" borderId="4" xfId="5" applyNumberFormat="1" applyFont="1" applyFill="1" applyBorder="1" applyAlignment="1">
      <alignment horizontal="center"/>
    </xf>
    <xf numFmtId="0" fontId="3" fillId="0" borderId="4" xfId="3" applyNumberFormat="1" applyFont="1" applyFill="1" applyBorder="1" applyAlignment="1">
      <alignment horizontal="center"/>
    </xf>
    <xf numFmtId="165" fontId="3" fillId="0" borderId="3" xfId="0" applyNumberFormat="1" applyFont="1" applyFill="1" applyBorder="1" applyAlignment="1">
      <alignment horizontal="center"/>
    </xf>
    <xf numFmtId="167" fontId="3" fillId="0" borderId="3" xfId="5" applyNumberFormat="1" applyFont="1" applyFill="1" applyBorder="1" applyAlignment="1">
      <alignment horizontal="center"/>
    </xf>
    <xf numFmtId="164" fontId="3" fillId="0" borderId="0" xfId="0" applyFont="1" applyFill="1" applyBorder="1"/>
    <xf numFmtId="165" fontId="3" fillId="0" borderId="0" xfId="0" applyNumberFormat="1" applyFont="1" applyFill="1" applyAlignment="1">
      <alignment horizontal="center"/>
    </xf>
    <xf numFmtId="166" fontId="3" fillId="0" borderId="0" xfId="6" applyNumberFormat="1" applyFont="1" applyFill="1" applyBorder="1" applyAlignment="1">
      <alignment horizontal="center"/>
    </xf>
    <xf numFmtId="164" fontId="0" fillId="0" borderId="0" xfId="0" applyFill="1"/>
    <xf numFmtId="43" fontId="3" fillId="0" borderId="6" xfId="5" applyFont="1" applyFill="1" applyBorder="1"/>
    <xf numFmtId="43" fontId="3" fillId="0" borderId="14" xfId="5" applyFont="1" applyFill="1" applyBorder="1"/>
    <xf numFmtId="2" fontId="3" fillId="0" borderId="6" xfId="5" applyNumberFormat="1" applyFont="1" applyFill="1" applyBorder="1" applyAlignment="1">
      <alignment horizontal="center"/>
    </xf>
    <xf numFmtId="166" fontId="3" fillId="0" borderId="6" xfId="6" applyNumberFormat="1" applyFont="1" applyFill="1" applyBorder="1" applyAlignment="1">
      <alignment horizontal="center"/>
    </xf>
    <xf numFmtId="165" fontId="3" fillId="0" borderId="10" xfId="0" applyNumberFormat="1" applyFont="1" applyFill="1" applyBorder="1" applyAlignment="1">
      <alignment horizontal="center"/>
    </xf>
    <xf numFmtId="165" fontId="3" fillId="0" borderId="3" xfId="5" applyNumberFormat="1" applyFont="1" applyFill="1" applyBorder="1" applyAlignment="1">
      <alignment horizontal="center"/>
    </xf>
    <xf numFmtId="2" fontId="5" fillId="0" borderId="0" xfId="5" applyNumberFormat="1" applyFont="1" applyFill="1" applyAlignment="1">
      <alignment horizontal="center"/>
    </xf>
    <xf numFmtId="168" fontId="5" fillId="0" borderId="0" xfId="5" applyNumberFormat="1" applyFont="1" applyFill="1" applyAlignment="1">
      <alignment horizontal="center"/>
    </xf>
    <xf numFmtId="2" fontId="5" fillId="0" borderId="2" xfId="5" applyNumberFormat="1" applyFont="1" applyFill="1" applyBorder="1" applyAlignment="1">
      <alignment horizontal="center"/>
    </xf>
    <xf numFmtId="164" fontId="3" fillId="0" borderId="2" xfId="3" applyFont="1" applyFill="1" applyBorder="1"/>
    <xf numFmtId="165" fontId="3" fillId="0" borderId="2" xfId="3" applyNumberFormat="1" applyFont="1" applyFill="1" applyBorder="1" applyAlignment="1">
      <alignment horizontal="center"/>
    </xf>
    <xf numFmtId="164" fontId="3" fillId="0" borderId="3" xfId="3" applyFont="1" applyFill="1" applyBorder="1"/>
    <xf numFmtId="164" fontId="3" fillId="0" borderId="0" xfId="3" applyFont="1" applyFill="1" applyBorder="1"/>
    <xf numFmtId="2" fontId="5" fillId="0" borderId="15" xfId="5" applyNumberFormat="1" applyFont="1" applyFill="1" applyBorder="1" applyAlignment="1">
      <alignment horizontal="center"/>
    </xf>
    <xf numFmtId="169" fontId="3" fillId="0" borderId="0" xfId="5" applyNumberFormat="1" applyFont="1" applyFill="1" applyBorder="1" applyAlignment="1">
      <alignment horizontal="center"/>
    </xf>
    <xf numFmtId="165" fontId="3" fillId="0" borderId="0" xfId="3" applyNumberFormat="1" applyFont="1" applyFill="1" applyBorder="1" applyAlignment="1">
      <alignment horizontal="center"/>
    </xf>
    <xf numFmtId="0" fontId="3" fillId="0" borderId="1" xfId="3" applyNumberFormat="1" applyFont="1" applyFill="1" applyBorder="1" applyAlignment="1">
      <alignment horizontal="center"/>
    </xf>
    <xf numFmtId="43" fontId="3" fillId="0" borderId="4" xfId="5" applyFont="1" applyFill="1" applyBorder="1"/>
    <xf numFmtId="2" fontId="3" fillId="0" borderId="4" xfId="3" applyNumberFormat="1" applyFont="1" applyFill="1" applyBorder="1" applyAlignment="1">
      <alignment horizontal="center"/>
    </xf>
    <xf numFmtId="166" fontId="3" fillId="0" borderId="3" xfId="6" applyNumberFormat="1" applyFont="1" applyFill="1" applyBorder="1" applyAlignment="1">
      <alignment horizontal="center"/>
    </xf>
    <xf numFmtId="166" fontId="7" fillId="0" borderId="4" xfId="2" applyNumberFormat="1" applyFont="1" applyFill="1" applyBorder="1" applyAlignment="1">
      <alignment horizontal="center"/>
    </xf>
    <xf numFmtId="164" fontId="0" fillId="0" borderId="0" xfId="0" applyFont="1" applyFill="1" applyBorder="1"/>
    <xf numFmtId="165" fontId="3" fillId="0" borderId="2" xfId="3" applyNumberFormat="1" applyFont="1" applyFill="1" applyBorder="1"/>
    <xf numFmtId="2" fontId="5" fillId="0" borderId="0" xfId="5" applyNumberFormat="1" applyFont="1" applyFill="1" applyBorder="1" applyAlignment="1">
      <alignment horizontal="center"/>
    </xf>
    <xf numFmtId="170" fontId="3" fillId="0" borderId="0" xfId="3" applyNumberFormat="1" applyFont="1" applyFill="1"/>
    <xf numFmtId="164" fontId="0" fillId="0" borderId="0" xfId="0" applyFont="1"/>
    <xf numFmtId="171" fontId="0" fillId="0" borderId="0" xfId="0" applyNumberFormat="1" applyFont="1"/>
    <xf numFmtId="164" fontId="0" fillId="0" borderId="0" xfId="0" applyFont="1" applyAlignment="1">
      <alignment vertical="top"/>
    </xf>
    <xf numFmtId="171" fontId="0" fillId="3" borderId="0" xfId="0" applyNumberFormat="1" applyFont="1" applyFill="1"/>
    <xf numFmtId="164" fontId="0" fillId="3" borderId="0" xfId="0" applyFont="1" applyFill="1"/>
    <xf numFmtId="164" fontId="0" fillId="3" borderId="0" xfId="0" applyFont="1" applyFill="1" applyAlignment="1">
      <alignment vertical="top"/>
    </xf>
    <xf numFmtId="164" fontId="2" fillId="3" borderId="0" xfId="0" applyFont="1" applyFill="1" applyAlignment="1">
      <alignment vertical="top"/>
    </xf>
    <xf numFmtId="171" fontId="0" fillId="4" borderId="0" xfId="0" applyNumberFormat="1" applyFont="1" applyFill="1"/>
    <xf numFmtId="164" fontId="0" fillId="4" borderId="0" xfId="0" applyFont="1" applyFill="1"/>
    <xf numFmtId="164" fontId="0" fillId="4" borderId="0" xfId="0" applyFont="1" applyFill="1" applyAlignment="1">
      <alignment vertical="top"/>
    </xf>
    <xf numFmtId="164" fontId="2" fillId="4" borderId="0" xfId="0" applyFont="1" applyFill="1" applyAlignment="1">
      <alignment vertical="top"/>
    </xf>
    <xf numFmtId="164" fontId="0" fillId="0" borderId="4" xfId="0" applyFont="1" applyBorder="1"/>
    <xf numFmtId="171" fontId="0" fillId="0" borderId="4" xfId="0" applyNumberFormat="1" applyFont="1" applyBorder="1"/>
    <xf numFmtId="171" fontId="0" fillId="0" borderId="0" xfId="0" applyNumberFormat="1" applyFont="1" applyAlignment="1">
      <alignment horizontal="center" vertical="center"/>
    </xf>
    <xf numFmtId="9" fontId="0" fillId="0" borderId="4" xfId="2" applyFont="1" applyBorder="1"/>
    <xf numFmtId="9" fontId="0" fillId="0" borderId="4" xfId="1" applyNumberFormat="1" applyFont="1" applyBorder="1"/>
    <xf numFmtId="164" fontId="3" fillId="0" borderId="0" xfId="3" applyFont="1"/>
    <xf numFmtId="170" fontId="0" fillId="0" borderId="0" xfId="0" applyNumberFormat="1" applyFont="1"/>
    <xf numFmtId="164" fontId="2" fillId="0" borderId="0" xfId="0" applyFont="1"/>
    <xf numFmtId="164" fontId="2" fillId="0" borderId="0" xfId="0" applyFont="1" applyBorder="1" applyAlignment="1">
      <alignment vertical="top"/>
    </xf>
    <xf numFmtId="164" fontId="2" fillId="0" borderId="0" xfId="0" applyFont="1" applyAlignment="1">
      <alignment vertical="top"/>
    </xf>
    <xf numFmtId="164" fontId="2" fillId="0" borderId="10" xfId="0" applyFont="1" applyBorder="1" applyAlignment="1">
      <alignment vertical="top"/>
    </xf>
    <xf numFmtId="164" fontId="7" fillId="0" borderId="16" xfId="0" applyFont="1" applyBorder="1" applyAlignment="1">
      <alignment horizontal="center"/>
    </xf>
    <xf numFmtId="164" fontId="7" fillId="0" borderId="17" xfId="0" applyFont="1" applyBorder="1" applyAlignment="1">
      <alignment horizontal="center"/>
    </xf>
    <xf numFmtId="43" fontId="3" fillId="0" borderId="0" xfId="5" applyNumberFormat="1" applyFont="1" applyFill="1" applyBorder="1"/>
    <xf numFmtId="43" fontId="3" fillId="0" borderId="4" xfId="5" applyNumberFormat="1" applyFont="1" applyFill="1" applyBorder="1"/>
    <xf numFmtId="164" fontId="0" fillId="0" borderId="2" xfId="0" applyBorder="1" applyAlignment="1"/>
    <xf numFmtId="164" fontId="0" fillId="0" borderId="1" xfId="0" applyFont="1" applyBorder="1" applyAlignment="1"/>
    <xf numFmtId="164" fontId="0" fillId="0" borderId="0" xfId="0" applyFill="1" applyAlignment="1">
      <alignment horizontal="left" vertical="top" wrapText="1"/>
    </xf>
    <xf numFmtId="164" fontId="0" fillId="0" borderId="0" xfId="0" applyFill="1" applyAlignment="1">
      <alignment wrapText="1"/>
    </xf>
    <xf numFmtId="164" fontId="7" fillId="0" borderId="0" xfId="0" applyFont="1" applyBorder="1" applyAlignment="1">
      <alignment horizontal="center"/>
    </xf>
    <xf numFmtId="164" fontId="0" fillId="0" borderId="18" xfId="0" applyBorder="1" applyAlignment="1"/>
    <xf numFmtId="164" fontId="0" fillId="0" borderId="19" xfId="0" applyFont="1" applyBorder="1" applyAlignment="1"/>
    <xf numFmtId="0" fontId="0" fillId="0" borderId="0" xfId="0" applyNumberFormat="1" applyFont="1" applyAlignment="1">
      <alignment vertical="top"/>
    </xf>
    <xf numFmtId="164" fontId="0" fillId="0" borderId="18" xfId="0" applyBorder="1" applyAlignment="1">
      <alignment wrapText="1"/>
    </xf>
    <xf numFmtId="164" fontId="0" fillId="0" borderId="0" xfId="0" applyFont="1" applyAlignment="1">
      <alignment wrapText="1"/>
    </xf>
    <xf numFmtId="164" fontId="7" fillId="0" borderId="0" xfId="0" applyFont="1" applyBorder="1" applyAlignment="1">
      <alignment horizontal="center" wrapText="1"/>
    </xf>
    <xf numFmtId="164" fontId="7" fillId="0" borderId="16" xfId="0" applyFont="1" applyBorder="1" applyAlignment="1">
      <alignment horizontal="center" wrapText="1"/>
    </xf>
    <xf numFmtId="164" fontId="7" fillId="0" borderId="17" xfId="0" applyFont="1" applyBorder="1" applyAlignment="1">
      <alignment horizontal="center" wrapText="1"/>
    </xf>
    <xf numFmtId="164" fontId="0" fillId="0" borderId="19" xfId="0" applyFont="1" applyBorder="1" applyAlignment="1">
      <alignment wrapText="1"/>
    </xf>
    <xf numFmtId="0" fontId="0" fillId="0" borderId="0" xfId="0" applyNumberFormat="1" applyFont="1" applyAlignment="1">
      <alignment vertical="top" wrapText="1"/>
    </xf>
    <xf numFmtId="43" fontId="3" fillId="0" borderId="6" xfId="5" applyNumberFormat="1" applyFont="1" applyFill="1" applyBorder="1"/>
    <xf numFmtId="164" fontId="0" fillId="0" borderId="14" xfId="0" applyBorder="1" applyAlignment="1"/>
    <xf numFmtId="164" fontId="0" fillId="0" borderId="12" xfId="0" applyFont="1" applyBorder="1" applyAlignment="1"/>
    <xf numFmtId="0" fontId="0" fillId="0" borderId="0" xfId="0" applyNumberFormat="1" applyFont="1" applyFill="1" applyAlignment="1">
      <alignment vertical="top"/>
    </xf>
    <xf numFmtId="172" fontId="3" fillId="0" borderId="6" xfId="5" applyNumberFormat="1" applyFont="1" applyFill="1" applyBorder="1"/>
    <xf numFmtId="172" fontId="3" fillId="0" borderId="12" xfId="5" applyNumberFormat="1" applyFont="1" applyFill="1" applyBorder="1"/>
    <xf numFmtId="41" fontId="3" fillId="0" borderId="12" xfId="5" applyNumberFormat="1" applyFont="1" applyFill="1" applyBorder="1"/>
    <xf numFmtId="173" fontId="3" fillId="0" borderId="12" xfId="5" applyNumberFormat="1" applyFont="1" applyFill="1" applyBorder="1"/>
    <xf numFmtId="173" fontId="3" fillId="0" borderId="12" xfId="1" applyNumberFormat="1" applyFont="1" applyFill="1" applyBorder="1"/>
    <xf numFmtId="0" fontId="3" fillId="0" borderId="12" xfId="3" applyNumberFormat="1" applyFont="1" applyFill="1" applyBorder="1" applyAlignment="1">
      <alignment horizontal="center"/>
    </xf>
    <xf numFmtId="172" fontId="3" fillId="0" borderId="7" xfId="5" applyNumberFormat="1" applyFont="1" applyFill="1" applyBorder="1"/>
    <xf numFmtId="172" fontId="3" fillId="0" borderId="11" xfId="5" applyNumberFormat="1" applyFont="1" applyFill="1" applyBorder="1"/>
    <xf numFmtId="41" fontId="3" fillId="0" borderId="11" xfId="5" applyNumberFormat="1" applyFont="1" applyFill="1" applyBorder="1"/>
    <xf numFmtId="173" fontId="3" fillId="0" borderId="11" xfId="5" applyNumberFormat="1" applyFont="1" applyFill="1" applyBorder="1"/>
    <xf numFmtId="173" fontId="3" fillId="0" borderId="11" xfId="1" applyNumberFormat="1" applyFont="1" applyFill="1" applyBorder="1"/>
    <xf numFmtId="0" fontId="3" fillId="0" borderId="11" xfId="3" applyNumberFormat="1" applyFont="1" applyFill="1" applyBorder="1" applyAlignment="1">
      <alignment horizontal="center"/>
    </xf>
    <xf numFmtId="171" fontId="3" fillId="0" borderId="7" xfId="3" applyNumberFormat="1" applyFont="1" applyFill="1" applyBorder="1"/>
    <xf numFmtId="173" fontId="3" fillId="0" borderId="7" xfId="5" applyNumberFormat="1" applyFont="1" applyFill="1" applyBorder="1"/>
    <xf numFmtId="173" fontId="3" fillId="0" borderId="7" xfId="1" applyNumberFormat="1" applyFont="1" applyFill="1" applyBorder="1"/>
    <xf numFmtId="164" fontId="3" fillId="0" borderId="8" xfId="3" applyFont="1" applyBorder="1"/>
    <xf numFmtId="172" fontId="3" fillId="0" borderId="5" xfId="5" applyNumberFormat="1" applyFont="1" applyFill="1" applyBorder="1"/>
    <xf numFmtId="41" fontId="3" fillId="0" borderId="5" xfId="5" applyNumberFormat="1" applyFont="1" applyFill="1" applyBorder="1"/>
    <xf numFmtId="164" fontId="3" fillId="0" borderId="5" xfId="3" applyFont="1" applyFill="1" applyBorder="1"/>
    <xf numFmtId="164" fontId="3" fillId="0" borderId="8" xfId="3" applyFont="1" applyFill="1" applyBorder="1"/>
    <xf numFmtId="173" fontId="3" fillId="0" borderId="9" xfId="5" applyNumberFormat="1" applyFont="1" applyFill="1" applyBorder="1"/>
    <xf numFmtId="173" fontId="3" fillId="0" borderId="5" xfId="1" applyNumberFormat="1" applyFont="1" applyFill="1" applyBorder="1"/>
    <xf numFmtId="0" fontId="3" fillId="0" borderId="8" xfId="3" applyNumberFormat="1" applyFont="1" applyFill="1" applyBorder="1" applyAlignment="1">
      <alignment horizontal="center"/>
    </xf>
    <xf numFmtId="164" fontId="0" fillId="0" borderId="14" xfId="0" applyFont="1" applyFill="1" applyBorder="1"/>
    <xf numFmtId="164" fontId="0" fillId="0" borderId="0" xfId="0" applyFont="1" applyFill="1"/>
    <xf numFmtId="164" fontId="9" fillId="0" borderId="0" xfId="0" applyFont="1" applyAlignment="1">
      <alignment horizontal="center"/>
    </xf>
    <xf numFmtId="164" fontId="9" fillId="0" borderId="0" xfId="0" applyFont="1" applyFill="1" applyAlignment="1">
      <alignment horizontal="center"/>
    </xf>
    <xf numFmtId="164" fontId="5" fillId="0" borderId="4" xfId="3" applyFont="1" applyFill="1" applyBorder="1" applyAlignment="1">
      <alignment horizontal="center" wrapText="1"/>
    </xf>
    <xf numFmtId="164" fontId="5" fillId="0" borderId="12" xfId="3" applyFont="1" applyFill="1" applyBorder="1" applyAlignment="1">
      <alignment horizontal="center" wrapText="1"/>
    </xf>
    <xf numFmtId="164" fontId="5" fillId="0" borderId="3" xfId="3" applyFont="1" applyFill="1" applyBorder="1" applyAlignment="1">
      <alignment horizontal="center" wrapText="1"/>
    </xf>
    <xf numFmtId="164" fontId="5" fillId="0" borderId="13" xfId="3" applyFont="1" applyFill="1" applyBorder="1" applyAlignment="1">
      <alignment horizontal="center" wrapText="1"/>
    </xf>
    <xf numFmtId="164" fontId="5" fillId="0" borderId="6" xfId="3" applyFont="1" applyFill="1" applyBorder="1" applyAlignment="1">
      <alignment horizontal="center" wrapText="1"/>
    </xf>
    <xf numFmtId="164" fontId="0" fillId="0" borderId="6" xfId="0" applyFont="1" applyFill="1" applyBorder="1" applyAlignment="1">
      <alignment horizontal="center" wrapText="1"/>
    </xf>
    <xf numFmtId="164" fontId="0" fillId="0" borderId="0" xfId="0" applyFont="1" applyAlignment="1">
      <alignment vertical="top" wrapText="1"/>
    </xf>
    <xf numFmtId="164" fontId="5" fillId="0" borderId="3" xfId="3" applyFont="1" applyFill="1" applyBorder="1" applyAlignment="1">
      <alignment horizontal="center"/>
    </xf>
    <xf numFmtId="164" fontId="5" fillId="2" borderId="3" xfId="3" applyFont="1" applyFill="1" applyBorder="1" applyAlignment="1">
      <alignment horizontal="center"/>
    </xf>
    <xf numFmtId="164" fontId="5" fillId="2" borderId="2" xfId="3" applyFont="1" applyFill="1" applyBorder="1" applyAlignment="1">
      <alignment horizontal="center"/>
    </xf>
    <xf numFmtId="164" fontId="5" fillId="2" borderId="2" xfId="3" applyFont="1" applyFill="1" applyBorder="1" applyAlignment="1">
      <alignment horizontal="left" vertical="top"/>
    </xf>
    <xf numFmtId="164" fontId="5" fillId="2" borderId="1" xfId="3" applyFont="1" applyFill="1" applyBorder="1" applyAlignment="1">
      <alignment horizontal="center"/>
    </xf>
    <xf numFmtId="164" fontId="5" fillId="2" borderId="1" xfId="3" applyFont="1" applyFill="1" applyBorder="1" applyAlignment="1">
      <alignment horizontal="left" vertical="top"/>
    </xf>
    <xf numFmtId="164" fontId="5" fillId="0" borderId="14" xfId="3" applyFont="1" applyFill="1" applyBorder="1" applyAlignment="1"/>
    <xf numFmtId="164" fontId="5" fillId="0" borderId="12" xfId="3" applyFont="1" applyFill="1" applyBorder="1" applyAlignment="1"/>
    <xf numFmtId="164" fontId="5" fillId="0" borderId="7" xfId="3" applyFont="1" applyFill="1" applyBorder="1" applyAlignment="1">
      <alignment horizontal="center"/>
    </xf>
    <xf numFmtId="164" fontId="5" fillId="2" borderId="9" xfId="3" applyFont="1" applyFill="1" applyBorder="1" applyAlignment="1">
      <alignment horizontal="center"/>
    </xf>
    <xf numFmtId="164" fontId="5" fillId="2" borderId="15" xfId="3" applyFont="1" applyFill="1" applyBorder="1" applyAlignment="1">
      <alignment horizontal="center"/>
    </xf>
    <xf numFmtId="164" fontId="5" fillId="2" borderId="15" xfId="3" applyFont="1" applyFill="1" applyBorder="1" applyAlignment="1">
      <alignment horizontal="left" vertical="top"/>
    </xf>
    <xf numFmtId="164" fontId="5" fillId="2" borderId="8" xfId="3" applyFont="1" applyFill="1" applyBorder="1" applyAlignment="1">
      <alignment horizontal="left" vertical="top"/>
    </xf>
    <xf numFmtId="164" fontId="5" fillId="0" borderId="15" xfId="3" applyFont="1" applyFill="1" applyBorder="1" applyAlignment="1"/>
    <xf numFmtId="164" fontId="5" fillId="0" borderId="8" xfId="3" applyFont="1" applyFill="1" applyBorder="1" applyAlignment="1"/>
    <xf numFmtId="164" fontId="5" fillId="0" borderId="5" xfId="3" applyFont="1" applyFill="1" applyBorder="1" applyAlignment="1">
      <alignment horizontal="center"/>
    </xf>
    <xf numFmtId="164" fontId="0" fillId="0" borderId="0" xfId="0" applyFont="1" applyAlignment="1">
      <alignment horizontal="center"/>
    </xf>
    <xf numFmtId="171" fontId="0" fillId="0" borderId="0" xfId="0" applyNumberFormat="1" applyFont="1" applyAlignment="1">
      <alignment horizontal="center"/>
    </xf>
    <xf numFmtId="164" fontId="2" fillId="0" borderId="0" xfId="0" applyFont="1" applyAlignment="1">
      <alignment horizontal="center"/>
    </xf>
    <xf numFmtId="171" fontId="2" fillId="0" borderId="0" xfId="0" applyNumberFormat="1" applyFont="1" applyAlignment="1">
      <alignment horizontal="center"/>
    </xf>
    <xf numFmtId="164" fontId="2" fillId="0" borderId="0" xfId="0" applyFont="1" applyAlignment="1">
      <alignment horizontal="left" vertical="top"/>
    </xf>
    <xf numFmtId="164" fontId="2" fillId="5" borderId="0" xfId="0" applyFont="1" applyFill="1"/>
    <xf numFmtId="164" fontId="7" fillId="0" borderId="20" xfId="0" applyFont="1" applyBorder="1" applyAlignment="1">
      <alignment horizontal="center"/>
    </xf>
    <xf numFmtId="0" fontId="3" fillId="0" borderId="2" xfId="5" applyNumberFormat="1" applyFont="1" applyFill="1" applyBorder="1" applyAlignment="1">
      <alignment horizontal="center"/>
    </xf>
    <xf numFmtId="43" fontId="3" fillId="0" borderId="2" xfId="5" applyFont="1" applyFill="1" applyBorder="1"/>
    <xf numFmtId="2" fontId="3" fillId="0" borderId="2" xfId="5" applyNumberFormat="1" applyFont="1" applyFill="1" applyBorder="1" applyAlignment="1">
      <alignment horizontal="center"/>
    </xf>
    <xf numFmtId="0" fontId="3" fillId="0" borderId="2" xfId="3" applyNumberFormat="1" applyFont="1" applyFill="1" applyBorder="1" applyAlignment="1">
      <alignment horizontal="center"/>
    </xf>
    <xf numFmtId="165" fontId="3" fillId="0" borderId="2" xfId="0" applyNumberFormat="1" applyFont="1" applyFill="1" applyBorder="1" applyAlignment="1">
      <alignment horizontal="center"/>
    </xf>
    <xf numFmtId="167" fontId="3" fillId="0" borderId="2" xfId="5" applyNumberFormat="1" applyFont="1" applyFill="1" applyBorder="1" applyAlignment="1">
      <alignment horizontal="center"/>
    </xf>
    <xf numFmtId="166" fontId="3" fillId="0" borderId="7" xfId="2" applyNumberFormat="1" applyFont="1" applyFill="1" applyBorder="1" applyAlignment="1">
      <alignment horizontal="center"/>
    </xf>
    <xf numFmtId="166" fontId="3" fillId="0" borderId="7" xfId="7" applyNumberFormat="1" applyFont="1" applyFill="1" applyBorder="1" applyAlignment="1">
      <alignment horizontal="center"/>
    </xf>
    <xf numFmtId="166" fontId="3" fillId="0" borderId="10" xfId="7" applyNumberFormat="1" applyFont="1" applyFill="1" applyBorder="1" applyAlignment="1">
      <alignment horizontal="center"/>
    </xf>
    <xf numFmtId="166" fontId="3" fillId="0" borderId="13" xfId="0" applyNumberFormat="1" applyFont="1" applyFill="1" applyBorder="1" applyAlignment="1">
      <alignment horizontal="center"/>
    </xf>
    <xf numFmtId="168" fontId="3" fillId="0" borderId="7" xfId="3" applyNumberFormat="1" applyFont="1" applyFill="1" applyBorder="1" applyAlignment="1">
      <alignment horizontal="center"/>
    </xf>
    <xf numFmtId="168" fontId="3" fillId="0" borderId="6" xfId="3" applyNumberFormat="1" applyFont="1" applyFill="1" applyBorder="1" applyAlignment="1">
      <alignment horizontal="center"/>
    </xf>
    <xf numFmtId="0" fontId="5" fillId="0" borderId="1" xfId="4" applyFont="1" applyFill="1" applyBorder="1" applyAlignment="1">
      <alignment horizontal="center"/>
    </xf>
    <xf numFmtId="0" fontId="5" fillId="0" borderId="2" xfId="4" applyFont="1" applyFill="1" applyBorder="1" applyAlignment="1">
      <alignment horizontal="center"/>
    </xf>
    <xf numFmtId="0" fontId="5" fillId="0" borderId="3" xfId="4" applyFont="1" applyFill="1" applyBorder="1" applyAlignment="1">
      <alignment horizontal="center"/>
    </xf>
    <xf numFmtId="43" fontId="3" fillId="0" borderId="1" xfId="5" applyFont="1" applyFill="1" applyBorder="1" applyAlignment="1">
      <alignment horizontal="left"/>
    </xf>
    <xf numFmtId="43" fontId="3" fillId="0" borderId="3" xfId="5" applyFont="1" applyFill="1" applyBorder="1" applyAlignment="1">
      <alignment horizontal="left"/>
    </xf>
    <xf numFmtId="164" fontId="3" fillId="0" borderId="1" xfId="3" applyFont="1" applyFill="1" applyBorder="1" applyAlignment="1">
      <alignment horizontal="left"/>
    </xf>
    <xf numFmtId="164" fontId="3" fillId="0" borderId="3" xfId="3" applyFont="1" applyFill="1" applyBorder="1" applyAlignment="1">
      <alignment horizontal="left"/>
    </xf>
    <xf numFmtId="164" fontId="3" fillId="0" borderId="2" xfId="3" applyFont="1" applyFill="1" applyBorder="1" applyAlignment="1">
      <alignment horizontal="left"/>
    </xf>
    <xf numFmtId="164" fontId="2" fillId="0" borderId="0" xfId="0" applyFont="1" applyAlignment="1">
      <alignment horizontal="left" vertical="top" wrapText="1"/>
    </xf>
    <xf numFmtId="164" fontId="2" fillId="0" borderId="10" xfId="0" applyFont="1" applyBorder="1" applyAlignment="1">
      <alignment horizontal="left" vertical="top" wrapText="1"/>
    </xf>
    <xf numFmtId="164" fontId="2" fillId="0" borderId="0" xfId="0" applyFont="1" applyAlignment="1">
      <alignment horizontal="center" wrapText="1"/>
    </xf>
    <xf numFmtId="164" fontId="2" fillId="0" borderId="10" xfId="0" applyFont="1" applyBorder="1" applyAlignment="1">
      <alignment horizontal="center" wrapText="1"/>
    </xf>
  </cellXfs>
  <cellStyles count="9">
    <cellStyle name="Comma" xfId="1" builtinId="3"/>
    <cellStyle name="Comma 2" xfId="5"/>
    <cellStyle name="Normal" xfId="0" builtinId="0"/>
    <cellStyle name="Normal 176" xfId="8"/>
    <cellStyle name="Normal_Thermal Attributes" xfId="4"/>
    <cellStyle name="Normal_xAC_Demand (Avoided Cost)" xfId="3"/>
    <cellStyle name="Percent" xfId="2" builtinId="5"/>
    <cellStyle name="Percent 2" xfId="6"/>
    <cellStyle name="Percent 3 2 2 2" xfId="7"/>
  </cellStyles>
  <dxfs count="125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9\05%20-%20UT%20Compliance%202018Q4%20-%20UT%20-%202019%20Mar\Data\999%20-%20UT%20Sch%2038%202018Q4%20-%20PDDRR%20-%20CONF%20_2019%2001%2025%20(2099.81%20MW)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9\2019%20QF%20Pricing%20Request%20Study%20List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voided%20Cost%20-%202019\05%20-%20UT%20Compliance%202018Q4%20-%20UT%20-%202019%20Mar\Data\999%20-%20UT%20Sch%2038%202018Q4%20-%20Demand%20CONF%20_2019%2001%2025%20(2099.81%20MW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OC"/>
      <sheetName val="Queue"/>
      <sheetName val="Profile"/>
      <sheetName val="Signed QFs"/>
      <sheetName val="Displacement"/>
      <sheetName val="Displacement Source Base"/>
      <sheetName val="Displacement Source AC"/>
      <sheetName val="ProfileWind1"/>
      <sheetName val="ProfileWind2"/>
    </sheetNames>
    <sheetDataSet>
      <sheetData sheetId="0"/>
      <sheetData sheetId="1">
        <row r="5">
          <cell r="S5">
            <v>0.158</v>
          </cell>
          <cell r="V5">
            <v>0.11776428835036618</v>
          </cell>
        </row>
        <row r="6">
          <cell r="S6">
            <v>0.37912293315598289</v>
          </cell>
          <cell r="V6">
            <v>0.53861399146353772</v>
          </cell>
        </row>
        <row r="7">
          <cell r="S7">
            <v>0.59672377662708742</v>
          </cell>
          <cell r="V7">
            <v>0.64803174039612643</v>
          </cell>
        </row>
        <row r="8">
          <cell r="S8">
            <v>1</v>
          </cell>
          <cell r="V8">
            <v>1</v>
          </cell>
        </row>
        <row r="91">
          <cell r="D91">
            <v>1999.81</v>
          </cell>
        </row>
        <row r="94">
          <cell r="D94">
            <v>2099.81</v>
          </cell>
        </row>
      </sheetData>
      <sheetData sheetId="2"/>
      <sheetData sheetId="3"/>
      <sheetData sheetId="4">
        <row r="11">
          <cell r="B11">
            <v>2017</v>
          </cell>
        </row>
      </sheetData>
      <sheetData sheetId="5">
        <row r="2">
          <cell r="DR2">
            <v>0</v>
          </cell>
        </row>
      </sheetData>
      <sheetData sheetId="6">
        <row r="125">
          <cell r="CO125">
            <v>0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F Study"/>
      <sheetName val="QF_Names"/>
      <sheetName val="Queue"/>
      <sheetName val="Status"/>
      <sheetName val="Degradation"/>
      <sheetName val="Location"/>
      <sheetName val="WeeklyReport"/>
      <sheetName val="MAx COD date UT sch 38"/>
      <sheetName val="2019 QF Pricing Request Study L"/>
    </sheetNames>
    <definedNames>
      <definedName name="Active_CF" refersTo="='QF_Names'!$E$4:$E$68"/>
      <definedName name="Active_Deg_Method" refersTo="='QF_Names'!$N$4:$N$68"/>
      <definedName name="Active_Deg_Rate" refersTo="='QF_Names'!$M$4:$M$68"/>
      <definedName name="Active_Delivery_Point" refersTo="='QF_Names'!$C$4:$C$68"/>
      <definedName name="Active_MW" refersTo="='QF_Names'!$D$4:$D$68"/>
      <definedName name="Active_Name_Conf" refersTo="='QF_Names'!$A$4:$A$68"/>
      <definedName name="Active_Online" refersTo="='QF_Names'!$F$4:$F$68"/>
      <definedName name="Active_QF_Name" refersTo="='QF_Names'!$B$4:$B$68"/>
      <definedName name="Active_QF_Queue_Date" refersTo="='QF_Names'!$L$4:$L$68"/>
      <definedName name="Active_Status" refersTo="='QF_Names'!$K$4:$K$68"/>
    </definedNames>
    <sheetDataSet>
      <sheetData sheetId="0">
        <row r="4">
          <cell r="B4">
            <v>1</v>
          </cell>
          <cell r="C4" t="str">
            <v>Holly Refinery</v>
          </cell>
          <cell r="F4" t="str">
            <v>UT</v>
          </cell>
          <cell r="K4">
            <v>99</v>
          </cell>
          <cell r="L4">
            <v>0.85</v>
          </cell>
          <cell r="M4">
            <v>20</v>
          </cell>
          <cell r="N4">
            <v>40179</v>
          </cell>
        </row>
        <row r="5">
          <cell r="B5" t="str">
            <v>2007.Q4</v>
          </cell>
          <cell r="C5" t="str">
            <v>2007.Q4 UT Compliance Filing</v>
          </cell>
          <cell r="E5" t="str">
            <v>Utah PSC</v>
          </cell>
          <cell r="F5" t="str">
            <v>UT</v>
          </cell>
          <cell r="K5">
            <v>100</v>
          </cell>
          <cell r="L5">
            <v>0.85</v>
          </cell>
          <cell r="M5">
            <v>20</v>
          </cell>
          <cell r="N5" t="str">
            <v>2008 Jan</v>
          </cell>
        </row>
        <row r="6">
          <cell r="B6">
            <v>2</v>
          </cell>
          <cell r="C6" t="str">
            <v>Anshutz Wind</v>
          </cell>
          <cell r="F6" t="str">
            <v>WY</v>
          </cell>
          <cell r="K6">
            <v>600</v>
          </cell>
          <cell r="L6">
            <v>0.36499999999999999</v>
          </cell>
          <cell r="M6">
            <v>5</v>
          </cell>
          <cell r="N6">
            <v>41640</v>
          </cell>
        </row>
        <row r="7">
          <cell r="B7" t="str">
            <v>3a</v>
          </cell>
          <cell r="C7" t="str">
            <v>US Mag - Con Energy</v>
          </cell>
          <cell r="F7" t="str">
            <v>UT</v>
          </cell>
          <cell r="K7">
            <v>36</v>
          </cell>
          <cell r="L7">
            <v>0.85</v>
          </cell>
          <cell r="M7">
            <v>20</v>
          </cell>
          <cell r="N7">
            <v>40179</v>
          </cell>
        </row>
        <row r="8">
          <cell r="B8" t="str">
            <v>3b</v>
          </cell>
          <cell r="C8" t="str">
            <v>US Mag - Con Energy</v>
          </cell>
          <cell r="F8" t="str">
            <v>UT</v>
          </cell>
          <cell r="K8">
            <v>80</v>
          </cell>
          <cell r="L8">
            <v>0.85</v>
          </cell>
          <cell r="M8">
            <v>20</v>
          </cell>
          <cell r="N8">
            <v>40544</v>
          </cell>
        </row>
        <row r="9">
          <cell r="B9">
            <v>4</v>
          </cell>
          <cell r="C9" t="str">
            <v>Chevron Wind</v>
          </cell>
          <cell r="F9" t="str">
            <v>WY</v>
          </cell>
          <cell r="K9">
            <v>16.5</v>
          </cell>
          <cell r="L9">
            <v>0.30815472478263589</v>
          </cell>
          <cell r="M9">
            <v>5</v>
          </cell>
          <cell r="N9">
            <v>40148</v>
          </cell>
        </row>
        <row r="10">
          <cell r="B10">
            <v>5</v>
          </cell>
          <cell r="C10" t="str">
            <v>Kennecott</v>
          </cell>
          <cell r="F10" t="str">
            <v>UT</v>
          </cell>
          <cell r="K10">
            <v>32</v>
          </cell>
          <cell r="L10">
            <v>0.85</v>
          </cell>
          <cell r="M10">
            <v>5</v>
          </cell>
          <cell r="N10">
            <v>39814</v>
          </cell>
        </row>
        <row r="11">
          <cell r="B11" t="str">
            <v>2008.Q1</v>
          </cell>
          <cell r="C11" t="str">
            <v>2008.Q1 UT Compliance Filing</v>
          </cell>
          <cell r="E11" t="str">
            <v>Utah PSC</v>
          </cell>
          <cell r="F11" t="str">
            <v>UT</v>
          </cell>
          <cell r="K11">
            <v>100</v>
          </cell>
          <cell r="L11">
            <v>0.85</v>
          </cell>
          <cell r="M11">
            <v>20</v>
          </cell>
          <cell r="N11" t="str">
            <v>2008 Jan</v>
          </cell>
        </row>
        <row r="12">
          <cell r="B12" t="str">
            <v>2008.Q2</v>
          </cell>
          <cell r="C12" t="str">
            <v>2008.Q2 UT Compliance Filing</v>
          </cell>
          <cell r="E12" t="str">
            <v>Utah PSC</v>
          </cell>
          <cell r="F12" t="str">
            <v>UT</v>
          </cell>
          <cell r="K12">
            <v>100</v>
          </cell>
          <cell r="L12">
            <v>0.85</v>
          </cell>
          <cell r="M12">
            <v>20</v>
          </cell>
          <cell r="N12" t="str">
            <v>2008 Jan</v>
          </cell>
        </row>
        <row r="13">
          <cell r="B13">
            <v>6</v>
          </cell>
          <cell r="C13" t="str">
            <v>US MagCorp</v>
          </cell>
          <cell r="F13" t="str">
            <v>UT</v>
          </cell>
          <cell r="K13">
            <v>36</v>
          </cell>
          <cell r="L13">
            <v>0.85</v>
          </cell>
          <cell r="M13">
            <v>20</v>
          </cell>
          <cell r="N13">
            <v>40179</v>
          </cell>
        </row>
        <row r="14">
          <cell r="B14">
            <v>7</v>
          </cell>
          <cell r="C14" t="str">
            <v>Kennecott</v>
          </cell>
          <cell r="F14" t="str">
            <v>UT</v>
          </cell>
          <cell r="K14">
            <v>31.8</v>
          </cell>
          <cell r="L14">
            <v>0.85</v>
          </cell>
          <cell r="M14">
            <v>5</v>
          </cell>
          <cell r="N14">
            <v>39814</v>
          </cell>
        </row>
        <row r="15">
          <cell r="B15">
            <v>8</v>
          </cell>
          <cell r="C15" t="str">
            <v xml:space="preserve">Tesoro </v>
          </cell>
          <cell r="F15" t="str">
            <v>UT</v>
          </cell>
          <cell r="K15">
            <v>25</v>
          </cell>
          <cell r="L15">
            <v>0.85</v>
          </cell>
          <cell r="M15">
            <v>5</v>
          </cell>
          <cell r="N15">
            <v>39814</v>
          </cell>
        </row>
        <row r="16">
          <cell r="B16">
            <v>9</v>
          </cell>
          <cell r="C16" t="str">
            <v>US MagCorp - Reserves</v>
          </cell>
          <cell r="F16" t="str">
            <v>UT</v>
          </cell>
          <cell r="K16">
            <v>36</v>
          </cell>
          <cell r="L16">
            <v>0.85</v>
          </cell>
          <cell r="M16">
            <v>5</v>
          </cell>
          <cell r="N16">
            <v>40179</v>
          </cell>
        </row>
        <row r="17">
          <cell r="B17" t="str">
            <v>2008.Q3</v>
          </cell>
          <cell r="C17" t="str">
            <v>2008.Q3 UT Compliance Filing</v>
          </cell>
          <cell r="E17" t="str">
            <v>Utah PSC</v>
          </cell>
          <cell r="F17" t="str">
            <v>UT</v>
          </cell>
          <cell r="K17">
            <v>100</v>
          </cell>
          <cell r="L17">
            <v>0.85</v>
          </cell>
          <cell r="M17">
            <v>20</v>
          </cell>
          <cell r="N17" t="str">
            <v>2008 Jan</v>
          </cell>
        </row>
        <row r="18">
          <cell r="B18" t="str">
            <v>2009</v>
          </cell>
        </row>
        <row r="19">
          <cell r="B19">
            <v>1</v>
          </cell>
          <cell r="C19" t="str">
            <v>Idaho AC Methodology</v>
          </cell>
          <cell r="F19" t="str">
            <v>ID</v>
          </cell>
        </row>
        <row r="20">
          <cell r="B20" t="str">
            <v>2008.Q4</v>
          </cell>
          <cell r="C20" t="str">
            <v>2008.Q4 UT Compliance Filing</v>
          </cell>
          <cell r="E20" t="str">
            <v>Utah PSC</v>
          </cell>
          <cell r="F20" t="str">
            <v>UT</v>
          </cell>
          <cell r="K20">
            <v>100</v>
          </cell>
          <cell r="L20">
            <v>0.85</v>
          </cell>
          <cell r="M20">
            <v>20</v>
          </cell>
          <cell r="N20" t="str">
            <v>2008 Jan</v>
          </cell>
        </row>
        <row r="21">
          <cell r="B21">
            <v>2</v>
          </cell>
          <cell r="C21" t="str">
            <v>Kennecott</v>
          </cell>
          <cell r="F21" t="str">
            <v>UT</v>
          </cell>
          <cell r="K21">
            <v>31.8</v>
          </cell>
          <cell r="L21">
            <v>0.85</v>
          </cell>
          <cell r="M21">
            <v>20</v>
          </cell>
          <cell r="N21">
            <v>40179</v>
          </cell>
        </row>
        <row r="22">
          <cell r="B22" t="str">
            <v>2009.Q1</v>
          </cell>
          <cell r="C22" t="str">
            <v>2009.Q1 UT Compliance Filing</v>
          </cell>
          <cell r="E22" t="str">
            <v>Utah PSC</v>
          </cell>
          <cell r="F22" t="str">
            <v>UT</v>
          </cell>
          <cell r="K22">
            <v>100</v>
          </cell>
          <cell r="L22">
            <v>0.85</v>
          </cell>
          <cell r="M22">
            <v>20</v>
          </cell>
          <cell r="N22" t="str">
            <v>2008 Jan</v>
          </cell>
        </row>
        <row r="23">
          <cell r="B23">
            <v>3</v>
          </cell>
          <cell r="C23" t="str">
            <v>US MagCorp</v>
          </cell>
          <cell r="F23" t="str">
            <v>UT</v>
          </cell>
          <cell r="K23">
            <v>36</v>
          </cell>
          <cell r="L23">
            <v>0.85</v>
          </cell>
          <cell r="M23">
            <v>5</v>
          </cell>
          <cell r="N23">
            <v>40179</v>
          </cell>
        </row>
        <row r="24">
          <cell r="B24" t="str">
            <v>2009.Q2</v>
          </cell>
          <cell r="C24" t="str">
            <v>2009.Q2 UT Compliance Filing</v>
          </cell>
          <cell r="E24" t="str">
            <v>Utah PSC</v>
          </cell>
          <cell r="F24" t="str">
            <v>UT</v>
          </cell>
          <cell r="K24">
            <v>100</v>
          </cell>
          <cell r="L24">
            <v>0.85</v>
          </cell>
          <cell r="M24">
            <v>20</v>
          </cell>
          <cell r="N24" t="str">
            <v>2008 Jan</v>
          </cell>
        </row>
        <row r="25">
          <cell r="B25">
            <v>4</v>
          </cell>
          <cell r="C25" t="str">
            <v>AES Wind</v>
          </cell>
          <cell r="F25" t="str">
            <v>WY</v>
          </cell>
          <cell r="K25">
            <v>55.5</v>
          </cell>
          <cell r="L25">
            <v>0.41299999999999998</v>
          </cell>
          <cell r="M25">
            <v>5</v>
          </cell>
          <cell r="N25">
            <v>40544</v>
          </cell>
        </row>
        <row r="26">
          <cell r="B26">
            <v>5</v>
          </cell>
          <cell r="C26" t="str">
            <v>Utah Valley</v>
          </cell>
          <cell r="F26" t="str">
            <v>UT</v>
          </cell>
          <cell r="K26">
            <v>30</v>
          </cell>
          <cell r="L26">
            <v>0.85</v>
          </cell>
          <cell r="M26">
            <v>10</v>
          </cell>
          <cell r="N26">
            <v>40405</v>
          </cell>
        </row>
        <row r="27">
          <cell r="B27">
            <v>6</v>
          </cell>
          <cell r="C27" t="str">
            <v xml:space="preserve">Tesoro </v>
          </cell>
          <cell r="F27" t="str">
            <v>UT</v>
          </cell>
          <cell r="K27">
            <v>25</v>
          </cell>
          <cell r="L27">
            <v>0.85</v>
          </cell>
          <cell r="M27">
            <v>5</v>
          </cell>
          <cell r="N27">
            <v>40179</v>
          </cell>
        </row>
        <row r="28">
          <cell r="B28" t="str">
            <v>2009.Q3</v>
          </cell>
          <cell r="C28" t="str">
            <v>2009.Q3 UT Compliance Filing</v>
          </cell>
          <cell r="E28" t="str">
            <v>Utah PSC</v>
          </cell>
          <cell r="F28" t="str">
            <v>UT</v>
          </cell>
          <cell r="K28">
            <v>100</v>
          </cell>
          <cell r="L28">
            <v>0.85</v>
          </cell>
          <cell r="M28">
            <v>20</v>
          </cell>
          <cell r="N28" t="str">
            <v>2008 Jan</v>
          </cell>
        </row>
        <row r="29">
          <cell r="B29" t="str">
            <v>7a</v>
          </cell>
          <cell r="C29" t="str">
            <v>Wasatch Wind I</v>
          </cell>
          <cell r="F29" t="str">
            <v>WY</v>
          </cell>
          <cell r="K29">
            <v>48.3</v>
          </cell>
          <cell r="L29">
            <v>0.39700000000000002</v>
          </cell>
          <cell r="M29">
            <v>20</v>
          </cell>
          <cell r="N29">
            <v>40695</v>
          </cell>
        </row>
        <row r="30">
          <cell r="B30" t="str">
            <v>7b</v>
          </cell>
          <cell r="C30" t="str">
            <v>Wasatch Wind II</v>
          </cell>
          <cell r="F30" t="str">
            <v>WY</v>
          </cell>
          <cell r="K30">
            <v>48.3</v>
          </cell>
          <cell r="L30">
            <v>0.39700000000000002</v>
          </cell>
          <cell r="M30">
            <v>20</v>
          </cell>
          <cell r="N30">
            <v>40909</v>
          </cell>
        </row>
        <row r="31">
          <cell r="B31">
            <v>8</v>
          </cell>
          <cell r="C31" t="str">
            <v>Simpson Ridge Wind</v>
          </cell>
          <cell r="F31" t="str">
            <v>WY</v>
          </cell>
          <cell r="K31">
            <v>80</v>
          </cell>
          <cell r="L31">
            <v>0.3926</v>
          </cell>
          <cell r="M31">
            <v>20</v>
          </cell>
          <cell r="N31">
            <v>40909</v>
          </cell>
        </row>
        <row r="32">
          <cell r="B32">
            <v>9</v>
          </cell>
          <cell r="C32" t="str">
            <v>Bridger Butte Wind</v>
          </cell>
          <cell r="F32" t="str">
            <v>WY</v>
          </cell>
          <cell r="K32">
            <v>50</v>
          </cell>
          <cell r="L32">
            <v>0.39800000000000002</v>
          </cell>
          <cell r="M32">
            <v>20</v>
          </cell>
          <cell r="N32">
            <v>40878</v>
          </cell>
        </row>
        <row r="33">
          <cell r="B33">
            <v>10</v>
          </cell>
          <cell r="C33" t="str">
            <v>Teton Wind</v>
          </cell>
          <cell r="F33" t="str">
            <v>WY</v>
          </cell>
          <cell r="K33">
            <v>50</v>
          </cell>
          <cell r="L33">
            <v>0.35199999999999998</v>
          </cell>
          <cell r="M33">
            <v>20</v>
          </cell>
          <cell r="N33">
            <v>40909</v>
          </cell>
        </row>
        <row r="34">
          <cell r="B34" t="str">
            <v>2010</v>
          </cell>
        </row>
        <row r="35">
          <cell r="B35">
            <v>1</v>
          </cell>
          <cell r="C35" t="str">
            <v xml:space="preserve">Scatec Solar </v>
          </cell>
          <cell r="F35" t="str">
            <v>UT</v>
          </cell>
          <cell r="K35">
            <v>40</v>
          </cell>
          <cell r="L35">
            <v>0.31</v>
          </cell>
          <cell r="M35">
            <v>20</v>
          </cell>
          <cell r="N35">
            <v>40725</v>
          </cell>
        </row>
        <row r="36">
          <cell r="B36" t="str">
            <v>2009.Q4</v>
          </cell>
          <cell r="C36" t="str">
            <v>2009.Q4 UT Compliance Filing</v>
          </cell>
          <cell r="E36" t="str">
            <v>Utah PSC</v>
          </cell>
          <cell r="F36" t="str">
            <v>UT</v>
          </cell>
          <cell r="K36">
            <v>100</v>
          </cell>
          <cell r="L36">
            <v>0.85</v>
          </cell>
          <cell r="M36">
            <v>20</v>
          </cell>
          <cell r="N36" t="str">
            <v>2008 Jan</v>
          </cell>
        </row>
        <row r="37">
          <cell r="B37">
            <v>2</v>
          </cell>
          <cell r="C37" t="str">
            <v>Teton Wind</v>
          </cell>
          <cell r="F37" t="str">
            <v>WY</v>
          </cell>
          <cell r="K37">
            <v>80</v>
          </cell>
          <cell r="L37">
            <v>0.35099999999999998</v>
          </cell>
          <cell r="M37">
            <v>20</v>
          </cell>
          <cell r="N37">
            <v>42339</v>
          </cell>
        </row>
        <row r="38">
          <cell r="B38">
            <v>3</v>
          </cell>
          <cell r="C38" t="str">
            <v>Cedar Creek Wind</v>
          </cell>
          <cell r="F38" t="str">
            <v>ID</v>
          </cell>
          <cell r="K38">
            <v>78.2</v>
          </cell>
          <cell r="L38">
            <v>0.28000000000000003</v>
          </cell>
          <cell r="M38">
            <v>20</v>
          </cell>
          <cell r="N38">
            <v>40909</v>
          </cell>
        </row>
        <row r="39">
          <cell r="B39">
            <v>4</v>
          </cell>
          <cell r="C39" t="str">
            <v>Wasatch Wind I &amp; II (Not Used)</v>
          </cell>
          <cell r="F39" t="str">
            <v>WY</v>
          </cell>
          <cell r="K39">
            <v>48.3</v>
          </cell>
          <cell r="L39">
            <v>0.39700000000000002</v>
          </cell>
          <cell r="M39">
            <v>20</v>
          </cell>
          <cell r="N39">
            <v>40695</v>
          </cell>
        </row>
        <row r="40">
          <cell r="B40">
            <v>5</v>
          </cell>
          <cell r="C40" t="str">
            <v>Hamblin Valley Wind I-IV (Not Used)</v>
          </cell>
          <cell r="F40" t="str">
            <v>UT</v>
          </cell>
          <cell r="K40">
            <v>318</v>
          </cell>
          <cell r="L40">
            <v>0.35520000000000002</v>
          </cell>
          <cell r="M40">
            <v>20</v>
          </cell>
          <cell r="N40">
            <v>41091</v>
          </cell>
        </row>
        <row r="41">
          <cell r="B41">
            <v>6</v>
          </cell>
          <cell r="C41" t="str">
            <v xml:space="preserve">Ormat Veyo </v>
          </cell>
          <cell r="F41" t="str">
            <v>UT</v>
          </cell>
          <cell r="K41">
            <v>7.2</v>
          </cell>
          <cell r="L41">
            <v>0.80400000000000005</v>
          </cell>
          <cell r="M41">
            <v>20</v>
          </cell>
          <cell r="N41">
            <v>41091</v>
          </cell>
        </row>
        <row r="42">
          <cell r="B42" t="str">
            <v>2010.Q1</v>
          </cell>
          <cell r="C42" t="str">
            <v>2010.Q1 UT Compliance Filing</v>
          </cell>
          <cell r="E42" t="str">
            <v>Utah PSC</v>
          </cell>
          <cell r="F42" t="str">
            <v>UT</v>
          </cell>
          <cell r="K42">
            <v>100</v>
          </cell>
          <cell r="L42">
            <v>0.85</v>
          </cell>
          <cell r="M42">
            <v>20</v>
          </cell>
          <cell r="N42" t="str">
            <v>2010 Jan</v>
          </cell>
        </row>
        <row r="43">
          <cell r="B43">
            <v>7</v>
          </cell>
          <cell r="C43" t="str">
            <v>Utah PV</v>
          </cell>
          <cell r="F43" t="str">
            <v>UT</v>
          </cell>
          <cell r="K43">
            <v>10</v>
          </cell>
          <cell r="L43">
            <v>0.17169999999999999</v>
          </cell>
          <cell r="M43">
            <v>20</v>
          </cell>
          <cell r="N43">
            <v>40544</v>
          </cell>
        </row>
        <row r="44">
          <cell r="B44">
            <v>8</v>
          </cell>
          <cell r="C44" t="str">
            <v xml:space="preserve">Tesoro </v>
          </cell>
          <cell r="F44" t="str">
            <v>UT</v>
          </cell>
          <cell r="K44">
            <v>25</v>
          </cell>
          <cell r="L44">
            <v>0.85</v>
          </cell>
          <cell r="M44">
            <v>20</v>
          </cell>
          <cell r="N44">
            <v>40544</v>
          </cell>
        </row>
        <row r="45">
          <cell r="B45">
            <v>9</v>
          </cell>
          <cell r="C45" t="str">
            <v>Kennecott</v>
          </cell>
          <cell r="F45" t="str">
            <v>UT</v>
          </cell>
          <cell r="K45">
            <v>31.8</v>
          </cell>
          <cell r="L45">
            <v>0.85</v>
          </cell>
          <cell r="M45">
            <v>20</v>
          </cell>
          <cell r="N45">
            <v>40544</v>
          </cell>
        </row>
        <row r="46">
          <cell r="B46">
            <v>10</v>
          </cell>
          <cell r="C46" t="str">
            <v>US MagCorp</v>
          </cell>
          <cell r="F46" t="str">
            <v>UT</v>
          </cell>
          <cell r="K46">
            <v>36</v>
          </cell>
          <cell r="L46">
            <v>0.85</v>
          </cell>
          <cell r="M46">
            <v>20</v>
          </cell>
          <cell r="N46">
            <v>40544</v>
          </cell>
        </row>
        <row r="47">
          <cell r="B47" t="str">
            <v>2010.Q2</v>
          </cell>
          <cell r="C47" t="str">
            <v>2010.Q2 UT Compliance Filing</v>
          </cell>
          <cell r="E47" t="str">
            <v>Utah PSC</v>
          </cell>
          <cell r="F47" t="str">
            <v>UT</v>
          </cell>
          <cell r="K47">
            <v>100</v>
          </cell>
          <cell r="L47">
            <v>0.85</v>
          </cell>
          <cell r="M47">
            <v>20</v>
          </cell>
          <cell r="N47" t="str">
            <v>2010 Jan</v>
          </cell>
        </row>
        <row r="48">
          <cell r="B48">
            <v>11</v>
          </cell>
          <cell r="C48" t="str">
            <v>E Idaho SWD</v>
          </cell>
          <cell r="F48" t="str">
            <v>ID</v>
          </cell>
          <cell r="K48">
            <v>15</v>
          </cell>
          <cell r="L48">
            <v>0.89500000000000002</v>
          </cell>
          <cell r="M48">
            <v>20</v>
          </cell>
          <cell r="N48">
            <v>40909</v>
          </cell>
        </row>
        <row r="49">
          <cell r="B49">
            <v>12</v>
          </cell>
          <cell r="C49" t="str">
            <v>Kennecott Refinery</v>
          </cell>
          <cell r="F49" t="str">
            <v>UT</v>
          </cell>
          <cell r="K49">
            <v>7.5</v>
          </cell>
          <cell r="L49">
            <v>0.72</v>
          </cell>
          <cell r="M49">
            <v>1</v>
          </cell>
          <cell r="N49">
            <v>40544</v>
          </cell>
        </row>
        <row r="50">
          <cell r="B50">
            <v>13</v>
          </cell>
          <cell r="C50" t="str">
            <v>ExxonMobil</v>
          </cell>
          <cell r="F50" t="str">
            <v>WY</v>
          </cell>
          <cell r="K50">
            <v>98</v>
          </cell>
          <cell r="L50">
            <v>0.75</v>
          </cell>
          <cell r="M50">
            <v>5</v>
          </cell>
          <cell r="N50">
            <v>40909</v>
          </cell>
        </row>
        <row r="51">
          <cell r="B51">
            <v>14</v>
          </cell>
          <cell r="C51" t="str">
            <v>Timber Canyon</v>
          </cell>
          <cell r="F51" t="str">
            <v>WY</v>
          </cell>
          <cell r="K51">
            <v>40</v>
          </cell>
          <cell r="L51">
            <v>0.85</v>
          </cell>
          <cell r="M51">
            <v>20</v>
          </cell>
          <cell r="N51">
            <v>40909</v>
          </cell>
        </row>
        <row r="52">
          <cell r="B52" t="str">
            <v>2010.Q3</v>
          </cell>
          <cell r="C52" t="str">
            <v>2010.Q3 UT Compliance Filing</v>
          </cell>
          <cell r="E52" t="str">
            <v>Utah PSC</v>
          </cell>
          <cell r="F52" t="str">
            <v>UT</v>
          </cell>
          <cell r="K52">
            <v>100</v>
          </cell>
          <cell r="L52">
            <v>0.85</v>
          </cell>
          <cell r="M52">
            <v>20</v>
          </cell>
          <cell r="N52" t="str">
            <v>2012 Jan</v>
          </cell>
        </row>
        <row r="53">
          <cell r="B53" t="str">
            <v>2011</v>
          </cell>
        </row>
        <row r="54">
          <cell r="B54">
            <v>1</v>
          </cell>
          <cell r="C54" t="str">
            <v xml:space="preserve">Vivaldi Wind </v>
          </cell>
          <cell r="D54" t="str">
            <v>QF - 03 - ID - Wind</v>
          </cell>
          <cell r="E54" t="str">
            <v>Windkraft Nord</v>
          </cell>
          <cell r="F54" t="str">
            <v>ID</v>
          </cell>
          <cell r="K54">
            <v>78</v>
          </cell>
          <cell r="L54">
            <v>0.33300000000000002</v>
          </cell>
          <cell r="M54">
            <v>20</v>
          </cell>
          <cell r="N54">
            <v>41275</v>
          </cell>
        </row>
        <row r="55">
          <cell r="B55">
            <v>2</v>
          </cell>
          <cell r="C55" t="str">
            <v>OwnEnergy Wind</v>
          </cell>
          <cell r="F55" t="str">
            <v>UT</v>
          </cell>
          <cell r="K55">
            <v>16.100000000000001</v>
          </cell>
          <cell r="L55">
            <v>0.35399999999999998</v>
          </cell>
          <cell r="M55">
            <v>20</v>
          </cell>
          <cell r="N55">
            <v>41275</v>
          </cell>
        </row>
        <row r="56">
          <cell r="B56" t="str">
            <v>2011.Q1</v>
          </cell>
          <cell r="C56" t="str">
            <v>2011.Q1 UT Compliance Filing</v>
          </cell>
          <cell r="E56" t="str">
            <v>Utah PSC</v>
          </cell>
          <cell r="F56" t="str">
            <v>UT</v>
          </cell>
          <cell r="K56">
            <v>100</v>
          </cell>
          <cell r="L56">
            <v>0.85</v>
          </cell>
          <cell r="M56">
            <v>20</v>
          </cell>
          <cell r="N56" t="str">
            <v>2011 Jan</v>
          </cell>
        </row>
        <row r="57">
          <cell r="B57">
            <v>3</v>
          </cell>
          <cell r="C57" t="str">
            <v xml:space="preserve">WKN MT II Wind </v>
          </cell>
          <cell r="F57" t="str">
            <v>ID</v>
          </cell>
          <cell r="K57">
            <v>78</v>
          </cell>
          <cell r="L57">
            <v>0.38700000000000001</v>
          </cell>
          <cell r="M57">
            <v>20</v>
          </cell>
          <cell r="N57">
            <v>41275</v>
          </cell>
        </row>
        <row r="58">
          <cell r="B58">
            <v>4</v>
          </cell>
          <cell r="C58" t="str">
            <v xml:space="preserve">Big Wind Wyoming </v>
          </cell>
          <cell r="F58" t="str">
            <v>WY</v>
          </cell>
          <cell r="K58">
            <v>78.2</v>
          </cell>
          <cell r="L58">
            <v>0.40500000000000003</v>
          </cell>
          <cell r="M58">
            <v>20</v>
          </cell>
          <cell r="N58">
            <v>42186</v>
          </cell>
        </row>
        <row r="59">
          <cell r="B59">
            <v>5</v>
          </cell>
          <cell r="C59" t="str">
            <v xml:space="preserve">ExxonMobil </v>
          </cell>
          <cell r="D59" t="str">
            <v>ExxonMobil  QF (2011)</v>
          </cell>
          <cell r="F59" t="str">
            <v>WY</v>
          </cell>
          <cell r="K59">
            <v>98</v>
          </cell>
          <cell r="L59">
            <v>0.75</v>
          </cell>
          <cell r="M59">
            <v>5</v>
          </cell>
          <cell r="N59">
            <v>40909</v>
          </cell>
        </row>
        <row r="60">
          <cell r="B60">
            <v>6</v>
          </cell>
          <cell r="C60" t="str">
            <v xml:space="preserve">XRG Wind </v>
          </cell>
          <cell r="F60" t="str">
            <v>ID</v>
          </cell>
          <cell r="K60">
            <v>72</v>
          </cell>
          <cell r="L60">
            <v>0.35499999999999998</v>
          </cell>
          <cell r="M60">
            <v>20</v>
          </cell>
          <cell r="N60">
            <v>41275</v>
          </cell>
        </row>
        <row r="61">
          <cell r="B61">
            <v>7</v>
          </cell>
          <cell r="C61" t="str">
            <v xml:space="preserve">Latigo Wind Park </v>
          </cell>
          <cell r="D61" t="str">
            <v>QF - 04 - UT - Wind</v>
          </cell>
          <cell r="E61" t="str">
            <v>Wasatch Wind</v>
          </cell>
          <cell r="F61" t="str">
            <v>UT</v>
          </cell>
          <cell r="K61">
            <v>59.2</v>
          </cell>
          <cell r="L61">
            <v>0.307</v>
          </cell>
          <cell r="M61">
            <v>20</v>
          </cell>
          <cell r="N61">
            <v>41244</v>
          </cell>
        </row>
        <row r="62">
          <cell r="B62" t="str">
            <v>2011.Q2</v>
          </cell>
          <cell r="C62" t="str">
            <v>2011.Q2 UT Compliance Filing</v>
          </cell>
          <cell r="E62" t="str">
            <v>Utah PSC</v>
          </cell>
          <cell r="F62" t="str">
            <v>UT</v>
          </cell>
          <cell r="K62">
            <v>100</v>
          </cell>
          <cell r="L62">
            <v>0.85</v>
          </cell>
          <cell r="M62">
            <v>20</v>
          </cell>
          <cell r="N62" t="str">
            <v>2011 Jan</v>
          </cell>
        </row>
        <row r="63">
          <cell r="B63">
            <v>8</v>
          </cell>
          <cell r="C63" t="str">
            <v xml:space="preserve">Big Wind Wyoming </v>
          </cell>
          <cell r="F63" t="str">
            <v>WY</v>
          </cell>
          <cell r="K63">
            <v>78.2</v>
          </cell>
          <cell r="L63">
            <v>0.40500000000000003</v>
          </cell>
          <cell r="M63">
            <v>20</v>
          </cell>
          <cell r="N63">
            <v>42186</v>
          </cell>
        </row>
        <row r="64">
          <cell r="B64">
            <v>9</v>
          </cell>
          <cell r="C64" t="str">
            <v xml:space="preserve">Kennecott Smelter </v>
          </cell>
          <cell r="D64" t="str">
            <v>Kennecott Smelter  QF (2011)</v>
          </cell>
          <cell r="F64" t="str">
            <v>UT</v>
          </cell>
          <cell r="K64">
            <v>31.8</v>
          </cell>
          <cell r="L64">
            <v>0.85</v>
          </cell>
          <cell r="M64">
            <v>5</v>
          </cell>
          <cell r="N64">
            <v>40909</v>
          </cell>
        </row>
        <row r="65">
          <cell r="B65">
            <v>10</v>
          </cell>
          <cell r="C65" t="str">
            <v xml:space="preserve">Kennecott Refinery </v>
          </cell>
          <cell r="D65" t="str">
            <v>Kennecott Refinery  QF (2011)</v>
          </cell>
          <cell r="F65" t="str">
            <v>UT</v>
          </cell>
          <cell r="K65">
            <v>7.5</v>
          </cell>
          <cell r="L65">
            <v>0.72</v>
          </cell>
          <cell r="M65">
            <v>5</v>
          </cell>
          <cell r="N65">
            <v>40909</v>
          </cell>
        </row>
        <row r="66">
          <cell r="B66">
            <v>11</v>
          </cell>
          <cell r="C66" t="str">
            <v xml:space="preserve">Black Canyon Wind </v>
          </cell>
          <cell r="D66" t="str">
            <v>QF - 06 - ID - Wind</v>
          </cell>
          <cell r="E66" t="str">
            <v>Intermountain Wind</v>
          </cell>
          <cell r="F66" t="str">
            <v>ID</v>
          </cell>
          <cell r="K66">
            <v>20</v>
          </cell>
          <cell r="L66">
            <v>0.29799999999999999</v>
          </cell>
          <cell r="M66">
            <v>20</v>
          </cell>
          <cell r="N66">
            <v>41275</v>
          </cell>
        </row>
        <row r="67">
          <cell r="B67">
            <v>12</v>
          </cell>
          <cell r="C67" t="str">
            <v>Blue Mtn Wind I</v>
          </cell>
          <cell r="D67" t="str">
            <v>QF - 07 - UT - Wind</v>
          </cell>
          <cell r="E67" t="str">
            <v>Redco (Renewable Energy Development Corp.)</v>
          </cell>
          <cell r="F67" t="str">
            <v>UT</v>
          </cell>
          <cell r="K67">
            <v>80</v>
          </cell>
          <cell r="L67">
            <v>0.29499999999999998</v>
          </cell>
          <cell r="M67">
            <v>20</v>
          </cell>
          <cell r="N67">
            <v>41639</v>
          </cell>
        </row>
        <row r="68">
          <cell r="B68">
            <v>13</v>
          </cell>
          <cell r="C68" t="str">
            <v xml:space="preserve">ExxonMobil </v>
          </cell>
          <cell r="D68" t="str">
            <v>ExxonMobil  QF (2011)</v>
          </cell>
          <cell r="F68" t="str">
            <v>WY</v>
          </cell>
          <cell r="K68">
            <v>98</v>
          </cell>
          <cell r="L68">
            <v>0.75</v>
          </cell>
          <cell r="M68">
            <v>5</v>
          </cell>
          <cell r="N68">
            <v>40909</v>
          </cell>
        </row>
      </sheetData>
      <sheetData sheetId="1">
        <row r="4">
          <cell r="A4" t="str">
            <v>Grass Butte Solar</v>
          </cell>
          <cell r="B4" t="str">
            <v>QF - 249 - OR - Solar</v>
          </cell>
          <cell r="C4" t="str">
            <v>Central Oregon</v>
          </cell>
          <cell r="D4">
            <v>40</v>
          </cell>
          <cell r="E4">
            <v>0.29103767123287672</v>
          </cell>
          <cell r="F4">
            <v>43830</v>
          </cell>
          <cell r="K4" t="str">
            <v>Active</v>
          </cell>
          <cell r="L4">
            <v>42452.393750000003</v>
          </cell>
          <cell r="M4">
            <v>5.0000000000000001E-3</v>
          </cell>
          <cell r="N4" t="str">
            <v>First Year</v>
          </cell>
        </row>
        <row r="5">
          <cell r="A5" t="str">
            <v>Sparrow Solar</v>
          </cell>
          <cell r="B5" t="str">
            <v>QF - 279 - OR - Solar</v>
          </cell>
          <cell r="C5" t="str">
            <v>West Main</v>
          </cell>
          <cell r="D5">
            <v>40</v>
          </cell>
          <cell r="E5">
            <v>0.30979452054794521</v>
          </cell>
          <cell r="F5">
            <v>43830</v>
          </cell>
          <cell r="K5" t="str">
            <v>Active</v>
          </cell>
          <cell r="L5">
            <v>42580.675000000003</v>
          </cell>
          <cell r="M5">
            <v>5.0000000000000001E-3</v>
          </cell>
          <cell r="N5" t="str">
            <v>Prior Year</v>
          </cell>
        </row>
        <row r="6">
          <cell r="A6" t="str">
            <v>Ochoco Solar</v>
          </cell>
          <cell r="B6" t="str">
            <v>QF - 280 - OR - Solar</v>
          </cell>
          <cell r="C6" t="str">
            <v>Central Oregon</v>
          </cell>
          <cell r="D6">
            <v>20</v>
          </cell>
          <cell r="E6">
            <v>0.2791238584474886</v>
          </cell>
          <cell r="F6">
            <v>43466</v>
          </cell>
          <cell r="K6" t="str">
            <v>Active</v>
          </cell>
          <cell r="L6">
            <v>42580.675000000003</v>
          </cell>
          <cell r="M6">
            <v>5.0000000000000001E-3</v>
          </cell>
          <cell r="N6" t="str">
            <v>Prior Year</v>
          </cell>
        </row>
        <row r="7">
          <cell r="A7" t="str">
            <v>Ringtail Solar</v>
          </cell>
          <cell r="B7" t="str">
            <v>QF - 281 - OR - Solar</v>
          </cell>
          <cell r="C7" t="str">
            <v>West Main</v>
          </cell>
          <cell r="D7">
            <v>40</v>
          </cell>
          <cell r="E7">
            <v>0.24543093607305935</v>
          </cell>
          <cell r="F7">
            <v>43830</v>
          </cell>
          <cell r="K7" t="str">
            <v>Active</v>
          </cell>
          <cell r="L7">
            <v>42580.683333333334</v>
          </cell>
          <cell r="M7">
            <v>5.0000000000000001E-3</v>
          </cell>
          <cell r="N7" t="str">
            <v>Prior Year</v>
          </cell>
        </row>
        <row r="8">
          <cell r="A8" t="str">
            <v>Hornet PV1 Solar</v>
          </cell>
          <cell r="B8" t="str">
            <v>QF - 300 - OR - Solar</v>
          </cell>
          <cell r="C8" t="str">
            <v>West Main</v>
          </cell>
          <cell r="D8">
            <v>15</v>
          </cell>
          <cell r="E8">
            <v>0.29340182648401825</v>
          </cell>
          <cell r="F8">
            <v>43435</v>
          </cell>
          <cell r="K8" t="str">
            <v>Active</v>
          </cell>
          <cell r="L8">
            <v>42649.5</v>
          </cell>
          <cell r="M8">
            <v>5.0000000000000001E-3</v>
          </cell>
          <cell r="N8" t="str">
            <v>Prior Year</v>
          </cell>
        </row>
        <row r="9">
          <cell r="A9" t="str">
            <v>Skysol Solar</v>
          </cell>
          <cell r="B9" t="str">
            <v>QF - 254 - OR - Solar</v>
          </cell>
          <cell r="C9" t="str">
            <v>West Main</v>
          </cell>
          <cell r="D9">
            <v>55</v>
          </cell>
          <cell r="E9">
            <v>0.24561402833410492</v>
          </cell>
          <cell r="F9">
            <v>44196</v>
          </cell>
          <cell r="K9" t="str">
            <v>Active</v>
          </cell>
          <cell r="L9">
            <v>42774.688888888886</v>
          </cell>
          <cell r="M9">
            <v>5.0000000000000001E-3</v>
          </cell>
          <cell r="N9" t="str">
            <v>Prior Year</v>
          </cell>
        </row>
        <row r="10">
          <cell r="A10" t="str">
            <v>Abajo Solar</v>
          </cell>
          <cell r="B10" t="str">
            <v>QF - 382 - UT - Solar</v>
          </cell>
          <cell r="C10" t="str">
            <v>Utah South</v>
          </cell>
          <cell r="D10">
            <v>80</v>
          </cell>
          <cell r="E10">
            <v>0.31495005707762558</v>
          </cell>
          <cell r="F10">
            <v>43983</v>
          </cell>
          <cell r="K10" t="str">
            <v>Active</v>
          </cell>
          <cell r="L10">
            <v>42803.359722222223</v>
          </cell>
          <cell r="M10">
            <v>5.0000000000000001E-3</v>
          </cell>
          <cell r="N10" t="str">
            <v>Prior Year</v>
          </cell>
        </row>
        <row r="11">
          <cell r="A11" t="str">
            <v>Tooele Solar</v>
          </cell>
          <cell r="B11" t="str">
            <v>QF - 387 - UT - Solar</v>
          </cell>
          <cell r="C11" t="str">
            <v>Clover</v>
          </cell>
          <cell r="D11">
            <v>80</v>
          </cell>
          <cell r="E11">
            <v>0.2962956621004566</v>
          </cell>
          <cell r="F11">
            <v>43800</v>
          </cell>
          <cell r="K11" t="str">
            <v>Active</v>
          </cell>
          <cell r="L11">
            <v>42807.359722222223</v>
          </cell>
          <cell r="M11">
            <v>5.0000000000000001E-3</v>
          </cell>
          <cell r="N11" t="str">
            <v>Prior Year</v>
          </cell>
        </row>
        <row r="12">
          <cell r="A12" t="str">
            <v>Anticline Wind</v>
          </cell>
          <cell r="B12" t="str">
            <v>QF - 394 - WY - Wind</v>
          </cell>
          <cell r="C12" t="str">
            <v>Wyoming Northeast</v>
          </cell>
          <cell r="D12">
            <v>80</v>
          </cell>
          <cell r="E12">
            <v>0.52088470319634705</v>
          </cell>
          <cell r="F12">
            <v>43831</v>
          </cell>
          <cell r="K12" t="str">
            <v>Active</v>
          </cell>
          <cell r="L12">
            <v>42842.602083333331</v>
          </cell>
          <cell r="M12">
            <v>0</v>
          </cell>
          <cell r="N12">
            <v>0</v>
          </cell>
        </row>
        <row r="13">
          <cell r="A13" t="str">
            <v>Tooele Army Depot Solar</v>
          </cell>
          <cell r="B13" t="str">
            <v>QF - 395 - UT - Solar</v>
          </cell>
          <cell r="C13" t="str">
            <v>Utah North</v>
          </cell>
          <cell r="D13">
            <v>79.8</v>
          </cell>
          <cell r="E13">
            <v>0.28262579965896478</v>
          </cell>
          <cell r="F13">
            <v>43739</v>
          </cell>
          <cell r="K13" t="str">
            <v>Active</v>
          </cell>
          <cell r="L13">
            <v>42863</v>
          </cell>
          <cell r="M13">
            <v>5.0000000000000001E-3</v>
          </cell>
          <cell r="N13" t="str">
            <v>Prior Year</v>
          </cell>
        </row>
        <row r="14">
          <cell r="A14" t="str">
            <v>Hayden Mountain PV2-A Solar</v>
          </cell>
          <cell r="B14" t="str">
            <v>QF - 406 - OR - Solar</v>
          </cell>
          <cell r="C14" t="str">
            <v>West Main</v>
          </cell>
          <cell r="D14">
            <v>80</v>
          </cell>
          <cell r="E14">
            <v>0.27113087747859582</v>
          </cell>
          <cell r="F14">
            <v>44531</v>
          </cell>
          <cell r="K14" t="str">
            <v>Active</v>
          </cell>
          <cell r="L14">
            <v>42905.540277777778</v>
          </cell>
          <cell r="M14">
            <v>5.0000000000000001E-3</v>
          </cell>
          <cell r="N14" t="str">
            <v>Prior Year</v>
          </cell>
        </row>
        <row r="15">
          <cell r="A15" t="str">
            <v>Hayden Mountain PV2-B Solar</v>
          </cell>
          <cell r="B15" t="str">
            <v>QF - 407 - OR - Solar</v>
          </cell>
          <cell r="C15" t="str">
            <v>West Main</v>
          </cell>
          <cell r="D15">
            <v>80</v>
          </cell>
          <cell r="E15">
            <v>0.2711315639269406</v>
          </cell>
          <cell r="F15">
            <v>44531</v>
          </cell>
          <cell r="K15" t="str">
            <v>Active</v>
          </cell>
          <cell r="L15">
            <v>42905.540277777778</v>
          </cell>
          <cell r="M15">
            <v>5.0000000000000001E-3</v>
          </cell>
          <cell r="N15" t="str">
            <v>Prior Year</v>
          </cell>
        </row>
        <row r="16">
          <cell r="A16" t="str">
            <v>Hayden Mountain PV3-A Solar</v>
          </cell>
          <cell r="B16" t="str">
            <v>QF - 408 - OR - Solar</v>
          </cell>
          <cell r="C16" t="str">
            <v>West Main</v>
          </cell>
          <cell r="D16">
            <v>80</v>
          </cell>
          <cell r="E16">
            <v>0.26680729280108451</v>
          </cell>
          <cell r="F16">
            <v>44531</v>
          </cell>
          <cell r="K16" t="str">
            <v>Active</v>
          </cell>
          <cell r="L16">
            <v>42905.540277777778</v>
          </cell>
          <cell r="M16">
            <v>5.0000000000000001E-3</v>
          </cell>
          <cell r="N16" t="str">
            <v>Prior Year</v>
          </cell>
        </row>
        <row r="17">
          <cell r="A17" t="str">
            <v>Hayden Mountain PV3-B Solar</v>
          </cell>
          <cell r="B17" t="str">
            <v>QF - 409 - OR - Solar</v>
          </cell>
          <cell r="C17" t="str">
            <v>West Main</v>
          </cell>
          <cell r="D17">
            <v>80</v>
          </cell>
          <cell r="E17">
            <v>0.26680729280108451</v>
          </cell>
          <cell r="F17">
            <v>44531</v>
          </cell>
          <cell r="K17" t="str">
            <v>Active</v>
          </cell>
          <cell r="L17">
            <v>42905.540277777778</v>
          </cell>
          <cell r="M17">
            <v>5.0000000000000001E-3</v>
          </cell>
          <cell r="N17" t="str">
            <v>Prior Year</v>
          </cell>
        </row>
        <row r="18">
          <cell r="A18" t="str">
            <v>Hayden Mountain PV3-C Solar</v>
          </cell>
          <cell r="B18" t="str">
            <v>QF - 410 - OR - Solar</v>
          </cell>
          <cell r="C18" t="str">
            <v>West Main</v>
          </cell>
          <cell r="D18">
            <v>80</v>
          </cell>
          <cell r="E18">
            <v>0.26680729280108451</v>
          </cell>
          <cell r="F18">
            <v>44531</v>
          </cell>
          <cell r="K18" t="str">
            <v>Active</v>
          </cell>
          <cell r="L18">
            <v>42905.540277777778</v>
          </cell>
          <cell r="M18">
            <v>5.0000000000000001E-3</v>
          </cell>
          <cell r="N18" t="str">
            <v>Prior Year</v>
          </cell>
        </row>
        <row r="19">
          <cell r="A19" t="str">
            <v>Hamaker Mountain PV1 Solar</v>
          </cell>
          <cell r="B19" t="str">
            <v>QF - 411 - OR - Solar</v>
          </cell>
          <cell r="C19" t="str">
            <v>West Main</v>
          </cell>
          <cell r="D19">
            <v>50</v>
          </cell>
          <cell r="E19">
            <v>0.27470314400913243</v>
          </cell>
          <cell r="F19">
            <v>44531</v>
          </cell>
          <cell r="K19" t="str">
            <v>Active</v>
          </cell>
          <cell r="L19">
            <v>42905.540277777778</v>
          </cell>
          <cell r="M19">
            <v>5.0000000000000001E-3</v>
          </cell>
          <cell r="N19" t="str">
            <v>Prior Year</v>
          </cell>
        </row>
        <row r="20">
          <cell r="A20" t="str">
            <v>Rock Creek I Wind</v>
          </cell>
          <cell r="B20" t="str">
            <v>QF - 308 - WY - Wind</v>
          </cell>
          <cell r="C20" t="str">
            <v>Wyoming East</v>
          </cell>
          <cell r="D20">
            <v>80</v>
          </cell>
          <cell r="E20">
            <v>0.46554223744292239</v>
          </cell>
          <cell r="F20">
            <v>44136</v>
          </cell>
          <cell r="K20" t="str">
            <v>Active</v>
          </cell>
          <cell r="L20">
            <v>42948.376388888886</v>
          </cell>
          <cell r="M20">
            <v>0</v>
          </cell>
          <cell r="N20" t="str">
            <v>First Year</v>
          </cell>
        </row>
        <row r="21">
          <cell r="A21" t="str">
            <v>Rock Creek II Wind</v>
          </cell>
          <cell r="B21" t="str">
            <v>QF - 309 - WY - Wind</v>
          </cell>
          <cell r="C21" t="str">
            <v>Wyoming East</v>
          </cell>
          <cell r="D21">
            <v>80</v>
          </cell>
          <cell r="E21">
            <v>0.46554223744292239</v>
          </cell>
          <cell r="F21">
            <v>44136</v>
          </cell>
          <cell r="K21" t="str">
            <v>Active</v>
          </cell>
          <cell r="L21">
            <v>42948.376388888886</v>
          </cell>
          <cell r="M21">
            <v>0</v>
          </cell>
          <cell r="N21" t="str">
            <v>First Year</v>
          </cell>
        </row>
        <row r="22">
          <cell r="A22" t="str">
            <v>Rock Creek III Wind</v>
          </cell>
          <cell r="B22" t="str">
            <v>QF - 310 - WY - Wind</v>
          </cell>
          <cell r="C22" t="str">
            <v>Wyoming East</v>
          </cell>
          <cell r="D22">
            <v>80</v>
          </cell>
          <cell r="E22">
            <v>0.46554223744292239</v>
          </cell>
          <cell r="F22">
            <v>44136</v>
          </cell>
          <cell r="K22" t="str">
            <v>Active</v>
          </cell>
          <cell r="L22">
            <v>42948.376388888886</v>
          </cell>
          <cell r="M22">
            <v>0</v>
          </cell>
          <cell r="N22" t="str">
            <v>First Year</v>
          </cell>
        </row>
        <row r="23">
          <cell r="A23" t="str">
            <v>Rock Creek IV Wind</v>
          </cell>
          <cell r="B23" t="str">
            <v>QF - 311 - WY - Wind</v>
          </cell>
          <cell r="C23" t="str">
            <v>Wyoming East</v>
          </cell>
          <cell r="D23">
            <v>40</v>
          </cell>
          <cell r="E23">
            <v>0.46554223744292239</v>
          </cell>
          <cell r="F23">
            <v>44136</v>
          </cell>
          <cell r="K23" t="str">
            <v>Active</v>
          </cell>
          <cell r="L23">
            <v>42948.376388888886</v>
          </cell>
          <cell r="M23">
            <v>0</v>
          </cell>
          <cell r="N23" t="str">
            <v>First Year</v>
          </cell>
        </row>
        <row r="26">
          <cell r="A26" t="str">
            <v>Hornet PV1-3 Solar</v>
          </cell>
          <cell r="B26" t="str">
            <v>QF - 328 - OR - Solar</v>
          </cell>
          <cell r="C26" t="str">
            <v>West Main</v>
          </cell>
          <cell r="D26">
            <v>46</v>
          </cell>
          <cell r="E26">
            <v>0.28746024171133611</v>
          </cell>
          <cell r="F26">
            <v>43831</v>
          </cell>
          <cell r="K26" t="str">
            <v>Active</v>
          </cell>
          <cell r="L26">
            <v>42996.677777777775</v>
          </cell>
          <cell r="M26">
            <v>5.0000000000000001E-3</v>
          </cell>
          <cell r="N26" t="str">
            <v>Prior Year</v>
          </cell>
        </row>
        <row r="27">
          <cell r="A27" t="str">
            <v>Bly PV1 Solar</v>
          </cell>
          <cell r="B27" t="str">
            <v>QF - 440 - OR - Solar</v>
          </cell>
          <cell r="C27" t="str">
            <v>West Main</v>
          </cell>
          <cell r="D27">
            <v>50</v>
          </cell>
          <cell r="E27">
            <v>0.28897990867579909</v>
          </cell>
          <cell r="F27">
            <v>43617</v>
          </cell>
          <cell r="K27" t="str">
            <v>Active</v>
          </cell>
          <cell r="L27">
            <v>42993.511805555558</v>
          </cell>
          <cell r="M27">
            <v>5.0000000000000001E-3</v>
          </cell>
          <cell r="N27" t="str">
            <v>Prior Year</v>
          </cell>
        </row>
        <row r="28">
          <cell r="A28" t="str">
            <v>Simplot Phosphates</v>
          </cell>
          <cell r="B28" t="str">
            <v>QF - 456 - WY - Gas</v>
          </cell>
          <cell r="C28" t="str">
            <v>Wyoming Central</v>
          </cell>
          <cell r="D28">
            <v>13.3</v>
          </cell>
          <cell r="E28">
            <v>0.85</v>
          </cell>
          <cell r="F28">
            <v>43132</v>
          </cell>
          <cell r="K28" t="str">
            <v>Active</v>
          </cell>
          <cell r="L28">
            <v>43112.294444444444</v>
          </cell>
          <cell r="M28">
            <v>0</v>
          </cell>
          <cell r="N28">
            <v>0</v>
          </cell>
        </row>
        <row r="29">
          <cell r="A29" t="str">
            <v>MTSUN Solar</v>
          </cell>
          <cell r="B29" t="str">
            <v>QF - 459 - WY - Solar</v>
          </cell>
          <cell r="C29" t="str">
            <v>Wyoming North</v>
          </cell>
          <cell r="D29">
            <v>80</v>
          </cell>
          <cell r="E29">
            <v>0.24756992009132422</v>
          </cell>
          <cell r="F29">
            <v>43831</v>
          </cell>
          <cell r="K29" t="str">
            <v>Active</v>
          </cell>
          <cell r="L29">
            <v>43131</v>
          </cell>
          <cell r="M29">
            <v>5.0000000000000001E-3</v>
          </cell>
          <cell r="N29" t="str">
            <v>Prior Year</v>
          </cell>
        </row>
        <row r="30">
          <cell r="A30" t="str">
            <v>Albany Solar</v>
          </cell>
          <cell r="B30" t="str">
            <v>QF - 477 - OR - Solar</v>
          </cell>
          <cell r="C30" t="str">
            <v>West Main</v>
          </cell>
          <cell r="D30">
            <v>20</v>
          </cell>
          <cell r="E30">
            <v>0.21637438436929227</v>
          </cell>
          <cell r="F30">
            <v>44013</v>
          </cell>
          <cell r="K30" t="str">
            <v>Active</v>
          </cell>
          <cell r="L30">
            <v>43164</v>
          </cell>
          <cell r="M30">
            <v>5.0000000000000001E-3</v>
          </cell>
          <cell r="N30" t="str">
            <v>Prior Year</v>
          </cell>
        </row>
        <row r="32">
          <cell r="A32" t="str">
            <v>Harney Solar 1</v>
          </cell>
          <cell r="B32" t="str">
            <v>QF - 486 - OR - Solar</v>
          </cell>
          <cell r="C32" t="str">
            <v>IPC West</v>
          </cell>
          <cell r="D32">
            <v>80</v>
          </cell>
          <cell r="E32">
            <v>0.26706050228310502</v>
          </cell>
          <cell r="F32">
            <v>44531</v>
          </cell>
          <cell r="K32" t="str">
            <v>Active</v>
          </cell>
          <cell r="L32">
            <v>43224.70416666667</v>
          </cell>
          <cell r="M32">
            <v>5.0000000000000001E-3</v>
          </cell>
          <cell r="N32" t="str">
            <v>Prior Year</v>
          </cell>
        </row>
        <row r="33">
          <cell r="A33" t="str">
            <v>Harney Solar 2</v>
          </cell>
          <cell r="B33" t="str">
            <v>QF - 487 - OR - Solar</v>
          </cell>
          <cell r="C33" t="str">
            <v>IPC West</v>
          </cell>
          <cell r="D33">
            <v>80</v>
          </cell>
          <cell r="E33">
            <v>0.26706050228310502</v>
          </cell>
          <cell r="F33">
            <v>44531</v>
          </cell>
          <cell r="K33" t="str">
            <v>Active</v>
          </cell>
          <cell r="L33">
            <v>43224.70416666667</v>
          </cell>
          <cell r="M33">
            <v>5.0000000000000001E-3</v>
          </cell>
          <cell r="N33" t="str">
            <v>Prior Year</v>
          </cell>
        </row>
        <row r="34">
          <cell r="A34" t="str">
            <v>Harney Solar 3</v>
          </cell>
          <cell r="B34" t="str">
            <v>QF - 488 - OR - Solar</v>
          </cell>
          <cell r="C34" t="str">
            <v>IPC West</v>
          </cell>
          <cell r="D34">
            <v>80</v>
          </cell>
          <cell r="E34">
            <v>0.26706050228310502</v>
          </cell>
          <cell r="F34">
            <v>44531</v>
          </cell>
          <cell r="K34" t="str">
            <v>Active</v>
          </cell>
          <cell r="L34">
            <v>43224.70416666667</v>
          </cell>
          <cell r="M34">
            <v>5.0000000000000001E-3</v>
          </cell>
          <cell r="N34" t="str">
            <v>Prior Year</v>
          </cell>
        </row>
        <row r="35">
          <cell r="A35" t="str">
            <v>Homestead 1 Solar</v>
          </cell>
          <cell r="B35" t="str">
            <v>QF - 428 - WY - Solar</v>
          </cell>
          <cell r="C35" t="str">
            <v>Wyoming East</v>
          </cell>
          <cell r="D35">
            <v>40</v>
          </cell>
          <cell r="E35">
            <v>0.30182077625570775</v>
          </cell>
          <cell r="F35">
            <v>44409</v>
          </cell>
          <cell r="K35" t="str">
            <v>Active</v>
          </cell>
          <cell r="L35">
            <v>43251.375</v>
          </cell>
          <cell r="M35">
            <v>5.0000000000000001E-3</v>
          </cell>
          <cell r="N35" t="str">
            <v>Prior Year</v>
          </cell>
        </row>
        <row r="36">
          <cell r="A36" t="str">
            <v>Homestead 3 Solar</v>
          </cell>
          <cell r="B36" t="str">
            <v>QF - 429 - WY - Solar</v>
          </cell>
          <cell r="C36" t="str">
            <v>Wyoming East</v>
          </cell>
          <cell r="D36">
            <v>40</v>
          </cell>
          <cell r="E36">
            <v>0.30182077625570775</v>
          </cell>
          <cell r="F36">
            <v>44409</v>
          </cell>
          <cell r="K36" t="str">
            <v>Active</v>
          </cell>
          <cell r="L36">
            <v>43251.375</v>
          </cell>
          <cell r="M36">
            <v>5.0000000000000001E-3</v>
          </cell>
          <cell r="N36" t="str">
            <v>Prior Year</v>
          </cell>
        </row>
        <row r="39">
          <cell r="A39" t="str">
            <v>Bowler Flats 1 Wind</v>
          </cell>
          <cell r="B39" t="str">
            <v>QF - 497 - WY - Wind</v>
          </cell>
          <cell r="C39" t="str">
            <v>Wyoming North</v>
          </cell>
          <cell r="D39">
            <v>80</v>
          </cell>
          <cell r="E39">
            <v>0.36793569254185693</v>
          </cell>
          <cell r="F39">
            <v>44166</v>
          </cell>
          <cell r="K39" t="str">
            <v>Active</v>
          </cell>
          <cell r="L39">
            <v>43301</v>
          </cell>
          <cell r="M39">
            <v>0</v>
          </cell>
          <cell r="N39">
            <v>0</v>
          </cell>
        </row>
        <row r="40">
          <cell r="A40" t="str">
            <v>Bowler Flats 2 Wind</v>
          </cell>
          <cell r="B40" t="str">
            <v>QF - 498 - WY - Wind</v>
          </cell>
          <cell r="C40" t="str">
            <v>Wyoming North</v>
          </cell>
          <cell r="D40">
            <v>80</v>
          </cell>
          <cell r="E40">
            <v>0.36793569254185693</v>
          </cell>
          <cell r="F40">
            <v>44166</v>
          </cell>
          <cell r="K40" t="str">
            <v>Active</v>
          </cell>
          <cell r="L40">
            <v>43301</v>
          </cell>
          <cell r="M40">
            <v>0</v>
          </cell>
          <cell r="N40">
            <v>0</v>
          </cell>
        </row>
        <row r="41">
          <cell r="A41" t="str">
            <v>Bowler Flats 3 Wind</v>
          </cell>
          <cell r="B41" t="str">
            <v>QF - 499 - WY - Wind</v>
          </cell>
          <cell r="C41" t="str">
            <v>Wyoming North</v>
          </cell>
          <cell r="D41">
            <v>80</v>
          </cell>
          <cell r="E41">
            <v>0.36793569254185693</v>
          </cell>
          <cell r="F41">
            <v>44166</v>
          </cell>
          <cell r="K41" t="str">
            <v>Active</v>
          </cell>
          <cell r="L41">
            <v>43301</v>
          </cell>
          <cell r="M41">
            <v>0</v>
          </cell>
          <cell r="N41">
            <v>0</v>
          </cell>
        </row>
        <row r="42">
          <cell r="A42" t="str">
            <v>New Sweden Solar</v>
          </cell>
          <cell r="B42" t="str">
            <v>QF - 404 - ID - Solar</v>
          </cell>
          <cell r="C42" t="str">
            <v>Goshen</v>
          </cell>
          <cell r="D42">
            <v>0.92</v>
          </cell>
          <cell r="E42">
            <v>0.24493746277546155</v>
          </cell>
          <cell r="F42">
            <v>43556</v>
          </cell>
          <cell r="K42" t="str">
            <v>Active</v>
          </cell>
          <cell r="L42">
            <v>43348</v>
          </cell>
          <cell r="M42">
            <v>7.0000000000000001E-3</v>
          </cell>
          <cell r="N42" t="str">
            <v>Prior Year</v>
          </cell>
        </row>
        <row r="43">
          <cell r="A43" t="str">
            <v>Kennecott Smelter Non Firm</v>
          </cell>
          <cell r="B43" t="str">
            <v>QF - 433 - UT - Gas</v>
          </cell>
          <cell r="C43" t="str">
            <v>Utah North</v>
          </cell>
          <cell r="D43">
            <v>31.8</v>
          </cell>
          <cell r="E43">
            <v>0.58176100628930816</v>
          </cell>
          <cell r="F43">
            <v>43466</v>
          </cell>
          <cell r="K43" t="str">
            <v>Active</v>
          </cell>
          <cell r="L43">
            <v>43356.65625</v>
          </cell>
          <cell r="M43">
            <v>0</v>
          </cell>
          <cell r="N43">
            <v>0</v>
          </cell>
        </row>
        <row r="44">
          <cell r="A44" t="str">
            <v>Kennecott Refinery Non Firm</v>
          </cell>
          <cell r="B44" t="str">
            <v>QF - 434 - UT - Gas</v>
          </cell>
          <cell r="C44" t="str">
            <v>Utah North</v>
          </cell>
          <cell r="D44">
            <v>6.2</v>
          </cell>
          <cell r="E44">
            <v>0.85</v>
          </cell>
          <cell r="F44">
            <v>43466</v>
          </cell>
          <cell r="K44" t="str">
            <v>Active</v>
          </cell>
          <cell r="L44">
            <v>43356.65625</v>
          </cell>
          <cell r="M44">
            <v>0</v>
          </cell>
          <cell r="N44">
            <v>0</v>
          </cell>
        </row>
        <row r="45">
          <cell r="A45" t="str">
            <v>Piney Flats Solar</v>
          </cell>
          <cell r="B45" t="str">
            <v>QF - 502 - WY - Solar</v>
          </cell>
          <cell r="C45" t="str">
            <v>Trona</v>
          </cell>
          <cell r="D45">
            <v>80</v>
          </cell>
          <cell r="E45">
            <v>0.30794520547945203</v>
          </cell>
          <cell r="F45">
            <v>44166</v>
          </cell>
          <cell r="K45" t="str">
            <v>Active</v>
          </cell>
          <cell r="L45">
            <v>43361.65625</v>
          </cell>
          <cell r="M45">
            <v>5.0000000000000001E-3</v>
          </cell>
          <cell r="N45" t="str">
            <v>Prior Year</v>
          </cell>
        </row>
        <row r="46">
          <cell r="A46" t="str">
            <v>Lincoln Solar</v>
          </cell>
          <cell r="B46" t="str">
            <v>QF - 442 - WY - Solar</v>
          </cell>
          <cell r="C46" t="str">
            <v>Utah North</v>
          </cell>
          <cell r="D46">
            <v>80</v>
          </cell>
          <cell r="E46">
            <v>0.26724315068493149</v>
          </cell>
          <cell r="F46">
            <v>44562</v>
          </cell>
          <cell r="K46" t="str">
            <v>Active</v>
          </cell>
          <cell r="L46">
            <v>43362</v>
          </cell>
          <cell r="M46">
            <v>5.0000000000000001E-3</v>
          </cell>
          <cell r="N46" t="str">
            <v>Prior Year</v>
          </cell>
        </row>
        <row r="47">
          <cell r="A47" t="str">
            <v>Roseburg Dillard QF</v>
          </cell>
          <cell r="B47" t="str">
            <v>QF - 451 - OR - Gas</v>
          </cell>
          <cell r="C47" t="str">
            <v>West Main</v>
          </cell>
          <cell r="D47">
            <v>2.44</v>
          </cell>
          <cell r="E47">
            <v>1.0011976944382066</v>
          </cell>
          <cell r="F47">
            <v>43466</v>
          </cell>
          <cell r="K47" t="str">
            <v>Active</v>
          </cell>
          <cell r="L47">
            <v>43404</v>
          </cell>
          <cell r="M47">
            <v>5.0000000000000001E-3</v>
          </cell>
          <cell r="N47" t="str">
            <v>Prior Year</v>
          </cell>
        </row>
        <row r="48">
          <cell r="A48" t="str">
            <v>Chevron Wind</v>
          </cell>
          <cell r="B48" t="str">
            <v>Chevron Wind</v>
          </cell>
          <cell r="C48" t="str">
            <v>Wyoming East</v>
          </cell>
          <cell r="D48">
            <v>16.5</v>
          </cell>
          <cell r="E48">
            <v>0.29492873944928738</v>
          </cell>
          <cell r="F48">
            <v>43466</v>
          </cell>
          <cell r="K48" t="str">
            <v>Active</v>
          </cell>
          <cell r="L48">
            <v>43409</v>
          </cell>
          <cell r="M48">
            <v>0</v>
          </cell>
          <cell r="N48">
            <v>0</v>
          </cell>
        </row>
        <row r="49">
          <cell r="A49" t="str">
            <v>Cloud Peak Solar</v>
          </cell>
          <cell r="B49" t="str">
            <v>QF - 503 - WY - Solar</v>
          </cell>
          <cell r="C49" t="str">
            <v>Wyoming East</v>
          </cell>
          <cell r="D49">
            <v>74.900000000000006</v>
          </cell>
          <cell r="E49">
            <v>0.28492949198627088</v>
          </cell>
          <cell r="F49">
            <v>44562</v>
          </cell>
          <cell r="K49" t="str">
            <v>Active</v>
          </cell>
          <cell r="L49">
            <v>43413</v>
          </cell>
          <cell r="M49">
            <v>5.0000000000000001E-3</v>
          </cell>
          <cell r="N49" t="str">
            <v>Prior Year</v>
          </cell>
        </row>
        <row r="50">
          <cell r="A50" t="str">
            <v>Casper Creek Solar</v>
          </cell>
          <cell r="B50" t="str">
            <v>QF - 504 - WY - Solar</v>
          </cell>
          <cell r="C50" t="str">
            <v>Wyoming East</v>
          </cell>
          <cell r="D50">
            <v>50</v>
          </cell>
          <cell r="E50">
            <v>0.29879921689497718</v>
          </cell>
          <cell r="F50">
            <v>44562</v>
          </cell>
          <cell r="K50" t="str">
            <v>Active</v>
          </cell>
          <cell r="L50">
            <v>43413</v>
          </cell>
          <cell r="M50">
            <v>5.0000000000000001E-3</v>
          </cell>
          <cell r="N50" t="str">
            <v>Prior Year</v>
          </cell>
        </row>
        <row r="51">
          <cell r="A51" t="str">
            <v>Broadview Solar 1</v>
          </cell>
          <cell r="B51" t="str">
            <v>QF - 505 - WY - Solar</v>
          </cell>
          <cell r="C51" t="str">
            <v>Wyoming North</v>
          </cell>
          <cell r="D51">
            <v>80</v>
          </cell>
          <cell r="E51">
            <v>0.38592465753424654</v>
          </cell>
          <cell r="F51">
            <v>44593</v>
          </cell>
          <cell r="K51" t="str">
            <v>Active</v>
          </cell>
          <cell r="L51">
            <v>43418</v>
          </cell>
          <cell r="M51">
            <v>0</v>
          </cell>
          <cell r="N51" t="str">
            <v>Prior Year</v>
          </cell>
        </row>
        <row r="52">
          <cell r="A52" t="str">
            <v>Lincoln Solar II</v>
          </cell>
          <cell r="B52" t="str">
            <v>QF - 506 - WY - Solar</v>
          </cell>
          <cell r="C52" t="str">
            <v>Utah North</v>
          </cell>
          <cell r="D52">
            <v>80</v>
          </cell>
          <cell r="E52">
            <v>0.38592465753424654</v>
          </cell>
          <cell r="F52">
            <v>44593</v>
          </cell>
          <cell r="K52" t="str">
            <v>Active</v>
          </cell>
          <cell r="L52">
            <v>43438</v>
          </cell>
          <cell r="M52">
            <v>0</v>
          </cell>
          <cell r="N52" t="str">
            <v>Prior Year</v>
          </cell>
        </row>
        <row r="53">
          <cell r="A53" t="str">
            <v>Birch Creek Solar</v>
          </cell>
          <cell r="B53" t="str">
            <v>QF - 507 - UT - Solar</v>
          </cell>
          <cell r="C53" t="str">
            <v>Utah North</v>
          </cell>
          <cell r="D53">
            <v>80</v>
          </cell>
          <cell r="E53">
            <v>0.38592465753424654</v>
          </cell>
          <cell r="F53">
            <v>44593</v>
          </cell>
          <cell r="K53" t="str">
            <v>Active</v>
          </cell>
          <cell r="L53">
            <v>43438</v>
          </cell>
          <cell r="M53">
            <v>0</v>
          </cell>
          <cell r="N53" t="str">
            <v>Prior Year</v>
          </cell>
        </row>
        <row r="54">
          <cell r="A54" t="str">
            <v>Raven Solar</v>
          </cell>
          <cell r="B54" t="str">
            <v>QF - 508 - WY - Solar</v>
          </cell>
          <cell r="C54" t="str">
            <v>Trona</v>
          </cell>
          <cell r="D54">
            <v>50</v>
          </cell>
          <cell r="E54">
            <v>0.31706164383561647</v>
          </cell>
          <cell r="F54">
            <v>44593</v>
          </cell>
          <cell r="K54" t="str">
            <v>Active</v>
          </cell>
          <cell r="L54">
            <v>43438</v>
          </cell>
          <cell r="M54">
            <v>0</v>
          </cell>
          <cell r="N54" t="str">
            <v>Prior Year</v>
          </cell>
        </row>
        <row r="55">
          <cell r="A55" t="str">
            <v>Birch Creek Solar II</v>
          </cell>
          <cell r="B55" t="str">
            <v>QF - 509 - UT - Solar</v>
          </cell>
          <cell r="C55" t="str">
            <v>Utah North</v>
          </cell>
          <cell r="D55">
            <v>80</v>
          </cell>
          <cell r="E55">
            <v>0.38592465753424654</v>
          </cell>
          <cell r="F55">
            <v>44593</v>
          </cell>
          <cell r="K55" t="str">
            <v>Active</v>
          </cell>
          <cell r="L55">
            <v>43438</v>
          </cell>
          <cell r="M55">
            <v>0</v>
          </cell>
          <cell r="N55" t="str">
            <v>Prior Year</v>
          </cell>
        </row>
        <row r="56">
          <cell r="A56" t="str">
            <v>Big Horn Solar I</v>
          </cell>
          <cell r="B56" t="str">
            <v>QF - 510 - WY - Solar</v>
          </cell>
          <cell r="C56" t="str">
            <v>Wyoming North</v>
          </cell>
          <cell r="D56">
            <v>80</v>
          </cell>
          <cell r="E56">
            <v>0.38592465753424654</v>
          </cell>
          <cell r="F56">
            <v>44593</v>
          </cell>
          <cell r="K56" t="str">
            <v>Active</v>
          </cell>
          <cell r="L56">
            <v>43438</v>
          </cell>
          <cell r="M56">
            <v>0</v>
          </cell>
          <cell r="N56" t="str">
            <v>Prior Year</v>
          </cell>
        </row>
        <row r="57">
          <cell r="A57" t="str">
            <v>Big Horn Solar II</v>
          </cell>
          <cell r="B57" t="str">
            <v>QF - 511 - WY - Solar</v>
          </cell>
          <cell r="C57" t="str">
            <v>Wyoming North</v>
          </cell>
          <cell r="D57">
            <v>80</v>
          </cell>
          <cell r="E57">
            <v>0.38592465753424654</v>
          </cell>
          <cell r="F57">
            <v>44593</v>
          </cell>
          <cell r="K57" t="str">
            <v>Active</v>
          </cell>
          <cell r="L57">
            <v>43438</v>
          </cell>
          <cell r="M57">
            <v>0</v>
          </cell>
          <cell r="N57" t="str">
            <v>Prior Year</v>
          </cell>
        </row>
        <row r="58">
          <cell r="A58" t="str">
            <v>Big Horn Solar III</v>
          </cell>
          <cell r="B58" t="str">
            <v>QF - 512 - WY - Solar</v>
          </cell>
          <cell r="C58" t="str">
            <v>Wyoming North</v>
          </cell>
          <cell r="D58">
            <v>80</v>
          </cell>
          <cell r="E58">
            <v>0.38592465753424654</v>
          </cell>
          <cell r="F58">
            <v>44593</v>
          </cell>
          <cell r="K58" t="str">
            <v>Active</v>
          </cell>
          <cell r="L58">
            <v>43438</v>
          </cell>
          <cell r="M58">
            <v>0</v>
          </cell>
          <cell r="N58" t="str">
            <v>Prior Year</v>
          </cell>
        </row>
        <row r="59">
          <cell r="A59" t="str">
            <v>Fossil Solar</v>
          </cell>
          <cell r="B59" t="str">
            <v>QF - 513 - WY - Solar</v>
          </cell>
          <cell r="C59" t="str">
            <v>Utah North</v>
          </cell>
          <cell r="D59">
            <v>58</v>
          </cell>
          <cell r="E59">
            <v>0.28225869941741455</v>
          </cell>
          <cell r="F59">
            <v>44166</v>
          </cell>
          <cell r="K59" t="str">
            <v>Active</v>
          </cell>
          <cell r="L59">
            <v>43109</v>
          </cell>
          <cell r="M59">
            <v>5.0000000000000001E-3</v>
          </cell>
          <cell r="N59" t="str">
            <v>Prior Year</v>
          </cell>
        </row>
        <row r="60">
          <cell r="A60" t="str">
            <v>Tata Chemicals</v>
          </cell>
          <cell r="B60" t="str">
            <v>QF - 514 - WY - Gas</v>
          </cell>
          <cell r="C60" t="str">
            <v>Trona</v>
          </cell>
          <cell r="D60">
            <v>30</v>
          </cell>
          <cell r="E60">
            <v>0.85</v>
          </cell>
          <cell r="F60">
            <v>43831</v>
          </cell>
          <cell r="K60" t="str">
            <v>Active</v>
          </cell>
          <cell r="L60">
            <v>43475.647916666669</v>
          </cell>
          <cell r="M60">
            <v>0</v>
          </cell>
          <cell r="N60" t="str">
            <v>Prior Year</v>
          </cell>
        </row>
        <row r="61">
          <cell r="A61">
            <v>0</v>
          </cell>
          <cell r="B61">
            <v>0</v>
          </cell>
          <cell r="D61">
            <v>0</v>
          </cell>
          <cell r="E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Utah 2018.Q4</v>
          </cell>
          <cell r="B62" t="str">
            <v>Avoided Cost Resource</v>
          </cell>
          <cell r="C62" t="str">
            <v>Utah North</v>
          </cell>
          <cell r="D62">
            <v>100</v>
          </cell>
          <cell r="E62">
            <v>0.85</v>
          </cell>
          <cell r="F62">
            <v>43466</v>
          </cell>
          <cell r="K62" t="str">
            <v>Active</v>
          </cell>
          <cell r="L62">
            <v>43126.595833333333</v>
          </cell>
          <cell r="M62">
            <v>0</v>
          </cell>
          <cell r="N62" t="str">
            <v>Prior Year</v>
          </cell>
        </row>
        <row r="63">
          <cell r="A63" t="str">
            <v>Utah 2018.Q4_Wind</v>
          </cell>
          <cell r="B63" t="str">
            <v>QF - Sch38 - UT - Wind</v>
          </cell>
          <cell r="C63" t="str">
            <v>Utah North</v>
          </cell>
          <cell r="D63">
            <v>80</v>
          </cell>
          <cell r="E63">
            <v>0.31037742495787807</v>
          </cell>
          <cell r="F63">
            <v>43466</v>
          </cell>
          <cell r="K63" t="str">
            <v>Active</v>
          </cell>
          <cell r="L63">
            <v>43126.595833333333</v>
          </cell>
          <cell r="M63">
            <v>0</v>
          </cell>
          <cell r="N63" t="str">
            <v>Prior Year</v>
          </cell>
        </row>
        <row r="64">
          <cell r="A64" t="str">
            <v>Utah 2018.Q4_Solar</v>
          </cell>
          <cell r="B64" t="str">
            <v>QF - Sch38 - UT - Solar T</v>
          </cell>
          <cell r="C64" t="str">
            <v>Utah North</v>
          </cell>
          <cell r="D64">
            <v>80</v>
          </cell>
          <cell r="E64">
            <v>0.31060593607306403</v>
          </cell>
          <cell r="F64">
            <v>43466</v>
          </cell>
          <cell r="K64" t="str">
            <v>Active</v>
          </cell>
          <cell r="L64">
            <v>43126.595833333333</v>
          </cell>
          <cell r="M64">
            <v>5.0000000000000001E-3</v>
          </cell>
          <cell r="N64" t="str">
            <v>Prior Year</v>
          </cell>
        </row>
        <row r="65">
          <cell r="A65" t="str">
            <v>QF - Sch37 - UT - Thermal</v>
          </cell>
          <cell r="B65" t="str">
            <v>QF - Sch37 - UT - Thermal</v>
          </cell>
          <cell r="C65" t="str">
            <v>Utah North</v>
          </cell>
          <cell r="D65">
            <v>10</v>
          </cell>
          <cell r="E65">
            <v>0.85</v>
          </cell>
          <cell r="F65">
            <v>43466</v>
          </cell>
          <cell r="K65" t="str">
            <v>Active</v>
          </cell>
          <cell r="L65">
            <v>43126.595833333333</v>
          </cell>
          <cell r="M65">
            <v>0</v>
          </cell>
          <cell r="N65" t="str">
            <v>Prior Year</v>
          </cell>
        </row>
        <row r="66">
          <cell r="A66" t="str">
            <v>QF - Sch37 - UT - Wind</v>
          </cell>
          <cell r="B66" t="str">
            <v>QF - Sch37 - UT - Wind</v>
          </cell>
          <cell r="C66" t="str">
            <v>Utah North</v>
          </cell>
          <cell r="D66">
            <v>10</v>
          </cell>
          <cell r="E66">
            <v>0.31037742495787807</v>
          </cell>
          <cell r="F66">
            <v>43466</v>
          </cell>
          <cell r="K66" t="str">
            <v>Active</v>
          </cell>
          <cell r="L66">
            <v>43126.595833333333</v>
          </cell>
          <cell r="M66">
            <v>0</v>
          </cell>
          <cell r="N66" t="str">
            <v>Prior Year</v>
          </cell>
        </row>
        <row r="67">
          <cell r="A67" t="str">
            <v>QF - Sch37 - UT - Solar F</v>
          </cell>
          <cell r="B67" t="str">
            <v>QF - Sch37 - UT - Solar F</v>
          </cell>
          <cell r="C67" t="str">
            <v>Utah North</v>
          </cell>
          <cell r="D67">
            <v>10</v>
          </cell>
          <cell r="E67">
            <v>0.26842773972602513</v>
          </cell>
          <cell r="F67">
            <v>43466</v>
          </cell>
          <cell r="K67" t="str">
            <v>Active</v>
          </cell>
          <cell r="L67">
            <v>43126.595833333333</v>
          </cell>
          <cell r="M67">
            <v>5.0000000000000001E-3</v>
          </cell>
          <cell r="N67" t="str">
            <v>Prior Year</v>
          </cell>
        </row>
        <row r="68">
          <cell r="A68" t="str">
            <v>QF - Sch37 - UT - Solar T</v>
          </cell>
          <cell r="B68" t="str">
            <v>QF - Sch37 - UT - Solar T</v>
          </cell>
          <cell r="C68" t="str">
            <v>Utah North</v>
          </cell>
          <cell r="D68">
            <v>10</v>
          </cell>
          <cell r="E68">
            <v>0.31060593607306403</v>
          </cell>
          <cell r="F68">
            <v>43466</v>
          </cell>
          <cell r="K68" t="str">
            <v>Active</v>
          </cell>
          <cell r="L68">
            <v>43126.595833333333</v>
          </cell>
          <cell r="M68">
            <v>5.0000000000000001E-3</v>
          </cell>
          <cell r="N68" t="str">
            <v>Prior Year</v>
          </cell>
        </row>
      </sheetData>
      <sheetData sheetId="2">
        <row r="5">
          <cell r="B5">
            <v>1</v>
          </cell>
          <cell r="C5" t="str">
            <v>Soda Lake Geothermal</v>
          </cell>
          <cell r="D5">
            <v>13.3</v>
          </cell>
          <cell r="E5">
            <v>20</v>
          </cell>
          <cell r="K5" t="str">
            <v>Signed</v>
          </cell>
          <cell r="L5" t="str">
            <v>Utah South</v>
          </cell>
          <cell r="N5">
            <v>0</v>
          </cell>
        </row>
        <row r="6">
          <cell r="B6">
            <v>2</v>
          </cell>
          <cell r="C6" t="str">
            <v>Sprague River (terminated)</v>
          </cell>
          <cell r="D6">
            <v>-4.54</v>
          </cell>
          <cell r="E6">
            <v>-7</v>
          </cell>
          <cell r="K6" t="str">
            <v>Signed</v>
          </cell>
          <cell r="L6" t="str">
            <v>West Main</v>
          </cell>
        </row>
        <row r="7">
          <cell r="B7">
            <v>3</v>
          </cell>
          <cell r="C7" t="str">
            <v>Ivory Pine (terminated)</v>
          </cell>
          <cell r="D7">
            <v>-6.48</v>
          </cell>
          <cell r="E7">
            <v>-10</v>
          </cell>
          <cell r="K7" t="str">
            <v>Signed</v>
          </cell>
          <cell r="L7" t="str">
            <v>West Main</v>
          </cell>
        </row>
        <row r="8">
          <cell r="B8">
            <v>4</v>
          </cell>
          <cell r="C8" t="str">
            <v>Deschutes Valley Water District (Opal Springs)</v>
          </cell>
          <cell r="D8">
            <v>5.93</v>
          </cell>
          <cell r="E8">
            <v>5.93</v>
          </cell>
          <cell r="K8" t="str">
            <v>Signed</v>
          </cell>
          <cell r="L8" t="str">
            <v>West Main</v>
          </cell>
        </row>
        <row r="9">
          <cell r="B9">
            <v>5</v>
          </cell>
          <cell r="C9" t="str">
            <v>Cove Mountain Solar</v>
          </cell>
          <cell r="D9">
            <v>34.630000000000003</v>
          </cell>
          <cell r="E9">
            <v>58</v>
          </cell>
          <cell r="K9" t="str">
            <v>Signed</v>
          </cell>
          <cell r="L9" t="str">
            <v>Utah South</v>
          </cell>
          <cell r="N9">
            <v>4.0000000000000001E-3</v>
          </cell>
        </row>
        <row r="10">
          <cell r="B10">
            <v>6</v>
          </cell>
          <cell r="C10" t="str">
            <v>Hunter Solar</v>
          </cell>
          <cell r="D10">
            <v>59.7</v>
          </cell>
          <cell r="E10">
            <v>100</v>
          </cell>
          <cell r="K10" t="str">
            <v>Signed</v>
          </cell>
          <cell r="L10" t="str">
            <v>Utah South</v>
          </cell>
          <cell r="N10">
            <v>5.0000000000000001E-3</v>
          </cell>
        </row>
        <row r="11">
          <cell r="B11">
            <v>7</v>
          </cell>
          <cell r="C11" t="str">
            <v>Milford Solar</v>
          </cell>
          <cell r="D11">
            <v>59.1</v>
          </cell>
          <cell r="E11">
            <v>99</v>
          </cell>
          <cell r="K11" t="str">
            <v>Signed</v>
          </cell>
          <cell r="L11" t="str">
            <v>Utah South</v>
          </cell>
          <cell r="N11">
            <v>7.4999999999999997E-3</v>
          </cell>
        </row>
        <row r="12">
          <cell r="B12">
            <v>8</v>
          </cell>
          <cell r="C12" t="str">
            <v>Milican Solar</v>
          </cell>
          <cell r="D12">
            <v>29.16</v>
          </cell>
          <cell r="E12">
            <v>45</v>
          </cell>
          <cell r="K12" t="str">
            <v>Signed</v>
          </cell>
          <cell r="L12" t="str">
            <v>Central Oregon</v>
          </cell>
          <cell r="N12">
            <v>5.0000000000000001E-3</v>
          </cell>
        </row>
        <row r="13">
          <cell r="B13">
            <v>9</v>
          </cell>
          <cell r="C13" t="str">
            <v>Prineville Solar</v>
          </cell>
          <cell r="D13">
            <v>35.64</v>
          </cell>
          <cell r="E13">
            <v>55</v>
          </cell>
          <cell r="K13" t="str">
            <v>Signed</v>
          </cell>
          <cell r="L13" t="str">
            <v>Central Oregon</v>
          </cell>
          <cell r="N13">
            <v>5.0000000000000001E-3</v>
          </cell>
        </row>
        <row r="14">
          <cell r="B14">
            <v>10</v>
          </cell>
          <cell r="C14" t="str">
            <v>Sigurd Solar</v>
          </cell>
          <cell r="D14">
            <v>47.76</v>
          </cell>
          <cell r="E14">
            <v>80</v>
          </cell>
          <cell r="K14" t="str">
            <v>Signed</v>
          </cell>
          <cell r="L14" t="str">
            <v>Utah South</v>
          </cell>
          <cell r="N14">
            <v>5.0000000000000001E-3</v>
          </cell>
        </row>
        <row r="15">
          <cell r="B15">
            <v>11</v>
          </cell>
          <cell r="C15" t="str">
            <v>Non-deferrable PPA</v>
          </cell>
          <cell r="D15">
            <v>328.35</v>
          </cell>
          <cell r="E15">
            <v>550</v>
          </cell>
          <cell r="K15" t="str">
            <v>Signed</v>
          </cell>
          <cell r="L15" t="str">
            <v>Utah South</v>
          </cell>
          <cell r="N15">
            <v>5.5864720966573595E-3</v>
          </cell>
        </row>
        <row r="16">
          <cell r="B16">
            <v>12</v>
          </cell>
          <cell r="C16" t="str">
            <v>Everpower</v>
          </cell>
          <cell r="D16">
            <v>-37.92</v>
          </cell>
          <cell r="E16">
            <v>-240</v>
          </cell>
          <cell r="L16" t="str">
            <v>Wyoming North</v>
          </cell>
        </row>
        <row r="17">
          <cell r="B17">
            <v>13</v>
          </cell>
          <cell r="C17" t="str">
            <v>IRP17 WYAE WindUinta2020</v>
          </cell>
          <cell r="D17">
            <v>-25.44</v>
          </cell>
          <cell r="E17">
            <v>-161</v>
          </cell>
          <cell r="L17" t="str">
            <v>Trona</v>
          </cell>
        </row>
        <row r="18">
          <cell r="B18">
            <v>14</v>
          </cell>
          <cell r="C18" t="str">
            <v>Monticello Wind QF</v>
          </cell>
          <cell r="D18">
            <v>-12.51</v>
          </cell>
          <cell r="E18">
            <v>-79.2</v>
          </cell>
          <cell r="L18" t="str">
            <v>Utah South</v>
          </cell>
        </row>
        <row r="19">
          <cell r="B19">
            <v>15</v>
          </cell>
          <cell r="C19" t="str">
            <v>Simplot Phosphates</v>
          </cell>
          <cell r="D19">
            <v>0</v>
          </cell>
          <cell r="E19">
            <v>13.3</v>
          </cell>
          <cell r="K19" t="str">
            <v>Signed</v>
          </cell>
          <cell r="L19" t="str">
            <v>Wyoming Central</v>
          </cell>
          <cell r="N19" t="e">
            <v>#N/A</v>
          </cell>
        </row>
        <row r="20">
          <cell r="B20">
            <v>16</v>
          </cell>
          <cell r="C20" t="str">
            <v>Tesoro Non Firm</v>
          </cell>
          <cell r="D20">
            <v>0</v>
          </cell>
          <cell r="E20">
            <v>25</v>
          </cell>
          <cell r="K20" t="str">
            <v>Signed</v>
          </cell>
          <cell r="L20" t="str">
            <v>Utah North</v>
          </cell>
        </row>
        <row r="21">
          <cell r="B21">
            <v>17</v>
          </cell>
          <cell r="C21" t="str">
            <v>Kennecott Smelter Non Firm</v>
          </cell>
          <cell r="D21">
            <v>0</v>
          </cell>
          <cell r="E21">
            <v>31.8</v>
          </cell>
          <cell r="K21" t="str">
            <v>Signed</v>
          </cell>
          <cell r="L21" t="str">
            <v>Utah North</v>
          </cell>
        </row>
        <row r="22">
          <cell r="B22">
            <v>18</v>
          </cell>
          <cell r="C22" t="str">
            <v>Kennecott Refinery Non Firm</v>
          </cell>
          <cell r="D22">
            <v>0</v>
          </cell>
          <cell r="E22">
            <v>6.2</v>
          </cell>
          <cell r="K22" t="str">
            <v>Signed</v>
          </cell>
          <cell r="L22" t="str">
            <v>Utah North</v>
          </cell>
        </row>
        <row r="23">
          <cell r="B23">
            <v>19</v>
          </cell>
          <cell r="C23" t="str">
            <v>ExxonMobil</v>
          </cell>
          <cell r="D23">
            <v>0</v>
          </cell>
          <cell r="E23">
            <v>98</v>
          </cell>
          <cell r="K23" t="str">
            <v>Signed</v>
          </cell>
          <cell r="L23" t="str">
            <v>Trona</v>
          </cell>
        </row>
        <row r="24">
          <cell r="B24">
            <v>20</v>
          </cell>
          <cell r="C24" t="str">
            <v>Tata Chemicals</v>
          </cell>
          <cell r="D24">
            <v>0</v>
          </cell>
          <cell r="E24">
            <v>30</v>
          </cell>
          <cell r="K24" t="str">
            <v>Signed</v>
          </cell>
          <cell r="L24" t="str">
            <v>Trona</v>
          </cell>
        </row>
        <row r="25">
          <cell r="B25">
            <v>21</v>
          </cell>
          <cell r="C25" t="str">
            <v>Three Sisters Irrigation District (200 kW)</v>
          </cell>
          <cell r="D25">
            <v>0.2</v>
          </cell>
          <cell r="E25">
            <v>0.2</v>
          </cell>
          <cell r="K25" t="str">
            <v>Signed</v>
          </cell>
          <cell r="L25" t="str">
            <v>West Main</v>
          </cell>
        </row>
        <row r="26">
          <cell r="B26">
            <v>22</v>
          </cell>
          <cell r="C26" t="str">
            <v>Cedar Springs III Wind</v>
          </cell>
          <cell r="D26">
            <v>18.96</v>
          </cell>
          <cell r="E26">
            <v>120</v>
          </cell>
          <cell r="K26" t="str">
            <v>Signed</v>
          </cell>
          <cell r="L26" t="str">
            <v>Wyoming East</v>
          </cell>
        </row>
        <row r="27">
          <cell r="B27">
            <v>23</v>
          </cell>
          <cell r="C27" t="str">
            <v>Roseburg Weed QF</v>
          </cell>
          <cell r="D27">
            <v>2.92</v>
          </cell>
          <cell r="E27">
            <v>10</v>
          </cell>
          <cell r="K27" t="str">
            <v>Signed</v>
          </cell>
          <cell r="L27" t="str">
            <v>West Main</v>
          </cell>
        </row>
        <row r="28">
          <cell r="B28">
            <v>24</v>
          </cell>
          <cell r="C28" t="str">
            <v>Slate Creek Hydro QF</v>
          </cell>
          <cell r="D28">
            <v>0.56999999999999995</v>
          </cell>
          <cell r="E28">
            <v>4.2</v>
          </cell>
          <cell r="K28" t="str">
            <v>Signed</v>
          </cell>
          <cell r="L28" t="str">
            <v>West Main</v>
          </cell>
        </row>
        <row r="29">
          <cell r="B29">
            <v>25</v>
          </cell>
          <cell r="C29" t="str">
            <v>Yakima Tieton Cowiche QF</v>
          </cell>
          <cell r="D29">
            <v>0.98</v>
          </cell>
          <cell r="E29">
            <v>1.47</v>
          </cell>
          <cell r="K29" t="str">
            <v>Signed</v>
          </cell>
          <cell r="L29" t="str">
            <v>Yakima</v>
          </cell>
        </row>
        <row r="30">
          <cell r="B30">
            <v>26</v>
          </cell>
          <cell r="C30" t="str">
            <v>COID Siphon QF</v>
          </cell>
          <cell r="D30">
            <v>3.08</v>
          </cell>
          <cell r="E30">
            <v>5</v>
          </cell>
          <cell r="K30" t="str">
            <v>Signed</v>
          </cell>
          <cell r="L30" t="str">
            <v>Central Oregon</v>
          </cell>
        </row>
        <row r="31">
          <cell r="B31" t="str">
            <v>Total Signed MW</v>
          </cell>
          <cell r="D31">
            <v>553.39</v>
          </cell>
          <cell r="E31">
            <v>860.9</v>
          </cell>
        </row>
        <row r="32">
          <cell r="D32">
            <v>0</v>
          </cell>
        </row>
        <row r="33">
          <cell r="B33">
            <v>1</v>
          </cell>
          <cell r="C33" t="str">
            <v>Grass Butte Solar</v>
          </cell>
          <cell r="D33">
            <v>25.92</v>
          </cell>
          <cell r="E33">
            <v>40</v>
          </cell>
          <cell r="F33">
            <v>0.29103767123287672</v>
          </cell>
          <cell r="K33" t="str">
            <v>Active</v>
          </cell>
          <cell r="L33" t="str">
            <v>Central Oregon</v>
          </cell>
          <cell r="M33">
            <v>42452.393750000003</v>
          </cell>
          <cell r="N33">
            <v>5.0000000000000001E-3</v>
          </cell>
        </row>
        <row r="34">
          <cell r="B34">
            <v>2</v>
          </cell>
          <cell r="C34" t="str">
            <v>Sparrow Solar</v>
          </cell>
          <cell r="D34">
            <v>25.92</v>
          </cell>
          <cell r="E34">
            <v>40</v>
          </cell>
          <cell r="F34">
            <v>0.30979452054794521</v>
          </cell>
          <cell r="K34" t="str">
            <v>Active</v>
          </cell>
          <cell r="L34" t="str">
            <v>West Main</v>
          </cell>
          <cell r="M34">
            <v>42580.675000000003</v>
          </cell>
          <cell r="N34">
            <v>5.0000000000000001E-3</v>
          </cell>
        </row>
        <row r="35">
          <cell r="B35">
            <v>3</v>
          </cell>
          <cell r="C35" t="str">
            <v>Ochoco Solar</v>
          </cell>
          <cell r="D35">
            <v>12.96</v>
          </cell>
          <cell r="E35">
            <v>20</v>
          </cell>
          <cell r="F35">
            <v>0.2791238584474886</v>
          </cell>
          <cell r="K35" t="str">
            <v>Signed</v>
          </cell>
          <cell r="L35" t="str">
            <v>Central Oregon</v>
          </cell>
          <cell r="M35">
            <v>42580.675000000003</v>
          </cell>
          <cell r="N35">
            <v>5.0000000000000001E-3</v>
          </cell>
        </row>
        <row r="36">
          <cell r="B36">
            <v>4</v>
          </cell>
          <cell r="C36" t="str">
            <v>Ringtail Solar</v>
          </cell>
          <cell r="D36">
            <v>25.92</v>
          </cell>
          <cell r="E36">
            <v>40</v>
          </cell>
          <cell r="F36">
            <v>0.24543093607305935</v>
          </cell>
          <cell r="K36" t="str">
            <v>Active</v>
          </cell>
          <cell r="L36" t="str">
            <v>West Main</v>
          </cell>
          <cell r="M36">
            <v>42580.683333333334</v>
          </cell>
          <cell r="N36">
            <v>5.0000000000000001E-3</v>
          </cell>
        </row>
        <row r="37">
          <cell r="B37">
            <v>5</v>
          </cell>
          <cell r="C37" t="str">
            <v>MTSUN Solar</v>
          </cell>
          <cell r="D37">
            <v>47.74</v>
          </cell>
          <cell r="E37">
            <v>80</v>
          </cell>
          <cell r="F37">
            <v>0.24756992009132422</v>
          </cell>
          <cell r="K37" t="str">
            <v>Active</v>
          </cell>
          <cell r="L37" t="str">
            <v>Wyoming North</v>
          </cell>
          <cell r="M37">
            <v>43131</v>
          </cell>
          <cell r="N37">
            <v>5.0000000000000001E-3</v>
          </cell>
        </row>
        <row r="38">
          <cell r="B38">
            <v>6</v>
          </cell>
          <cell r="C38" t="str">
            <v>Rock Creek I Wind</v>
          </cell>
          <cell r="D38">
            <v>12.64</v>
          </cell>
          <cell r="E38">
            <v>80</v>
          </cell>
          <cell r="F38">
            <v>0.46554223744292239</v>
          </cell>
          <cell r="K38" t="str">
            <v>Active</v>
          </cell>
          <cell r="L38" t="str">
            <v>Wyoming East</v>
          </cell>
          <cell r="M38">
            <v>43179.376388888886</v>
          </cell>
          <cell r="N38">
            <v>0</v>
          </cell>
        </row>
        <row r="39">
          <cell r="B39">
            <v>7</v>
          </cell>
          <cell r="C39" t="str">
            <v>Rock Creek II Wind</v>
          </cell>
          <cell r="D39">
            <v>12.64</v>
          </cell>
          <cell r="E39">
            <v>80</v>
          </cell>
          <cell r="F39">
            <v>0.46554223744292239</v>
          </cell>
          <cell r="K39" t="str">
            <v>Active</v>
          </cell>
          <cell r="L39" t="str">
            <v>Wyoming East</v>
          </cell>
          <cell r="M39">
            <v>43179.376388888886</v>
          </cell>
          <cell r="N39">
            <v>0</v>
          </cell>
        </row>
        <row r="40">
          <cell r="B40">
            <v>8</v>
          </cell>
          <cell r="C40" t="str">
            <v>Rock Creek III Wind</v>
          </cell>
          <cell r="D40">
            <v>12.64</v>
          </cell>
          <cell r="E40">
            <v>80</v>
          </cell>
          <cell r="F40">
            <v>0.46554223744292239</v>
          </cell>
          <cell r="K40" t="str">
            <v>Active</v>
          </cell>
          <cell r="L40" t="str">
            <v>Wyoming East</v>
          </cell>
          <cell r="M40">
            <v>43179.376388888886</v>
          </cell>
          <cell r="N40">
            <v>0</v>
          </cell>
        </row>
        <row r="41">
          <cell r="B41">
            <v>9</v>
          </cell>
          <cell r="C41" t="str">
            <v>Rock Creek IV Wind</v>
          </cell>
          <cell r="D41">
            <v>6.32</v>
          </cell>
          <cell r="E41">
            <v>40</v>
          </cell>
          <cell r="F41">
            <v>0.46554223744292239</v>
          </cell>
          <cell r="K41" t="str">
            <v>Active</v>
          </cell>
          <cell r="L41" t="str">
            <v>Wyoming East</v>
          </cell>
          <cell r="M41">
            <v>43179.376388888886</v>
          </cell>
          <cell r="N41">
            <v>0</v>
          </cell>
        </row>
        <row r="42">
          <cell r="B42">
            <v>10</v>
          </cell>
          <cell r="C42" t="str">
            <v>Hayden Mountain PV2-A Solar</v>
          </cell>
          <cell r="D42">
            <v>51.84</v>
          </cell>
          <cell r="E42">
            <v>80</v>
          </cell>
          <cell r="F42">
            <v>0.27113087747859582</v>
          </cell>
          <cell r="K42" t="str">
            <v>Active</v>
          </cell>
          <cell r="L42" t="str">
            <v>West Main</v>
          </cell>
          <cell r="M42" t="str">
            <v>2018 05 07</v>
          </cell>
          <cell r="N42">
            <v>5.0000000000000001E-3</v>
          </cell>
        </row>
        <row r="43">
          <cell r="B43">
            <v>11</v>
          </cell>
          <cell r="C43" t="str">
            <v>Hayden Mountain PV2-B Solar</v>
          </cell>
          <cell r="D43">
            <v>51.84</v>
          </cell>
          <cell r="E43">
            <v>80</v>
          </cell>
          <cell r="F43">
            <v>0.2711315639269406</v>
          </cell>
          <cell r="K43" t="str">
            <v>Active</v>
          </cell>
          <cell r="L43" t="str">
            <v>West Main</v>
          </cell>
          <cell r="M43" t="str">
            <v>2018 05 07</v>
          </cell>
          <cell r="N43">
            <v>5.0000000000000001E-3</v>
          </cell>
        </row>
        <row r="44">
          <cell r="B44">
            <v>12</v>
          </cell>
          <cell r="C44" t="str">
            <v>Hayden Mountain PV3-A Solar</v>
          </cell>
          <cell r="D44">
            <v>51.84</v>
          </cell>
          <cell r="E44">
            <v>80</v>
          </cell>
          <cell r="F44">
            <v>0.26680729280108451</v>
          </cell>
          <cell r="K44" t="str">
            <v>Active</v>
          </cell>
          <cell r="L44" t="str">
            <v>West Main</v>
          </cell>
          <cell r="M44" t="str">
            <v>2018 05 07</v>
          </cell>
          <cell r="N44">
            <v>5.0000000000000001E-3</v>
          </cell>
        </row>
        <row r="45">
          <cell r="B45">
            <v>13</v>
          </cell>
          <cell r="C45" t="str">
            <v>Hayden Mountain PV3-B Solar</v>
          </cell>
          <cell r="D45">
            <v>51.84</v>
          </cell>
          <cell r="E45">
            <v>80</v>
          </cell>
          <cell r="F45">
            <v>0.26680729280108451</v>
          </cell>
          <cell r="K45" t="str">
            <v>Active</v>
          </cell>
          <cell r="L45" t="str">
            <v>West Main</v>
          </cell>
          <cell r="M45" t="str">
            <v>2018 05 07</v>
          </cell>
          <cell r="N45">
            <v>5.0000000000000001E-3</v>
          </cell>
        </row>
        <row r="46">
          <cell r="B46">
            <v>14</v>
          </cell>
          <cell r="C46" t="str">
            <v>Hayden Mountain PV3-C Solar</v>
          </cell>
          <cell r="D46">
            <v>51.84</v>
          </cell>
          <cell r="E46">
            <v>80</v>
          </cell>
          <cell r="F46">
            <v>0.26680729280108451</v>
          </cell>
          <cell r="K46" t="str">
            <v>Active</v>
          </cell>
          <cell r="L46" t="str">
            <v>West Main</v>
          </cell>
          <cell r="M46" t="str">
            <v>2018 05 07</v>
          </cell>
          <cell r="N46">
            <v>5.0000000000000001E-3</v>
          </cell>
        </row>
        <row r="47">
          <cell r="B47">
            <v>15</v>
          </cell>
          <cell r="C47" t="str">
            <v>Harney Solar 1</v>
          </cell>
          <cell r="D47">
            <v>51.84</v>
          </cell>
          <cell r="E47">
            <v>80</v>
          </cell>
          <cell r="F47">
            <v>0.26706050228310502</v>
          </cell>
          <cell r="K47" t="str">
            <v>Active</v>
          </cell>
          <cell r="L47" t="str">
            <v>IPC West</v>
          </cell>
          <cell r="M47">
            <v>43224.70416666667</v>
          </cell>
          <cell r="N47">
            <v>5.0000000000000001E-3</v>
          </cell>
        </row>
        <row r="48">
          <cell r="B48">
            <v>16</v>
          </cell>
          <cell r="C48" t="str">
            <v>Harney Solar 2</v>
          </cell>
          <cell r="D48">
            <v>51.84</v>
          </cell>
          <cell r="E48">
            <v>80</v>
          </cell>
          <cell r="F48">
            <v>0.26706050228310502</v>
          </cell>
          <cell r="K48" t="str">
            <v>Active</v>
          </cell>
          <cell r="L48" t="str">
            <v>IPC West</v>
          </cell>
          <cell r="M48">
            <v>43224.70416666667</v>
          </cell>
          <cell r="N48">
            <v>5.0000000000000001E-3</v>
          </cell>
        </row>
        <row r="49">
          <cell r="B49">
            <v>17</v>
          </cell>
          <cell r="C49" t="str">
            <v>Harney Solar 3</v>
          </cell>
          <cell r="D49">
            <v>51.84</v>
          </cell>
          <cell r="E49">
            <v>80</v>
          </cell>
          <cell r="F49">
            <v>0.26706050228310502</v>
          </cell>
          <cell r="K49" t="str">
            <v>Active</v>
          </cell>
          <cell r="L49" t="str">
            <v>IPC West</v>
          </cell>
          <cell r="M49">
            <v>43224.70416666667</v>
          </cell>
          <cell r="N49">
            <v>5.0000000000000001E-3</v>
          </cell>
        </row>
        <row r="50">
          <cell r="B50">
            <v>18</v>
          </cell>
          <cell r="C50" t="str">
            <v>Hornet PV1-3 Solar</v>
          </cell>
          <cell r="D50">
            <v>29.81</v>
          </cell>
          <cell r="E50">
            <v>46</v>
          </cell>
          <cell r="F50">
            <v>0.28746024171133611</v>
          </cell>
          <cell r="K50" t="str">
            <v>Active</v>
          </cell>
          <cell r="L50" t="str">
            <v>West Main</v>
          </cell>
          <cell r="M50" t="str">
            <v>2018 05 07</v>
          </cell>
          <cell r="N50">
            <v>5.0000000000000001E-3</v>
          </cell>
        </row>
        <row r="51">
          <cell r="B51">
            <v>19</v>
          </cell>
          <cell r="C51" t="str">
            <v>Bly PV1 Solar</v>
          </cell>
          <cell r="D51">
            <v>32.4</v>
          </cell>
          <cell r="E51">
            <v>50</v>
          </cell>
          <cell r="F51">
            <v>0.28897990867579909</v>
          </cell>
          <cell r="K51" t="str">
            <v>Active</v>
          </cell>
          <cell r="L51" t="str">
            <v>West Main</v>
          </cell>
          <cell r="M51" t="str">
            <v>2018 05 07</v>
          </cell>
          <cell r="N51">
            <v>5.0000000000000001E-3</v>
          </cell>
        </row>
        <row r="52">
          <cell r="B52">
            <v>20</v>
          </cell>
          <cell r="C52" t="str">
            <v>Hamaker Mountain PV1 Solar</v>
          </cell>
          <cell r="D52">
            <v>32.4</v>
          </cell>
          <cell r="E52">
            <v>50</v>
          </cell>
          <cell r="F52">
            <v>0.27470314400913243</v>
          </cell>
          <cell r="K52" t="str">
            <v>Active</v>
          </cell>
          <cell r="L52" t="str">
            <v>West Main</v>
          </cell>
          <cell r="M52" t="str">
            <v>2018 05 07</v>
          </cell>
          <cell r="N52">
            <v>5.0000000000000001E-3</v>
          </cell>
        </row>
        <row r="53">
          <cell r="B53">
            <v>21</v>
          </cell>
          <cell r="C53" t="str">
            <v>Homestead 1 Solar</v>
          </cell>
          <cell r="D53">
            <v>23.87</v>
          </cell>
          <cell r="E53">
            <v>40</v>
          </cell>
          <cell r="F53">
            <v>0.30182077625570775</v>
          </cell>
          <cell r="K53" t="str">
            <v>Active</v>
          </cell>
          <cell r="L53" t="str">
            <v>Wyoming East</v>
          </cell>
          <cell r="M53" t="str">
            <v>2018 05 07</v>
          </cell>
          <cell r="N53">
            <v>5.0000000000000001E-3</v>
          </cell>
        </row>
        <row r="54">
          <cell r="B54">
            <v>22</v>
          </cell>
          <cell r="C54" t="str">
            <v>Homestead 3 Solar</v>
          </cell>
          <cell r="D54">
            <v>23.87</v>
          </cell>
          <cell r="E54">
            <v>40</v>
          </cell>
          <cell r="F54">
            <v>0.30182077625570775</v>
          </cell>
          <cell r="K54" t="str">
            <v>Active</v>
          </cell>
          <cell r="L54" t="str">
            <v>Wyoming East</v>
          </cell>
          <cell r="M54" t="str">
            <v>2018 05 07</v>
          </cell>
          <cell r="N54">
            <v>5.0000000000000001E-3</v>
          </cell>
        </row>
        <row r="55">
          <cell r="B55">
            <v>23</v>
          </cell>
          <cell r="C55" t="str">
            <v>Lincoln Solar</v>
          </cell>
          <cell r="D55">
            <v>47.74</v>
          </cell>
          <cell r="E55">
            <v>80</v>
          </cell>
          <cell r="F55">
            <v>0.26724315068493149</v>
          </cell>
          <cell r="K55" t="str">
            <v>Active</v>
          </cell>
          <cell r="L55" t="str">
            <v>Utah North</v>
          </cell>
          <cell r="M55">
            <v>43362</v>
          </cell>
          <cell r="N55">
            <v>5.0000000000000001E-3</v>
          </cell>
        </row>
        <row r="56">
          <cell r="B56">
            <v>24</v>
          </cell>
          <cell r="C56" t="str">
            <v>Bowler Flats 1 Wind</v>
          </cell>
          <cell r="D56">
            <v>12.64</v>
          </cell>
          <cell r="E56">
            <v>80</v>
          </cell>
          <cell r="F56">
            <v>0.36793569254185693</v>
          </cell>
          <cell r="K56" t="str">
            <v>Active</v>
          </cell>
          <cell r="L56" t="str">
            <v>Wyoming North</v>
          </cell>
          <cell r="M56">
            <v>43301</v>
          </cell>
          <cell r="N56">
            <v>0</v>
          </cell>
        </row>
        <row r="57">
          <cell r="B57">
            <v>25</v>
          </cell>
          <cell r="C57" t="str">
            <v>Bowler Flats 2 Wind</v>
          </cell>
          <cell r="D57">
            <v>12.64</v>
          </cell>
          <cell r="E57">
            <v>80</v>
          </cell>
          <cell r="F57">
            <v>0.36793569254185693</v>
          </cell>
          <cell r="K57" t="str">
            <v>Active</v>
          </cell>
          <cell r="L57" t="str">
            <v>Wyoming North</v>
          </cell>
          <cell r="M57">
            <v>43301</v>
          </cell>
          <cell r="N57">
            <v>0</v>
          </cell>
        </row>
        <row r="58">
          <cell r="B58">
            <v>26</v>
          </cell>
          <cell r="C58" t="str">
            <v>Bowler Flats 3 Wind</v>
          </cell>
          <cell r="D58">
            <v>12.64</v>
          </cell>
          <cell r="E58">
            <v>80</v>
          </cell>
          <cell r="F58">
            <v>0.36793569254185693</v>
          </cell>
          <cell r="K58" t="str">
            <v>Active</v>
          </cell>
          <cell r="L58" t="str">
            <v>Wyoming North</v>
          </cell>
          <cell r="M58">
            <v>43301</v>
          </cell>
          <cell r="N58">
            <v>0</v>
          </cell>
        </row>
        <row r="59">
          <cell r="B59">
            <v>27</v>
          </cell>
          <cell r="C59" t="str">
            <v>New Sweden Solar</v>
          </cell>
          <cell r="D59">
            <v>0.55000000000000004</v>
          </cell>
          <cell r="E59">
            <v>0.92</v>
          </cell>
          <cell r="F59">
            <v>0.24493746277546155</v>
          </cell>
          <cell r="K59" t="str">
            <v>Active</v>
          </cell>
          <cell r="L59" t="str">
            <v>Goshen</v>
          </cell>
          <cell r="M59">
            <v>43348</v>
          </cell>
          <cell r="N59">
            <v>7.0000000000000001E-3</v>
          </cell>
        </row>
        <row r="60">
          <cell r="B60">
            <v>28</v>
          </cell>
          <cell r="C60" t="str">
            <v>Piney Flats Solar</v>
          </cell>
          <cell r="D60">
            <v>47.74</v>
          </cell>
          <cell r="E60">
            <v>80</v>
          </cell>
          <cell r="F60">
            <v>0.30794520547945203</v>
          </cell>
          <cell r="K60" t="str">
            <v>Active</v>
          </cell>
          <cell r="L60" t="str">
            <v>Trona</v>
          </cell>
          <cell r="M60">
            <v>43361.65625</v>
          </cell>
          <cell r="N60">
            <v>5.0000000000000001E-3</v>
          </cell>
        </row>
        <row r="61">
          <cell r="B61">
            <v>29</v>
          </cell>
          <cell r="C61" t="str">
            <v>Roseburg Dillard QF</v>
          </cell>
          <cell r="D61">
            <v>0</v>
          </cell>
          <cell r="E61">
            <v>2.44</v>
          </cell>
          <cell r="F61">
            <v>1.0011976944382066</v>
          </cell>
          <cell r="K61" t="str">
            <v>Active</v>
          </cell>
          <cell r="L61" t="str">
            <v>West Main</v>
          </cell>
          <cell r="M61">
            <v>43404</v>
          </cell>
        </row>
        <row r="62">
          <cell r="B62">
            <v>30</v>
          </cell>
          <cell r="C62" t="str">
            <v>Chevron Wind</v>
          </cell>
          <cell r="D62">
            <v>2.61</v>
          </cell>
          <cell r="E62">
            <v>16.5</v>
          </cell>
          <cell r="F62">
            <v>0.29492873944928738</v>
          </cell>
          <cell r="K62" t="str">
            <v>Active</v>
          </cell>
          <cell r="L62" t="str">
            <v>Wyoming East</v>
          </cell>
          <cell r="M62">
            <v>43409</v>
          </cell>
          <cell r="N62">
            <v>0</v>
          </cell>
        </row>
        <row r="63">
          <cell r="B63">
            <v>31</v>
          </cell>
          <cell r="C63" t="str">
            <v>Cloud Peak Solar</v>
          </cell>
          <cell r="D63">
            <v>44.69</v>
          </cell>
          <cell r="E63">
            <v>74.900000000000006</v>
          </cell>
          <cell r="F63">
            <v>0.28492949198627088</v>
          </cell>
          <cell r="K63" t="str">
            <v>Active</v>
          </cell>
          <cell r="L63" t="str">
            <v>Wyoming East</v>
          </cell>
          <cell r="M63">
            <v>43413</v>
          </cell>
          <cell r="N63">
            <v>5.0000000000000001E-3</v>
          </cell>
        </row>
        <row r="64">
          <cell r="B64">
            <v>32</v>
          </cell>
          <cell r="C64" t="str">
            <v>Casper Creek Solar</v>
          </cell>
          <cell r="D64">
            <v>29.84</v>
          </cell>
          <cell r="E64">
            <v>50</v>
          </cell>
          <cell r="F64">
            <v>0.29879921689497718</v>
          </cell>
          <cell r="K64" t="str">
            <v>Active</v>
          </cell>
          <cell r="L64" t="str">
            <v>Wyoming East</v>
          </cell>
          <cell r="M64">
            <v>43413</v>
          </cell>
          <cell r="N64">
            <v>5.0000000000000001E-3</v>
          </cell>
        </row>
        <row r="65">
          <cell r="B65">
            <v>33</v>
          </cell>
          <cell r="C65" t="str">
            <v>Broadview Solar 1</v>
          </cell>
          <cell r="D65">
            <v>60.66</v>
          </cell>
          <cell r="E65">
            <v>80</v>
          </cell>
          <cell r="F65">
            <v>0.38592465753424654</v>
          </cell>
          <cell r="K65" t="str">
            <v>Active</v>
          </cell>
          <cell r="L65" t="str">
            <v>Wyoming North</v>
          </cell>
          <cell r="M65">
            <v>43418</v>
          </cell>
          <cell r="N65">
            <v>0</v>
          </cell>
        </row>
        <row r="66">
          <cell r="B66">
            <v>34</v>
          </cell>
          <cell r="C66" t="str">
            <v>Lincoln Solar II</v>
          </cell>
          <cell r="D66">
            <v>60.66</v>
          </cell>
          <cell r="E66">
            <v>80</v>
          </cell>
          <cell r="F66">
            <v>0.38592465753424654</v>
          </cell>
          <cell r="K66" t="str">
            <v>Active</v>
          </cell>
          <cell r="L66" t="str">
            <v>Utah North</v>
          </cell>
          <cell r="M66">
            <v>43438</v>
          </cell>
        </row>
        <row r="67">
          <cell r="B67">
            <v>35</v>
          </cell>
          <cell r="C67" t="str">
            <v>Birch Creek Solar II</v>
          </cell>
          <cell r="D67">
            <v>60.66</v>
          </cell>
          <cell r="E67">
            <v>80</v>
          </cell>
          <cell r="F67">
            <v>0.38592465753424654</v>
          </cell>
          <cell r="K67" t="str">
            <v>Active</v>
          </cell>
          <cell r="L67" t="str">
            <v>Utah North</v>
          </cell>
          <cell r="M67">
            <v>43438</v>
          </cell>
        </row>
        <row r="68">
          <cell r="B68">
            <v>36</v>
          </cell>
          <cell r="C68" t="str">
            <v>Raven Solar</v>
          </cell>
          <cell r="D68">
            <v>36.33</v>
          </cell>
          <cell r="E68">
            <v>50</v>
          </cell>
          <cell r="F68">
            <v>0.31706164383561647</v>
          </cell>
          <cell r="K68" t="str">
            <v>Active</v>
          </cell>
          <cell r="L68" t="str">
            <v>Trona</v>
          </cell>
          <cell r="M68">
            <v>43438</v>
          </cell>
        </row>
      </sheetData>
      <sheetData sheetId="3">
        <row r="4">
          <cell r="C4" t="str">
            <v>Broadview Solar 1, WY (located in Montano)</v>
          </cell>
          <cell r="F4" t="str">
            <v>Mark's Desk</v>
          </cell>
        </row>
        <row r="5">
          <cell r="C5" t="str">
            <v>Little Mountain Solar</v>
          </cell>
          <cell r="F5" t="str">
            <v>Mark's Desk</v>
          </cell>
        </row>
        <row r="6">
          <cell r="C6" t="str">
            <v>PacificCorp Solar</v>
          </cell>
          <cell r="F6" t="str">
            <v>Mark's Desk</v>
          </cell>
        </row>
        <row r="7">
          <cell r="C7" t="str">
            <v>Albany Solar, OR</v>
          </cell>
          <cell r="D7" t="str">
            <v>Albany Solar</v>
          </cell>
          <cell r="F7" t="str">
            <v>Rick's desk</v>
          </cell>
        </row>
        <row r="8">
          <cell r="C8" t="str">
            <v>Pleasant Ridge QF, OR</v>
          </cell>
          <cell r="F8" t="str">
            <v>Rick's desk</v>
          </cell>
        </row>
        <row r="9">
          <cell r="C9" t="str">
            <v>Faraday Energy Complex I</v>
          </cell>
          <cell r="F9" t="str">
            <v>Dan's desk</v>
          </cell>
        </row>
        <row r="10">
          <cell r="C10" t="str">
            <v>Faraday Energy Complex II</v>
          </cell>
          <cell r="F10" t="str">
            <v>Dan's desk</v>
          </cell>
        </row>
        <row r="11">
          <cell r="C11" t="str">
            <v>Faraday Energy Complex III</v>
          </cell>
          <cell r="F11" t="str">
            <v>Dan's desk</v>
          </cell>
        </row>
        <row r="12">
          <cell r="C12" t="str">
            <v>Faraday Energy Complex IV</v>
          </cell>
          <cell r="F12" t="str">
            <v>Dan's desk</v>
          </cell>
        </row>
        <row r="13">
          <cell r="C13" t="str">
            <v>Faraday Energy Complex V</v>
          </cell>
          <cell r="F13" t="str">
            <v>Dan's desk</v>
          </cell>
        </row>
        <row r="14">
          <cell r="C14" t="str">
            <v>Faraday Energy Complex VI</v>
          </cell>
          <cell r="F14" t="str">
            <v>Dan's desk</v>
          </cell>
        </row>
        <row r="15">
          <cell r="C15" t="str">
            <v>Faraday Energy Complex VII</v>
          </cell>
          <cell r="F15" t="str">
            <v>Dan's desk</v>
          </cell>
        </row>
        <row r="16">
          <cell r="C16" t="str">
            <v>Faraday Energy Complex VIII</v>
          </cell>
          <cell r="F16" t="str">
            <v>Dan's desk</v>
          </cell>
        </row>
        <row r="17">
          <cell r="C17" t="str">
            <v>Faraday Energy Complex IX</v>
          </cell>
          <cell r="F17" t="str">
            <v>Dan's desk</v>
          </cell>
        </row>
        <row r="18">
          <cell r="C18" t="str">
            <v>Faraday Energy Complex X</v>
          </cell>
          <cell r="F18" t="str">
            <v>Dan's desk</v>
          </cell>
        </row>
        <row r="19">
          <cell r="C19" t="str">
            <v>Faraday Energy Complex XI</v>
          </cell>
          <cell r="F19" t="str">
            <v>Dan's desk</v>
          </cell>
        </row>
        <row r="20">
          <cell r="C20" t="str">
            <v>Faraday Energy Complex XII</v>
          </cell>
          <cell r="F20" t="str">
            <v>Dan's desk</v>
          </cell>
        </row>
        <row r="21">
          <cell r="C21" t="str">
            <v>Faraday Energy Complex XIII</v>
          </cell>
          <cell r="F21" t="str">
            <v>Dan's desk</v>
          </cell>
        </row>
        <row r="22">
          <cell r="C22" t="str">
            <v>Faraday Energy Complex XIV</v>
          </cell>
          <cell r="F22" t="str">
            <v>Dan's desk</v>
          </cell>
        </row>
        <row r="26">
          <cell r="B26" t="str">
            <v>QF studies targeted to be finished Next two weeks</v>
          </cell>
        </row>
        <row r="30">
          <cell r="C30" t="str">
            <v>Need Repricing due to Monticello Wind QF signing</v>
          </cell>
        </row>
        <row r="31">
          <cell r="C31" t="str">
            <v>Settler Wind</v>
          </cell>
        </row>
        <row r="32">
          <cell r="C32" t="str">
            <v>Powder River 1 Solar</v>
          </cell>
        </row>
        <row r="33">
          <cell r="C33" t="str">
            <v>Powder River 1 Wind</v>
          </cell>
        </row>
        <row r="34">
          <cell r="C34" t="str">
            <v>Homestead 3 Solar</v>
          </cell>
        </row>
        <row r="35">
          <cell r="C35" t="str">
            <v>Homestead 1 Solar</v>
          </cell>
        </row>
        <row r="38">
          <cell r="C38" t="str">
            <v>new studies to prepare</v>
          </cell>
        </row>
      </sheetData>
      <sheetData sheetId="4">
        <row r="4">
          <cell r="A4" t="str">
            <v>Oregon Schedule 37</v>
          </cell>
        </row>
        <row r="5">
          <cell r="B5" t="str">
            <v>Adams Solar Center LLC</v>
          </cell>
          <cell r="C5">
            <v>10</v>
          </cell>
          <cell r="D5">
            <v>0.2369421615403717</v>
          </cell>
          <cell r="E5">
            <v>20756.133350936561</v>
          </cell>
          <cell r="F5" t="str">
            <v>Tracking</v>
          </cell>
          <cell r="K5" t="str">
            <v>West Main</v>
          </cell>
          <cell r="L5" t="str">
            <v>Helio-Sage</v>
          </cell>
          <cell r="M5" t="str">
            <v>Oregon</v>
          </cell>
          <cell r="N5" t="str">
            <v>Adams Solar Center, LLC</v>
          </cell>
        </row>
        <row r="6">
          <cell r="B6" t="str">
            <v>Bear Creek Solar Center LLC</v>
          </cell>
          <cell r="C6">
            <v>10</v>
          </cell>
          <cell r="D6">
            <v>0.2297229595458456</v>
          </cell>
          <cell r="E6">
            <v>20123.731256216073</v>
          </cell>
          <cell r="F6" t="str">
            <v>Tracking</v>
          </cell>
          <cell r="K6" t="str">
            <v>Central Oregon</v>
          </cell>
          <cell r="L6" t="str">
            <v>Helio-Sage</v>
          </cell>
          <cell r="M6" t="str">
            <v>Oregon</v>
          </cell>
          <cell r="N6" t="str">
            <v>Bear Creek Solar Center, LLC</v>
          </cell>
        </row>
        <row r="7">
          <cell r="B7" t="str">
            <v>Beatty Solar</v>
          </cell>
          <cell r="C7">
            <v>5</v>
          </cell>
          <cell r="D7">
            <v>0.27922090159817353</v>
          </cell>
          <cell r="E7">
            <v>12229.87549</v>
          </cell>
          <cell r="F7" t="str">
            <v>Tracking</v>
          </cell>
          <cell r="K7" t="str">
            <v>West Main</v>
          </cell>
          <cell r="L7" t="str">
            <v>Obsidian</v>
          </cell>
          <cell r="M7" t="str">
            <v>Oregon</v>
          </cell>
          <cell r="N7" t="str">
            <v>Obsidian Renewables LLC - Beatty Solar</v>
          </cell>
        </row>
        <row r="8">
          <cell r="B8" t="str">
            <v>Black Cap II LLC</v>
          </cell>
          <cell r="C8">
            <v>8</v>
          </cell>
          <cell r="D8">
            <v>0.28085849988584477</v>
          </cell>
          <cell r="E8">
            <v>19682.563672</v>
          </cell>
          <cell r="F8" t="str">
            <v>Tracking</v>
          </cell>
          <cell r="K8" t="str">
            <v>West Main</v>
          </cell>
          <cell r="L8" t="str">
            <v>Obsidian</v>
          </cell>
          <cell r="M8" t="str">
            <v>Oregon</v>
          </cell>
          <cell r="N8" t="str">
            <v>Obsidian Renewables LLC - Black Cap Solar II</v>
          </cell>
        </row>
        <row r="9">
          <cell r="B9" t="str">
            <v>Bly Solar Center LLC</v>
          </cell>
          <cell r="C9">
            <v>8.5</v>
          </cell>
          <cell r="D9">
            <v>0.26372897686431046</v>
          </cell>
          <cell r="E9">
            <v>19637.259617316558</v>
          </cell>
          <cell r="F9" t="str">
            <v>Tracking</v>
          </cell>
          <cell r="K9" t="str">
            <v>West Main</v>
          </cell>
          <cell r="L9" t="str">
            <v>Helio-Sage</v>
          </cell>
          <cell r="M9" t="str">
            <v>Oregon</v>
          </cell>
          <cell r="N9" t="str">
            <v>Bly Solar Center, LLC</v>
          </cell>
        </row>
        <row r="10">
          <cell r="B10" t="str">
            <v>CC Merrill Solar</v>
          </cell>
          <cell r="C10">
            <v>10</v>
          </cell>
          <cell r="D10">
            <v>0.23448271253105019</v>
          </cell>
          <cell r="E10">
            <v>20540.685617719995</v>
          </cell>
          <cell r="F10" t="str">
            <v>Tracking</v>
          </cell>
          <cell r="K10" t="str">
            <v>West Main</v>
          </cell>
          <cell r="L10" t="str">
            <v>Cypress Creek - Merrill Solar</v>
          </cell>
          <cell r="M10" t="str">
            <v>Oregon</v>
          </cell>
          <cell r="N10" t="str">
            <v>Cypress Creek - Merrill Solar</v>
          </cell>
        </row>
        <row r="11">
          <cell r="B11" t="str">
            <v>Chiloquin Solar</v>
          </cell>
          <cell r="C11">
            <v>9.9</v>
          </cell>
          <cell r="D11">
            <v>0.24868673088187812</v>
          </cell>
          <cell r="E11">
            <v>21567.108048999999</v>
          </cell>
          <cell r="F11" t="str">
            <v>Fixed</v>
          </cell>
          <cell r="K11" t="str">
            <v>West Main</v>
          </cell>
          <cell r="L11" t="str">
            <v>Saturn Power</v>
          </cell>
          <cell r="M11" t="str">
            <v>Oregon</v>
          </cell>
          <cell r="N11" t="str">
            <v>Chiloquin Solar, LLC (Saturn Power Corporation)</v>
          </cell>
        </row>
        <row r="12">
          <cell r="B12" t="str">
            <v>Collier Solar</v>
          </cell>
          <cell r="C12">
            <v>9.9</v>
          </cell>
          <cell r="D12">
            <v>0.2870059870339986</v>
          </cell>
          <cell r="E12">
            <v>24890.307219536495</v>
          </cell>
          <cell r="F12" t="str">
            <v>Tracking</v>
          </cell>
          <cell r="K12" t="str">
            <v>West Main</v>
          </cell>
          <cell r="L12" t="str">
            <v>OSLH -  Collier Solar</v>
          </cell>
          <cell r="M12" t="str">
            <v>Oregon</v>
          </cell>
          <cell r="N12" t="str">
            <v>OSLH -  Collier Solar</v>
          </cell>
        </row>
        <row r="13">
          <cell r="B13" t="str">
            <v>Elbe Solar Center LLC</v>
          </cell>
          <cell r="C13">
            <v>10</v>
          </cell>
          <cell r="D13">
            <v>0.27582305936073059</v>
          </cell>
          <cell r="E13">
            <v>24162.100000000002</v>
          </cell>
          <cell r="F13" t="str">
            <v>Tracking</v>
          </cell>
          <cell r="K13" t="str">
            <v>West Main</v>
          </cell>
          <cell r="L13" t="str">
            <v>Helio-Sage</v>
          </cell>
          <cell r="M13" t="str">
            <v>Oregon</v>
          </cell>
          <cell r="N13" t="str">
            <v>Elbe Solar Center, LLC</v>
          </cell>
        </row>
        <row r="14">
          <cell r="B14" t="str">
            <v>Ewauna  Solar 2, LLC</v>
          </cell>
          <cell r="C14">
            <v>2.9</v>
          </cell>
          <cell r="D14">
            <v>0.28625105488190833</v>
          </cell>
          <cell r="E14">
            <v>7271.9217982199998</v>
          </cell>
          <cell r="F14" t="str">
            <v>Tracking</v>
          </cell>
          <cell r="K14" t="str">
            <v>West Main</v>
          </cell>
          <cell r="L14" t="str">
            <v>One Energy Renewables, LLC</v>
          </cell>
          <cell r="M14" t="str">
            <v>Oregon</v>
          </cell>
          <cell r="N14" t="str">
            <v>Ewanua Solar 2 LLC</v>
          </cell>
        </row>
        <row r="15">
          <cell r="B15" t="str">
            <v>Ivory Pine Solar</v>
          </cell>
          <cell r="C15">
            <v>10</v>
          </cell>
          <cell r="D15">
            <v>0.28085849988584477</v>
          </cell>
          <cell r="E15">
            <v>24603.204590000001</v>
          </cell>
          <cell r="F15" t="str">
            <v>Tracking</v>
          </cell>
          <cell r="K15" t="str">
            <v>West Main</v>
          </cell>
          <cell r="L15" t="str">
            <v>Obsidian</v>
          </cell>
          <cell r="M15" t="str">
            <v>Oregon</v>
          </cell>
          <cell r="N15" t="str">
            <v>Obsidian Renewables LLC - Ivory Pine Solar</v>
          </cell>
        </row>
        <row r="16">
          <cell r="B16" t="str">
            <v>Norwest Energy 2 LLC (Neff)</v>
          </cell>
          <cell r="C16">
            <v>10</v>
          </cell>
          <cell r="D16">
            <v>0.27911369798953406</v>
          </cell>
          <cell r="E16">
            <v>24450.359943883184</v>
          </cell>
          <cell r="F16" t="str">
            <v>Tracking</v>
          </cell>
          <cell r="K16" t="str">
            <v>Central Oregon</v>
          </cell>
          <cell r="L16" t="str">
            <v>Cypress Creek Renewables LLC</v>
          </cell>
          <cell r="M16" t="str">
            <v>Oregon</v>
          </cell>
          <cell r="N16" t="str">
            <v>Norwest Energy 2 LLC (Neff)</v>
          </cell>
        </row>
        <row r="17">
          <cell r="B17" t="str">
            <v>Norwest Energy 4 LLC (Bonanza)</v>
          </cell>
          <cell r="C17">
            <v>6</v>
          </cell>
          <cell r="D17">
            <v>0.23344824678337922</v>
          </cell>
          <cell r="E17">
            <v>12270.039850934412</v>
          </cell>
          <cell r="F17" t="str">
            <v>Tracking</v>
          </cell>
          <cell r="K17" t="str">
            <v>West Main</v>
          </cell>
          <cell r="L17" t="str">
            <v>Cypress Creek Renewables LLC</v>
          </cell>
          <cell r="M17" t="str">
            <v>Oregon</v>
          </cell>
          <cell r="N17" t="str">
            <v>Norwest Energy 4 LLC (Bonanza)</v>
          </cell>
        </row>
        <row r="18">
          <cell r="B18" t="str">
            <v>Norwest Energy 7 LLC (Eagle Point)</v>
          </cell>
          <cell r="C18">
            <v>9.9</v>
          </cell>
          <cell r="D18">
            <v>0.26809647476076331</v>
          </cell>
          <cell r="E18">
            <v>23250.39867715244</v>
          </cell>
          <cell r="F18" t="str">
            <v>Tracking</v>
          </cell>
          <cell r="K18" t="str">
            <v>West Main</v>
          </cell>
          <cell r="L18" t="str">
            <v>Cypress Creek Renewables LLC</v>
          </cell>
          <cell r="M18" t="str">
            <v>Oregon</v>
          </cell>
          <cell r="N18" t="str">
            <v>Norwest Energy 7 LLC (Eagle Point)</v>
          </cell>
        </row>
        <row r="19">
          <cell r="B19" t="str">
            <v>OR Solar 2 (Agate Bay Solar)</v>
          </cell>
          <cell r="C19">
            <v>10</v>
          </cell>
          <cell r="D19">
            <v>0.24950342465753425</v>
          </cell>
          <cell r="E19">
            <v>21856.5</v>
          </cell>
          <cell r="F19" t="str">
            <v>Tracking</v>
          </cell>
          <cell r="K19" t="str">
            <v>West Main</v>
          </cell>
          <cell r="L19" t="str">
            <v>OR Solar 2 (Agate Bay Solar)</v>
          </cell>
          <cell r="M19" t="str">
            <v>Oregon</v>
          </cell>
          <cell r="N19" t="str">
            <v>OR Solar 2 (Agate Bay Solar)</v>
          </cell>
        </row>
        <row r="20">
          <cell r="B20" t="str">
            <v>OR Solar 3 (Turkey Hill Solar)</v>
          </cell>
          <cell r="C20">
            <v>10</v>
          </cell>
          <cell r="D20">
            <v>0.27890753424657538</v>
          </cell>
          <cell r="E20">
            <v>24432.300000000003</v>
          </cell>
          <cell r="F20" t="str">
            <v>Tracking</v>
          </cell>
          <cell r="K20" t="str">
            <v>West Main</v>
          </cell>
          <cell r="L20" t="str">
            <v>OR Solar 3 (Turkey Hill Solar)</v>
          </cell>
          <cell r="M20" t="str">
            <v>Oregon</v>
          </cell>
          <cell r="N20" t="str">
            <v>OR Solar 3 (Turkey Hill Solar)</v>
          </cell>
        </row>
        <row r="21">
          <cell r="B21" t="str">
            <v>OR Solar 5 (Merrill)</v>
          </cell>
          <cell r="C21">
            <v>8</v>
          </cell>
          <cell r="D21">
            <v>0.27807363013698633</v>
          </cell>
          <cell r="E21">
            <v>19487.400000000001</v>
          </cell>
          <cell r="F21" t="str">
            <v>Tracking</v>
          </cell>
          <cell r="K21" t="str">
            <v>West Main</v>
          </cell>
          <cell r="L21" t="str">
            <v>OR Solar 5 (Merrill)</v>
          </cell>
          <cell r="M21" t="str">
            <v>Oregon</v>
          </cell>
          <cell r="N21" t="str">
            <v>OR Solar 5 (Merrill)</v>
          </cell>
        </row>
        <row r="22">
          <cell r="B22" t="str">
            <v>OR Solar 6 (Lakeview)</v>
          </cell>
          <cell r="C22">
            <v>10</v>
          </cell>
          <cell r="D22">
            <v>0.27919520547945209</v>
          </cell>
          <cell r="E22">
            <v>24457.500000000004</v>
          </cell>
          <cell r="F22" t="str">
            <v>Tracking</v>
          </cell>
          <cell r="K22" t="str">
            <v>West Main</v>
          </cell>
          <cell r="L22" t="str">
            <v>OR Solar 6 (Lakeview)</v>
          </cell>
          <cell r="M22" t="str">
            <v>Oregon</v>
          </cell>
          <cell r="N22" t="str">
            <v>OR Solar 6 (Lakeview)</v>
          </cell>
        </row>
        <row r="23">
          <cell r="B23" t="str">
            <v>OR Solar 7 (Jacksonville)</v>
          </cell>
          <cell r="C23">
            <v>10</v>
          </cell>
          <cell r="D23">
            <v>0.24807534246575341</v>
          </cell>
          <cell r="E23">
            <v>21731.399999999998</v>
          </cell>
          <cell r="F23" t="str">
            <v>Tracking</v>
          </cell>
          <cell r="K23" t="str">
            <v>West Main</v>
          </cell>
          <cell r="L23" t="str">
            <v>OR Solar 7 (Jacksonville)</v>
          </cell>
          <cell r="M23" t="str">
            <v>Oregon</v>
          </cell>
          <cell r="N23" t="str">
            <v>OR Solar 7 (Jacksonville)</v>
          </cell>
        </row>
        <row r="24">
          <cell r="B24" t="str">
            <v>OR Solar 8 (Dairy)</v>
          </cell>
          <cell r="C24">
            <v>10</v>
          </cell>
          <cell r="D24">
            <v>0.2789041095890411</v>
          </cell>
          <cell r="E24">
            <v>24432</v>
          </cell>
          <cell r="F24" t="str">
            <v>Tracking</v>
          </cell>
          <cell r="K24" t="str">
            <v>West Main</v>
          </cell>
          <cell r="L24" t="str">
            <v>OR Solar 8 (Dairy)</v>
          </cell>
          <cell r="M24" t="str">
            <v>Oregon</v>
          </cell>
          <cell r="N24" t="str">
            <v>OR Solar 8 (Dairy)</v>
          </cell>
        </row>
        <row r="25">
          <cell r="B25" t="str">
            <v>Pendleton Solar</v>
          </cell>
          <cell r="C25">
            <v>6</v>
          </cell>
          <cell r="D25">
            <v>0.22399447395936531</v>
          </cell>
          <cell r="E25">
            <v>11773.149551304241</v>
          </cell>
          <cell r="F25" t="str">
            <v>Fixed</v>
          </cell>
          <cell r="K25" t="str">
            <v>BPA NITS</v>
          </cell>
          <cell r="L25" t="str">
            <v>Norwest Energy 9 LLC (Pendleton)</v>
          </cell>
          <cell r="M25" t="str">
            <v>Oregon</v>
          </cell>
          <cell r="N25" t="str">
            <v>Norwest Energy 9 LLC (Pendleton)</v>
          </cell>
        </row>
        <row r="26">
          <cell r="B26" t="str">
            <v>Sprague River Solar</v>
          </cell>
          <cell r="C26">
            <v>7</v>
          </cell>
          <cell r="D26">
            <v>0.28662656327462488</v>
          </cell>
          <cell r="E26">
            <v>17575.940859999999</v>
          </cell>
          <cell r="F26" t="str">
            <v>Tracking</v>
          </cell>
          <cell r="K26" t="str">
            <v>West Main</v>
          </cell>
          <cell r="L26" t="str">
            <v>Obsidian</v>
          </cell>
          <cell r="M26" t="str">
            <v>Oregon</v>
          </cell>
          <cell r="N26" t="str">
            <v>Obsidian Renewables LLC - Sprague River Solar</v>
          </cell>
        </row>
        <row r="27">
          <cell r="B27" t="str">
            <v>Tumbleweed Solar</v>
          </cell>
          <cell r="C27">
            <v>9.9</v>
          </cell>
          <cell r="D27">
            <v>0.22875296397767628</v>
          </cell>
          <cell r="E27">
            <v>19838.372047999997</v>
          </cell>
          <cell r="F27" t="str">
            <v>Fixed</v>
          </cell>
          <cell r="K27" t="str">
            <v>Central Oregon</v>
          </cell>
          <cell r="L27" t="str">
            <v>Saturn Power</v>
          </cell>
          <cell r="M27" t="str">
            <v>Oregon</v>
          </cell>
          <cell r="N27" t="str">
            <v>Tumbleweed Solar, LLC (Saturn Power Corporation)</v>
          </cell>
        </row>
        <row r="28">
          <cell r="B28" t="str">
            <v>Woodline Solar, LLC</v>
          </cell>
          <cell r="C28">
            <v>8</v>
          </cell>
          <cell r="D28">
            <v>0.30096446917808217</v>
          </cell>
          <cell r="E28">
            <v>21091.59</v>
          </cell>
          <cell r="F28" t="str">
            <v>Tracking</v>
          </cell>
          <cell r="K28" t="str">
            <v>West Main</v>
          </cell>
          <cell r="L28" t="str">
            <v>One Energy Renewables, LLC</v>
          </cell>
          <cell r="M28" t="str">
            <v>Oregon</v>
          </cell>
          <cell r="N28" t="str">
            <v>Woodline Solar LLC</v>
          </cell>
        </row>
        <row r="30">
          <cell r="A30" t="str">
            <v>Utah Schedule 37</v>
          </cell>
        </row>
        <row r="31">
          <cell r="B31" t="str">
            <v>Beryl Solar</v>
          </cell>
          <cell r="C31">
            <v>3</v>
          </cell>
          <cell r="D31">
            <v>0.19013991628614915</v>
          </cell>
          <cell r="E31">
            <v>4996.8769999999995</v>
          </cell>
          <cell r="F31" t="str">
            <v>Fixed</v>
          </cell>
          <cell r="K31" t="str">
            <v>Utah South</v>
          </cell>
          <cell r="L31" t="str">
            <v>FirstWind</v>
          </cell>
          <cell r="M31" t="str">
            <v>Utah</v>
          </cell>
          <cell r="N31" t="str">
            <v>Beryl Solar, LLC</v>
          </cell>
        </row>
        <row r="32">
          <cell r="B32" t="str">
            <v>Buckhorn</v>
          </cell>
          <cell r="C32">
            <v>3</v>
          </cell>
          <cell r="D32">
            <v>0.18501230913905301</v>
          </cell>
          <cell r="E32">
            <v>4862.1234841743126</v>
          </cell>
          <cell r="F32" t="str">
            <v>Fixed</v>
          </cell>
          <cell r="K32" t="str">
            <v>Utah South</v>
          </cell>
          <cell r="L32" t="str">
            <v>FirstWind</v>
          </cell>
          <cell r="M32" t="str">
            <v>Utah</v>
          </cell>
          <cell r="N32" t="str">
            <v>Buckhorn Solar, LLC</v>
          </cell>
        </row>
        <row r="33">
          <cell r="B33" t="str">
            <v>Cedar Valley</v>
          </cell>
          <cell r="C33">
            <v>3</v>
          </cell>
          <cell r="D33">
            <v>0.18432626679139091</v>
          </cell>
          <cell r="E33">
            <v>4844.0942912777537</v>
          </cell>
          <cell r="F33" t="str">
            <v>Fixed</v>
          </cell>
          <cell r="K33" t="str">
            <v>Utah South</v>
          </cell>
          <cell r="L33" t="str">
            <v>FirstWind</v>
          </cell>
          <cell r="M33" t="str">
            <v>Utah</v>
          </cell>
          <cell r="N33" t="str">
            <v>Cedar Valley Solar, LLC</v>
          </cell>
        </row>
        <row r="34">
          <cell r="B34" t="str">
            <v>Fiddler's Canyon 1</v>
          </cell>
          <cell r="C34">
            <v>3</v>
          </cell>
          <cell r="D34">
            <v>0.3147332325799117</v>
          </cell>
          <cell r="E34">
            <v>8271.1893522000792</v>
          </cell>
          <cell r="F34" t="str">
            <v>Tracking</v>
          </cell>
          <cell r="K34" t="str">
            <v>Utah South</v>
          </cell>
          <cell r="L34" t="str">
            <v>SunEdison</v>
          </cell>
          <cell r="M34" t="str">
            <v>Utah</v>
          </cell>
          <cell r="N34" t="str">
            <v>SunEdison Solar XVII Project 1 LLC (REUT Origination - Fiddler's Canyon Solar 1)</v>
          </cell>
        </row>
        <row r="35">
          <cell r="B35" t="str">
            <v>Fiddler's Canyon 2</v>
          </cell>
          <cell r="C35">
            <v>3</v>
          </cell>
          <cell r="D35">
            <v>0.3147332325799117</v>
          </cell>
          <cell r="E35">
            <v>8271.1893522000792</v>
          </cell>
          <cell r="F35" t="str">
            <v>Tracking</v>
          </cell>
          <cell r="K35" t="str">
            <v>Utah South</v>
          </cell>
          <cell r="L35" t="str">
            <v>SunEdison</v>
          </cell>
          <cell r="M35" t="str">
            <v>Utah</v>
          </cell>
          <cell r="N35" t="str">
            <v>SunEdison Solar XVII Project 2 LLC (REUT Origination - Fiddler's Canyon Solar 2)</v>
          </cell>
        </row>
        <row r="36">
          <cell r="B36" t="str">
            <v>Fiddler's Canyon 3</v>
          </cell>
          <cell r="C36">
            <v>3</v>
          </cell>
          <cell r="D36">
            <v>0.31744179789954335</v>
          </cell>
          <cell r="E36">
            <v>8342.3704487999985</v>
          </cell>
          <cell r="F36" t="str">
            <v>Tracking</v>
          </cell>
          <cell r="K36" t="str">
            <v>Utah South</v>
          </cell>
          <cell r="L36" t="str">
            <v>SunEdison</v>
          </cell>
          <cell r="M36" t="str">
            <v>Utah</v>
          </cell>
          <cell r="N36" t="str">
            <v>REUT Origination - Fiddler's Canyon Solar 3</v>
          </cell>
        </row>
        <row r="37">
          <cell r="B37" t="str">
            <v>Granite Peak</v>
          </cell>
          <cell r="C37">
            <v>3</v>
          </cell>
          <cell r="D37">
            <v>0.18321874720537248</v>
          </cell>
          <cell r="E37">
            <v>4814.9886765571891</v>
          </cell>
          <cell r="F37" t="str">
            <v>Fixed</v>
          </cell>
          <cell r="K37" t="str">
            <v>Utah South</v>
          </cell>
          <cell r="L37" t="str">
            <v>FirstWind</v>
          </cell>
          <cell r="M37" t="str">
            <v>Utah</v>
          </cell>
          <cell r="N37" t="str">
            <v>Granite Peak Solar, LLC</v>
          </cell>
        </row>
        <row r="38">
          <cell r="B38" t="str">
            <v>Greenville</v>
          </cell>
          <cell r="C38">
            <v>2.2000000000000002</v>
          </cell>
          <cell r="D38">
            <v>0.18744509189730738</v>
          </cell>
          <cell r="E38">
            <v>3612.4418110449078</v>
          </cell>
          <cell r="F38" t="str">
            <v>Fixed</v>
          </cell>
          <cell r="K38" t="str">
            <v>Utah South</v>
          </cell>
          <cell r="L38" t="str">
            <v>FirstWind</v>
          </cell>
          <cell r="M38" t="str">
            <v>Utah</v>
          </cell>
          <cell r="N38" t="str">
            <v>Greenville Solar, LLC</v>
          </cell>
        </row>
        <row r="39">
          <cell r="B39" t="str">
            <v>Laho #1</v>
          </cell>
          <cell r="C39">
            <v>3</v>
          </cell>
          <cell r="D39">
            <v>0.18321874720537248</v>
          </cell>
          <cell r="E39">
            <v>4814.9886765571891</v>
          </cell>
          <cell r="F39" t="str">
            <v>Fixed</v>
          </cell>
          <cell r="K39" t="str">
            <v>Utah South</v>
          </cell>
          <cell r="L39" t="str">
            <v>FirstWind</v>
          </cell>
          <cell r="M39" t="str">
            <v>Utah</v>
          </cell>
          <cell r="N39" t="str">
            <v>Laho Solar, LLC</v>
          </cell>
        </row>
        <row r="40">
          <cell r="B40" t="str">
            <v>Milford 2</v>
          </cell>
          <cell r="C40">
            <v>2.97</v>
          </cell>
          <cell r="D40">
            <v>0.30939584480593968</v>
          </cell>
          <cell r="E40">
            <v>8049.6135734850941</v>
          </cell>
          <cell r="F40" t="str">
            <v>Tracking</v>
          </cell>
          <cell r="K40" t="str">
            <v>Utah South</v>
          </cell>
          <cell r="L40" t="str">
            <v>SunEdison</v>
          </cell>
          <cell r="M40" t="str">
            <v>Utah</v>
          </cell>
          <cell r="N40" t="str">
            <v>REUT Origination - Milford Solar 2</v>
          </cell>
        </row>
        <row r="41">
          <cell r="B41" t="str">
            <v>Milford Flat</v>
          </cell>
          <cell r="C41">
            <v>3</v>
          </cell>
          <cell r="D41">
            <v>0.18321874720537248</v>
          </cell>
          <cell r="E41">
            <v>4814.9886765571891</v>
          </cell>
          <cell r="F41" t="str">
            <v>Fixed</v>
          </cell>
          <cell r="K41" t="str">
            <v>Utah South</v>
          </cell>
          <cell r="L41" t="str">
            <v>FirstWind</v>
          </cell>
          <cell r="M41" t="str">
            <v>Utah</v>
          </cell>
          <cell r="N41" t="str">
            <v>Milford Flat Solar, LLC</v>
          </cell>
        </row>
        <row r="42">
          <cell r="B42" t="str">
            <v>Quichapa 1</v>
          </cell>
          <cell r="C42">
            <v>3</v>
          </cell>
          <cell r="D42">
            <v>0.30766835254947156</v>
          </cell>
          <cell r="E42">
            <v>8085.5243050001127</v>
          </cell>
          <cell r="F42" t="str">
            <v>Tracking</v>
          </cell>
          <cell r="K42" t="str">
            <v>Utah South</v>
          </cell>
          <cell r="L42" t="str">
            <v>SunEdison</v>
          </cell>
          <cell r="M42" t="str">
            <v>Utah</v>
          </cell>
          <cell r="N42" t="str">
            <v>REUT Origination - Quichapa Solar 1</v>
          </cell>
        </row>
        <row r="43">
          <cell r="B43" t="str">
            <v>Quichapa 2</v>
          </cell>
          <cell r="C43">
            <v>3</v>
          </cell>
          <cell r="D43">
            <v>0.30766835254947156</v>
          </cell>
          <cell r="E43">
            <v>8085.5243050001127</v>
          </cell>
          <cell r="F43" t="str">
            <v>Tracking</v>
          </cell>
          <cell r="K43" t="str">
            <v>Utah South</v>
          </cell>
          <cell r="L43" t="str">
            <v>SunEdison</v>
          </cell>
          <cell r="M43" t="str">
            <v>Utah</v>
          </cell>
          <cell r="N43" t="str">
            <v>REUT Origination - Quichapa Solar 2</v>
          </cell>
        </row>
        <row r="44">
          <cell r="B44" t="str">
            <v>Quichapa 3</v>
          </cell>
          <cell r="C44">
            <v>3</v>
          </cell>
          <cell r="D44">
            <v>0.30766835254947156</v>
          </cell>
          <cell r="E44">
            <v>8085.5243050001127</v>
          </cell>
          <cell r="F44" t="str">
            <v>Tracking</v>
          </cell>
          <cell r="K44" t="str">
            <v>Utah South</v>
          </cell>
          <cell r="L44" t="str">
            <v>SunEdison</v>
          </cell>
          <cell r="M44" t="str">
            <v>Utah</v>
          </cell>
          <cell r="N44" t="str">
            <v>REUT Origination - Quichapa Solar 3</v>
          </cell>
        </row>
        <row r="45">
          <cell r="B45" t="str">
            <v>South Milford</v>
          </cell>
          <cell r="C45">
            <v>3</v>
          </cell>
          <cell r="D45">
            <v>0.30939584480593968</v>
          </cell>
          <cell r="E45">
            <v>8130.9228015000945</v>
          </cell>
          <cell r="F45" t="str">
            <v>Tracking</v>
          </cell>
          <cell r="K45" t="str">
            <v>Utah South</v>
          </cell>
          <cell r="L45" t="str">
            <v>SunEdison</v>
          </cell>
          <cell r="M45" t="str">
            <v>Utah</v>
          </cell>
          <cell r="N45" t="str">
            <v>SunEdison DB 18, LLC - South Milford Solar</v>
          </cell>
        </row>
        <row r="47">
          <cell r="A47" t="str">
            <v>Utah Large QFs</v>
          </cell>
        </row>
        <row r="48">
          <cell r="B48" t="str">
            <v>Enterprise Solar I QF</v>
          </cell>
          <cell r="C48">
            <v>80</v>
          </cell>
          <cell r="D48">
            <v>0.30718179223744291</v>
          </cell>
          <cell r="E48">
            <v>215273</v>
          </cell>
          <cell r="F48" t="str">
            <v>Tracking</v>
          </cell>
          <cell r="K48" t="str">
            <v>Utah South</v>
          </cell>
          <cell r="L48" t="str">
            <v>First Wind</v>
          </cell>
          <cell r="M48" t="str">
            <v>Utah</v>
          </cell>
          <cell r="N48" t="str">
            <v>Enterprise Solar LLC</v>
          </cell>
        </row>
        <row r="49">
          <cell r="B49" t="str">
            <v>Escalante Solar I QF</v>
          </cell>
          <cell r="C49">
            <v>80</v>
          </cell>
          <cell r="D49">
            <v>0.29626284246575341</v>
          </cell>
          <cell r="E49">
            <v>207621</v>
          </cell>
          <cell r="F49" t="str">
            <v>Tracking</v>
          </cell>
          <cell r="K49" t="str">
            <v>Utah South</v>
          </cell>
          <cell r="L49" t="str">
            <v>First Wind</v>
          </cell>
          <cell r="M49" t="str">
            <v>Utah</v>
          </cell>
          <cell r="N49" t="str">
            <v>Escalante Solar I LLC</v>
          </cell>
        </row>
        <row r="50">
          <cell r="B50" t="str">
            <v>Escalante Solar II QF</v>
          </cell>
          <cell r="C50">
            <v>80</v>
          </cell>
          <cell r="D50">
            <v>0.29779823059360733</v>
          </cell>
          <cell r="E50">
            <v>208697</v>
          </cell>
          <cell r="F50" t="str">
            <v>Tracking</v>
          </cell>
          <cell r="K50" t="str">
            <v>Utah South</v>
          </cell>
          <cell r="L50" t="str">
            <v>First Wind</v>
          </cell>
          <cell r="M50" t="str">
            <v>Utah</v>
          </cell>
          <cell r="N50" t="str">
            <v>Escalante Solar II LLC</v>
          </cell>
        </row>
        <row r="51">
          <cell r="B51" t="str">
            <v>Escalante Solar III QF</v>
          </cell>
          <cell r="C51">
            <v>80</v>
          </cell>
          <cell r="D51">
            <v>0.295662100456621</v>
          </cell>
          <cell r="E51">
            <v>207200</v>
          </cell>
          <cell r="F51" t="str">
            <v>Tracking</v>
          </cell>
          <cell r="K51" t="str">
            <v>Utah South</v>
          </cell>
          <cell r="L51" t="str">
            <v>First Wind</v>
          </cell>
          <cell r="M51" t="str">
            <v>Utah</v>
          </cell>
          <cell r="N51" t="str">
            <v>Escalante Solar III LLC</v>
          </cell>
        </row>
        <row r="52">
          <cell r="B52" t="str">
            <v>Granite Mountain East Solar QF</v>
          </cell>
          <cell r="C52">
            <v>80</v>
          </cell>
          <cell r="D52">
            <v>0.31351455479452051</v>
          </cell>
          <cell r="E52">
            <v>219711</v>
          </cell>
          <cell r="F52" t="str">
            <v>Tracking</v>
          </cell>
          <cell r="K52" t="str">
            <v>Utah South</v>
          </cell>
          <cell r="L52" t="str">
            <v>SunEdison</v>
          </cell>
          <cell r="M52" t="str">
            <v>Utah</v>
          </cell>
          <cell r="N52" t="str">
            <v>Granite Mountain - East</v>
          </cell>
        </row>
        <row r="53">
          <cell r="B53" t="str">
            <v>Granite Mountain West Solar QF</v>
          </cell>
          <cell r="C53">
            <v>50.4</v>
          </cell>
          <cell r="D53">
            <v>0.31164383561643838</v>
          </cell>
          <cell r="E53">
            <v>137592</v>
          </cell>
          <cell r="F53" t="str">
            <v>Tracking</v>
          </cell>
          <cell r="K53" t="str">
            <v>Utah South</v>
          </cell>
          <cell r="L53" t="str">
            <v>SunEdison</v>
          </cell>
          <cell r="M53" t="str">
            <v>Utah</v>
          </cell>
          <cell r="N53" t="str">
            <v>Granite Mountain - West</v>
          </cell>
        </row>
        <row r="54">
          <cell r="B54" t="str">
            <v>Iron Springs Solar QF</v>
          </cell>
          <cell r="C54">
            <v>80</v>
          </cell>
          <cell r="D54">
            <v>0.31421375570776255</v>
          </cell>
          <cell r="E54">
            <v>220201</v>
          </cell>
          <cell r="F54" t="str">
            <v>Tracking</v>
          </cell>
          <cell r="K54" t="str">
            <v>Utah South</v>
          </cell>
          <cell r="L54" t="str">
            <v>SunEdison</v>
          </cell>
          <cell r="M54" t="str">
            <v>Utah</v>
          </cell>
          <cell r="N54" t="str">
            <v>Iron Springs</v>
          </cell>
        </row>
        <row r="55">
          <cell r="B55" t="str">
            <v>Pavant II Solar QF</v>
          </cell>
          <cell r="C55">
            <v>50</v>
          </cell>
          <cell r="D55">
            <v>0.29636757990867579</v>
          </cell>
          <cell r="E55">
            <v>129809</v>
          </cell>
          <cell r="F55" t="str">
            <v>Tracking</v>
          </cell>
          <cell r="K55" t="str">
            <v>Utah South</v>
          </cell>
          <cell r="L55" t="str">
            <v>juwi solar Inc</v>
          </cell>
          <cell r="M55" t="str">
            <v>Utah</v>
          </cell>
          <cell r="N55" t="str">
            <v>Pavant Solar II LLC</v>
          </cell>
        </row>
        <row r="56">
          <cell r="B56" t="str">
            <v>Three Peaks Solar QF</v>
          </cell>
          <cell r="C56">
            <v>80</v>
          </cell>
          <cell r="D56">
            <v>0.29348316210045666</v>
          </cell>
          <cell r="E56">
            <v>205673</v>
          </cell>
          <cell r="F56" t="str">
            <v>Tracking</v>
          </cell>
          <cell r="K56" t="str">
            <v>Utah South</v>
          </cell>
          <cell r="L56" t="str">
            <v>Scatec Solar</v>
          </cell>
          <cell r="M56" t="str">
            <v>Utah</v>
          </cell>
          <cell r="N56" t="str">
            <v>Three Peaks Power LLC</v>
          </cell>
        </row>
        <row r="57">
          <cell r="B57" t="str">
            <v>Utah Pavant Solar QF</v>
          </cell>
          <cell r="C57">
            <v>50</v>
          </cell>
          <cell r="D57">
            <v>0.28687671232876716</v>
          </cell>
          <cell r="E57">
            <v>125652</v>
          </cell>
          <cell r="F57" t="str">
            <v>Tracking</v>
          </cell>
          <cell r="K57" t="str">
            <v>Utah South</v>
          </cell>
          <cell r="L57" t="str">
            <v>juwi solar Inc</v>
          </cell>
          <cell r="M57" t="str">
            <v>Utah</v>
          </cell>
          <cell r="N57" t="str">
            <v>Pavant Solar LLC</v>
          </cell>
        </row>
        <row r="58">
          <cell r="B58" t="str">
            <v>Utah Red Hills Solar QF</v>
          </cell>
          <cell r="C58">
            <v>80</v>
          </cell>
          <cell r="D58">
            <v>0.29388984018264841</v>
          </cell>
          <cell r="E58">
            <v>205958</v>
          </cell>
          <cell r="F58" t="str">
            <v>Tracking</v>
          </cell>
          <cell r="K58" t="str">
            <v>Utah South</v>
          </cell>
          <cell r="L58" t="str">
            <v>Scatec Solar</v>
          </cell>
          <cell r="M58" t="str">
            <v>Utah</v>
          </cell>
          <cell r="N58" t="str">
            <v>Utah Red Hills Renewable Park</v>
          </cell>
        </row>
        <row r="60">
          <cell r="A60" t="str">
            <v>Other (Non-QF)</v>
          </cell>
        </row>
        <row r="61">
          <cell r="B61" t="str">
            <v>Old Mill Solar</v>
          </cell>
          <cell r="C61">
            <v>5</v>
          </cell>
          <cell r="D61">
            <v>0.27504566210045661</v>
          </cell>
          <cell r="E61">
            <v>12047</v>
          </cell>
          <cell r="F61" t="str">
            <v>Tracking</v>
          </cell>
          <cell r="K61" t="str">
            <v>West Main</v>
          </cell>
          <cell r="M61" t="str">
            <v>Oregon</v>
          </cell>
        </row>
        <row r="62">
          <cell r="B62" t="str">
            <v>eBay - Solar</v>
          </cell>
          <cell r="N62" t="str">
            <v>eBay - Solar</v>
          </cell>
        </row>
        <row r="63">
          <cell r="B63" t="str">
            <v>Black Cap</v>
          </cell>
        </row>
        <row r="64">
          <cell r="B64" t="str">
            <v>Pavant III</v>
          </cell>
        </row>
        <row r="65">
          <cell r="A65" t="str">
            <v>Removed</v>
          </cell>
        </row>
        <row r="66">
          <cell r="B66" t="str">
            <v>Sigurd Solar QF</v>
          </cell>
          <cell r="C66">
            <v>80</v>
          </cell>
          <cell r="D66">
            <v>0.30583190639269409</v>
          </cell>
          <cell r="E66">
            <v>214327</v>
          </cell>
          <cell r="F66" t="str">
            <v>Tracking</v>
          </cell>
          <cell r="K66" t="str">
            <v>Utah South</v>
          </cell>
          <cell r="L66" t="str">
            <v>Community Energy Solar</v>
          </cell>
          <cell r="M66" t="str">
            <v>Utah</v>
          </cell>
          <cell r="N66" t="str">
            <v>Sigurd Solar</v>
          </cell>
        </row>
        <row r="67">
          <cell r="B67" t="str">
            <v>Norwest Energy 5 LLC (Arlington)</v>
          </cell>
          <cell r="C67">
            <v>2.99</v>
          </cell>
          <cell r="D67">
            <v>0.27777989444968443</v>
          </cell>
          <cell r="E67">
            <v>7275.7221073839146</v>
          </cell>
          <cell r="F67" t="str">
            <v>Tracking</v>
          </cell>
          <cell r="K67" t="str">
            <v>BPA NITS</v>
          </cell>
          <cell r="L67" t="str">
            <v>Cypress Creek Renewables LLC</v>
          </cell>
          <cell r="M67" t="str">
            <v>Oregon</v>
          </cell>
          <cell r="N67" t="str">
            <v>Norwest Energy 5 LLC (Arlington)</v>
          </cell>
        </row>
        <row r="68">
          <cell r="B68" t="str">
            <v>OR Solar 1 (Sprague River Solar)</v>
          </cell>
          <cell r="C68">
            <v>10</v>
          </cell>
          <cell r="D68">
            <v>0.27582305936073059</v>
          </cell>
          <cell r="E68">
            <v>24162.100000000002</v>
          </cell>
          <cell r="F68" t="str">
            <v>Tracking</v>
          </cell>
          <cell r="K68" t="str">
            <v>West Main</v>
          </cell>
          <cell r="L68" t="str">
            <v>OR Solar 1 (Sprague River Solar)</v>
          </cell>
          <cell r="M68" t="str">
            <v>Oregon</v>
          </cell>
          <cell r="N68" t="str">
            <v>OR Solar 1 (Sprague River Solar)</v>
          </cell>
        </row>
      </sheetData>
      <sheetData sheetId="5">
        <row r="4">
          <cell r="A4" t="str">
            <v>Combine Hills</v>
          </cell>
          <cell r="B4" t="str">
            <v>Walla Walla</v>
          </cell>
          <cell r="C4">
            <v>45.94</v>
          </cell>
          <cell r="D4">
            <v>-118.58</v>
          </cell>
          <cell r="E4" t="str">
            <v>Combine Hills</v>
          </cell>
          <cell r="F4">
            <v>45.94083333333333</v>
          </cell>
        </row>
        <row r="5">
          <cell r="A5" t="str">
            <v>Dunlap I Wind</v>
          </cell>
          <cell r="B5" t="str">
            <v>Wyo NE</v>
          </cell>
          <cell r="C5">
            <v>42.01</v>
          </cell>
          <cell r="D5">
            <v>-106.1</v>
          </cell>
          <cell r="E5" t="str">
            <v>Dunlap I</v>
          </cell>
          <cell r="F5">
            <v>42.059444444444445</v>
          </cell>
        </row>
        <row r="6">
          <cell r="A6" t="str">
            <v>EWEB FC I Generation</v>
          </cell>
          <cell r="B6" t="str">
            <v>Wyo NE</v>
          </cell>
          <cell r="C6">
            <v>41.65</v>
          </cell>
          <cell r="D6">
            <v>-106.19</v>
          </cell>
          <cell r="E6" t="str">
            <v>Foote Creek I</v>
          </cell>
          <cell r="F6">
            <v>41.652500000000003</v>
          </cell>
        </row>
        <row r="7">
          <cell r="A7" t="str">
            <v>Five Pine Wind QF</v>
          </cell>
          <cell r="B7" t="str">
            <v>Goshen</v>
          </cell>
          <cell r="C7">
            <v>43.297350000000002</v>
          </cell>
          <cell r="D7">
            <v>-111.97911666666667</v>
          </cell>
        </row>
        <row r="8">
          <cell r="A8" t="str">
            <v>Foote Creek I Generation</v>
          </cell>
          <cell r="B8" t="str">
            <v>Wyo NE</v>
          </cell>
          <cell r="C8">
            <v>41.65</v>
          </cell>
          <cell r="D8">
            <v>-106.19</v>
          </cell>
        </row>
        <row r="9">
          <cell r="A9" t="str">
            <v>Foote Creek III Wind QF</v>
          </cell>
          <cell r="B9" t="str">
            <v>Wyo NE</v>
          </cell>
          <cell r="C9">
            <v>41.65</v>
          </cell>
          <cell r="D9">
            <v>-106.19</v>
          </cell>
        </row>
        <row r="10">
          <cell r="A10" t="str">
            <v>Glenrock III Wind</v>
          </cell>
          <cell r="B10" t="str">
            <v>Wyo NE</v>
          </cell>
          <cell r="C10">
            <v>43.06</v>
          </cell>
          <cell r="D10">
            <v>-105.83</v>
          </cell>
          <cell r="E10" t="str">
            <v>Glenrock</v>
          </cell>
          <cell r="F10">
            <v>43.062777777777775</v>
          </cell>
        </row>
        <row r="11">
          <cell r="A11" t="str">
            <v>Glenrock Wind</v>
          </cell>
          <cell r="B11" t="str">
            <v>Wyo NE</v>
          </cell>
          <cell r="C11">
            <v>43.06</v>
          </cell>
          <cell r="D11">
            <v>-105.83</v>
          </cell>
          <cell r="E11" t="str">
            <v>Glenrock III</v>
          </cell>
          <cell r="F11">
            <v>43.062777777777775</v>
          </cell>
        </row>
        <row r="12">
          <cell r="A12" t="str">
            <v>Goodnoe Wind</v>
          </cell>
          <cell r="B12" t="str">
            <v>Yakima</v>
          </cell>
          <cell r="C12">
            <v>45.78</v>
          </cell>
          <cell r="D12">
            <v>-120.53</v>
          </cell>
          <cell r="E12" t="str">
            <v>Goodnoe Hills</v>
          </cell>
          <cell r="F12">
            <v>45.783611111111114</v>
          </cell>
        </row>
        <row r="13">
          <cell r="A13" t="str">
            <v>High Plains Wind</v>
          </cell>
          <cell r="B13" t="str">
            <v>Wyo NE</v>
          </cell>
          <cell r="C13">
            <v>41.67</v>
          </cell>
          <cell r="D13">
            <v>-106.03</v>
          </cell>
          <cell r="E13" t="str">
            <v>High Plains</v>
          </cell>
          <cell r="F13">
            <v>41.670833333333334</v>
          </cell>
        </row>
        <row r="14">
          <cell r="A14" t="str">
            <v>Latigo Wind Park QF</v>
          </cell>
          <cell r="B14" t="str">
            <v>Utah South</v>
          </cell>
          <cell r="C14">
            <v>37.9</v>
          </cell>
          <cell r="D14">
            <v>-109.4</v>
          </cell>
        </row>
        <row r="15">
          <cell r="A15" t="str">
            <v>Leaning Juniper 1</v>
          </cell>
          <cell r="B15" t="str">
            <v>Yakima</v>
          </cell>
          <cell r="C15">
            <v>45.67</v>
          </cell>
          <cell r="D15">
            <v>-120.22</v>
          </cell>
          <cell r="E15" t="str">
            <v>Leaning Juniper I</v>
          </cell>
          <cell r="F15">
            <v>45.674444444444447</v>
          </cell>
        </row>
        <row r="16">
          <cell r="A16" t="str">
            <v>Marengo I</v>
          </cell>
          <cell r="B16" t="str">
            <v>Walla Walla</v>
          </cell>
          <cell r="C16">
            <v>46.37</v>
          </cell>
          <cell r="D16">
            <v>-117.78</v>
          </cell>
          <cell r="E16" t="str">
            <v>Marengo I</v>
          </cell>
          <cell r="F16">
            <v>46.37166666666667</v>
          </cell>
        </row>
        <row r="17">
          <cell r="A17" t="str">
            <v>Marengo II</v>
          </cell>
          <cell r="B17" t="str">
            <v>Walla Walla</v>
          </cell>
          <cell r="C17">
            <v>46.37</v>
          </cell>
          <cell r="D17">
            <v>-117.78</v>
          </cell>
          <cell r="E17" t="str">
            <v>Marengo II</v>
          </cell>
          <cell r="F17">
            <v>46.37166666666667</v>
          </cell>
        </row>
        <row r="18">
          <cell r="A18" t="str">
            <v>McFadden Ridge Wind</v>
          </cell>
          <cell r="B18" t="str">
            <v>Wyo NE</v>
          </cell>
          <cell r="C18">
            <v>41.67</v>
          </cell>
          <cell r="D18">
            <v>-106.03</v>
          </cell>
          <cell r="E18" t="str">
            <v>McFadden Ridge</v>
          </cell>
          <cell r="F18">
            <v>41.670833333333334</v>
          </cell>
        </row>
        <row r="19">
          <cell r="A19" t="str">
            <v>Mountain Wind 1 QF</v>
          </cell>
          <cell r="B19" t="str">
            <v>Utah North</v>
          </cell>
          <cell r="C19">
            <v>41.17</v>
          </cell>
          <cell r="D19">
            <v>-110.31</v>
          </cell>
          <cell r="E19" t="str">
            <v>Mountain Wind Power</v>
          </cell>
          <cell r="F19">
            <v>41.278055555555554</v>
          </cell>
        </row>
        <row r="20">
          <cell r="A20" t="str">
            <v>Mountain Wind 2 QF</v>
          </cell>
          <cell r="B20" t="str">
            <v>Utah North</v>
          </cell>
          <cell r="C20">
            <v>41.17</v>
          </cell>
          <cell r="D20">
            <v>-110.31</v>
          </cell>
          <cell r="E20" t="str">
            <v>Mountain Wind Power II</v>
          </cell>
          <cell r="F20">
            <v>41.278055555555554</v>
          </cell>
        </row>
        <row r="21">
          <cell r="A21" t="str">
            <v>North Point Wind QF</v>
          </cell>
          <cell r="B21" t="str">
            <v>Goshen</v>
          </cell>
          <cell r="C21">
            <v>43.329900000000002</v>
          </cell>
          <cell r="D21">
            <v>-112.03083333333333</v>
          </cell>
        </row>
        <row r="22">
          <cell r="A22" t="str">
            <v>Oregon Post-MSP Wind QF</v>
          </cell>
          <cell r="B22" t="str">
            <v>West Main</v>
          </cell>
        </row>
        <row r="23">
          <cell r="A23" t="str">
            <v>Oregon Wind Farm QF</v>
          </cell>
          <cell r="B23" t="str">
            <v>Walla Walla</v>
          </cell>
          <cell r="C23">
            <v>45.7</v>
          </cell>
          <cell r="D23">
            <v>-119.41</v>
          </cell>
          <cell r="E23" t="str">
            <v>Oregon Wind</v>
          </cell>
          <cell r="F23">
            <v>45.840409999999999</v>
          </cell>
        </row>
        <row r="24">
          <cell r="A24" t="str">
            <v>Pioneer Wind Park I QF</v>
          </cell>
          <cell r="B24" t="str">
            <v>Wyo NE</v>
          </cell>
          <cell r="C24">
            <v>42.72</v>
          </cell>
          <cell r="D24">
            <v>-105.86</v>
          </cell>
        </row>
        <row r="25">
          <cell r="A25" t="str">
            <v>Power County North Wind QF</v>
          </cell>
          <cell r="B25" t="str">
            <v>Borah</v>
          </cell>
          <cell r="C25">
            <v>42.43</v>
          </cell>
          <cell r="D25">
            <v>-112.45</v>
          </cell>
        </row>
        <row r="26">
          <cell r="A26" t="str">
            <v>Power County South Wind QF</v>
          </cell>
          <cell r="B26" t="str">
            <v>Borah</v>
          </cell>
          <cell r="C26">
            <v>42.43</v>
          </cell>
          <cell r="D26">
            <v>-112.45</v>
          </cell>
        </row>
        <row r="27">
          <cell r="A27" t="str">
            <v>Rock River I</v>
          </cell>
          <cell r="B27" t="str">
            <v>Wyo NE</v>
          </cell>
          <cell r="C27">
            <v>41.69</v>
          </cell>
          <cell r="D27">
            <v>-106.93</v>
          </cell>
          <cell r="E27" t="str">
            <v>Rock River</v>
          </cell>
          <cell r="F27">
            <v>41.623333333333335</v>
          </cell>
        </row>
        <row r="28">
          <cell r="A28" t="str">
            <v>Rolling Hills Wind</v>
          </cell>
          <cell r="B28" t="str">
            <v>Wyo NE</v>
          </cell>
          <cell r="C28">
            <v>43.06</v>
          </cell>
          <cell r="D28">
            <v>-105.83</v>
          </cell>
          <cell r="E28" t="str">
            <v>Rolling Hills</v>
          </cell>
          <cell r="F28">
            <v>43.062777777777775</v>
          </cell>
        </row>
        <row r="29">
          <cell r="A29" t="str">
            <v>Seven Mile II Wind</v>
          </cell>
          <cell r="B29" t="str">
            <v>Wyo NE</v>
          </cell>
          <cell r="C29">
            <v>41.94</v>
          </cell>
          <cell r="D29">
            <v>-106.37</v>
          </cell>
          <cell r="E29" t="str">
            <v>Seven Mile Hill</v>
          </cell>
          <cell r="F29">
            <v>41.943055555555553</v>
          </cell>
        </row>
        <row r="30">
          <cell r="A30" t="str">
            <v>Seven Mile Wind</v>
          </cell>
          <cell r="B30" t="str">
            <v>Wyo NE</v>
          </cell>
          <cell r="C30">
            <v>41.94</v>
          </cell>
          <cell r="D30">
            <v>-106.37</v>
          </cell>
          <cell r="E30" t="str">
            <v>Seven Mile Hill II</v>
          </cell>
          <cell r="F30">
            <v>41.943055555555553</v>
          </cell>
        </row>
        <row r="31">
          <cell r="A31" t="str">
            <v>Spanish Fork Wind 2 QF</v>
          </cell>
          <cell r="B31" t="str">
            <v>Utah North</v>
          </cell>
          <cell r="C31">
            <v>40.4</v>
          </cell>
          <cell r="D31">
            <v>-111.35</v>
          </cell>
          <cell r="E31" t="str">
            <v>Spanish Fork</v>
          </cell>
          <cell r="F31">
            <v>40.075000000000003</v>
          </cell>
        </row>
        <row r="32">
          <cell r="A32" t="str">
            <v>SCL State Line generation</v>
          </cell>
          <cell r="B32" t="str">
            <v>Walla Walla</v>
          </cell>
          <cell r="C32">
            <v>46.04</v>
          </cell>
          <cell r="D32">
            <v>-118.81</v>
          </cell>
          <cell r="E32" t="str">
            <v>Stateline</v>
          </cell>
          <cell r="F32">
            <v>46.001111111111108</v>
          </cell>
        </row>
        <row r="33">
          <cell r="A33" t="str">
            <v>Three Buttes Wind</v>
          </cell>
          <cell r="B33" t="str">
            <v>Wyo NE</v>
          </cell>
          <cell r="C33">
            <v>43.02</v>
          </cell>
          <cell r="D33">
            <v>-105.99</v>
          </cell>
          <cell r="E33" t="str">
            <v>Three Buttes</v>
          </cell>
          <cell r="F33">
            <v>43.02</v>
          </cell>
        </row>
        <row r="34">
          <cell r="A34" t="str">
            <v>Top of the World Wind</v>
          </cell>
          <cell r="B34" t="str">
            <v>Wyo NE</v>
          </cell>
          <cell r="C34">
            <v>42.59</v>
          </cell>
          <cell r="D34">
            <v>-105.47</v>
          </cell>
          <cell r="E34" t="str">
            <v>Top of the World</v>
          </cell>
          <cell r="F34">
            <v>42.953888888888891</v>
          </cell>
        </row>
        <row r="35">
          <cell r="A35" t="str">
            <v>Wolverine Creek</v>
          </cell>
          <cell r="B35" t="str">
            <v>Goshen</v>
          </cell>
          <cell r="C35">
            <v>43.27</v>
          </cell>
          <cell r="D35">
            <v>-111.98</v>
          </cell>
          <cell r="E35" t="str">
            <v>Wolverine Creek</v>
          </cell>
          <cell r="F35">
            <v>43.361666666666665</v>
          </cell>
        </row>
        <row r="37">
          <cell r="E37" t="str">
            <v>Butter Creek Power</v>
          </cell>
          <cell r="F37">
            <v>45.840409999999999</v>
          </cell>
        </row>
        <row r="38">
          <cell r="A38" t="str">
            <v>Source:</v>
          </cell>
          <cell r="E38" t="str">
            <v>Oregon Trail Windfarm</v>
          </cell>
          <cell r="F38">
            <v>45.840409999999999</v>
          </cell>
        </row>
        <row r="39">
          <cell r="A39" t="str">
            <v xml:space="preserve">    01 - UT 2015.Q4 - 51a - Base Case _2016 02 04 (Screen) </v>
          </cell>
          <cell r="E39" t="str">
            <v>Ward Butte Windfarm</v>
          </cell>
          <cell r="F39">
            <v>45.714444444444446</v>
          </cell>
        </row>
        <row r="40">
          <cell r="E40" t="str">
            <v>Wagon Trail</v>
          </cell>
          <cell r="F40">
            <v>45.840409999999999</v>
          </cell>
        </row>
        <row r="41">
          <cell r="E41" t="str">
            <v>Big Top</v>
          </cell>
          <cell r="F41">
            <v>45.840409999999999</v>
          </cell>
        </row>
        <row r="42">
          <cell r="E42" t="str">
            <v>Sandy Ranch Windfarm</v>
          </cell>
          <cell r="F42">
            <v>45.840409999999999</v>
          </cell>
        </row>
        <row r="43">
          <cell r="E43" t="str">
            <v>Pacific Canyon Windfarm</v>
          </cell>
          <cell r="F43">
            <v>45.840409999999999</v>
          </cell>
        </row>
        <row r="44">
          <cell r="E44" t="str">
            <v>Four Corners Windfarm</v>
          </cell>
          <cell r="F44">
            <v>45.840409999999999</v>
          </cell>
        </row>
        <row r="45">
          <cell r="E45" t="str">
            <v>Fourmile Canyon Windfarm</v>
          </cell>
          <cell r="F45">
            <v>45.634722222222223</v>
          </cell>
        </row>
        <row r="46">
          <cell r="E46" t="str">
            <v>Threemile Canyon Windfarm</v>
          </cell>
          <cell r="F46">
            <v>45.668055555555554</v>
          </cell>
        </row>
      </sheetData>
      <sheetData sheetId="6">
        <row r="4">
          <cell r="C4" t="str">
            <v>Projects</v>
          </cell>
          <cell r="D4" t="str">
            <v>MWs</v>
          </cell>
          <cell r="E4" t="str">
            <v>Projects</v>
          </cell>
          <cell r="F4" t="str">
            <v>MWs</v>
          </cell>
          <cell r="L4" t="str">
            <v>Check Total</v>
          </cell>
        </row>
        <row r="5">
          <cell r="B5" t="str">
            <v>CA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L5" t="str">
            <v>Doesn't Tie to Queue Tab - Queue is 2608.76 and WeeklyReport is 14256.36</v>
          </cell>
        </row>
        <row r="6">
          <cell r="B6" t="str">
            <v>ID</v>
          </cell>
          <cell r="C6">
            <v>0</v>
          </cell>
          <cell r="D6">
            <v>0</v>
          </cell>
          <cell r="E6">
            <v>2</v>
          </cell>
          <cell r="F6">
            <v>1.84</v>
          </cell>
          <cell r="L6" t="str">
            <v>Doesn't Tie to QF_Name Tab</v>
          </cell>
        </row>
        <row r="7">
          <cell r="B7" t="str">
            <v>OR</v>
          </cell>
          <cell r="C7">
            <v>0</v>
          </cell>
          <cell r="D7">
            <v>0</v>
          </cell>
          <cell r="E7">
            <v>45</v>
          </cell>
          <cell r="F7">
            <v>2478.6699999999996</v>
          </cell>
        </row>
        <row r="8">
          <cell r="B8" t="str">
            <v>UT</v>
          </cell>
          <cell r="C8">
            <v>6</v>
          </cell>
          <cell r="D8">
            <v>408.4</v>
          </cell>
          <cell r="E8">
            <v>67</v>
          </cell>
          <cell r="F8">
            <v>4770.6000000000004</v>
          </cell>
        </row>
        <row r="9">
          <cell r="B9" t="str">
            <v>WA</v>
          </cell>
          <cell r="C9">
            <v>0</v>
          </cell>
          <cell r="D9">
            <v>0</v>
          </cell>
          <cell r="E9">
            <v>1</v>
          </cell>
          <cell r="F9">
            <v>80</v>
          </cell>
        </row>
        <row r="10">
          <cell r="B10" t="str">
            <v>WY</v>
          </cell>
          <cell r="C10">
            <v>26</v>
          </cell>
          <cell r="D10">
            <v>1778.6000000000004</v>
          </cell>
          <cell r="E10">
            <v>40</v>
          </cell>
          <cell r="F10">
            <v>2184.5100000000002</v>
          </cell>
        </row>
        <row r="11">
          <cell r="B11" t="str">
            <v>TOTAL</v>
          </cell>
          <cell r="C11">
            <v>32</v>
          </cell>
          <cell r="D11">
            <v>2187.0000000000005</v>
          </cell>
          <cell r="E11">
            <v>155</v>
          </cell>
          <cell r="F11">
            <v>9515.6200000000008</v>
          </cell>
        </row>
        <row r="13">
          <cell r="B13" t="str">
            <v xml:space="preserve">Prior </v>
          </cell>
        </row>
        <row r="14">
          <cell r="B14" t="str">
            <v>State</v>
          </cell>
          <cell r="C14" t="str">
            <v>Wind</v>
          </cell>
          <cell r="E14" t="str">
            <v>Solar</v>
          </cell>
        </row>
        <row r="15">
          <cell r="C15" t="str">
            <v>Projects</v>
          </cell>
          <cell r="D15" t="str">
            <v>MWs</v>
          </cell>
          <cell r="E15" t="str">
            <v>Projects</v>
          </cell>
          <cell r="F15" t="str">
            <v>MWs</v>
          </cell>
        </row>
        <row r="16">
          <cell r="B16" t="str">
            <v>CA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 t="str">
            <v>ID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 t="str">
            <v>OR</v>
          </cell>
          <cell r="C18">
            <v>1</v>
          </cell>
          <cell r="D18">
            <v>80</v>
          </cell>
          <cell r="E18">
            <v>11</v>
          </cell>
          <cell r="F18">
            <v>456.98</v>
          </cell>
        </row>
        <row r="19">
          <cell r="B19" t="str">
            <v>UT</v>
          </cell>
          <cell r="C19">
            <v>0</v>
          </cell>
          <cell r="D19">
            <v>0</v>
          </cell>
          <cell r="E19">
            <v>24</v>
          </cell>
          <cell r="F19">
            <v>1754</v>
          </cell>
        </row>
        <row r="20">
          <cell r="B20" t="str">
            <v>WA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B21" t="str">
            <v>WY</v>
          </cell>
          <cell r="C21">
            <v>8</v>
          </cell>
          <cell r="D21">
            <v>600</v>
          </cell>
          <cell r="E21">
            <v>6</v>
          </cell>
          <cell r="F21">
            <v>244.9</v>
          </cell>
        </row>
        <row r="22">
          <cell r="B22" t="str">
            <v>TOTAL</v>
          </cell>
          <cell r="C22">
            <v>9</v>
          </cell>
          <cell r="D22">
            <v>680</v>
          </cell>
          <cell r="E22">
            <v>41</v>
          </cell>
          <cell r="F22">
            <v>2455.88</v>
          </cell>
        </row>
        <row r="24">
          <cell r="B24" t="str">
            <v>Delta</v>
          </cell>
        </row>
        <row r="25">
          <cell r="B25" t="str">
            <v>State</v>
          </cell>
          <cell r="C25" t="str">
            <v>Wind</v>
          </cell>
          <cell r="E25" t="str">
            <v>Solar</v>
          </cell>
        </row>
        <row r="26">
          <cell r="C26" t="str">
            <v>Projects</v>
          </cell>
          <cell r="D26" t="str">
            <v>MWs</v>
          </cell>
          <cell r="E26" t="str">
            <v>Projects</v>
          </cell>
          <cell r="F26" t="str">
            <v>MWs</v>
          </cell>
        </row>
        <row r="27">
          <cell r="B27" t="str">
            <v>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B28" t="str">
            <v>ID</v>
          </cell>
          <cell r="C28">
            <v>0</v>
          </cell>
          <cell r="D28">
            <v>0</v>
          </cell>
          <cell r="E28">
            <v>2</v>
          </cell>
          <cell r="F28">
            <v>1.84</v>
          </cell>
        </row>
        <row r="29">
          <cell r="B29" t="str">
            <v>OR</v>
          </cell>
          <cell r="C29">
            <v>-1</v>
          </cell>
          <cell r="D29">
            <v>-80</v>
          </cell>
          <cell r="E29">
            <v>34</v>
          </cell>
          <cell r="F29">
            <v>2021.6899999999996</v>
          </cell>
        </row>
        <row r="30">
          <cell r="B30" t="str">
            <v>UT</v>
          </cell>
          <cell r="C30">
            <v>6</v>
          </cell>
          <cell r="D30">
            <v>408.4</v>
          </cell>
          <cell r="E30">
            <v>43</v>
          </cell>
          <cell r="F30">
            <v>3016.6000000000004</v>
          </cell>
        </row>
        <row r="31">
          <cell r="B31" t="str">
            <v>WA</v>
          </cell>
          <cell r="C31">
            <v>0</v>
          </cell>
          <cell r="D31">
            <v>0</v>
          </cell>
          <cell r="E31">
            <v>1</v>
          </cell>
          <cell r="F31">
            <v>80</v>
          </cell>
        </row>
        <row r="32">
          <cell r="B32" t="str">
            <v>WY</v>
          </cell>
          <cell r="C32">
            <v>18</v>
          </cell>
          <cell r="D32">
            <v>1178.6000000000004</v>
          </cell>
          <cell r="E32">
            <v>34</v>
          </cell>
          <cell r="F32">
            <v>1939.6100000000001</v>
          </cell>
        </row>
        <row r="33">
          <cell r="B33" t="str">
            <v>TOTAL</v>
          </cell>
          <cell r="C33">
            <v>23</v>
          </cell>
          <cell r="D33">
            <v>1507.0000000000005</v>
          </cell>
          <cell r="E33">
            <v>114</v>
          </cell>
          <cell r="F33">
            <v>7059.7400000000007</v>
          </cell>
        </row>
      </sheetData>
      <sheetData sheetId="7">
        <row r="5">
          <cell r="A5" t="str">
            <v>Pricing Request complete            start clock</v>
          </cell>
        </row>
        <row r="6">
          <cell r="A6" t="str">
            <v>Indicative Pricing complete          +30 days              (Company)</v>
          </cell>
        </row>
        <row r="7">
          <cell r="A7" t="str">
            <v>Request for Draft PPA                   +60 days               (QF)</v>
          </cell>
        </row>
        <row r="8">
          <cell r="A8" t="str">
            <v>Draft PPA input completeness   +7 days                 (Company)</v>
          </cell>
        </row>
        <row r="9">
          <cell r="A9" t="str">
            <v>Draft PPA delivered                        +30 days              (Company)</v>
          </cell>
        </row>
        <row r="10">
          <cell r="A10" t="str">
            <v>Executed PPA                                    +5 months          (Both)</v>
          </cell>
        </row>
        <row r="11">
          <cell r="A11" t="str">
            <v>Total                                                      ~9 months</v>
          </cell>
        </row>
        <row r="13">
          <cell r="A13" t="str">
            <v>The scheduled COD can’t be more than ~39 months in the future, or roughly 4/1/2020.</v>
          </cell>
        </row>
        <row r="15">
          <cell r="A15" t="str">
            <v>The proposed COD of November 2020 is beyond the 39 month allowed by Schedule 38.  </v>
          </cell>
        </row>
        <row r="17">
          <cell r="A17" t="str">
            <v xml:space="preserve">(2)  Schedule 38 requires the developer to provide a proposed on-line date.  </v>
          </cell>
        </row>
        <row r="19">
          <cell r="A19" t="str">
            <v xml:space="preserve">Schedule 38 also provides “ … a QF project will typically be removed from the QF pricing queue, and any indicative or proposed prices or agreements will no longer be valid … a change of more than three (3) months in the online date” </v>
          </cell>
        </row>
        <row r="21">
          <cell r="A21" t="str">
            <v xml:space="preserve">As such, the Company cannot accommodate a request for multiple commercial operation dates. </v>
          </cell>
        </row>
        <row r="28">
          <cell r="D28">
            <v>43490</v>
          </cell>
          <cell r="E28">
            <v>44676</v>
          </cell>
        </row>
      </sheetData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Description"/>
      <sheetName val="VDOC"/>
      <sheetName val="6-Degradation"/>
      <sheetName val="0 GRID IRP Solar 4B"/>
      <sheetName val="0-GRID IRP Displaced"/>
      <sheetName val="0-GRID QueueHrlySolar1"/>
      <sheetName val="0-GRID QueueHrlySolar2"/>
      <sheetName val="0-GRID QueueHrlySolarwB"/>
      <sheetName val="WyoWind1"/>
      <sheetName val="WyoWind2"/>
      <sheetName val="0-GRID Load"/>
      <sheetName val="1-GRID Demand"/>
      <sheetName val="2-GRID (Cal ISO)"/>
      <sheetName val="3-GRID-Lewis Losses"/>
      <sheetName val="4-GRID Load Contingency"/>
      <sheetName val="5-GRID p162259"/>
      <sheetName val="7-RAMP Loss"/>
      <sheetName val="not used 8 - UT PG Exports"/>
      <sheetName val="B-GRID (ActualLoadOnly)"/>
      <sheetName val="C-GRID (ID Only)"/>
      <sheetName val="Source - Ramp Losses"/>
      <sheetName val="Source - Station Use"/>
    </sheetNames>
    <sheetDataSet>
      <sheetData sheetId="0" refreshError="1"/>
      <sheetData sheetId="1">
        <row r="1">
          <cell r="N1" t="str">
            <v>999 - UT Sch 38 2018Q4 - Demand CONF _2019 01 25 (2099.81 MW)</v>
          </cell>
        </row>
      </sheetData>
      <sheetData sheetId="2" refreshError="1"/>
      <sheetData sheetId="3" refreshError="1"/>
      <sheetData sheetId="4">
        <row r="97">
          <cell r="M97" t="str">
            <v>OK - Avoided Cost Case Match</v>
          </cell>
        </row>
      </sheetData>
      <sheetData sheetId="5" refreshError="1"/>
      <sheetData sheetId="6" refreshError="1"/>
      <sheetData sheetId="7" refreshError="1"/>
      <sheetData sheetId="8">
        <row r="3">
          <cell r="D3">
            <v>218.05</v>
          </cell>
        </row>
      </sheetData>
      <sheetData sheetId="9">
        <row r="3">
          <cell r="D3">
            <v>48.83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>
        <row r="46">
          <cell r="O46">
            <v>5502.3650418566313</v>
          </cell>
          <cell r="P46">
            <v>1783.0092652807193</v>
          </cell>
        </row>
        <row r="47">
          <cell r="O47">
            <v>3916.8856183800731</v>
          </cell>
          <cell r="P47">
            <v>655.99970524064611</v>
          </cell>
        </row>
        <row r="48">
          <cell r="O48">
            <v>7374.1823956049011</v>
          </cell>
          <cell r="P48">
            <v>462.13037654409789</v>
          </cell>
        </row>
        <row r="49">
          <cell r="O49">
            <v>5295.3660328875867</v>
          </cell>
          <cell r="P49">
            <v>245.99369015531306</v>
          </cell>
        </row>
        <row r="50">
          <cell r="O50">
            <v>10134.937550375722</v>
          </cell>
          <cell r="P50">
            <v>1046.7440886600459</v>
          </cell>
        </row>
        <row r="51">
          <cell r="O51">
            <v>6804.7527019426516</v>
          </cell>
          <cell r="P51">
            <v>878.42343118707379</v>
          </cell>
        </row>
        <row r="52">
          <cell r="O52">
            <v>4417.9796224251832</v>
          </cell>
          <cell r="P52">
            <v>264.12817456138276</v>
          </cell>
        </row>
        <row r="53">
          <cell r="O53">
            <v>5223.4565609418642</v>
          </cell>
          <cell r="P53">
            <v>686.76763185102095</v>
          </cell>
        </row>
        <row r="54">
          <cell r="O54">
            <v>6262.6982720340111</v>
          </cell>
          <cell r="P54">
            <v>556.76378190348373</v>
          </cell>
        </row>
        <row r="55">
          <cell r="O55">
            <v>6278.5764703847553</v>
          </cell>
          <cell r="P55">
            <v>320.8612533078533</v>
          </cell>
        </row>
        <row r="56">
          <cell r="O56">
            <v>4864.8926377579937</v>
          </cell>
          <cell r="P56">
            <v>1156.7035031696748</v>
          </cell>
        </row>
        <row r="57">
          <cell r="O57">
            <v>3504.4329495693805</v>
          </cell>
          <cell r="P57">
            <v>248.91168655322346</v>
          </cell>
        </row>
      </sheetData>
      <sheetData sheetId="21">
        <row r="78">
          <cell r="H78">
            <v>5233</v>
          </cell>
        </row>
        <row r="79">
          <cell r="H79">
            <v>6151</v>
          </cell>
        </row>
        <row r="80">
          <cell r="H80">
            <v>7959</v>
          </cell>
        </row>
        <row r="81">
          <cell r="H81">
            <v>7432</v>
          </cell>
        </row>
        <row r="82">
          <cell r="H82">
            <v>8303</v>
          </cell>
        </row>
        <row r="83">
          <cell r="H83">
            <v>6175</v>
          </cell>
        </row>
        <row r="84">
          <cell r="H84">
            <v>6007</v>
          </cell>
        </row>
        <row r="85">
          <cell r="H85">
            <v>7941</v>
          </cell>
        </row>
        <row r="86">
          <cell r="H86">
            <v>7193</v>
          </cell>
        </row>
        <row r="87">
          <cell r="H87">
            <v>8674</v>
          </cell>
        </row>
        <row r="88">
          <cell r="H88">
            <v>7448</v>
          </cell>
        </row>
        <row r="89">
          <cell r="H89">
            <v>5726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"/>
  <sheetViews>
    <sheetView showGridLines="0" tabSelected="1" zoomScale="80" zoomScaleNormal="80" workbookViewId="0">
      <selection activeCell="H94" sqref="H94"/>
    </sheetView>
  </sheetViews>
  <sheetFormatPr defaultColWidth="9.140625" defaultRowHeight="12.75" x14ac:dyDescent="0.2"/>
  <cols>
    <col min="1" max="1" width="2.85546875" style="1" customWidth="1"/>
    <col min="2" max="2" width="5.5703125" style="1" customWidth="1"/>
    <col min="3" max="3" width="27.7109375" style="2" customWidth="1"/>
    <col min="4" max="4" width="12.85546875" style="2" customWidth="1"/>
    <col min="5" max="5" width="12.5703125" style="2" customWidth="1"/>
    <col min="6" max="6" width="8.7109375" style="2" customWidth="1"/>
    <col min="7" max="7" width="12.7109375" style="3" customWidth="1"/>
    <col min="8" max="8" width="11.5703125" style="2" customWidth="1"/>
    <col min="9" max="9" width="2.42578125" style="1" customWidth="1"/>
    <col min="10" max="10" width="14" style="1" customWidth="1"/>
    <col min="11" max="11" width="9.140625" style="1"/>
    <col min="12" max="12" width="1.7109375" style="1" customWidth="1"/>
    <col min="13" max="13" width="13.7109375" style="1" customWidth="1"/>
    <col min="14" max="16384" width="9.140625" style="1"/>
  </cols>
  <sheetData>
    <row r="1" spans="2:14" ht="6" customHeight="1" x14ac:dyDescent="0.2"/>
    <row r="2" spans="2:14" x14ac:dyDescent="0.2">
      <c r="B2" s="182" t="s">
        <v>0</v>
      </c>
      <c r="C2" s="183"/>
      <c r="D2" s="183"/>
      <c r="E2" s="183"/>
      <c r="F2" s="183"/>
      <c r="G2" s="183"/>
      <c r="H2" s="184"/>
      <c r="J2" s="5" t="s">
        <v>1</v>
      </c>
      <c r="K2" s="5"/>
      <c r="L2" s="6"/>
      <c r="M2" s="6"/>
      <c r="N2" s="4"/>
    </row>
    <row r="3" spans="2:14" ht="25.5" x14ac:dyDescent="0.2">
      <c r="B3" s="7" t="s">
        <v>2</v>
      </c>
      <c r="C3" s="8" t="s">
        <v>3</v>
      </c>
      <c r="D3" s="9" t="s">
        <v>4</v>
      </c>
      <c r="E3" s="9" t="s">
        <v>147</v>
      </c>
      <c r="F3" s="8" t="s">
        <v>5</v>
      </c>
      <c r="G3" s="10" t="s">
        <v>1</v>
      </c>
      <c r="H3" s="9" t="s">
        <v>6</v>
      </c>
      <c r="I3" s="1" t="s">
        <v>7</v>
      </c>
      <c r="J3" s="11" t="s">
        <v>8</v>
      </c>
      <c r="K3" s="11" t="s">
        <v>9</v>
      </c>
      <c r="M3" s="11" t="s">
        <v>8</v>
      </c>
      <c r="N3" s="11" t="s">
        <v>10</v>
      </c>
    </row>
    <row r="4" spans="2:14" ht="4.5" customHeight="1" x14ac:dyDescent="0.2">
      <c r="B4" s="12"/>
      <c r="C4" s="13"/>
      <c r="D4" s="12"/>
      <c r="E4" s="12"/>
      <c r="F4" s="14"/>
      <c r="G4" s="15"/>
      <c r="H4" s="16"/>
    </row>
    <row r="5" spans="2:14" ht="12" customHeight="1" x14ac:dyDescent="0.2">
      <c r="B5" s="17"/>
      <c r="C5" s="18"/>
      <c r="D5" s="19"/>
      <c r="E5" s="19"/>
      <c r="F5" s="20"/>
      <c r="G5" s="21"/>
      <c r="H5" s="22"/>
      <c r="I5" s="23"/>
      <c r="J5" s="24" t="s">
        <v>11</v>
      </c>
      <c r="K5" s="25">
        <v>0.158</v>
      </c>
      <c r="M5" s="24" t="s">
        <v>12</v>
      </c>
      <c r="N5" s="25">
        <v>0.11776428835036618</v>
      </c>
    </row>
    <row r="6" spans="2:14" ht="12" customHeight="1" x14ac:dyDescent="0.2">
      <c r="B6" s="17">
        <v>1</v>
      </c>
      <c r="C6" s="18" t="s">
        <v>13</v>
      </c>
      <c r="D6" s="180">
        <f t="shared" ref="D6:D25" si="0">ROUND(E6*G6,2)</f>
        <v>13.3</v>
      </c>
      <c r="E6" s="180">
        <v>20</v>
      </c>
      <c r="F6" s="20"/>
      <c r="G6" s="176">
        <v>0.66500000000000004</v>
      </c>
      <c r="H6" s="22">
        <v>43709</v>
      </c>
      <c r="I6" s="23"/>
      <c r="J6" s="24" t="s">
        <v>14</v>
      </c>
      <c r="K6" s="25">
        <v>0.37912293315598289</v>
      </c>
      <c r="M6" s="24" t="s">
        <v>15</v>
      </c>
      <c r="N6" s="25">
        <v>0.53861399146353772</v>
      </c>
    </row>
    <row r="7" spans="2:14" ht="12" customHeight="1" x14ac:dyDescent="0.2">
      <c r="B7" s="17">
        <f>B6+1</f>
        <v>2</v>
      </c>
      <c r="C7" s="18" t="s">
        <v>16</v>
      </c>
      <c r="D7" s="180">
        <f t="shared" si="0"/>
        <v>-4.54</v>
      </c>
      <c r="E7" s="180">
        <v>-7</v>
      </c>
      <c r="F7" s="20"/>
      <c r="G7" s="176">
        <v>0.64800000000000002</v>
      </c>
      <c r="H7" s="22"/>
      <c r="I7" s="23"/>
      <c r="J7" s="24" t="s">
        <v>17</v>
      </c>
      <c r="K7" s="25">
        <v>0.59672377662708742</v>
      </c>
      <c r="M7" s="24" t="s">
        <v>18</v>
      </c>
      <c r="N7" s="25">
        <v>0.64803174039612643</v>
      </c>
    </row>
    <row r="8" spans="2:14" ht="12" customHeight="1" x14ac:dyDescent="0.2">
      <c r="B8" s="17">
        <f t="shared" ref="B8:B31" si="1">B7+1</f>
        <v>3</v>
      </c>
      <c r="C8" s="18" t="s">
        <v>19</v>
      </c>
      <c r="D8" s="180">
        <f t="shared" si="0"/>
        <v>-6.48</v>
      </c>
      <c r="E8" s="180">
        <v>-10</v>
      </c>
      <c r="F8" s="20"/>
      <c r="G8" s="176">
        <v>0.64800000000000002</v>
      </c>
      <c r="H8" s="22"/>
      <c r="I8" s="23"/>
      <c r="J8" s="24" t="s">
        <v>20</v>
      </c>
      <c r="K8" s="25">
        <v>1</v>
      </c>
      <c r="M8" s="24" t="s">
        <v>21</v>
      </c>
      <c r="N8" s="25">
        <v>1</v>
      </c>
    </row>
    <row r="9" spans="2:14" ht="12" customHeight="1" x14ac:dyDescent="0.2">
      <c r="B9" s="17">
        <f t="shared" si="1"/>
        <v>4</v>
      </c>
      <c r="C9" s="18" t="s">
        <v>22</v>
      </c>
      <c r="D9" s="180">
        <v>5.93</v>
      </c>
      <c r="E9" s="180">
        <v>5.93</v>
      </c>
      <c r="F9" s="20"/>
      <c r="G9" s="177">
        <v>1</v>
      </c>
      <c r="H9" s="22">
        <v>44197</v>
      </c>
      <c r="J9" s="24" t="s">
        <v>24</v>
      </c>
      <c r="K9" s="25">
        <v>1</v>
      </c>
      <c r="M9" s="24" t="s">
        <v>25</v>
      </c>
      <c r="N9" s="25">
        <v>1</v>
      </c>
    </row>
    <row r="10" spans="2:14" ht="12" customHeight="1" x14ac:dyDescent="0.2">
      <c r="B10" s="17">
        <f t="shared" si="1"/>
        <v>5</v>
      </c>
      <c r="C10" s="18" t="s">
        <v>23</v>
      </c>
      <c r="D10" s="180">
        <f t="shared" si="0"/>
        <v>34.630000000000003</v>
      </c>
      <c r="E10" s="180">
        <v>58</v>
      </c>
      <c r="F10" s="20"/>
      <c r="G10" s="176">
        <v>0.59699999999999998</v>
      </c>
      <c r="H10" s="22">
        <v>44196</v>
      </c>
      <c r="I10" s="23"/>
    </row>
    <row r="11" spans="2:14" ht="12" customHeight="1" x14ac:dyDescent="0.2">
      <c r="B11" s="17">
        <f t="shared" si="1"/>
        <v>6</v>
      </c>
      <c r="C11" s="18" t="s">
        <v>26</v>
      </c>
      <c r="D11" s="180">
        <f t="shared" si="0"/>
        <v>59.7</v>
      </c>
      <c r="E11" s="180">
        <v>100</v>
      </c>
      <c r="F11" s="20"/>
      <c r="G11" s="176">
        <v>0.59699999999999998</v>
      </c>
      <c r="H11" s="22">
        <v>44196</v>
      </c>
    </row>
    <row r="12" spans="2:14" ht="12" customHeight="1" x14ac:dyDescent="0.2">
      <c r="B12" s="17">
        <f t="shared" si="1"/>
        <v>7</v>
      </c>
      <c r="C12" s="18" t="s">
        <v>27</v>
      </c>
      <c r="D12" s="180">
        <f t="shared" si="0"/>
        <v>59.1</v>
      </c>
      <c r="E12" s="180">
        <v>99</v>
      </c>
      <c r="F12" s="20"/>
      <c r="G12" s="176">
        <v>0.59699999999999998</v>
      </c>
      <c r="H12" s="22">
        <v>44165</v>
      </c>
    </row>
    <row r="13" spans="2:14" ht="12" customHeight="1" x14ac:dyDescent="0.2">
      <c r="B13" s="17">
        <f t="shared" si="1"/>
        <v>8</v>
      </c>
      <c r="C13" s="18" t="s">
        <v>28</v>
      </c>
      <c r="D13" s="180">
        <f t="shared" si="0"/>
        <v>29.16</v>
      </c>
      <c r="E13" s="180">
        <v>45</v>
      </c>
      <c r="F13" s="20"/>
      <c r="G13" s="176">
        <v>0.64800000000000002</v>
      </c>
      <c r="H13" s="22">
        <v>44196</v>
      </c>
    </row>
    <row r="14" spans="2:14" ht="12" customHeight="1" x14ac:dyDescent="0.2">
      <c r="B14" s="17">
        <f t="shared" si="1"/>
        <v>9</v>
      </c>
      <c r="C14" s="18" t="s">
        <v>29</v>
      </c>
      <c r="D14" s="180">
        <f t="shared" si="0"/>
        <v>35.64</v>
      </c>
      <c r="E14" s="180">
        <v>55</v>
      </c>
      <c r="F14" s="20"/>
      <c r="G14" s="176">
        <v>0.64800000000000002</v>
      </c>
      <c r="H14" s="22">
        <v>44196</v>
      </c>
    </row>
    <row r="15" spans="2:14" ht="12" customHeight="1" x14ac:dyDescent="0.2">
      <c r="B15" s="17">
        <f t="shared" si="1"/>
        <v>10</v>
      </c>
      <c r="C15" s="18" t="s">
        <v>30</v>
      </c>
      <c r="D15" s="180">
        <f t="shared" si="0"/>
        <v>47.76</v>
      </c>
      <c r="E15" s="180">
        <v>80</v>
      </c>
      <c r="F15" s="20"/>
      <c r="G15" s="176">
        <v>0.59699999999999998</v>
      </c>
      <c r="H15" s="22">
        <v>44196</v>
      </c>
    </row>
    <row r="16" spans="2:14" ht="12" customHeight="1" x14ac:dyDescent="0.2">
      <c r="B16" s="17">
        <f t="shared" si="1"/>
        <v>11</v>
      </c>
      <c r="C16" s="18" t="s">
        <v>31</v>
      </c>
      <c r="D16" s="180">
        <v>0.2</v>
      </c>
      <c r="E16" s="180">
        <v>0.2</v>
      </c>
      <c r="F16" s="20"/>
      <c r="G16" s="176">
        <v>1</v>
      </c>
      <c r="H16" s="22">
        <v>43409</v>
      </c>
    </row>
    <row r="17" spans="2:9" ht="12" customHeight="1" x14ac:dyDescent="0.2">
      <c r="B17" s="17">
        <f t="shared" si="1"/>
        <v>12</v>
      </c>
      <c r="C17" s="18" t="s">
        <v>32</v>
      </c>
      <c r="D17" s="180">
        <f t="shared" si="0"/>
        <v>72.83</v>
      </c>
      <c r="E17" s="180">
        <v>122</v>
      </c>
      <c r="F17" s="20"/>
      <c r="G17" s="27">
        <v>0.59699999999999998</v>
      </c>
      <c r="H17" s="22">
        <v>44136</v>
      </c>
    </row>
    <row r="18" spans="2:9" ht="12" customHeight="1" x14ac:dyDescent="0.2">
      <c r="B18" s="17">
        <f t="shared" si="1"/>
        <v>13</v>
      </c>
      <c r="C18" s="18" t="s">
        <v>33</v>
      </c>
      <c r="D18" s="180">
        <f t="shared" si="0"/>
        <v>46.57</v>
      </c>
      <c r="E18" s="180">
        <v>78</v>
      </c>
      <c r="F18" s="20"/>
      <c r="G18" s="27">
        <v>0.59699999999999998</v>
      </c>
      <c r="H18" s="22">
        <v>44682</v>
      </c>
    </row>
    <row r="19" spans="2:9" ht="12" customHeight="1" x14ac:dyDescent="0.2">
      <c r="B19" s="17">
        <f t="shared" si="1"/>
        <v>14</v>
      </c>
      <c r="C19" s="18" t="s">
        <v>34</v>
      </c>
      <c r="D19" s="180">
        <f t="shared" si="0"/>
        <v>59.7</v>
      </c>
      <c r="E19" s="180">
        <v>100</v>
      </c>
      <c r="F19" s="20"/>
      <c r="G19" s="27">
        <v>0.59699999999999998</v>
      </c>
      <c r="H19" s="22">
        <v>45108</v>
      </c>
    </row>
    <row r="20" spans="2:9" ht="12" customHeight="1" x14ac:dyDescent="0.2">
      <c r="B20" s="17">
        <f t="shared" si="1"/>
        <v>15</v>
      </c>
      <c r="C20" s="18" t="s">
        <v>35</v>
      </c>
      <c r="D20" s="180">
        <f t="shared" si="0"/>
        <v>59.7</v>
      </c>
      <c r="E20" s="180">
        <v>100</v>
      </c>
      <c r="F20" s="20"/>
      <c r="G20" s="27">
        <v>0.59699999999999998</v>
      </c>
      <c r="H20" s="22">
        <v>45809</v>
      </c>
    </row>
    <row r="21" spans="2:9" ht="12" customHeight="1" x14ac:dyDescent="0.2">
      <c r="B21" s="17">
        <f t="shared" si="1"/>
        <v>16</v>
      </c>
      <c r="C21" s="18" t="s">
        <v>36</v>
      </c>
      <c r="D21" s="180">
        <f t="shared" si="0"/>
        <v>59.7</v>
      </c>
      <c r="E21" s="180">
        <v>100</v>
      </c>
      <c r="F21" s="20"/>
      <c r="G21" s="27">
        <v>0.59699999999999998</v>
      </c>
      <c r="H21" s="22">
        <v>46235</v>
      </c>
    </row>
    <row r="22" spans="2:9" ht="12" customHeight="1" x14ac:dyDescent="0.2">
      <c r="B22" s="17">
        <f t="shared" si="1"/>
        <v>17</v>
      </c>
      <c r="C22" s="18" t="s">
        <v>37</v>
      </c>
      <c r="D22" s="180">
        <f t="shared" si="0"/>
        <v>29.85</v>
      </c>
      <c r="E22" s="180">
        <v>50</v>
      </c>
      <c r="F22" s="20"/>
      <c r="G22" s="27">
        <v>0.59699999999999998</v>
      </c>
      <c r="H22" s="22">
        <v>46905</v>
      </c>
    </row>
    <row r="23" spans="2:9" ht="12" customHeight="1" x14ac:dyDescent="0.2">
      <c r="B23" s="17">
        <f t="shared" si="1"/>
        <v>18</v>
      </c>
      <c r="C23" s="18" t="s">
        <v>38</v>
      </c>
      <c r="D23" s="180">
        <f t="shared" si="0"/>
        <v>-37.92</v>
      </c>
      <c r="E23" s="180">
        <v>-240</v>
      </c>
      <c r="F23" s="20"/>
      <c r="G23" s="177">
        <v>0.158</v>
      </c>
      <c r="H23" s="22">
        <v>43770</v>
      </c>
    </row>
    <row r="24" spans="2:9" ht="12" customHeight="1" x14ac:dyDescent="0.2">
      <c r="B24" s="17">
        <f t="shared" si="1"/>
        <v>19</v>
      </c>
      <c r="C24" s="18" t="s">
        <v>39</v>
      </c>
      <c r="D24" s="180">
        <f t="shared" si="0"/>
        <v>-25.44</v>
      </c>
      <c r="E24" s="180">
        <v>-161</v>
      </c>
      <c r="F24" s="20"/>
      <c r="G24" s="177">
        <v>0.158</v>
      </c>
      <c r="H24" s="22">
        <v>44136</v>
      </c>
    </row>
    <row r="25" spans="2:9" ht="12" customHeight="1" x14ac:dyDescent="0.2">
      <c r="B25" s="17">
        <f t="shared" si="1"/>
        <v>20</v>
      </c>
      <c r="C25" s="18" t="s">
        <v>40</v>
      </c>
      <c r="D25" s="180">
        <f t="shared" si="0"/>
        <v>-12.51</v>
      </c>
      <c r="E25" s="180">
        <v>-79.2</v>
      </c>
      <c r="F25" s="20"/>
      <c r="G25" s="177">
        <v>0.158</v>
      </c>
      <c r="H25" s="22">
        <v>44561</v>
      </c>
    </row>
    <row r="26" spans="2:9" ht="12" customHeight="1" x14ac:dyDescent="0.2">
      <c r="B26" s="17">
        <f t="shared" si="1"/>
        <v>21</v>
      </c>
      <c r="C26" s="18" t="s">
        <v>41</v>
      </c>
      <c r="D26" s="180">
        <v>0</v>
      </c>
      <c r="E26" s="180">
        <v>13.3</v>
      </c>
      <c r="F26" s="20"/>
      <c r="G26" s="177">
        <v>0</v>
      </c>
      <c r="H26" s="22">
        <v>43132</v>
      </c>
    </row>
    <row r="27" spans="2:9" ht="12" customHeight="1" x14ac:dyDescent="0.2">
      <c r="B27" s="17">
        <f t="shared" si="1"/>
        <v>22</v>
      </c>
      <c r="C27" s="18" t="s">
        <v>42</v>
      </c>
      <c r="D27" s="180">
        <v>0</v>
      </c>
      <c r="E27" s="180">
        <v>25</v>
      </c>
      <c r="F27" s="20"/>
      <c r="G27" s="177">
        <v>0</v>
      </c>
      <c r="H27" s="22">
        <v>43466</v>
      </c>
    </row>
    <row r="28" spans="2:9" ht="12" customHeight="1" x14ac:dyDescent="0.2">
      <c r="B28" s="17">
        <f t="shared" si="1"/>
        <v>23</v>
      </c>
      <c r="C28" s="18" t="s">
        <v>43</v>
      </c>
      <c r="D28" s="180">
        <v>0</v>
      </c>
      <c r="E28" s="180">
        <v>31.8</v>
      </c>
      <c r="F28" s="20"/>
      <c r="G28" s="177">
        <v>0</v>
      </c>
      <c r="H28" s="22">
        <v>43466</v>
      </c>
    </row>
    <row r="29" spans="2:9" ht="12" customHeight="1" x14ac:dyDescent="0.2">
      <c r="B29" s="17">
        <f t="shared" si="1"/>
        <v>24</v>
      </c>
      <c r="C29" s="18" t="s">
        <v>44</v>
      </c>
      <c r="D29" s="180">
        <v>0</v>
      </c>
      <c r="E29" s="180">
        <v>6.2</v>
      </c>
      <c r="F29" s="20"/>
      <c r="G29" s="177">
        <v>0</v>
      </c>
      <c r="H29" s="22">
        <v>43466</v>
      </c>
    </row>
    <row r="30" spans="2:9" ht="12" customHeight="1" x14ac:dyDescent="0.2">
      <c r="B30" s="17">
        <f t="shared" si="1"/>
        <v>25</v>
      </c>
      <c r="C30" s="18" t="s">
        <v>45</v>
      </c>
      <c r="D30" s="180">
        <v>0</v>
      </c>
      <c r="E30" s="180">
        <v>98</v>
      </c>
      <c r="F30" s="20"/>
      <c r="G30" s="177">
        <v>0</v>
      </c>
      <c r="H30" s="22">
        <v>43466</v>
      </c>
    </row>
    <row r="31" spans="2:9" ht="12" customHeight="1" x14ac:dyDescent="0.2">
      <c r="B31" s="17">
        <f t="shared" si="1"/>
        <v>26</v>
      </c>
      <c r="C31" s="18" t="s">
        <v>46</v>
      </c>
      <c r="D31" s="180">
        <v>0</v>
      </c>
      <c r="E31" s="180">
        <v>30</v>
      </c>
      <c r="F31" s="20"/>
      <c r="G31" s="177">
        <v>0</v>
      </c>
      <c r="H31" s="22">
        <v>43466</v>
      </c>
    </row>
    <row r="32" spans="2:9" ht="12" customHeight="1" x14ac:dyDescent="0.2">
      <c r="B32" s="17">
        <f ca="1">OFFSET(B32,-1,0)+1</f>
        <v>27</v>
      </c>
      <c r="C32" s="28" t="s">
        <v>47</v>
      </c>
      <c r="D32" s="180">
        <f>ROUND(E32*CC_E_Wind,2)</f>
        <v>18.96</v>
      </c>
      <c r="E32" s="180">
        <v>120</v>
      </c>
      <c r="F32" s="20"/>
      <c r="G32" s="177">
        <f>ROUND(D32/E32,4)</f>
        <v>0.158</v>
      </c>
      <c r="H32" s="22">
        <v>44196</v>
      </c>
      <c r="I32" s="29"/>
    </row>
    <row r="33" spans="1:12" ht="12" customHeight="1" x14ac:dyDescent="0.2">
      <c r="B33" s="17">
        <f ca="1">OFFSET(B33,-1,0)+1</f>
        <v>28</v>
      </c>
      <c r="C33" s="30" t="s">
        <v>48</v>
      </c>
      <c r="D33" s="180">
        <v>2.92</v>
      </c>
      <c r="E33" s="180">
        <v>10</v>
      </c>
      <c r="F33" s="20"/>
      <c r="G33" s="178">
        <f>ROUND(D33/E33,2)</f>
        <v>0.28999999999999998</v>
      </c>
      <c r="H33" s="22">
        <v>43466</v>
      </c>
    </row>
    <row r="34" spans="1:12" ht="12" customHeight="1" x14ac:dyDescent="0.2">
      <c r="B34" s="17">
        <f ca="1">OFFSET(B34,-1,0)+1</f>
        <v>29</v>
      </c>
      <c r="C34" s="30" t="s">
        <v>49</v>
      </c>
      <c r="D34" s="180">
        <v>0.56999999999999995</v>
      </c>
      <c r="E34" s="180">
        <v>4.2</v>
      </c>
      <c r="F34" s="20"/>
      <c r="G34" s="178">
        <f>ROUND(D34/E34,2)</f>
        <v>0.14000000000000001</v>
      </c>
      <c r="H34" s="22">
        <v>43466</v>
      </c>
    </row>
    <row r="35" spans="1:12" ht="12" customHeight="1" x14ac:dyDescent="0.2">
      <c r="B35" s="17">
        <f ca="1">OFFSET(B35,-1,0)+1</f>
        <v>30</v>
      </c>
      <c r="C35" s="30" t="s">
        <v>50</v>
      </c>
      <c r="D35" s="180">
        <v>0.98</v>
      </c>
      <c r="E35" s="180">
        <v>1.47</v>
      </c>
      <c r="F35" s="20"/>
      <c r="G35" s="178">
        <f>ROUND(D35/E35,2)</f>
        <v>0.67</v>
      </c>
      <c r="H35" s="22">
        <v>43466</v>
      </c>
    </row>
    <row r="36" spans="1:12" ht="12" customHeight="1" x14ac:dyDescent="0.2">
      <c r="B36" s="31">
        <f ca="1">OFFSET(B36,-1,0)+1</f>
        <v>31</v>
      </c>
      <c r="C36" s="32" t="s">
        <v>51</v>
      </c>
      <c r="D36" s="181">
        <v>3.08</v>
      </c>
      <c r="E36" s="181">
        <v>5</v>
      </c>
      <c r="F36" s="33"/>
      <c r="G36" s="179">
        <f>ROUND(D36/E36,2)</f>
        <v>0.62</v>
      </c>
      <c r="H36" s="34">
        <v>44197</v>
      </c>
    </row>
    <row r="37" spans="1:12" ht="12" customHeight="1" x14ac:dyDescent="0.2"/>
    <row r="38" spans="1:12" ht="15" customHeight="1" x14ac:dyDescent="0.2">
      <c r="B38" s="185" t="s">
        <v>52</v>
      </c>
      <c r="C38" s="186"/>
      <c r="D38" s="35">
        <f>ROUND(SUM(D5:D36),2)</f>
        <v>553.39</v>
      </c>
      <c r="E38" s="35">
        <f>ROUND(SUM(E5:E36),2)</f>
        <v>860.9</v>
      </c>
      <c r="F38" s="36"/>
      <c r="G38" s="37"/>
      <c r="H38" s="38"/>
    </row>
    <row r="39" spans="1:12" ht="9" customHeight="1" x14ac:dyDescent="0.2">
      <c r="A39" s="39"/>
      <c r="B39" s="170"/>
      <c r="C39" s="171"/>
      <c r="D39" s="172"/>
      <c r="E39" s="172"/>
      <c r="F39" s="173"/>
      <c r="G39" s="174"/>
      <c r="H39" s="175"/>
    </row>
    <row r="40" spans="1:12" ht="15" customHeight="1" x14ac:dyDescent="0.2">
      <c r="B40" s="17">
        <v>1</v>
      </c>
      <c r="C40" s="18" t="s">
        <v>53</v>
      </c>
      <c r="D40" s="180">
        <v>25.92</v>
      </c>
      <c r="E40" s="180">
        <v>40</v>
      </c>
      <c r="F40" s="20">
        <v>0.29103767123287672</v>
      </c>
      <c r="G40" s="27">
        <v>0.64800000000000002</v>
      </c>
      <c r="H40" s="22">
        <v>43830</v>
      </c>
      <c r="I40" s="29"/>
    </row>
    <row r="41" spans="1:12" ht="12" customHeight="1" x14ac:dyDescent="0.2">
      <c r="B41" s="17">
        <v>2</v>
      </c>
      <c r="C41" s="18" t="s">
        <v>54</v>
      </c>
      <c r="D41" s="180">
        <v>25.92</v>
      </c>
      <c r="E41" s="180">
        <v>40</v>
      </c>
      <c r="F41" s="20">
        <v>0.30979452054794521</v>
      </c>
      <c r="G41" s="27">
        <v>0.64800000000000002</v>
      </c>
      <c r="H41" s="22">
        <v>43830</v>
      </c>
      <c r="I41" s="29"/>
      <c r="L41" s="23"/>
    </row>
    <row r="42" spans="1:12" ht="12" customHeight="1" x14ac:dyDescent="0.2">
      <c r="B42" s="17">
        <v>3</v>
      </c>
      <c r="C42" s="18" t="s">
        <v>55</v>
      </c>
      <c r="D42" s="180">
        <v>12.96</v>
      </c>
      <c r="E42" s="180">
        <v>20</v>
      </c>
      <c r="F42" s="20">
        <v>0.2791238584474886</v>
      </c>
      <c r="G42" s="27">
        <v>0.64800000000000002</v>
      </c>
      <c r="H42" s="22">
        <v>43466</v>
      </c>
      <c r="L42" s="23"/>
    </row>
    <row r="43" spans="1:12" ht="12" customHeight="1" x14ac:dyDescent="0.2">
      <c r="B43" s="17">
        <v>4</v>
      </c>
      <c r="C43" s="18" t="s">
        <v>56</v>
      </c>
      <c r="D43" s="180">
        <v>25.92</v>
      </c>
      <c r="E43" s="180">
        <v>40</v>
      </c>
      <c r="F43" s="20">
        <v>0.24543093607305935</v>
      </c>
      <c r="G43" s="27">
        <v>0.64800000000000002</v>
      </c>
      <c r="H43" s="22">
        <v>43830</v>
      </c>
      <c r="I43" s="29"/>
      <c r="L43" s="23"/>
    </row>
    <row r="44" spans="1:12" ht="12" customHeight="1" x14ac:dyDescent="0.2">
      <c r="B44" s="17">
        <v>5</v>
      </c>
      <c r="C44" s="18" t="s">
        <v>57</v>
      </c>
      <c r="D44" s="180">
        <v>47.74</v>
      </c>
      <c r="E44" s="180">
        <v>80</v>
      </c>
      <c r="F44" s="20">
        <v>0.24756992009132422</v>
      </c>
      <c r="G44" s="27">
        <v>0.59699999999999998</v>
      </c>
      <c r="H44" s="22">
        <v>43831</v>
      </c>
      <c r="I44" s="29"/>
      <c r="L44" s="23"/>
    </row>
    <row r="45" spans="1:12" ht="12" customHeight="1" x14ac:dyDescent="0.2">
      <c r="B45" s="17">
        <v>6</v>
      </c>
      <c r="C45" s="2" t="s">
        <v>58</v>
      </c>
      <c r="D45" s="180">
        <v>12.64</v>
      </c>
      <c r="E45" s="180">
        <v>80</v>
      </c>
      <c r="F45" s="20">
        <v>0.46554223744292239</v>
      </c>
      <c r="G45" s="27">
        <v>0.158</v>
      </c>
      <c r="H45" s="22">
        <v>44136</v>
      </c>
      <c r="I45" s="29"/>
      <c r="L45" s="23"/>
    </row>
    <row r="46" spans="1:12" ht="12" customHeight="1" x14ac:dyDescent="0.2">
      <c r="B46" s="17">
        <v>7</v>
      </c>
      <c r="C46" s="2" t="s">
        <v>59</v>
      </c>
      <c r="D46" s="180">
        <v>12.64</v>
      </c>
      <c r="E46" s="180">
        <v>80</v>
      </c>
      <c r="F46" s="20">
        <v>0.46554223744292239</v>
      </c>
      <c r="G46" s="27">
        <v>0.158</v>
      </c>
      <c r="H46" s="22">
        <v>44136</v>
      </c>
      <c r="I46" s="29"/>
      <c r="L46" s="23"/>
    </row>
    <row r="47" spans="1:12" ht="12" customHeight="1" x14ac:dyDescent="0.2">
      <c r="B47" s="17">
        <v>8</v>
      </c>
      <c r="C47" s="2" t="s">
        <v>60</v>
      </c>
      <c r="D47" s="180">
        <v>12.64</v>
      </c>
      <c r="E47" s="180">
        <v>80</v>
      </c>
      <c r="F47" s="20">
        <v>0.46554223744292239</v>
      </c>
      <c r="G47" s="27">
        <v>0.158</v>
      </c>
      <c r="H47" s="22">
        <v>44136</v>
      </c>
      <c r="I47" s="29"/>
      <c r="L47" s="23"/>
    </row>
    <row r="48" spans="1:12" ht="12" customHeight="1" x14ac:dyDescent="0.2">
      <c r="B48" s="17">
        <v>9</v>
      </c>
      <c r="C48" s="2" t="s">
        <v>61</v>
      </c>
      <c r="D48" s="180">
        <v>6.32</v>
      </c>
      <c r="E48" s="180">
        <v>40</v>
      </c>
      <c r="F48" s="20">
        <v>0.46554223744292239</v>
      </c>
      <c r="G48" s="27">
        <v>0.158</v>
      </c>
      <c r="H48" s="22">
        <v>44136</v>
      </c>
      <c r="I48" s="29"/>
      <c r="L48" s="23"/>
    </row>
    <row r="49" spans="2:12" ht="12" customHeight="1" x14ac:dyDescent="0.2">
      <c r="B49" s="17">
        <v>10</v>
      </c>
      <c r="C49" s="18" t="s">
        <v>62</v>
      </c>
      <c r="D49" s="180">
        <v>51.84</v>
      </c>
      <c r="E49" s="180">
        <v>80</v>
      </c>
      <c r="F49" s="20">
        <v>0.27113087747859582</v>
      </c>
      <c r="G49" s="27">
        <v>0.64800000000000002</v>
      </c>
      <c r="H49" s="22">
        <v>44531</v>
      </c>
      <c r="I49" s="29"/>
      <c r="L49" s="23"/>
    </row>
    <row r="50" spans="2:12" ht="12" customHeight="1" x14ac:dyDescent="0.2">
      <c r="B50" s="17">
        <v>11</v>
      </c>
      <c r="C50" s="18" t="s">
        <v>63</v>
      </c>
      <c r="D50" s="180">
        <v>51.84</v>
      </c>
      <c r="E50" s="180">
        <v>80</v>
      </c>
      <c r="F50" s="20">
        <v>0.2711315639269406</v>
      </c>
      <c r="G50" s="27">
        <v>0.64800000000000002</v>
      </c>
      <c r="H50" s="22">
        <v>44531</v>
      </c>
      <c r="I50" s="29"/>
      <c r="L50" s="23"/>
    </row>
    <row r="51" spans="2:12" ht="12" customHeight="1" x14ac:dyDescent="0.2">
      <c r="B51" s="17">
        <v>12</v>
      </c>
      <c r="C51" s="18" t="s">
        <v>64</v>
      </c>
      <c r="D51" s="180">
        <v>51.84</v>
      </c>
      <c r="E51" s="180">
        <v>80</v>
      </c>
      <c r="F51" s="20">
        <v>0.26680729280108451</v>
      </c>
      <c r="G51" s="27">
        <v>0.64800000000000002</v>
      </c>
      <c r="H51" s="22">
        <v>44531</v>
      </c>
      <c r="I51" s="29"/>
      <c r="L51" s="23"/>
    </row>
    <row r="52" spans="2:12" ht="12" customHeight="1" x14ac:dyDescent="0.2">
      <c r="B52" s="17">
        <v>13</v>
      </c>
      <c r="C52" s="18" t="s">
        <v>65</v>
      </c>
      <c r="D52" s="180">
        <v>51.84</v>
      </c>
      <c r="E52" s="180">
        <v>80</v>
      </c>
      <c r="F52" s="20">
        <v>0.26680729280108451</v>
      </c>
      <c r="G52" s="27">
        <v>0.64800000000000002</v>
      </c>
      <c r="H52" s="22">
        <v>44531</v>
      </c>
      <c r="I52" s="29"/>
      <c r="L52" s="23"/>
    </row>
    <row r="53" spans="2:12" ht="12" customHeight="1" x14ac:dyDescent="0.2">
      <c r="B53" s="17">
        <v>14</v>
      </c>
      <c r="C53" s="18" t="s">
        <v>66</v>
      </c>
      <c r="D53" s="180">
        <v>51.84</v>
      </c>
      <c r="E53" s="180">
        <v>80</v>
      </c>
      <c r="F53" s="20">
        <v>0.26680729280108451</v>
      </c>
      <c r="G53" s="27">
        <v>0.64800000000000002</v>
      </c>
      <c r="H53" s="22">
        <v>44531</v>
      </c>
      <c r="I53" s="29"/>
      <c r="L53" s="23"/>
    </row>
    <row r="54" spans="2:12" ht="12" customHeight="1" x14ac:dyDescent="0.2">
      <c r="B54" s="17">
        <v>15</v>
      </c>
      <c r="C54" s="18" t="s">
        <v>67</v>
      </c>
      <c r="D54" s="180">
        <v>51.84</v>
      </c>
      <c r="E54" s="180">
        <v>80</v>
      </c>
      <c r="F54" s="20">
        <v>0.26706050228310502</v>
      </c>
      <c r="G54" s="27">
        <v>0.64800000000000002</v>
      </c>
      <c r="H54" s="22">
        <v>44531</v>
      </c>
      <c r="I54" s="29"/>
      <c r="L54" s="23"/>
    </row>
    <row r="55" spans="2:12" ht="12" customHeight="1" x14ac:dyDescent="0.2">
      <c r="B55" s="17">
        <v>16</v>
      </c>
      <c r="C55" s="18" t="s">
        <v>68</v>
      </c>
      <c r="D55" s="180">
        <v>51.84</v>
      </c>
      <c r="E55" s="180">
        <v>80</v>
      </c>
      <c r="F55" s="20">
        <v>0.26706050228310502</v>
      </c>
      <c r="G55" s="27">
        <v>0.64800000000000002</v>
      </c>
      <c r="H55" s="22">
        <v>44531</v>
      </c>
      <c r="I55" s="29"/>
      <c r="L55" s="23"/>
    </row>
    <row r="56" spans="2:12" ht="12" customHeight="1" x14ac:dyDescent="0.2">
      <c r="B56" s="17">
        <v>17</v>
      </c>
      <c r="C56" s="18" t="s">
        <v>69</v>
      </c>
      <c r="D56" s="180">
        <v>51.84</v>
      </c>
      <c r="E56" s="180">
        <v>80</v>
      </c>
      <c r="F56" s="20">
        <v>0.26706050228310502</v>
      </c>
      <c r="G56" s="27">
        <v>0.64800000000000002</v>
      </c>
      <c r="H56" s="22">
        <v>44531</v>
      </c>
      <c r="I56" s="29"/>
      <c r="L56" s="23"/>
    </row>
    <row r="57" spans="2:12" ht="12" customHeight="1" x14ac:dyDescent="0.2">
      <c r="B57" s="17">
        <v>18</v>
      </c>
      <c r="C57" s="18" t="s">
        <v>70</v>
      </c>
      <c r="D57" s="180">
        <v>29.81</v>
      </c>
      <c r="E57" s="180">
        <v>46</v>
      </c>
      <c r="F57" s="20">
        <v>0.28746024171133611</v>
      </c>
      <c r="G57" s="27">
        <v>0.64800000000000002</v>
      </c>
      <c r="H57" s="22">
        <v>43831</v>
      </c>
      <c r="I57" s="29"/>
      <c r="L57" s="23"/>
    </row>
    <row r="58" spans="2:12" ht="12" customHeight="1" x14ac:dyDescent="0.2">
      <c r="B58" s="17">
        <v>19</v>
      </c>
      <c r="C58" s="18" t="s">
        <v>71</v>
      </c>
      <c r="D58" s="180">
        <v>32.4</v>
      </c>
      <c r="E58" s="180">
        <v>50</v>
      </c>
      <c r="F58" s="20">
        <v>0.28897990867579909</v>
      </c>
      <c r="G58" s="27">
        <v>0.64800000000000002</v>
      </c>
      <c r="H58" s="22">
        <v>43617</v>
      </c>
      <c r="I58" s="29"/>
      <c r="L58" s="23"/>
    </row>
    <row r="59" spans="2:12" ht="12" customHeight="1" x14ac:dyDescent="0.2">
      <c r="B59" s="17">
        <v>20</v>
      </c>
      <c r="C59" s="18" t="s">
        <v>72</v>
      </c>
      <c r="D59" s="180">
        <v>32.4</v>
      </c>
      <c r="E59" s="180">
        <v>50</v>
      </c>
      <c r="F59" s="20">
        <v>0.27470314400913243</v>
      </c>
      <c r="G59" s="27">
        <v>0.64800000000000002</v>
      </c>
      <c r="H59" s="22">
        <v>44531</v>
      </c>
      <c r="I59" s="29"/>
      <c r="L59" s="23"/>
    </row>
    <row r="60" spans="2:12" ht="12" customHeight="1" x14ac:dyDescent="0.2">
      <c r="B60" s="17">
        <v>21</v>
      </c>
      <c r="C60" s="18" t="s">
        <v>73</v>
      </c>
      <c r="D60" s="180">
        <v>23.87</v>
      </c>
      <c r="E60" s="180">
        <v>40</v>
      </c>
      <c r="F60" s="20">
        <v>0.30182077625570775</v>
      </c>
      <c r="G60" s="27">
        <v>0.59699999999999998</v>
      </c>
      <c r="H60" s="22">
        <v>44409</v>
      </c>
      <c r="I60" s="29"/>
      <c r="L60" s="23"/>
    </row>
    <row r="61" spans="2:12" ht="12" customHeight="1" x14ac:dyDescent="0.2">
      <c r="B61" s="17">
        <v>22</v>
      </c>
      <c r="C61" s="18" t="s">
        <v>74</v>
      </c>
      <c r="D61" s="180">
        <v>23.87</v>
      </c>
      <c r="E61" s="180">
        <v>40</v>
      </c>
      <c r="F61" s="20">
        <v>0.30182077625570775</v>
      </c>
      <c r="G61" s="27">
        <v>0.59699999999999998</v>
      </c>
      <c r="H61" s="22">
        <v>44409</v>
      </c>
      <c r="I61" s="29"/>
      <c r="L61" s="23"/>
    </row>
    <row r="62" spans="2:12" ht="12" customHeight="1" x14ac:dyDescent="0.2">
      <c r="B62" s="17">
        <v>23</v>
      </c>
      <c r="C62" s="18" t="s">
        <v>75</v>
      </c>
      <c r="D62" s="180">
        <v>47.74</v>
      </c>
      <c r="E62" s="180">
        <v>80</v>
      </c>
      <c r="F62" s="20">
        <v>0.26724315068493149</v>
      </c>
      <c r="G62" s="27">
        <v>0.59699999999999998</v>
      </c>
      <c r="H62" s="22">
        <v>44562</v>
      </c>
      <c r="I62" s="29"/>
      <c r="L62" s="23"/>
    </row>
    <row r="63" spans="2:12" ht="12" customHeight="1" x14ac:dyDescent="0.2">
      <c r="B63" s="17">
        <v>24</v>
      </c>
      <c r="C63" s="18" t="s">
        <v>76</v>
      </c>
      <c r="D63" s="180">
        <v>12.64</v>
      </c>
      <c r="E63" s="180">
        <v>80</v>
      </c>
      <c r="F63" s="20">
        <v>0.36793569254185693</v>
      </c>
      <c r="G63" s="27">
        <v>0.158</v>
      </c>
      <c r="H63" s="22">
        <v>44166</v>
      </c>
      <c r="I63" s="29"/>
      <c r="L63" s="23"/>
    </row>
    <row r="64" spans="2:12" ht="12" customHeight="1" x14ac:dyDescent="0.2">
      <c r="B64" s="17">
        <v>25</v>
      </c>
      <c r="C64" s="18" t="s">
        <v>77</v>
      </c>
      <c r="D64" s="180">
        <v>12.64</v>
      </c>
      <c r="E64" s="180">
        <v>80</v>
      </c>
      <c r="F64" s="20">
        <v>0.36793569254185693</v>
      </c>
      <c r="G64" s="27">
        <v>0.158</v>
      </c>
      <c r="H64" s="22">
        <v>44166</v>
      </c>
      <c r="I64" s="29"/>
      <c r="L64" s="23"/>
    </row>
    <row r="65" spans="2:12" ht="12" customHeight="1" x14ac:dyDescent="0.2">
      <c r="B65" s="17">
        <v>26</v>
      </c>
      <c r="C65" s="18" t="s">
        <v>78</v>
      </c>
      <c r="D65" s="180">
        <v>12.64</v>
      </c>
      <c r="E65" s="180">
        <v>80</v>
      </c>
      <c r="F65" s="20">
        <v>0.36793569254185693</v>
      </c>
      <c r="G65" s="27">
        <v>0.158</v>
      </c>
      <c r="H65" s="22">
        <v>44166</v>
      </c>
      <c r="I65" s="29"/>
      <c r="L65" s="23"/>
    </row>
    <row r="66" spans="2:12" ht="12" customHeight="1" x14ac:dyDescent="0.2">
      <c r="B66" s="17">
        <v>27</v>
      </c>
      <c r="C66" s="18" t="s">
        <v>79</v>
      </c>
      <c r="D66" s="180">
        <v>0.55000000000000004</v>
      </c>
      <c r="E66" s="180">
        <v>0.92</v>
      </c>
      <c r="F66" s="20">
        <v>0.24493746277546155</v>
      </c>
      <c r="G66" s="27">
        <v>0.59799999999999998</v>
      </c>
      <c r="H66" s="22">
        <v>43556</v>
      </c>
      <c r="I66" s="29"/>
      <c r="L66" s="23"/>
    </row>
    <row r="67" spans="2:12" ht="12" customHeight="1" x14ac:dyDescent="0.2">
      <c r="B67" s="17">
        <v>28</v>
      </c>
      <c r="C67" s="18" t="s">
        <v>80</v>
      </c>
      <c r="D67" s="180">
        <v>47.74</v>
      </c>
      <c r="E67" s="180">
        <v>80</v>
      </c>
      <c r="F67" s="20">
        <v>0.30794520547945203</v>
      </c>
      <c r="G67" s="27">
        <v>0.59699999999999998</v>
      </c>
      <c r="H67" s="22">
        <v>44166</v>
      </c>
      <c r="I67" s="29"/>
      <c r="L67" s="23"/>
    </row>
    <row r="68" spans="2:12" ht="12" customHeight="1" x14ac:dyDescent="0.2">
      <c r="B68" s="17">
        <v>29</v>
      </c>
      <c r="C68" s="18" t="s">
        <v>81</v>
      </c>
      <c r="D68" s="180">
        <v>0</v>
      </c>
      <c r="E68" s="180">
        <v>2.44</v>
      </c>
      <c r="F68" s="20">
        <v>1.0011976944382066</v>
      </c>
      <c r="G68" s="27">
        <v>0</v>
      </c>
      <c r="H68" s="22">
        <v>43466</v>
      </c>
      <c r="I68" s="29"/>
      <c r="L68" s="23"/>
    </row>
    <row r="69" spans="2:12" ht="12" customHeight="1" x14ac:dyDescent="0.2">
      <c r="B69" s="17">
        <v>30</v>
      </c>
      <c r="C69" s="18" t="s">
        <v>144</v>
      </c>
      <c r="D69" s="180">
        <v>2.61</v>
      </c>
      <c r="E69" s="180">
        <v>16.5</v>
      </c>
      <c r="F69" s="20">
        <v>0.29492873944928738</v>
      </c>
      <c r="G69" s="27">
        <v>0.158</v>
      </c>
      <c r="H69" s="22">
        <v>43466</v>
      </c>
      <c r="I69" s="29"/>
      <c r="L69" s="23"/>
    </row>
    <row r="70" spans="2:12" ht="12" customHeight="1" x14ac:dyDescent="0.2">
      <c r="B70" s="17">
        <v>31</v>
      </c>
      <c r="C70" s="18" t="s">
        <v>82</v>
      </c>
      <c r="D70" s="180">
        <v>44.69</v>
      </c>
      <c r="E70" s="180">
        <v>74.900000000000006</v>
      </c>
      <c r="F70" s="20">
        <v>0.28492949198627088</v>
      </c>
      <c r="G70" s="27">
        <v>0.59699999999999998</v>
      </c>
      <c r="H70" s="22">
        <v>44562</v>
      </c>
      <c r="I70" s="29"/>
      <c r="L70" s="23"/>
    </row>
    <row r="71" spans="2:12" ht="12" customHeight="1" x14ac:dyDescent="0.2">
      <c r="B71" s="17">
        <v>32</v>
      </c>
      <c r="C71" s="18" t="s">
        <v>83</v>
      </c>
      <c r="D71" s="180">
        <v>29.84</v>
      </c>
      <c r="E71" s="180">
        <v>50</v>
      </c>
      <c r="F71" s="20">
        <v>0.29879921689497718</v>
      </c>
      <c r="G71" s="27">
        <v>0.59699999999999998</v>
      </c>
      <c r="H71" s="22">
        <v>44562</v>
      </c>
      <c r="I71" s="29"/>
      <c r="L71" s="23"/>
    </row>
    <row r="72" spans="2:12" ht="12" customHeight="1" x14ac:dyDescent="0.2">
      <c r="B72" s="17">
        <v>33</v>
      </c>
      <c r="C72" s="18" t="s">
        <v>84</v>
      </c>
      <c r="D72" s="180">
        <v>60.66</v>
      </c>
      <c r="E72" s="180">
        <v>80</v>
      </c>
      <c r="F72" s="20">
        <v>0.38592465753424654</v>
      </c>
      <c r="G72" s="27">
        <v>0.75800000000000001</v>
      </c>
      <c r="H72" s="22">
        <v>44593</v>
      </c>
      <c r="I72" s="29"/>
      <c r="L72" s="23"/>
    </row>
    <row r="73" spans="2:12" ht="12" customHeight="1" x14ac:dyDescent="0.2">
      <c r="B73" s="17">
        <v>34</v>
      </c>
      <c r="C73" s="18" t="s">
        <v>85</v>
      </c>
      <c r="D73" s="180">
        <v>60.66</v>
      </c>
      <c r="E73" s="180">
        <v>80</v>
      </c>
      <c r="F73" s="20">
        <v>0.38592465753424654</v>
      </c>
      <c r="G73" s="27">
        <v>0.75800000000000001</v>
      </c>
      <c r="H73" s="22">
        <v>44593</v>
      </c>
      <c r="I73" s="29"/>
      <c r="L73" s="23"/>
    </row>
    <row r="74" spans="2:12" ht="12" customHeight="1" x14ac:dyDescent="0.2">
      <c r="B74" s="17">
        <v>35</v>
      </c>
      <c r="C74" s="18" t="s">
        <v>86</v>
      </c>
      <c r="D74" s="180">
        <v>60.66</v>
      </c>
      <c r="E74" s="180">
        <v>80</v>
      </c>
      <c r="F74" s="20">
        <v>0.38592465753424654</v>
      </c>
      <c r="G74" s="27">
        <v>0.75800000000000001</v>
      </c>
      <c r="H74" s="22">
        <v>44593</v>
      </c>
      <c r="I74" s="29"/>
      <c r="L74" s="23"/>
    </row>
    <row r="75" spans="2:12" ht="12" customHeight="1" x14ac:dyDescent="0.2">
      <c r="B75" s="17">
        <v>36</v>
      </c>
      <c r="C75" s="18" t="s">
        <v>87</v>
      </c>
      <c r="D75" s="180">
        <v>36.33</v>
      </c>
      <c r="E75" s="180">
        <v>50</v>
      </c>
      <c r="F75" s="20">
        <v>0.31706164383561647</v>
      </c>
      <c r="G75" s="27">
        <v>0.72699999999999998</v>
      </c>
      <c r="H75" s="22">
        <v>44593</v>
      </c>
      <c r="I75" s="29"/>
      <c r="L75" s="23"/>
    </row>
    <row r="76" spans="2:12" ht="12" customHeight="1" x14ac:dyDescent="0.2">
      <c r="B76" s="17">
        <v>37</v>
      </c>
      <c r="C76" s="18" t="s">
        <v>88</v>
      </c>
      <c r="D76" s="180">
        <v>60.66</v>
      </c>
      <c r="E76" s="180">
        <v>80</v>
      </c>
      <c r="F76" s="20">
        <v>0.38592465753424654</v>
      </c>
      <c r="G76" s="27">
        <v>0.75800000000000001</v>
      </c>
      <c r="H76" s="22">
        <v>44593</v>
      </c>
      <c r="I76" s="29"/>
      <c r="L76" s="23"/>
    </row>
    <row r="77" spans="2:12" ht="12" customHeight="1" x14ac:dyDescent="0.2">
      <c r="B77" s="17">
        <v>38</v>
      </c>
      <c r="C77" s="18" t="s">
        <v>89</v>
      </c>
      <c r="D77" s="180">
        <v>60.66</v>
      </c>
      <c r="E77" s="180">
        <v>80</v>
      </c>
      <c r="F77" s="20">
        <v>0.38592465753424654</v>
      </c>
      <c r="G77" s="27">
        <v>0.75800000000000001</v>
      </c>
      <c r="H77" s="22">
        <v>44593</v>
      </c>
      <c r="I77" s="29"/>
      <c r="L77" s="23"/>
    </row>
    <row r="78" spans="2:12" ht="12" customHeight="1" x14ac:dyDescent="0.2">
      <c r="B78" s="17">
        <v>39</v>
      </c>
      <c r="C78" s="18" t="s">
        <v>90</v>
      </c>
      <c r="D78" s="180">
        <v>60.66</v>
      </c>
      <c r="E78" s="180">
        <v>80</v>
      </c>
      <c r="F78" s="20">
        <v>0.38592465753424654</v>
      </c>
      <c r="G78" s="27">
        <v>0.75800000000000001</v>
      </c>
      <c r="H78" s="22">
        <v>44593</v>
      </c>
      <c r="I78" s="29"/>
      <c r="L78" s="23"/>
    </row>
    <row r="79" spans="2:12" ht="12" customHeight="1" x14ac:dyDescent="0.2">
      <c r="B79" s="17">
        <v>40</v>
      </c>
      <c r="C79" s="18" t="s">
        <v>91</v>
      </c>
      <c r="D79" s="180">
        <v>60.66</v>
      </c>
      <c r="E79" s="180">
        <v>80</v>
      </c>
      <c r="F79" s="20">
        <v>0.38592465753424654</v>
      </c>
      <c r="G79" s="27">
        <v>0.75800000000000001</v>
      </c>
      <c r="H79" s="22">
        <v>44593</v>
      </c>
      <c r="I79" s="29"/>
      <c r="L79" s="23"/>
    </row>
    <row r="80" spans="2:12" ht="12" customHeight="1" x14ac:dyDescent="0.2">
      <c r="B80" s="17">
        <v>41</v>
      </c>
      <c r="C80" s="18" t="s">
        <v>92</v>
      </c>
      <c r="D80" s="180">
        <v>34.61</v>
      </c>
      <c r="E80" s="180">
        <v>58</v>
      </c>
      <c r="F80" s="20">
        <v>0.28225869941741455</v>
      </c>
      <c r="G80" s="27">
        <v>0.59699999999999998</v>
      </c>
      <c r="H80" s="22">
        <v>44166</v>
      </c>
      <c r="I80" s="29"/>
      <c r="L80" s="23"/>
    </row>
    <row r="81" spans="2:14" ht="12" customHeight="1" x14ac:dyDescent="0.2">
      <c r="B81" s="17">
        <v>42</v>
      </c>
      <c r="C81" s="18" t="s">
        <v>93</v>
      </c>
      <c r="D81" s="180">
        <v>0</v>
      </c>
      <c r="E81" s="180">
        <v>30</v>
      </c>
      <c r="F81" s="20">
        <v>0.85</v>
      </c>
      <c r="G81" s="27">
        <v>0</v>
      </c>
      <c r="H81" s="22">
        <v>43831</v>
      </c>
      <c r="I81" s="29"/>
      <c r="L81" s="23"/>
    </row>
    <row r="82" spans="2:14" ht="12" hidden="1" customHeight="1" x14ac:dyDescent="0.2">
      <c r="B82" s="17"/>
      <c r="C82" s="18"/>
      <c r="D82" s="19"/>
      <c r="E82" s="19"/>
      <c r="F82" s="41"/>
      <c r="G82" s="21"/>
      <c r="H82" s="26"/>
      <c r="I82" s="23"/>
      <c r="L82" s="23"/>
    </row>
    <row r="83" spans="2:14" ht="12" hidden="1" customHeight="1" x14ac:dyDescent="0.2">
      <c r="B83" s="17"/>
      <c r="C83" s="18"/>
      <c r="D83" s="19"/>
      <c r="E83" s="19"/>
      <c r="F83" s="41"/>
      <c r="G83" s="21"/>
      <c r="H83" s="26"/>
      <c r="I83" s="23"/>
      <c r="L83" s="23"/>
    </row>
    <row r="84" spans="2:14" ht="12" hidden="1" customHeight="1" x14ac:dyDescent="0.2">
      <c r="B84" s="17"/>
      <c r="C84" s="18"/>
      <c r="D84" s="19"/>
      <c r="E84" s="19"/>
      <c r="F84" s="41"/>
      <c r="G84" s="21"/>
      <c r="H84" s="26"/>
      <c r="I84" s="23"/>
      <c r="L84" s="23"/>
    </row>
    <row r="85" spans="2:14" ht="12" hidden="1" customHeight="1" x14ac:dyDescent="0.2">
      <c r="B85" s="17"/>
      <c r="C85" s="18"/>
      <c r="D85" s="19"/>
      <c r="E85" s="19"/>
      <c r="F85" s="20"/>
      <c r="G85" s="21"/>
      <c r="H85" s="22"/>
      <c r="I85" s="23"/>
      <c r="L85" s="23"/>
    </row>
    <row r="86" spans="2:14" ht="12" hidden="1" customHeight="1" x14ac:dyDescent="0.2">
      <c r="B86" s="17"/>
      <c r="C86" s="18"/>
      <c r="D86" s="19"/>
      <c r="E86" s="19"/>
      <c r="F86" s="20"/>
      <c r="G86" s="21"/>
      <c r="H86" s="22"/>
      <c r="I86" s="23"/>
      <c r="J86" s="23"/>
      <c r="K86" s="23"/>
      <c r="L86" s="23"/>
      <c r="N86" s="23"/>
    </row>
    <row r="87" spans="2:14" ht="12.75" hidden="1" customHeight="1" x14ac:dyDescent="0.25">
      <c r="B87" s="17"/>
      <c r="C87" s="18"/>
      <c r="D87" s="42"/>
      <c r="E87" s="19"/>
      <c r="F87" s="20"/>
      <c r="G87" s="21"/>
      <c r="H87" s="22"/>
      <c r="I87" s="23"/>
      <c r="J87" s="23"/>
      <c r="K87" s="23"/>
      <c r="L87" s="23"/>
      <c r="N87" s="23"/>
    </row>
    <row r="88" spans="2:14" ht="12.75" customHeight="1" x14ac:dyDescent="0.2">
      <c r="B88" s="43"/>
      <c r="C88" s="44"/>
      <c r="D88" s="45"/>
      <c r="E88" s="45"/>
      <c r="F88" s="46"/>
      <c r="G88" s="47"/>
      <c r="H88" s="34"/>
    </row>
    <row r="89" spans="2:14" ht="12.75" customHeight="1" x14ac:dyDescent="0.2">
      <c r="B89" s="185" t="s">
        <v>94</v>
      </c>
      <c r="C89" s="186"/>
      <c r="D89" s="35">
        <f>SUM(D40:D88)</f>
        <v>1446.4200000000003</v>
      </c>
      <c r="E89" s="35">
        <f>SUM(E40:E88)</f>
        <v>2608.7600000000002</v>
      </c>
      <c r="F89" s="36"/>
      <c r="G89" s="48"/>
      <c r="H89" s="38"/>
    </row>
    <row r="90" spans="2:14" ht="7.5" customHeight="1" x14ac:dyDescent="0.2">
      <c r="B90" s="2"/>
      <c r="D90" s="49"/>
      <c r="E90" s="50"/>
      <c r="G90" s="40"/>
    </row>
    <row r="91" spans="2:14" ht="12" customHeight="1" x14ac:dyDescent="0.2">
      <c r="B91" s="187" t="s">
        <v>95</v>
      </c>
      <c r="C91" s="188"/>
      <c r="D91" s="51">
        <f>ROUND(D38+D89,2)</f>
        <v>1999.81</v>
      </c>
      <c r="E91" s="51">
        <f>E38+E89</f>
        <v>3469.6600000000003</v>
      </c>
      <c r="F91" s="52"/>
      <c r="G91" s="53"/>
      <c r="H91" s="54"/>
    </row>
    <row r="92" spans="2:14" ht="6" customHeight="1" x14ac:dyDescent="0.2">
      <c r="B92" s="55"/>
      <c r="C92" s="55"/>
      <c r="D92" s="56"/>
      <c r="E92" s="57"/>
      <c r="F92" s="55"/>
      <c r="G92" s="58"/>
      <c r="H92" s="55"/>
    </row>
    <row r="93" spans="2:14" x14ac:dyDescent="0.2">
      <c r="B93" s="59">
        <f ca="1">MAX(B12:B89)+1</f>
        <v>43</v>
      </c>
      <c r="C93" s="60" t="s">
        <v>143</v>
      </c>
      <c r="D93" s="61">
        <f>ROUND(E93*CC_E_Gas,2)</f>
        <v>100</v>
      </c>
      <c r="E93" s="61">
        <v>100</v>
      </c>
      <c r="F93" s="62">
        <v>0.85</v>
      </c>
      <c r="G93" s="63">
        <f>ROUND(D93/E93,3)</f>
        <v>1</v>
      </c>
      <c r="H93" s="38">
        <v>43466</v>
      </c>
      <c r="I93" s="23"/>
    </row>
    <row r="94" spans="2:14" x14ac:dyDescent="0.2">
      <c r="B94" s="187" t="s">
        <v>96</v>
      </c>
      <c r="C94" s="189"/>
      <c r="D94" s="51">
        <f>ROUND(D91+D93,2)</f>
        <v>2099.81</v>
      </c>
      <c r="E94" s="51">
        <f>ROUND(E91+E93,2)</f>
        <v>3569.66</v>
      </c>
      <c r="F94" s="52"/>
      <c r="G94" s="65"/>
      <c r="H94" s="54"/>
    </row>
    <row r="95" spans="2:14" ht="7.5" customHeight="1" x14ac:dyDescent="0.2">
      <c r="B95" s="55"/>
      <c r="C95" s="55"/>
      <c r="D95" s="66"/>
      <c r="E95" s="57"/>
      <c r="F95" s="55"/>
      <c r="G95" s="58"/>
      <c r="H95" s="55"/>
    </row>
    <row r="98" spans="4:4" x14ac:dyDescent="0.2">
      <c r="D98" s="67"/>
    </row>
  </sheetData>
  <mergeCells count="5">
    <mergeCell ref="B2:H2"/>
    <mergeCell ref="B38:C38"/>
    <mergeCell ref="B89:C89"/>
    <mergeCell ref="B91:C91"/>
    <mergeCell ref="B94:C94"/>
  </mergeCells>
  <conditionalFormatting sqref="E15">
    <cfRule type="expression" dxfId="1250" priority="1309">
      <formula>AND(ISLOGICAL(#REF!),#REF!=FALSE)</formula>
    </cfRule>
  </conditionalFormatting>
  <conditionalFormatting sqref="E11">
    <cfRule type="expression" dxfId="1249" priority="1307">
      <formula>AND(ISLOGICAL(#REF!),#REF!=FALSE)</formula>
    </cfRule>
  </conditionalFormatting>
  <conditionalFormatting sqref="H11">
    <cfRule type="expression" dxfId="1248" priority="1308">
      <formula>AND(ISLOGICAL(#REF!),#REF!=FALSE)</formula>
    </cfRule>
  </conditionalFormatting>
  <conditionalFormatting sqref="H13">
    <cfRule type="expression" dxfId="1247" priority="1258">
      <formula>AND(ISLOGICAL(#REF!),#REF!=FALSE)</formula>
    </cfRule>
  </conditionalFormatting>
  <conditionalFormatting sqref="H14">
    <cfRule type="expression" dxfId="1246" priority="1257">
      <formula>AND(ISLOGICAL(#REF!),#REF!=FALSE)</formula>
    </cfRule>
  </conditionalFormatting>
  <conditionalFormatting sqref="H15">
    <cfRule type="expression" dxfId="1245" priority="1256">
      <formula>AND(ISLOGICAL(#REF!),#REF!=FALSE)</formula>
    </cfRule>
  </conditionalFormatting>
  <conditionalFormatting sqref="E17:E22 H18:H22">
    <cfRule type="expression" dxfId="1244" priority="1253">
      <formula>AND(ISLOGICAL(#REF!),#REF!=FALSE)</formula>
    </cfRule>
  </conditionalFormatting>
  <conditionalFormatting sqref="E17:E22 H18:H22">
    <cfRule type="expression" dxfId="1243" priority="1252">
      <formula>AND(ISLOGICAL(#REF!),#REF!=FALSE)</formula>
    </cfRule>
  </conditionalFormatting>
  <conditionalFormatting sqref="H17">
    <cfRule type="expression" dxfId="1242" priority="1251">
      <formula>AND(ISLOGICAL(#REF!),#REF!=FALSE)</formula>
    </cfRule>
  </conditionalFormatting>
  <conditionalFormatting sqref="H17">
    <cfRule type="expression" dxfId="1241" priority="1250">
      <formula>AND(ISLOGICAL(#REF!),#REF!=FALSE)</formula>
    </cfRule>
  </conditionalFormatting>
  <conditionalFormatting sqref="H32">
    <cfRule type="expression" dxfId="1240" priority="1243">
      <formula>AND(ISLOGICAL(#REF!),#REF!=FALSE)</formula>
    </cfRule>
  </conditionalFormatting>
  <conditionalFormatting sqref="E32">
    <cfRule type="expression" dxfId="1239" priority="1242">
      <formula>AND(ISLOGICAL(#REF!),#REF!=FALSE)</formula>
    </cfRule>
  </conditionalFormatting>
  <conditionalFormatting sqref="H57:H58 E57:E58">
    <cfRule type="expression" dxfId="1238" priority="1235">
      <formula>AND(ISLOGICAL(#REF!),#REF!=FALSE)</formula>
    </cfRule>
  </conditionalFormatting>
  <conditionalFormatting sqref="E40 H40 E50:E51 H50:H51">
    <cfRule type="expression" dxfId="1237" priority="1236">
      <formula>AND(ISLOGICAL(#REF!),#REF!=FALSE)</formula>
    </cfRule>
  </conditionalFormatting>
  <conditionalFormatting sqref="E50 H50">
    <cfRule type="expression" dxfId="1236" priority="1234">
      <formula>AND(ISLOGICAL(#REF!),#REF!=FALSE)</formula>
    </cfRule>
  </conditionalFormatting>
  <conditionalFormatting sqref="E50 H50">
    <cfRule type="expression" dxfId="1235" priority="1233">
      <formula>AND(ISLOGICAL(#REF!),#REF!=FALSE)</formula>
    </cfRule>
  </conditionalFormatting>
  <conditionalFormatting sqref="E50 H50">
    <cfRule type="expression" dxfId="1234" priority="1230">
      <formula>AND(ISLOGICAL(#REF!),#REF!=FALSE)</formula>
    </cfRule>
  </conditionalFormatting>
  <conditionalFormatting sqref="E40">
    <cfRule type="expression" dxfId="1233" priority="1231">
      <formula>AND(ISLOGICAL(#REF!),#REF!=FALSE)</formula>
    </cfRule>
  </conditionalFormatting>
  <conditionalFormatting sqref="H40">
    <cfRule type="expression" dxfId="1232" priority="1232">
      <formula>AND(ISLOGICAL(#REF!),#REF!=FALSE)</formula>
    </cfRule>
  </conditionalFormatting>
  <conditionalFormatting sqref="H44 H72 E44 E72">
    <cfRule type="expression" dxfId="1231" priority="1229">
      <formula>AND(ISLOGICAL(#REF!),#REF!=FALSE)</formula>
    </cfRule>
  </conditionalFormatting>
  <conditionalFormatting sqref="E50 H50">
    <cfRule type="expression" dxfId="1230" priority="1228">
      <formula>AND(ISLOGICAL(#REF!),#REF!=FALSE)</formula>
    </cfRule>
  </conditionalFormatting>
  <conditionalFormatting sqref="E50 H50">
    <cfRule type="expression" dxfId="1229" priority="1227">
      <formula>AND(ISLOGICAL(#REF!),#REF!=FALSE)</formula>
    </cfRule>
  </conditionalFormatting>
  <conditionalFormatting sqref="H50 E50">
    <cfRule type="expression" dxfId="1228" priority="1226">
      <formula>AND(ISLOGICAL(#REF!),#REF!=FALSE)</formula>
    </cfRule>
  </conditionalFormatting>
  <conditionalFormatting sqref="H50">
    <cfRule type="expression" dxfId="1227" priority="1223">
      <formula>AND(ISLOGICAL(#REF!),#REF!=FALSE)</formula>
    </cfRule>
  </conditionalFormatting>
  <conditionalFormatting sqref="E50">
    <cfRule type="expression" dxfId="1226" priority="1224">
      <formula>AND(ISLOGICAL(#REF!),#REF!=FALSE)</formula>
    </cfRule>
  </conditionalFormatting>
  <conditionalFormatting sqref="H50">
    <cfRule type="expression" dxfId="1225" priority="1225">
      <formula>AND(ISLOGICAL(#REF!),#REF!=FALSE)</formula>
    </cfRule>
  </conditionalFormatting>
  <conditionalFormatting sqref="H44 H72 H57:H58 E57:E58">
    <cfRule type="expression" dxfId="1224" priority="1222">
      <formula>AND(ISLOGICAL(#REF!),#REF!=FALSE)</formula>
    </cfRule>
  </conditionalFormatting>
  <conditionalFormatting sqref="E50:E53 H49:H54">
    <cfRule type="expression" dxfId="1223" priority="1221">
      <formula>AND(ISLOGICAL(#REF!),#REF!=FALSE)</formula>
    </cfRule>
  </conditionalFormatting>
  <conditionalFormatting sqref="E41 H41">
    <cfRule type="expression" dxfId="1222" priority="1220">
      <formula>AND(ISLOGICAL(#REF!),#REF!=FALSE)</formula>
    </cfRule>
  </conditionalFormatting>
  <conditionalFormatting sqref="E43 H43">
    <cfRule type="expression" dxfId="1221" priority="1219">
      <formula>AND(ISLOGICAL(#REF!),#REF!=FALSE)</formula>
    </cfRule>
  </conditionalFormatting>
  <conditionalFormatting sqref="E43 H43">
    <cfRule type="expression" dxfId="1220" priority="1218">
      <formula>AND(ISLOGICAL(#REF!),#REF!=FALSE)</formula>
    </cfRule>
  </conditionalFormatting>
  <conditionalFormatting sqref="H43 E43">
    <cfRule type="expression" dxfId="1219" priority="1217">
      <formula>AND(ISLOGICAL(#REF!),#REF!=FALSE)</formula>
    </cfRule>
  </conditionalFormatting>
  <conditionalFormatting sqref="H43">
    <cfRule type="expression" dxfId="1218" priority="1214">
      <formula>AND(ISLOGICAL(#REF!),#REF!=FALSE)</formula>
    </cfRule>
  </conditionalFormatting>
  <conditionalFormatting sqref="E43">
    <cfRule type="expression" dxfId="1217" priority="1215">
      <formula>AND(ISLOGICAL(#REF!),#REF!=FALSE)</formula>
    </cfRule>
  </conditionalFormatting>
  <conditionalFormatting sqref="H43">
    <cfRule type="expression" dxfId="1216" priority="1216">
      <formula>AND(ISLOGICAL(#REF!),#REF!=FALSE)</formula>
    </cfRule>
  </conditionalFormatting>
  <conditionalFormatting sqref="H44 H72 E44 E72 E57:E58 H57:H58">
    <cfRule type="expression" dxfId="1215" priority="1213">
      <formula>AND(ISLOGICAL(#REF!),#REF!=FALSE)</formula>
    </cfRule>
  </conditionalFormatting>
  <conditionalFormatting sqref="E49:E54 H49:H54">
    <cfRule type="expression" dxfId="1214" priority="1211">
      <formula>AND(ISLOGICAL(#REF!),#REF!=FALSE)</formula>
    </cfRule>
  </conditionalFormatting>
  <conditionalFormatting sqref="H52">
    <cfRule type="expression" dxfId="1213" priority="1212">
      <formula>AND(ISLOGICAL(#REF!),#REF!=FALSE)</formula>
    </cfRule>
  </conditionalFormatting>
  <conditionalFormatting sqref="E49:E51 H49:H51 E54 H54 H44 H72 E44 E72 E57:E58 H57:H58">
    <cfRule type="expression" dxfId="1212" priority="1210">
      <formula>AND(ISLOGICAL(#REF!),#REF!=FALSE)</formula>
    </cfRule>
  </conditionalFormatting>
  <conditionalFormatting sqref="H54 E54">
    <cfRule type="expression" dxfId="1211" priority="1209">
      <formula>AND(ISLOGICAL(#REF!),#REF!=FALSE)</formula>
    </cfRule>
  </conditionalFormatting>
  <conditionalFormatting sqref="E54 H54">
    <cfRule type="expression" dxfId="1210" priority="1208">
      <formula>AND(ISLOGICAL(#REF!),#REF!=FALSE)</formula>
    </cfRule>
  </conditionalFormatting>
  <conditionalFormatting sqref="H54">
    <cfRule type="expression" dxfId="1209" priority="1207">
      <formula>AND(ISLOGICAL(#REF!),#REF!=FALSE)</formula>
    </cfRule>
  </conditionalFormatting>
  <conditionalFormatting sqref="E54 H54">
    <cfRule type="expression" dxfId="1208" priority="1206">
      <formula>AND(ISLOGICAL(#REF!),#REF!=FALSE)</formula>
    </cfRule>
  </conditionalFormatting>
  <conditionalFormatting sqref="E54 H54">
    <cfRule type="expression" dxfId="1207" priority="1205">
      <formula>AND(ISLOGICAL(#REF!),#REF!=FALSE)</formula>
    </cfRule>
  </conditionalFormatting>
  <conditionalFormatting sqref="H54">
    <cfRule type="expression" dxfId="1206" priority="1204">
      <formula>AND(ISLOGICAL(#REF!),#REF!=FALSE)</formula>
    </cfRule>
  </conditionalFormatting>
  <conditionalFormatting sqref="E54 H54">
    <cfRule type="expression" dxfId="1205" priority="1203">
      <formula>AND(ISLOGICAL(#REF!),#REF!=FALSE)</formula>
    </cfRule>
  </conditionalFormatting>
  <conditionalFormatting sqref="H54 E54">
    <cfRule type="expression" dxfId="1204" priority="1202">
      <formula>AND(ISLOGICAL(#REF!),#REF!=FALSE)</formula>
    </cfRule>
  </conditionalFormatting>
  <conditionalFormatting sqref="E54 H54">
    <cfRule type="expression" dxfId="1203" priority="1200">
      <formula>AND(ISLOGICAL(#REF!),#REF!=FALSE)</formula>
    </cfRule>
  </conditionalFormatting>
  <conditionalFormatting sqref="H54">
    <cfRule type="expression" dxfId="1202" priority="1201">
      <formula>AND(ISLOGICAL(#REF!),#REF!=FALSE)</formula>
    </cfRule>
  </conditionalFormatting>
  <conditionalFormatting sqref="H54">
    <cfRule type="expression" dxfId="1201" priority="1199">
      <formula>AND(ISLOGICAL(#REF!),#REF!=FALSE)</formula>
    </cfRule>
  </conditionalFormatting>
  <conditionalFormatting sqref="H44 H72 E44 E72 H57:H58 E57:E58">
    <cfRule type="expression" dxfId="1200" priority="1237">
      <formula>AND(ISLOGICAL(#REF!),#REF!=FALSE)</formula>
    </cfRule>
  </conditionalFormatting>
  <conditionalFormatting sqref="H54 E54">
    <cfRule type="expression" dxfId="1199" priority="1198">
      <formula>AND(ISLOGICAL(#REF!),#REF!=FALSE)</formula>
    </cfRule>
  </conditionalFormatting>
  <conditionalFormatting sqref="E43 H43">
    <cfRule type="expression" dxfId="1198" priority="1197">
      <formula>AND(ISLOGICAL(#REF!),#REF!=FALSE)</formula>
    </cfRule>
  </conditionalFormatting>
  <conditionalFormatting sqref="E43 H43">
    <cfRule type="expression" dxfId="1197" priority="1196">
      <formula>AND(ISLOGICAL(#REF!),#REF!=FALSE)</formula>
    </cfRule>
  </conditionalFormatting>
  <conditionalFormatting sqref="H43 E43">
    <cfRule type="expression" dxfId="1196" priority="1195">
      <formula>AND(ISLOGICAL(#REF!),#REF!=FALSE)</formula>
    </cfRule>
  </conditionalFormatting>
  <conditionalFormatting sqref="H43">
    <cfRule type="expression" dxfId="1195" priority="1192">
      <formula>AND(ISLOGICAL(#REF!),#REF!=FALSE)</formula>
    </cfRule>
  </conditionalFormatting>
  <conditionalFormatting sqref="E43">
    <cfRule type="expression" dxfId="1194" priority="1193">
      <formula>AND(ISLOGICAL(#REF!),#REF!=FALSE)</formula>
    </cfRule>
  </conditionalFormatting>
  <conditionalFormatting sqref="H43">
    <cfRule type="expression" dxfId="1193" priority="1194">
      <formula>AND(ISLOGICAL(#REF!),#REF!=FALSE)</formula>
    </cfRule>
  </conditionalFormatting>
  <conditionalFormatting sqref="H52 E52">
    <cfRule type="expression" dxfId="1192" priority="1190">
      <formula>AND(ISLOGICAL(#REF!),#REF!=FALSE)</formula>
    </cfRule>
  </conditionalFormatting>
  <conditionalFormatting sqref="H52">
    <cfRule type="expression" dxfId="1191" priority="1191">
      <formula>AND(ISLOGICAL(#REF!),#REF!=FALSE)</formula>
    </cfRule>
  </conditionalFormatting>
  <conditionalFormatting sqref="H52">
    <cfRule type="expression" dxfId="1190" priority="1189">
      <formula>AND(ISLOGICAL(#REF!),#REF!=FALSE)</formula>
    </cfRule>
  </conditionalFormatting>
  <conditionalFormatting sqref="H53 E53">
    <cfRule type="expression" dxfId="1189" priority="1187">
      <formula>AND(ISLOGICAL(#REF!),#REF!=FALSE)</formula>
    </cfRule>
  </conditionalFormatting>
  <conditionalFormatting sqref="H53">
    <cfRule type="expression" dxfId="1188" priority="1188">
      <formula>AND(ISLOGICAL(#REF!),#REF!=FALSE)</formula>
    </cfRule>
  </conditionalFormatting>
  <conditionalFormatting sqref="H53">
    <cfRule type="expression" dxfId="1187" priority="1186">
      <formula>AND(ISLOGICAL(#REF!),#REF!=FALSE)</formula>
    </cfRule>
  </conditionalFormatting>
  <conditionalFormatting sqref="E50 H50">
    <cfRule type="expression" dxfId="1186" priority="1185">
      <formula>AND(ISLOGICAL(#REF!),#REF!=FALSE)</formula>
    </cfRule>
  </conditionalFormatting>
  <conditionalFormatting sqref="E50 H50">
    <cfRule type="expression" dxfId="1185" priority="1184">
      <formula>AND(ISLOGICAL(#REF!),#REF!=FALSE)</formula>
    </cfRule>
  </conditionalFormatting>
  <conditionalFormatting sqref="H50 E50">
    <cfRule type="expression" dxfId="1184" priority="1183">
      <formula>AND(ISLOGICAL(#REF!),#REF!=FALSE)</formula>
    </cfRule>
  </conditionalFormatting>
  <conditionalFormatting sqref="H50">
    <cfRule type="expression" dxfId="1183" priority="1182">
      <formula>AND(ISLOGICAL(#REF!),#REF!=FALSE)</formula>
    </cfRule>
  </conditionalFormatting>
  <conditionalFormatting sqref="H50 E50">
    <cfRule type="expression" dxfId="1182" priority="1181">
      <formula>AND(ISLOGICAL(#REF!),#REF!=FALSE)</formula>
    </cfRule>
  </conditionalFormatting>
  <conditionalFormatting sqref="E50 H50">
    <cfRule type="expression" dxfId="1181" priority="1180">
      <formula>AND(ISLOGICAL(#REF!),#REF!=FALSE)</formula>
    </cfRule>
  </conditionalFormatting>
  <conditionalFormatting sqref="H50 E50">
    <cfRule type="expression" dxfId="1180" priority="1178">
      <formula>AND(ISLOGICAL(#REF!),#REF!=FALSE)</formula>
    </cfRule>
  </conditionalFormatting>
  <conditionalFormatting sqref="H50">
    <cfRule type="expression" dxfId="1179" priority="1179">
      <formula>AND(ISLOGICAL(#REF!),#REF!=FALSE)</formula>
    </cfRule>
  </conditionalFormatting>
  <conditionalFormatting sqref="H50">
    <cfRule type="expression" dxfId="1178" priority="1177">
      <formula>AND(ISLOGICAL(#REF!),#REF!=FALSE)</formula>
    </cfRule>
  </conditionalFormatting>
  <conditionalFormatting sqref="H50 E50">
    <cfRule type="expression" dxfId="1177" priority="1176">
      <formula>AND(ISLOGICAL(#REF!),#REF!=FALSE)</formula>
    </cfRule>
  </conditionalFormatting>
  <conditionalFormatting sqref="E50 H50">
    <cfRule type="expression" dxfId="1176" priority="1175">
      <formula>AND(ISLOGICAL(#REF!),#REF!=FALSE)</formula>
    </cfRule>
  </conditionalFormatting>
  <conditionalFormatting sqref="H50">
    <cfRule type="expression" dxfId="1175" priority="1174">
      <formula>AND(ISLOGICAL(#REF!),#REF!=FALSE)</formula>
    </cfRule>
  </conditionalFormatting>
  <conditionalFormatting sqref="E50 H50">
    <cfRule type="expression" dxfId="1174" priority="1173">
      <formula>AND(ISLOGICAL(#REF!),#REF!=FALSE)</formula>
    </cfRule>
  </conditionalFormatting>
  <conditionalFormatting sqref="E50 H50">
    <cfRule type="expression" dxfId="1173" priority="1172">
      <formula>AND(ISLOGICAL(#REF!),#REF!=FALSE)</formula>
    </cfRule>
  </conditionalFormatting>
  <conditionalFormatting sqref="H50">
    <cfRule type="expression" dxfId="1172" priority="1171">
      <formula>AND(ISLOGICAL(#REF!),#REF!=FALSE)</formula>
    </cfRule>
  </conditionalFormatting>
  <conditionalFormatting sqref="E50 H50">
    <cfRule type="expression" dxfId="1171" priority="1170">
      <formula>AND(ISLOGICAL(#REF!),#REF!=FALSE)</formula>
    </cfRule>
  </conditionalFormatting>
  <conditionalFormatting sqref="H50 E50">
    <cfRule type="expression" dxfId="1170" priority="1169">
      <formula>AND(ISLOGICAL(#REF!),#REF!=FALSE)</formula>
    </cfRule>
  </conditionalFormatting>
  <conditionalFormatting sqref="E50 H50">
    <cfRule type="expression" dxfId="1169" priority="1167">
      <formula>AND(ISLOGICAL(#REF!),#REF!=FALSE)</formula>
    </cfRule>
  </conditionalFormatting>
  <conditionalFormatting sqref="H50">
    <cfRule type="expression" dxfId="1168" priority="1168">
      <formula>AND(ISLOGICAL(#REF!),#REF!=FALSE)</formula>
    </cfRule>
  </conditionalFormatting>
  <conditionalFormatting sqref="H50">
    <cfRule type="expression" dxfId="1167" priority="1166">
      <formula>AND(ISLOGICAL(#REF!),#REF!=FALSE)</formula>
    </cfRule>
  </conditionalFormatting>
  <conditionalFormatting sqref="E54 H54">
    <cfRule type="expression" dxfId="1166" priority="1165">
      <formula>AND(ISLOGICAL(#REF!),#REF!=FALSE)</formula>
    </cfRule>
  </conditionalFormatting>
  <conditionalFormatting sqref="E54 H54">
    <cfRule type="expression" dxfId="1165" priority="1164">
      <formula>AND(ISLOGICAL(#REF!),#REF!=FALSE)</formula>
    </cfRule>
  </conditionalFormatting>
  <conditionalFormatting sqref="H54 E54">
    <cfRule type="expression" dxfId="1164" priority="1163">
      <formula>AND(ISLOGICAL(#REF!),#REF!=FALSE)</formula>
    </cfRule>
  </conditionalFormatting>
  <conditionalFormatting sqref="H54">
    <cfRule type="expression" dxfId="1163" priority="1160">
      <formula>AND(ISLOGICAL(#REF!),#REF!=FALSE)</formula>
    </cfRule>
  </conditionalFormatting>
  <conditionalFormatting sqref="E54">
    <cfRule type="expression" dxfId="1162" priority="1161">
      <formula>AND(ISLOGICAL(#REF!),#REF!=FALSE)</formula>
    </cfRule>
  </conditionalFormatting>
  <conditionalFormatting sqref="H54">
    <cfRule type="expression" dxfId="1161" priority="1162">
      <formula>AND(ISLOGICAL(#REF!),#REF!=FALSE)</formula>
    </cfRule>
  </conditionalFormatting>
  <conditionalFormatting sqref="H52 E52">
    <cfRule type="expression" dxfId="1160" priority="1158">
      <formula>AND(ISLOGICAL(#REF!),#REF!=FALSE)</formula>
    </cfRule>
  </conditionalFormatting>
  <conditionalFormatting sqref="H52">
    <cfRule type="expression" dxfId="1159" priority="1159">
      <formula>AND(ISLOGICAL(#REF!),#REF!=FALSE)</formula>
    </cfRule>
  </conditionalFormatting>
  <conditionalFormatting sqref="H52">
    <cfRule type="expression" dxfId="1158" priority="1157">
      <formula>AND(ISLOGICAL(#REF!),#REF!=FALSE)</formula>
    </cfRule>
  </conditionalFormatting>
  <conditionalFormatting sqref="E50 H50">
    <cfRule type="expression" dxfId="1157" priority="1156">
      <formula>AND(ISLOGICAL(#REF!),#REF!=FALSE)</formula>
    </cfRule>
  </conditionalFormatting>
  <conditionalFormatting sqref="E50 H50">
    <cfRule type="expression" dxfId="1156" priority="1155">
      <formula>AND(ISLOGICAL(#REF!),#REF!=FALSE)</formula>
    </cfRule>
  </conditionalFormatting>
  <conditionalFormatting sqref="H50 E50">
    <cfRule type="expression" dxfId="1155" priority="1154">
      <formula>AND(ISLOGICAL(#REF!),#REF!=FALSE)</formula>
    </cfRule>
  </conditionalFormatting>
  <conditionalFormatting sqref="H50">
    <cfRule type="expression" dxfId="1154" priority="1153">
      <formula>AND(ISLOGICAL(#REF!),#REF!=FALSE)</formula>
    </cfRule>
  </conditionalFormatting>
  <conditionalFormatting sqref="H50 E50">
    <cfRule type="expression" dxfId="1153" priority="1152">
      <formula>AND(ISLOGICAL(#REF!),#REF!=FALSE)</formula>
    </cfRule>
  </conditionalFormatting>
  <conditionalFormatting sqref="E50 H50">
    <cfRule type="expression" dxfId="1152" priority="1151">
      <formula>AND(ISLOGICAL(#REF!),#REF!=FALSE)</formula>
    </cfRule>
  </conditionalFormatting>
  <conditionalFormatting sqref="H50 E50">
    <cfRule type="expression" dxfId="1151" priority="1149">
      <formula>AND(ISLOGICAL(#REF!),#REF!=FALSE)</formula>
    </cfRule>
  </conditionalFormatting>
  <conditionalFormatting sqref="H50">
    <cfRule type="expression" dxfId="1150" priority="1150">
      <formula>AND(ISLOGICAL(#REF!),#REF!=FALSE)</formula>
    </cfRule>
  </conditionalFormatting>
  <conditionalFormatting sqref="H50">
    <cfRule type="expression" dxfId="1149" priority="1148">
      <formula>AND(ISLOGICAL(#REF!),#REF!=FALSE)</formula>
    </cfRule>
  </conditionalFormatting>
  <conditionalFormatting sqref="H50 E50">
    <cfRule type="expression" dxfId="1148" priority="1147">
      <formula>AND(ISLOGICAL(#REF!),#REF!=FALSE)</formula>
    </cfRule>
  </conditionalFormatting>
  <conditionalFormatting sqref="E50 H50">
    <cfRule type="expression" dxfId="1147" priority="1146">
      <formula>AND(ISLOGICAL(#REF!),#REF!=FALSE)</formula>
    </cfRule>
  </conditionalFormatting>
  <conditionalFormatting sqref="H50">
    <cfRule type="expression" dxfId="1146" priority="1145">
      <formula>AND(ISLOGICAL(#REF!),#REF!=FALSE)</formula>
    </cfRule>
  </conditionalFormatting>
  <conditionalFormatting sqref="E50 H50">
    <cfRule type="expression" dxfId="1145" priority="1144">
      <formula>AND(ISLOGICAL(#REF!),#REF!=FALSE)</formula>
    </cfRule>
  </conditionalFormatting>
  <conditionalFormatting sqref="E50 H50">
    <cfRule type="expression" dxfId="1144" priority="1143">
      <formula>AND(ISLOGICAL(#REF!),#REF!=FALSE)</formula>
    </cfRule>
  </conditionalFormatting>
  <conditionalFormatting sqref="H50">
    <cfRule type="expression" dxfId="1143" priority="1142">
      <formula>AND(ISLOGICAL(#REF!),#REF!=FALSE)</formula>
    </cfRule>
  </conditionalFormatting>
  <conditionalFormatting sqref="E50 H50">
    <cfRule type="expression" dxfId="1142" priority="1141">
      <formula>AND(ISLOGICAL(#REF!),#REF!=FALSE)</formula>
    </cfRule>
  </conditionalFormatting>
  <conditionalFormatting sqref="H50 E50">
    <cfRule type="expression" dxfId="1141" priority="1140">
      <formula>AND(ISLOGICAL(#REF!),#REF!=FALSE)</formula>
    </cfRule>
  </conditionalFormatting>
  <conditionalFormatting sqref="E50 H50">
    <cfRule type="expression" dxfId="1140" priority="1138">
      <formula>AND(ISLOGICAL(#REF!),#REF!=FALSE)</formula>
    </cfRule>
  </conditionalFormatting>
  <conditionalFormatting sqref="H50">
    <cfRule type="expression" dxfId="1139" priority="1139">
      <formula>AND(ISLOGICAL(#REF!),#REF!=FALSE)</formula>
    </cfRule>
  </conditionalFormatting>
  <conditionalFormatting sqref="H50">
    <cfRule type="expression" dxfId="1138" priority="1137">
      <formula>AND(ISLOGICAL(#REF!),#REF!=FALSE)</formula>
    </cfRule>
  </conditionalFormatting>
  <conditionalFormatting sqref="H52 E52">
    <cfRule type="expression" dxfId="1137" priority="1135">
      <formula>AND(ISLOGICAL(#REF!),#REF!=FALSE)</formula>
    </cfRule>
  </conditionalFormatting>
  <conditionalFormatting sqref="H52">
    <cfRule type="expression" dxfId="1136" priority="1136">
      <formula>AND(ISLOGICAL(#REF!),#REF!=FALSE)</formula>
    </cfRule>
  </conditionalFormatting>
  <conditionalFormatting sqref="H52">
    <cfRule type="expression" dxfId="1135" priority="1134">
      <formula>AND(ISLOGICAL(#REF!),#REF!=FALSE)</formula>
    </cfRule>
  </conditionalFormatting>
  <conditionalFormatting sqref="E54 H54">
    <cfRule type="expression" dxfId="1134" priority="1133">
      <formula>AND(ISLOGICAL(#REF!),#REF!=FALSE)</formula>
    </cfRule>
  </conditionalFormatting>
  <conditionalFormatting sqref="E45:E48 H45:H48">
    <cfRule type="expression" dxfId="1133" priority="1238">
      <formula>AND(ISLOGICAL(#REF!),#REF!=FALSE)</formula>
    </cfRule>
  </conditionalFormatting>
  <conditionalFormatting sqref="E49 H49">
    <cfRule type="expression" dxfId="1132" priority="1132">
      <formula>AND(ISLOGICAL(#REF!),#REF!=FALSE)</formula>
    </cfRule>
  </conditionalFormatting>
  <conditionalFormatting sqref="E49 H49">
    <cfRule type="expression" dxfId="1131" priority="1131">
      <formula>AND(ISLOGICAL(#REF!),#REF!=FALSE)</formula>
    </cfRule>
  </conditionalFormatting>
  <conditionalFormatting sqref="E49 H49">
    <cfRule type="expression" dxfId="1130" priority="1130">
      <formula>AND(ISLOGICAL(#REF!),#REF!=FALSE)</formula>
    </cfRule>
  </conditionalFormatting>
  <conditionalFormatting sqref="E49 H49">
    <cfRule type="expression" dxfId="1129" priority="1129">
      <formula>AND(ISLOGICAL(#REF!),#REF!=FALSE)</formula>
    </cfRule>
  </conditionalFormatting>
  <conditionalFormatting sqref="E49 H49">
    <cfRule type="expression" dxfId="1128" priority="1128">
      <formula>AND(ISLOGICAL(#REF!),#REF!=FALSE)</formula>
    </cfRule>
  </conditionalFormatting>
  <conditionalFormatting sqref="H49 E49">
    <cfRule type="expression" dxfId="1127" priority="1127">
      <formula>AND(ISLOGICAL(#REF!),#REF!=FALSE)</formula>
    </cfRule>
  </conditionalFormatting>
  <conditionalFormatting sqref="H49">
    <cfRule type="expression" dxfId="1126" priority="1124">
      <formula>AND(ISLOGICAL(#REF!),#REF!=FALSE)</formula>
    </cfRule>
  </conditionalFormatting>
  <conditionalFormatting sqref="E49">
    <cfRule type="expression" dxfId="1125" priority="1125">
      <formula>AND(ISLOGICAL(#REF!),#REF!=FALSE)</formula>
    </cfRule>
  </conditionalFormatting>
  <conditionalFormatting sqref="H49">
    <cfRule type="expression" dxfId="1124" priority="1126">
      <formula>AND(ISLOGICAL(#REF!),#REF!=FALSE)</formula>
    </cfRule>
  </conditionalFormatting>
  <conditionalFormatting sqref="H49">
    <cfRule type="expression" dxfId="1123" priority="1123">
      <formula>AND(ISLOGICAL(#REF!),#REF!=FALSE)</formula>
    </cfRule>
  </conditionalFormatting>
  <conditionalFormatting sqref="E49 H49">
    <cfRule type="expression" dxfId="1122" priority="1122">
      <formula>AND(ISLOGICAL(#REF!),#REF!=FALSE)</formula>
    </cfRule>
  </conditionalFormatting>
  <conditionalFormatting sqref="E49 H49">
    <cfRule type="expression" dxfId="1121" priority="1121">
      <formula>AND(ISLOGICAL(#REF!),#REF!=FALSE)</formula>
    </cfRule>
  </conditionalFormatting>
  <conditionalFormatting sqref="E49 H49">
    <cfRule type="expression" dxfId="1120" priority="1119">
      <formula>AND(ISLOGICAL(#REF!),#REF!=FALSE)</formula>
    </cfRule>
  </conditionalFormatting>
  <conditionalFormatting sqref="H49">
    <cfRule type="expression" dxfId="1119" priority="1120">
      <formula>AND(ISLOGICAL(#REF!),#REF!=FALSE)</formula>
    </cfRule>
  </conditionalFormatting>
  <conditionalFormatting sqref="H49">
    <cfRule type="expression" dxfId="1118" priority="1118">
      <formula>AND(ISLOGICAL(#REF!),#REF!=FALSE)</formula>
    </cfRule>
  </conditionalFormatting>
  <conditionalFormatting sqref="E49 H49">
    <cfRule type="expression" dxfId="1117" priority="1117">
      <formula>AND(ISLOGICAL(#REF!),#REF!=FALSE)</formula>
    </cfRule>
  </conditionalFormatting>
  <conditionalFormatting sqref="E49 H49">
    <cfRule type="expression" dxfId="1116" priority="1116">
      <formula>AND(ISLOGICAL(#REF!),#REF!=FALSE)</formula>
    </cfRule>
  </conditionalFormatting>
  <conditionalFormatting sqref="H49">
    <cfRule type="expression" dxfId="1115" priority="1115">
      <formula>AND(ISLOGICAL(#REF!),#REF!=FALSE)</formula>
    </cfRule>
  </conditionalFormatting>
  <conditionalFormatting sqref="E49 H49">
    <cfRule type="expression" dxfId="1114" priority="1114">
      <formula>AND(ISLOGICAL(#REF!),#REF!=FALSE)</formula>
    </cfRule>
  </conditionalFormatting>
  <conditionalFormatting sqref="E49 H49">
    <cfRule type="expression" dxfId="1113" priority="1113">
      <formula>AND(ISLOGICAL(#REF!),#REF!=FALSE)</formula>
    </cfRule>
  </conditionalFormatting>
  <conditionalFormatting sqref="H49">
    <cfRule type="expression" dxfId="1112" priority="1112">
      <formula>AND(ISLOGICAL(#REF!),#REF!=FALSE)</formula>
    </cfRule>
  </conditionalFormatting>
  <conditionalFormatting sqref="E49 H49">
    <cfRule type="expression" dxfId="1111" priority="1111">
      <formula>AND(ISLOGICAL(#REF!),#REF!=FALSE)</formula>
    </cfRule>
  </conditionalFormatting>
  <conditionalFormatting sqref="E49 H49">
    <cfRule type="expression" dxfId="1110" priority="1110">
      <formula>AND(ISLOGICAL(#REF!),#REF!=FALSE)</formula>
    </cfRule>
  </conditionalFormatting>
  <conditionalFormatting sqref="E49 H49">
    <cfRule type="expression" dxfId="1109" priority="1108">
      <formula>AND(ISLOGICAL(#REF!),#REF!=FALSE)</formula>
    </cfRule>
  </conditionalFormatting>
  <conditionalFormatting sqref="H49">
    <cfRule type="expression" dxfId="1108" priority="1109">
      <formula>AND(ISLOGICAL(#REF!),#REF!=FALSE)</formula>
    </cfRule>
  </conditionalFormatting>
  <conditionalFormatting sqref="H49">
    <cfRule type="expression" dxfId="1107" priority="1107">
      <formula>AND(ISLOGICAL(#REF!),#REF!=FALSE)</formula>
    </cfRule>
  </conditionalFormatting>
  <conditionalFormatting sqref="E49 H49">
    <cfRule type="expression" dxfId="1106" priority="1106">
      <formula>AND(ISLOGICAL(#REF!),#REF!=FALSE)</formula>
    </cfRule>
  </conditionalFormatting>
  <conditionalFormatting sqref="E49 H49">
    <cfRule type="expression" dxfId="1105" priority="1105">
      <formula>AND(ISLOGICAL(#REF!),#REF!=FALSE)</formula>
    </cfRule>
  </conditionalFormatting>
  <conditionalFormatting sqref="H49 E49">
    <cfRule type="expression" dxfId="1104" priority="1104">
      <formula>AND(ISLOGICAL(#REF!),#REF!=FALSE)</formula>
    </cfRule>
  </conditionalFormatting>
  <conditionalFormatting sqref="H49">
    <cfRule type="expression" dxfId="1103" priority="1103">
      <formula>AND(ISLOGICAL(#REF!),#REF!=FALSE)</formula>
    </cfRule>
  </conditionalFormatting>
  <conditionalFormatting sqref="H49 E49">
    <cfRule type="expression" dxfId="1102" priority="1102">
      <formula>AND(ISLOGICAL(#REF!),#REF!=FALSE)</formula>
    </cfRule>
  </conditionalFormatting>
  <conditionalFormatting sqref="E49 H49">
    <cfRule type="expression" dxfId="1101" priority="1101">
      <formula>AND(ISLOGICAL(#REF!),#REF!=FALSE)</formula>
    </cfRule>
  </conditionalFormatting>
  <conditionalFormatting sqref="H49 E49">
    <cfRule type="expression" dxfId="1100" priority="1099">
      <formula>AND(ISLOGICAL(#REF!),#REF!=FALSE)</formula>
    </cfRule>
  </conditionalFormatting>
  <conditionalFormatting sqref="H49">
    <cfRule type="expression" dxfId="1099" priority="1100">
      <formula>AND(ISLOGICAL(#REF!),#REF!=FALSE)</formula>
    </cfRule>
  </conditionalFormatting>
  <conditionalFormatting sqref="H49">
    <cfRule type="expression" dxfId="1098" priority="1098">
      <formula>AND(ISLOGICAL(#REF!),#REF!=FALSE)</formula>
    </cfRule>
  </conditionalFormatting>
  <conditionalFormatting sqref="H49 E49">
    <cfRule type="expression" dxfId="1097" priority="1097">
      <formula>AND(ISLOGICAL(#REF!),#REF!=FALSE)</formula>
    </cfRule>
  </conditionalFormatting>
  <conditionalFormatting sqref="E49 H49">
    <cfRule type="expression" dxfId="1096" priority="1096">
      <formula>AND(ISLOGICAL(#REF!),#REF!=FALSE)</formula>
    </cfRule>
  </conditionalFormatting>
  <conditionalFormatting sqref="H49">
    <cfRule type="expression" dxfId="1095" priority="1095">
      <formula>AND(ISLOGICAL(#REF!),#REF!=FALSE)</formula>
    </cfRule>
  </conditionalFormatting>
  <conditionalFormatting sqref="E49 H49">
    <cfRule type="expression" dxfId="1094" priority="1094">
      <formula>AND(ISLOGICAL(#REF!),#REF!=FALSE)</formula>
    </cfRule>
  </conditionalFormatting>
  <conditionalFormatting sqref="E49 H49">
    <cfRule type="expression" dxfId="1093" priority="1093">
      <formula>AND(ISLOGICAL(#REF!),#REF!=FALSE)</formula>
    </cfRule>
  </conditionalFormatting>
  <conditionalFormatting sqref="H49">
    <cfRule type="expression" dxfId="1092" priority="1092">
      <formula>AND(ISLOGICAL(#REF!),#REF!=FALSE)</formula>
    </cfRule>
  </conditionalFormatting>
  <conditionalFormatting sqref="E49 H49">
    <cfRule type="expression" dxfId="1091" priority="1091">
      <formula>AND(ISLOGICAL(#REF!),#REF!=FALSE)</formula>
    </cfRule>
  </conditionalFormatting>
  <conditionalFormatting sqref="H49 E49">
    <cfRule type="expression" dxfId="1090" priority="1090">
      <formula>AND(ISLOGICAL(#REF!),#REF!=FALSE)</formula>
    </cfRule>
  </conditionalFormatting>
  <conditionalFormatting sqref="E49 H49">
    <cfRule type="expression" dxfId="1089" priority="1088">
      <formula>AND(ISLOGICAL(#REF!),#REF!=FALSE)</formula>
    </cfRule>
  </conditionalFormatting>
  <conditionalFormatting sqref="H49">
    <cfRule type="expression" dxfId="1088" priority="1089">
      <formula>AND(ISLOGICAL(#REF!),#REF!=FALSE)</formula>
    </cfRule>
  </conditionalFormatting>
  <conditionalFormatting sqref="H49">
    <cfRule type="expression" dxfId="1087" priority="1087">
      <formula>AND(ISLOGICAL(#REF!),#REF!=FALSE)</formula>
    </cfRule>
  </conditionalFormatting>
  <conditionalFormatting sqref="E49 H49">
    <cfRule type="expression" dxfId="1086" priority="1086">
      <formula>AND(ISLOGICAL(#REF!),#REF!=FALSE)</formula>
    </cfRule>
  </conditionalFormatting>
  <conditionalFormatting sqref="E49 H49">
    <cfRule type="expression" dxfId="1085" priority="1085">
      <formula>AND(ISLOGICAL(#REF!),#REF!=FALSE)</formula>
    </cfRule>
  </conditionalFormatting>
  <conditionalFormatting sqref="H49 E49">
    <cfRule type="expression" dxfId="1084" priority="1084">
      <formula>AND(ISLOGICAL(#REF!),#REF!=FALSE)</formula>
    </cfRule>
  </conditionalFormatting>
  <conditionalFormatting sqref="H49">
    <cfRule type="expression" dxfId="1083" priority="1083">
      <formula>AND(ISLOGICAL(#REF!),#REF!=FALSE)</formula>
    </cfRule>
  </conditionalFormatting>
  <conditionalFormatting sqref="H49 E49">
    <cfRule type="expression" dxfId="1082" priority="1082">
      <formula>AND(ISLOGICAL(#REF!),#REF!=FALSE)</formula>
    </cfRule>
  </conditionalFormatting>
  <conditionalFormatting sqref="E49 H49">
    <cfRule type="expression" dxfId="1081" priority="1081">
      <formula>AND(ISLOGICAL(#REF!),#REF!=FALSE)</formula>
    </cfRule>
  </conditionalFormatting>
  <conditionalFormatting sqref="H49 E49">
    <cfRule type="expression" dxfId="1080" priority="1079">
      <formula>AND(ISLOGICAL(#REF!),#REF!=FALSE)</formula>
    </cfRule>
  </conditionalFormatting>
  <conditionalFormatting sqref="H49">
    <cfRule type="expression" dxfId="1079" priority="1080">
      <formula>AND(ISLOGICAL(#REF!),#REF!=FALSE)</formula>
    </cfRule>
  </conditionalFormatting>
  <conditionalFormatting sqref="H49">
    <cfRule type="expression" dxfId="1078" priority="1078">
      <formula>AND(ISLOGICAL(#REF!),#REF!=FALSE)</formula>
    </cfRule>
  </conditionalFormatting>
  <conditionalFormatting sqref="H49 E49">
    <cfRule type="expression" dxfId="1077" priority="1077">
      <formula>AND(ISLOGICAL(#REF!),#REF!=FALSE)</formula>
    </cfRule>
  </conditionalFormatting>
  <conditionalFormatting sqref="E49 H49">
    <cfRule type="expression" dxfId="1076" priority="1076">
      <formula>AND(ISLOGICAL(#REF!),#REF!=FALSE)</formula>
    </cfRule>
  </conditionalFormatting>
  <conditionalFormatting sqref="H49">
    <cfRule type="expression" dxfId="1075" priority="1075">
      <formula>AND(ISLOGICAL(#REF!),#REF!=FALSE)</formula>
    </cfRule>
  </conditionalFormatting>
  <conditionalFormatting sqref="E49 H49">
    <cfRule type="expression" dxfId="1074" priority="1074">
      <formula>AND(ISLOGICAL(#REF!),#REF!=FALSE)</formula>
    </cfRule>
  </conditionalFormatting>
  <conditionalFormatting sqref="E49 H49">
    <cfRule type="expression" dxfId="1073" priority="1073">
      <formula>AND(ISLOGICAL(#REF!),#REF!=FALSE)</formula>
    </cfRule>
  </conditionalFormatting>
  <conditionalFormatting sqref="H49">
    <cfRule type="expression" dxfId="1072" priority="1072">
      <formula>AND(ISLOGICAL(#REF!),#REF!=FALSE)</formula>
    </cfRule>
  </conditionalFormatting>
  <conditionalFormatting sqref="E49 H49">
    <cfRule type="expression" dxfId="1071" priority="1071">
      <formula>AND(ISLOGICAL(#REF!),#REF!=FALSE)</formula>
    </cfRule>
  </conditionalFormatting>
  <conditionalFormatting sqref="H49 E49">
    <cfRule type="expression" dxfId="1070" priority="1070">
      <formula>AND(ISLOGICAL(#REF!),#REF!=FALSE)</formula>
    </cfRule>
  </conditionalFormatting>
  <conditionalFormatting sqref="E49 H49">
    <cfRule type="expression" dxfId="1069" priority="1068">
      <formula>AND(ISLOGICAL(#REF!),#REF!=FALSE)</formula>
    </cfRule>
  </conditionalFormatting>
  <conditionalFormatting sqref="H49">
    <cfRule type="expression" dxfId="1068" priority="1069">
      <formula>AND(ISLOGICAL(#REF!),#REF!=FALSE)</formula>
    </cfRule>
  </conditionalFormatting>
  <conditionalFormatting sqref="H49">
    <cfRule type="expression" dxfId="1067" priority="1067">
      <formula>AND(ISLOGICAL(#REF!),#REF!=FALSE)</formula>
    </cfRule>
  </conditionalFormatting>
  <conditionalFormatting sqref="E59 H59">
    <cfRule type="expression" dxfId="1066" priority="1066">
      <formula>AND(ISLOGICAL(#REF!),#REF!=FALSE)</formula>
    </cfRule>
  </conditionalFormatting>
  <conditionalFormatting sqref="E59 H59">
    <cfRule type="expression" dxfId="1065" priority="1065">
      <formula>AND(ISLOGICAL(#REF!),#REF!=FALSE)</formula>
    </cfRule>
  </conditionalFormatting>
  <conditionalFormatting sqref="E59 H59">
    <cfRule type="expression" dxfId="1064" priority="1064">
      <formula>AND(ISLOGICAL(#REF!),#REF!=FALSE)</formula>
    </cfRule>
  </conditionalFormatting>
  <conditionalFormatting sqref="E59 H59">
    <cfRule type="expression" dxfId="1063" priority="1063">
      <formula>AND(ISLOGICAL(#REF!),#REF!=FALSE)</formula>
    </cfRule>
  </conditionalFormatting>
  <conditionalFormatting sqref="E59 H59">
    <cfRule type="expression" dxfId="1062" priority="1062">
      <formula>AND(ISLOGICAL(#REF!),#REF!=FALSE)</formula>
    </cfRule>
  </conditionalFormatting>
  <conditionalFormatting sqref="E59 H59">
    <cfRule type="expression" dxfId="1061" priority="1061">
      <formula>AND(ISLOGICAL(#REF!),#REF!=FALSE)</formula>
    </cfRule>
  </conditionalFormatting>
  <conditionalFormatting sqref="E59 H59">
    <cfRule type="expression" dxfId="1060" priority="1060">
      <formula>AND(ISLOGICAL(#REF!),#REF!=FALSE)</formula>
    </cfRule>
  </conditionalFormatting>
  <conditionalFormatting sqref="E59 H59">
    <cfRule type="expression" dxfId="1059" priority="1059">
      <formula>AND(ISLOGICAL(#REF!),#REF!=FALSE)</formula>
    </cfRule>
  </conditionalFormatting>
  <conditionalFormatting sqref="E46:E48 H46:H48">
    <cfRule type="expression" dxfId="1058" priority="1239">
      <formula>AND(ISLOGICAL(#REF!),#REF!=FALSE)</formula>
    </cfRule>
  </conditionalFormatting>
  <conditionalFormatting sqref="E49 H49">
    <cfRule type="expression" dxfId="1057" priority="1058">
      <formula>AND(ISLOGICAL(#REF!),#REF!=FALSE)</formula>
    </cfRule>
  </conditionalFormatting>
  <conditionalFormatting sqref="E49 H49">
    <cfRule type="expression" dxfId="1056" priority="1057">
      <formula>AND(ISLOGICAL(#REF!),#REF!=FALSE)</formula>
    </cfRule>
  </conditionalFormatting>
  <conditionalFormatting sqref="E49 H49">
    <cfRule type="expression" dxfId="1055" priority="1056">
      <formula>AND(ISLOGICAL(#REF!),#REF!=FALSE)</formula>
    </cfRule>
  </conditionalFormatting>
  <conditionalFormatting sqref="E49 H49">
    <cfRule type="expression" dxfId="1054" priority="1055">
      <formula>AND(ISLOGICAL(#REF!),#REF!=FALSE)</formula>
    </cfRule>
  </conditionalFormatting>
  <conditionalFormatting sqref="E49 H49">
    <cfRule type="expression" dxfId="1053" priority="1054">
      <formula>AND(ISLOGICAL(#REF!),#REF!=FALSE)</formula>
    </cfRule>
  </conditionalFormatting>
  <conditionalFormatting sqref="H49 E49">
    <cfRule type="expression" dxfId="1052" priority="1053">
      <formula>AND(ISLOGICAL(#REF!),#REF!=FALSE)</formula>
    </cfRule>
  </conditionalFormatting>
  <conditionalFormatting sqref="H49">
    <cfRule type="expression" dxfId="1051" priority="1050">
      <formula>AND(ISLOGICAL(#REF!),#REF!=FALSE)</formula>
    </cfRule>
  </conditionalFormatting>
  <conditionalFormatting sqref="E49">
    <cfRule type="expression" dxfId="1050" priority="1051">
      <formula>AND(ISLOGICAL(#REF!),#REF!=FALSE)</formula>
    </cfRule>
  </conditionalFormatting>
  <conditionalFormatting sqref="H49">
    <cfRule type="expression" dxfId="1049" priority="1052">
      <formula>AND(ISLOGICAL(#REF!),#REF!=FALSE)</formula>
    </cfRule>
  </conditionalFormatting>
  <conditionalFormatting sqref="H51">
    <cfRule type="expression" dxfId="1048" priority="1049">
      <formula>AND(ISLOGICAL(#REF!),#REF!=FALSE)</formula>
    </cfRule>
  </conditionalFormatting>
  <conditionalFormatting sqref="E54 H54">
    <cfRule type="expression" dxfId="1047" priority="1048">
      <formula>AND(ISLOGICAL(#REF!),#REF!=FALSE)</formula>
    </cfRule>
  </conditionalFormatting>
  <conditionalFormatting sqref="E54 H54">
    <cfRule type="expression" dxfId="1046" priority="1047">
      <formula>AND(ISLOGICAL(#REF!),#REF!=FALSE)</formula>
    </cfRule>
  </conditionalFormatting>
  <conditionalFormatting sqref="H54 E54">
    <cfRule type="expression" dxfId="1045" priority="1046">
      <formula>AND(ISLOGICAL(#REF!),#REF!=FALSE)</formula>
    </cfRule>
  </conditionalFormatting>
  <conditionalFormatting sqref="H54">
    <cfRule type="expression" dxfId="1044" priority="1043">
      <formula>AND(ISLOGICAL(#REF!),#REF!=FALSE)</formula>
    </cfRule>
  </conditionalFormatting>
  <conditionalFormatting sqref="E54">
    <cfRule type="expression" dxfId="1043" priority="1044">
      <formula>AND(ISLOGICAL(#REF!),#REF!=FALSE)</formula>
    </cfRule>
  </conditionalFormatting>
  <conditionalFormatting sqref="H54">
    <cfRule type="expression" dxfId="1042" priority="1045">
      <formula>AND(ISLOGICAL(#REF!),#REF!=FALSE)</formula>
    </cfRule>
  </conditionalFormatting>
  <conditionalFormatting sqref="H51 E51">
    <cfRule type="expression" dxfId="1041" priority="1041">
      <formula>AND(ISLOGICAL(#REF!),#REF!=FALSE)</formula>
    </cfRule>
  </conditionalFormatting>
  <conditionalFormatting sqref="H51">
    <cfRule type="expression" dxfId="1040" priority="1042">
      <formula>AND(ISLOGICAL(#REF!),#REF!=FALSE)</formula>
    </cfRule>
  </conditionalFormatting>
  <conditionalFormatting sqref="H51">
    <cfRule type="expression" dxfId="1039" priority="1040">
      <formula>AND(ISLOGICAL(#REF!),#REF!=FALSE)</formula>
    </cfRule>
  </conditionalFormatting>
  <conditionalFormatting sqref="H52 E52">
    <cfRule type="expression" dxfId="1038" priority="1038">
      <formula>AND(ISLOGICAL(#REF!),#REF!=FALSE)</formula>
    </cfRule>
  </conditionalFormatting>
  <conditionalFormatting sqref="H52">
    <cfRule type="expression" dxfId="1037" priority="1039">
      <formula>AND(ISLOGICAL(#REF!),#REF!=FALSE)</formula>
    </cfRule>
  </conditionalFormatting>
  <conditionalFormatting sqref="H52">
    <cfRule type="expression" dxfId="1036" priority="1037">
      <formula>AND(ISLOGICAL(#REF!),#REF!=FALSE)</formula>
    </cfRule>
  </conditionalFormatting>
  <conditionalFormatting sqref="E49 H49">
    <cfRule type="expression" dxfId="1035" priority="1036">
      <formula>AND(ISLOGICAL(#REF!),#REF!=FALSE)</formula>
    </cfRule>
  </conditionalFormatting>
  <conditionalFormatting sqref="E49 H49">
    <cfRule type="expression" dxfId="1034" priority="1035">
      <formula>AND(ISLOGICAL(#REF!),#REF!=FALSE)</formula>
    </cfRule>
  </conditionalFormatting>
  <conditionalFormatting sqref="H49 E49">
    <cfRule type="expression" dxfId="1033" priority="1034">
      <formula>AND(ISLOGICAL(#REF!),#REF!=FALSE)</formula>
    </cfRule>
  </conditionalFormatting>
  <conditionalFormatting sqref="H49">
    <cfRule type="expression" dxfId="1032" priority="1033">
      <formula>AND(ISLOGICAL(#REF!),#REF!=FALSE)</formula>
    </cfRule>
  </conditionalFormatting>
  <conditionalFormatting sqref="H49 E49">
    <cfRule type="expression" dxfId="1031" priority="1032">
      <formula>AND(ISLOGICAL(#REF!),#REF!=FALSE)</formula>
    </cfRule>
  </conditionalFormatting>
  <conditionalFormatting sqref="E49 H49">
    <cfRule type="expression" dxfId="1030" priority="1031">
      <formula>AND(ISLOGICAL(#REF!),#REF!=FALSE)</formula>
    </cfRule>
  </conditionalFormatting>
  <conditionalFormatting sqref="H49 E49">
    <cfRule type="expression" dxfId="1029" priority="1029">
      <formula>AND(ISLOGICAL(#REF!),#REF!=FALSE)</formula>
    </cfRule>
  </conditionalFormatting>
  <conditionalFormatting sqref="H49">
    <cfRule type="expression" dxfId="1028" priority="1030">
      <formula>AND(ISLOGICAL(#REF!),#REF!=FALSE)</formula>
    </cfRule>
  </conditionalFormatting>
  <conditionalFormatting sqref="H49">
    <cfRule type="expression" dxfId="1027" priority="1028">
      <formula>AND(ISLOGICAL(#REF!),#REF!=FALSE)</formula>
    </cfRule>
  </conditionalFormatting>
  <conditionalFormatting sqref="H49 E49">
    <cfRule type="expression" dxfId="1026" priority="1027">
      <formula>AND(ISLOGICAL(#REF!),#REF!=FALSE)</formula>
    </cfRule>
  </conditionalFormatting>
  <conditionalFormatting sqref="E49 H49">
    <cfRule type="expression" dxfId="1025" priority="1026">
      <formula>AND(ISLOGICAL(#REF!),#REF!=FALSE)</formula>
    </cfRule>
  </conditionalFormatting>
  <conditionalFormatting sqref="H49">
    <cfRule type="expression" dxfId="1024" priority="1025">
      <formula>AND(ISLOGICAL(#REF!),#REF!=FALSE)</formula>
    </cfRule>
  </conditionalFormatting>
  <conditionalFormatting sqref="E49 H49">
    <cfRule type="expression" dxfId="1023" priority="1024">
      <formula>AND(ISLOGICAL(#REF!),#REF!=FALSE)</formula>
    </cfRule>
  </conditionalFormatting>
  <conditionalFormatting sqref="E49 H49">
    <cfRule type="expression" dxfId="1022" priority="1023">
      <formula>AND(ISLOGICAL(#REF!),#REF!=FALSE)</formula>
    </cfRule>
  </conditionalFormatting>
  <conditionalFormatting sqref="H49">
    <cfRule type="expression" dxfId="1021" priority="1022">
      <formula>AND(ISLOGICAL(#REF!),#REF!=FALSE)</formula>
    </cfRule>
  </conditionalFormatting>
  <conditionalFormatting sqref="E49 H49">
    <cfRule type="expression" dxfId="1020" priority="1021">
      <formula>AND(ISLOGICAL(#REF!),#REF!=FALSE)</formula>
    </cfRule>
  </conditionalFormatting>
  <conditionalFormatting sqref="H49 E49">
    <cfRule type="expression" dxfId="1019" priority="1020">
      <formula>AND(ISLOGICAL(#REF!),#REF!=FALSE)</formula>
    </cfRule>
  </conditionalFormatting>
  <conditionalFormatting sqref="E49 H49">
    <cfRule type="expression" dxfId="1018" priority="1018">
      <formula>AND(ISLOGICAL(#REF!),#REF!=FALSE)</formula>
    </cfRule>
  </conditionalFormatting>
  <conditionalFormatting sqref="H49">
    <cfRule type="expression" dxfId="1017" priority="1019">
      <formula>AND(ISLOGICAL(#REF!),#REF!=FALSE)</formula>
    </cfRule>
  </conditionalFormatting>
  <conditionalFormatting sqref="H49">
    <cfRule type="expression" dxfId="1016" priority="1017">
      <formula>AND(ISLOGICAL(#REF!),#REF!=FALSE)</formula>
    </cfRule>
  </conditionalFormatting>
  <conditionalFormatting sqref="H51 E51">
    <cfRule type="expression" dxfId="1015" priority="1015">
      <formula>AND(ISLOGICAL(#REF!),#REF!=FALSE)</formula>
    </cfRule>
  </conditionalFormatting>
  <conditionalFormatting sqref="H51">
    <cfRule type="expression" dxfId="1014" priority="1016">
      <formula>AND(ISLOGICAL(#REF!),#REF!=FALSE)</formula>
    </cfRule>
  </conditionalFormatting>
  <conditionalFormatting sqref="H51">
    <cfRule type="expression" dxfId="1013" priority="1014">
      <formula>AND(ISLOGICAL(#REF!),#REF!=FALSE)</formula>
    </cfRule>
  </conditionalFormatting>
  <conditionalFormatting sqref="E49 H49">
    <cfRule type="expression" dxfId="1012" priority="1013">
      <formula>AND(ISLOGICAL(#REF!),#REF!=FALSE)</formula>
    </cfRule>
  </conditionalFormatting>
  <conditionalFormatting sqref="E49 H49">
    <cfRule type="expression" dxfId="1011" priority="1012">
      <formula>AND(ISLOGICAL(#REF!),#REF!=FALSE)</formula>
    </cfRule>
  </conditionalFormatting>
  <conditionalFormatting sqref="H49 E49">
    <cfRule type="expression" dxfId="1010" priority="1011">
      <formula>AND(ISLOGICAL(#REF!),#REF!=FALSE)</formula>
    </cfRule>
  </conditionalFormatting>
  <conditionalFormatting sqref="H49">
    <cfRule type="expression" dxfId="1009" priority="1010">
      <formula>AND(ISLOGICAL(#REF!),#REF!=FALSE)</formula>
    </cfRule>
  </conditionalFormatting>
  <conditionalFormatting sqref="H49 E49">
    <cfRule type="expression" dxfId="1008" priority="1009">
      <formula>AND(ISLOGICAL(#REF!),#REF!=FALSE)</formula>
    </cfRule>
  </conditionalFormatting>
  <conditionalFormatting sqref="E49 H49">
    <cfRule type="expression" dxfId="1007" priority="1008">
      <formula>AND(ISLOGICAL(#REF!),#REF!=FALSE)</formula>
    </cfRule>
  </conditionalFormatting>
  <conditionalFormatting sqref="H49 E49">
    <cfRule type="expression" dxfId="1006" priority="1006">
      <formula>AND(ISLOGICAL(#REF!),#REF!=FALSE)</formula>
    </cfRule>
  </conditionalFormatting>
  <conditionalFormatting sqref="H49">
    <cfRule type="expression" dxfId="1005" priority="1007">
      <formula>AND(ISLOGICAL(#REF!),#REF!=FALSE)</formula>
    </cfRule>
  </conditionalFormatting>
  <conditionalFormatting sqref="H49">
    <cfRule type="expression" dxfId="1004" priority="1005">
      <formula>AND(ISLOGICAL(#REF!),#REF!=FALSE)</formula>
    </cfRule>
  </conditionalFormatting>
  <conditionalFormatting sqref="H49 E49">
    <cfRule type="expression" dxfId="1003" priority="1004">
      <formula>AND(ISLOGICAL(#REF!),#REF!=FALSE)</formula>
    </cfRule>
  </conditionalFormatting>
  <conditionalFormatting sqref="E49 H49">
    <cfRule type="expression" dxfId="1002" priority="1003">
      <formula>AND(ISLOGICAL(#REF!),#REF!=FALSE)</formula>
    </cfRule>
  </conditionalFormatting>
  <conditionalFormatting sqref="H49">
    <cfRule type="expression" dxfId="1001" priority="1002">
      <formula>AND(ISLOGICAL(#REF!),#REF!=FALSE)</formula>
    </cfRule>
  </conditionalFormatting>
  <conditionalFormatting sqref="E49 H49">
    <cfRule type="expression" dxfId="1000" priority="1001">
      <formula>AND(ISLOGICAL(#REF!),#REF!=FALSE)</formula>
    </cfRule>
  </conditionalFormatting>
  <conditionalFormatting sqref="E49 H49">
    <cfRule type="expression" dxfId="999" priority="1000">
      <formula>AND(ISLOGICAL(#REF!),#REF!=FALSE)</formula>
    </cfRule>
  </conditionalFormatting>
  <conditionalFormatting sqref="H49">
    <cfRule type="expression" dxfId="998" priority="999">
      <formula>AND(ISLOGICAL(#REF!),#REF!=FALSE)</formula>
    </cfRule>
  </conditionalFormatting>
  <conditionalFormatting sqref="E49 H49">
    <cfRule type="expression" dxfId="997" priority="998">
      <formula>AND(ISLOGICAL(#REF!),#REF!=FALSE)</formula>
    </cfRule>
  </conditionalFormatting>
  <conditionalFormatting sqref="H49 E49">
    <cfRule type="expression" dxfId="996" priority="997">
      <formula>AND(ISLOGICAL(#REF!),#REF!=FALSE)</formula>
    </cfRule>
  </conditionalFormatting>
  <conditionalFormatting sqref="E49 H49">
    <cfRule type="expression" dxfId="995" priority="995">
      <formula>AND(ISLOGICAL(#REF!),#REF!=FALSE)</formula>
    </cfRule>
  </conditionalFormatting>
  <conditionalFormatting sqref="H49">
    <cfRule type="expression" dxfId="994" priority="996">
      <formula>AND(ISLOGICAL(#REF!),#REF!=FALSE)</formula>
    </cfRule>
  </conditionalFormatting>
  <conditionalFormatting sqref="H49">
    <cfRule type="expression" dxfId="993" priority="994">
      <formula>AND(ISLOGICAL(#REF!),#REF!=FALSE)</formula>
    </cfRule>
  </conditionalFormatting>
  <conditionalFormatting sqref="H51 E51">
    <cfRule type="expression" dxfId="992" priority="992">
      <formula>AND(ISLOGICAL(#REF!),#REF!=FALSE)</formula>
    </cfRule>
  </conditionalFormatting>
  <conditionalFormatting sqref="H51">
    <cfRule type="expression" dxfId="991" priority="993">
      <formula>AND(ISLOGICAL(#REF!),#REF!=FALSE)</formula>
    </cfRule>
  </conditionalFormatting>
  <conditionalFormatting sqref="H51">
    <cfRule type="expression" dxfId="990" priority="991">
      <formula>AND(ISLOGICAL(#REF!),#REF!=FALSE)</formula>
    </cfRule>
  </conditionalFormatting>
  <conditionalFormatting sqref="E53 H53">
    <cfRule type="expression" dxfId="989" priority="990">
      <formula>AND(ISLOGICAL(#REF!),#REF!=FALSE)</formula>
    </cfRule>
  </conditionalFormatting>
  <conditionalFormatting sqref="E53 H53">
    <cfRule type="expression" dxfId="988" priority="989">
      <formula>AND(ISLOGICAL(#REF!),#REF!=FALSE)</formula>
    </cfRule>
  </conditionalFormatting>
  <conditionalFormatting sqref="E53 H53">
    <cfRule type="expression" dxfId="987" priority="988">
      <formula>AND(ISLOGICAL(#REF!),#REF!=FALSE)</formula>
    </cfRule>
  </conditionalFormatting>
  <conditionalFormatting sqref="E53 H53">
    <cfRule type="expression" dxfId="986" priority="987">
      <formula>AND(ISLOGICAL(#REF!),#REF!=FALSE)</formula>
    </cfRule>
  </conditionalFormatting>
  <conditionalFormatting sqref="E45 H45">
    <cfRule type="expression" dxfId="985" priority="986">
      <formula>AND(ISLOGICAL(#REF!),#REF!=FALSE)</formula>
    </cfRule>
  </conditionalFormatting>
  <conditionalFormatting sqref="E45 H45">
    <cfRule type="expression" dxfId="984" priority="985">
      <formula>AND(ISLOGICAL(#REF!),#REF!=FALSE)</formula>
    </cfRule>
  </conditionalFormatting>
  <conditionalFormatting sqref="E45 H45">
    <cfRule type="expression" dxfId="983" priority="984">
      <formula>AND(ISLOGICAL(#REF!),#REF!=FALSE)</formula>
    </cfRule>
  </conditionalFormatting>
  <conditionalFormatting sqref="E45 H45">
    <cfRule type="expression" dxfId="982" priority="983">
      <formula>AND(ISLOGICAL(#REF!),#REF!=FALSE)</formula>
    </cfRule>
  </conditionalFormatting>
  <conditionalFormatting sqref="E45 H45">
    <cfRule type="expression" dxfId="981" priority="982">
      <formula>AND(ISLOGICAL(#REF!),#REF!=FALSE)</formula>
    </cfRule>
  </conditionalFormatting>
  <conditionalFormatting sqref="E45 H45">
    <cfRule type="expression" dxfId="980" priority="981">
      <formula>AND(ISLOGICAL(#REF!),#REF!=FALSE)</formula>
    </cfRule>
  </conditionalFormatting>
  <conditionalFormatting sqref="E45 H45">
    <cfRule type="expression" dxfId="979" priority="980">
      <formula>AND(ISLOGICAL(#REF!),#REF!=FALSE)</formula>
    </cfRule>
  </conditionalFormatting>
  <conditionalFormatting sqref="E45 H45">
    <cfRule type="expression" dxfId="978" priority="979">
      <formula>AND(ISLOGICAL(#REF!),#REF!=FALSE)</formula>
    </cfRule>
  </conditionalFormatting>
  <conditionalFormatting sqref="H47:H48 E47:E48">
    <cfRule type="expression" dxfId="977" priority="1240">
      <formula>AND(ISLOGICAL(#REF!),#REF!=FALSE)</formula>
    </cfRule>
  </conditionalFormatting>
  <conditionalFormatting sqref="E46 H46">
    <cfRule type="expression" dxfId="976" priority="978">
      <formula>AND(ISLOGICAL(#REF!),#REF!=FALSE)</formula>
    </cfRule>
  </conditionalFormatting>
  <conditionalFormatting sqref="E46 H46">
    <cfRule type="expression" dxfId="975" priority="977">
      <formula>AND(ISLOGICAL(#REF!),#REF!=FALSE)</formula>
    </cfRule>
  </conditionalFormatting>
  <conditionalFormatting sqref="E46 H46">
    <cfRule type="expression" dxfId="974" priority="976">
      <formula>AND(ISLOGICAL(#REF!),#REF!=FALSE)</formula>
    </cfRule>
  </conditionalFormatting>
  <conditionalFormatting sqref="E46 H46">
    <cfRule type="expression" dxfId="973" priority="975">
      <formula>AND(ISLOGICAL(#REF!),#REF!=FALSE)</formula>
    </cfRule>
  </conditionalFormatting>
  <conditionalFormatting sqref="E46 H46">
    <cfRule type="expression" dxfId="972" priority="974">
      <formula>AND(ISLOGICAL(#REF!),#REF!=FALSE)</formula>
    </cfRule>
  </conditionalFormatting>
  <conditionalFormatting sqref="E46 H46">
    <cfRule type="expression" dxfId="971" priority="973">
      <formula>AND(ISLOGICAL(#REF!),#REF!=FALSE)</formula>
    </cfRule>
  </conditionalFormatting>
  <conditionalFormatting sqref="E46 H46">
    <cfRule type="expression" dxfId="970" priority="972">
      <formula>AND(ISLOGICAL(#REF!),#REF!=FALSE)</formula>
    </cfRule>
  </conditionalFormatting>
  <conditionalFormatting sqref="E46 H46">
    <cfRule type="expression" dxfId="969" priority="971">
      <formula>AND(ISLOGICAL(#REF!),#REF!=FALSE)</formula>
    </cfRule>
  </conditionalFormatting>
  <conditionalFormatting sqref="E47 H47">
    <cfRule type="expression" dxfId="968" priority="970">
      <formula>AND(ISLOGICAL(#REF!),#REF!=FALSE)</formula>
    </cfRule>
  </conditionalFormatting>
  <conditionalFormatting sqref="E47 H47">
    <cfRule type="expression" dxfId="967" priority="969">
      <formula>AND(ISLOGICAL(#REF!),#REF!=FALSE)</formula>
    </cfRule>
  </conditionalFormatting>
  <conditionalFormatting sqref="E47 H47">
    <cfRule type="expression" dxfId="966" priority="968">
      <formula>AND(ISLOGICAL(#REF!),#REF!=FALSE)</formula>
    </cfRule>
  </conditionalFormatting>
  <conditionalFormatting sqref="E47 H47">
    <cfRule type="expression" dxfId="965" priority="967">
      <formula>AND(ISLOGICAL(#REF!),#REF!=FALSE)</formula>
    </cfRule>
  </conditionalFormatting>
  <conditionalFormatting sqref="E47 H47">
    <cfRule type="expression" dxfId="964" priority="966">
      <formula>AND(ISLOGICAL(#REF!),#REF!=FALSE)</formula>
    </cfRule>
  </conditionalFormatting>
  <conditionalFormatting sqref="E47 H47">
    <cfRule type="expression" dxfId="963" priority="965">
      <formula>AND(ISLOGICAL(#REF!),#REF!=FALSE)</formula>
    </cfRule>
  </conditionalFormatting>
  <conditionalFormatting sqref="E47 H47">
    <cfRule type="expression" dxfId="962" priority="964">
      <formula>AND(ISLOGICAL(#REF!),#REF!=FALSE)</formula>
    </cfRule>
  </conditionalFormatting>
  <conditionalFormatting sqref="E47 H47">
    <cfRule type="expression" dxfId="961" priority="963">
      <formula>AND(ISLOGICAL(#REF!),#REF!=FALSE)</formula>
    </cfRule>
  </conditionalFormatting>
  <conditionalFormatting sqref="E58 H58">
    <cfRule type="expression" dxfId="960" priority="962">
      <formula>AND(ISLOGICAL(#REF!),#REF!=FALSE)</formula>
    </cfRule>
  </conditionalFormatting>
  <conditionalFormatting sqref="E58 H58">
    <cfRule type="expression" dxfId="959" priority="961">
      <formula>AND(ISLOGICAL(#REF!),#REF!=FALSE)</formula>
    </cfRule>
  </conditionalFormatting>
  <conditionalFormatting sqref="E58 H58">
    <cfRule type="expression" dxfId="958" priority="960">
      <formula>AND(ISLOGICAL(#REF!),#REF!=FALSE)</formula>
    </cfRule>
  </conditionalFormatting>
  <conditionalFormatting sqref="E58 H58">
    <cfRule type="expression" dxfId="957" priority="959">
      <formula>AND(ISLOGICAL(#REF!),#REF!=FALSE)</formula>
    </cfRule>
  </conditionalFormatting>
  <conditionalFormatting sqref="E58 H58">
    <cfRule type="expression" dxfId="956" priority="958">
      <formula>AND(ISLOGICAL(#REF!),#REF!=FALSE)</formula>
    </cfRule>
  </conditionalFormatting>
  <conditionalFormatting sqref="H58 E58">
    <cfRule type="expression" dxfId="955" priority="957">
      <formula>AND(ISLOGICAL(#REF!),#REF!=FALSE)</formula>
    </cfRule>
  </conditionalFormatting>
  <conditionalFormatting sqref="H58">
    <cfRule type="expression" dxfId="954" priority="954">
      <formula>AND(ISLOGICAL(#REF!),#REF!=FALSE)</formula>
    </cfRule>
  </conditionalFormatting>
  <conditionalFormatting sqref="E58">
    <cfRule type="expression" dxfId="953" priority="955">
      <formula>AND(ISLOGICAL(#REF!),#REF!=FALSE)</formula>
    </cfRule>
  </conditionalFormatting>
  <conditionalFormatting sqref="H58">
    <cfRule type="expression" dxfId="952" priority="956">
      <formula>AND(ISLOGICAL(#REF!),#REF!=FALSE)</formula>
    </cfRule>
  </conditionalFormatting>
  <conditionalFormatting sqref="E58 H58">
    <cfRule type="expression" dxfId="951" priority="953">
      <formula>AND(ISLOGICAL(#REF!),#REF!=FALSE)</formula>
    </cfRule>
  </conditionalFormatting>
  <conditionalFormatting sqref="E58 H58">
    <cfRule type="expression" dxfId="950" priority="952">
      <formula>AND(ISLOGICAL(#REF!),#REF!=FALSE)</formula>
    </cfRule>
  </conditionalFormatting>
  <conditionalFormatting sqref="H58 E58">
    <cfRule type="expression" dxfId="949" priority="951">
      <formula>AND(ISLOGICAL(#REF!),#REF!=FALSE)</formula>
    </cfRule>
  </conditionalFormatting>
  <conditionalFormatting sqref="H58">
    <cfRule type="expression" dxfId="948" priority="950">
      <formula>AND(ISLOGICAL(#REF!),#REF!=FALSE)</formula>
    </cfRule>
  </conditionalFormatting>
  <conditionalFormatting sqref="H58 E58">
    <cfRule type="expression" dxfId="947" priority="949">
      <formula>AND(ISLOGICAL(#REF!),#REF!=FALSE)</formula>
    </cfRule>
  </conditionalFormatting>
  <conditionalFormatting sqref="E58 H58">
    <cfRule type="expression" dxfId="946" priority="948">
      <formula>AND(ISLOGICAL(#REF!),#REF!=FALSE)</formula>
    </cfRule>
  </conditionalFormatting>
  <conditionalFormatting sqref="H58 E58">
    <cfRule type="expression" dxfId="945" priority="946">
      <formula>AND(ISLOGICAL(#REF!),#REF!=FALSE)</formula>
    </cfRule>
  </conditionalFormatting>
  <conditionalFormatting sqref="H58">
    <cfRule type="expression" dxfId="944" priority="947">
      <formula>AND(ISLOGICAL(#REF!),#REF!=FALSE)</formula>
    </cfRule>
  </conditionalFormatting>
  <conditionalFormatting sqref="H58">
    <cfRule type="expression" dxfId="943" priority="945">
      <formula>AND(ISLOGICAL(#REF!),#REF!=FALSE)</formula>
    </cfRule>
  </conditionalFormatting>
  <conditionalFormatting sqref="H58 E58">
    <cfRule type="expression" dxfId="942" priority="944">
      <formula>AND(ISLOGICAL(#REF!),#REF!=FALSE)</formula>
    </cfRule>
  </conditionalFormatting>
  <conditionalFormatting sqref="E58 H58">
    <cfRule type="expression" dxfId="941" priority="943">
      <formula>AND(ISLOGICAL(#REF!),#REF!=FALSE)</formula>
    </cfRule>
  </conditionalFormatting>
  <conditionalFormatting sqref="H58">
    <cfRule type="expression" dxfId="940" priority="942">
      <formula>AND(ISLOGICAL(#REF!),#REF!=FALSE)</formula>
    </cfRule>
  </conditionalFormatting>
  <conditionalFormatting sqref="E58 H58">
    <cfRule type="expression" dxfId="939" priority="941">
      <formula>AND(ISLOGICAL(#REF!),#REF!=FALSE)</formula>
    </cfRule>
  </conditionalFormatting>
  <conditionalFormatting sqref="E58 H58">
    <cfRule type="expression" dxfId="938" priority="940">
      <formula>AND(ISLOGICAL(#REF!),#REF!=FALSE)</formula>
    </cfRule>
  </conditionalFormatting>
  <conditionalFormatting sqref="H58">
    <cfRule type="expression" dxfId="937" priority="939">
      <formula>AND(ISLOGICAL(#REF!),#REF!=FALSE)</formula>
    </cfRule>
  </conditionalFormatting>
  <conditionalFormatting sqref="E58 H58">
    <cfRule type="expression" dxfId="936" priority="938">
      <formula>AND(ISLOGICAL(#REF!),#REF!=FALSE)</formula>
    </cfRule>
  </conditionalFormatting>
  <conditionalFormatting sqref="H58 E58">
    <cfRule type="expression" dxfId="935" priority="937">
      <formula>AND(ISLOGICAL(#REF!),#REF!=FALSE)</formula>
    </cfRule>
  </conditionalFormatting>
  <conditionalFormatting sqref="E58 H58">
    <cfRule type="expression" dxfId="934" priority="935">
      <formula>AND(ISLOGICAL(#REF!),#REF!=FALSE)</formula>
    </cfRule>
  </conditionalFormatting>
  <conditionalFormatting sqref="H58">
    <cfRule type="expression" dxfId="933" priority="936">
      <formula>AND(ISLOGICAL(#REF!),#REF!=FALSE)</formula>
    </cfRule>
  </conditionalFormatting>
  <conditionalFormatting sqref="H58">
    <cfRule type="expression" dxfId="932" priority="934">
      <formula>AND(ISLOGICAL(#REF!),#REF!=FALSE)</formula>
    </cfRule>
  </conditionalFormatting>
  <conditionalFormatting sqref="E58 H58">
    <cfRule type="expression" dxfId="931" priority="933">
      <formula>AND(ISLOGICAL(#REF!),#REF!=FALSE)</formula>
    </cfRule>
  </conditionalFormatting>
  <conditionalFormatting sqref="E58 H58">
    <cfRule type="expression" dxfId="930" priority="932">
      <formula>AND(ISLOGICAL(#REF!),#REF!=FALSE)</formula>
    </cfRule>
  </conditionalFormatting>
  <conditionalFormatting sqref="H58 E58">
    <cfRule type="expression" dxfId="929" priority="931">
      <formula>AND(ISLOGICAL(#REF!),#REF!=FALSE)</formula>
    </cfRule>
  </conditionalFormatting>
  <conditionalFormatting sqref="H58">
    <cfRule type="expression" dxfId="928" priority="930">
      <formula>AND(ISLOGICAL(#REF!),#REF!=FALSE)</formula>
    </cfRule>
  </conditionalFormatting>
  <conditionalFormatting sqref="H58 E58">
    <cfRule type="expression" dxfId="927" priority="929">
      <formula>AND(ISLOGICAL(#REF!),#REF!=FALSE)</formula>
    </cfRule>
  </conditionalFormatting>
  <conditionalFormatting sqref="E58 H58">
    <cfRule type="expression" dxfId="926" priority="928">
      <formula>AND(ISLOGICAL(#REF!),#REF!=FALSE)</formula>
    </cfRule>
  </conditionalFormatting>
  <conditionalFormatting sqref="H58 E58">
    <cfRule type="expression" dxfId="925" priority="926">
      <formula>AND(ISLOGICAL(#REF!),#REF!=FALSE)</formula>
    </cfRule>
  </conditionalFormatting>
  <conditionalFormatting sqref="H58">
    <cfRule type="expression" dxfId="924" priority="927">
      <formula>AND(ISLOGICAL(#REF!),#REF!=FALSE)</formula>
    </cfRule>
  </conditionalFormatting>
  <conditionalFormatting sqref="H58">
    <cfRule type="expression" dxfId="923" priority="925">
      <formula>AND(ISLOGICAL(#REF!),#REF!=FALSE)</formula>
    </cfRule>
  </conditionalFormatting>
  <conditionalFormatting sqref="H58 E58">
    <cfRule type="expression" dxfId="922" priority="924">
      <formula>AND(ISLOGICAL(#REF!),#REF!=FALSE)</formula>
    </cfRule>
  </conditionalFormatting>
  <conditionalFormatting sqref="E58 H58">
    <cfRule type="expression" dxfId="921" priority="923">
      <formula>AND(ISLOGICAL(#REF!),#REF!=FALSE)</formula>
    </cfRule>
  </conditionalFormatting>
  <conditionalFormatting sqref="H58">
    <cfRule type="expression" dxfId="920" priority="922">
      <formula>AND(ISLOGICAL(#REF!),#REF!=FALSE)</formula>
    </cfRule>
  </conditionalFormatting>
  <conditionalFormatting sqref="E58 H58">
    <cfRule type="expression" dxfId="919" priority="921">
      <formula>AND(ISLOGICAL(#REF!),#REF!=FALSE)</formula>
    </cfRule>
  </conditionalFormatting>
  <conditionalFormatting sqref="E58 H58">
    <cfRule type="expression" dxfId="918" priority="920">
      <formula>AND(ISLOGICAL(#REF!),#REF!=FALSE)</formula>
    </cfRule>
  </conditionalFormatting>
  <conditionalFormatting sqref="H58">
    <cfRule type="expression" dxfId="917" priority="919">
      <formula>AND(ISLOGICAL(#REF!),#REF!=FALSE)</formula>
    </cfRule>
  </conditionalFormatting>
  <conditionalFormatting sqref="E58 H58">
    <cfRule type="expression" dxfId="916" priority="918">
      <formula>AND(ISLOGICAL(#REF!),#REF!=FALSE)</formula>
    </cfRule>
  </conditionalFormatting>
  <conditionalFormatting sqref="H58 E58">
    <cfRule type="expression" dxfId="915" priority="917">
      <formula>AND(ISLOGICAL(#REF!),#REF!=FALSE)</formula>
    </cfRule>
  </conditionalFormatting>
  <conditionalFormatting sqref="E58 H58">
    <cfRule type="expression" dxfId="914" priority="915">
      <formula>AND(ISLOGICAL(#REF!),#REF!=FALSE)</formula>
    </cfRule>
  </conditionalFormatting>
  <conditionalFormatting sqref="H58">
    <cfRule type="expression" dxfId="913" priority="916">
      <formula>AND(ISLOGICAL(#REF!),#REF!=FALSE)</formula>
    </cfRule>
  </conditionalFormatting>
  <conditionalFormatting sqref="H58">
    <cfRule type="expression" dxfId="912" priority="914">
      <formula>AND(ISLOGICAL(#REF!),#REF!=FALSE)</formula>
    </cfRule>
  </conditionalFormatting>
  <conditionalFormatting sqref="E59 H59 E49:E53 H49:H53">
    <cfRule type="expression" dxfId="911" priority="913">
      <formula>AND(ISLOGICAL(#REF!),#REF!=FALSE)</formula>
    </cfRule>
  </conditionalFormatting>
  <conditionalFormatting sqref="E50 H50">
    <cfRule type="expression" dxfId="910" priority="912">
      <formula>AND(ISLOGICAL(#REF!),#REF!=FALSE)</formula>
    </cfRule>
  </conditionalFormatting>
  <conditionalFormatting sqref="E50 H50">
    <cfRule type="expression" dxfId="909" priority="911">
      <formula>AND(ISLOGICAL(#REF!),#REF!=FALSE)</formula>
    </cfRule>
  </conditionalFormatting>
  <conditionalFormatting sqref="E50 H50">
    <cfRule type="expression" dxfId="908" priority="910">
      <formula>AND(ISLOGICAL(#REF!),#REF!=FALSE)</formula>
    </cfRule>
  </conditionalFormatting>
  <conditionalFormatting sqref="E50 H50">
    <cfRule type="expression" dxfId="907" priority="909">
      <formula>AND(ISLOGICAL(#REF!),#REF!=FALSE)</formula>
    </cfRule>
  </conditionalFormatting>
  <conditionalFormatting sqref="H57">
    <cfRule type="expression" dxfId="906" priority="908">
      <formula>AND(ISLOGICAL(#REF!),#REF!=FALSE)</formula>
    </cfRule>
  </conditionalFormatting>
  <conditionalFormatting sqref="H57 E57">
    <cfRule type="expression" dxfId="905" priority="906">
      <formula>AND(ISLOGICAL(#REF!),#REF!=FALSE)</formula>
    </cfRule>
  </conditionalFormatting>
  <conditionalFormatting sqref="H57">
    <cfRule type="expression" dxfId="904" priority="907">
      <formula>AND(ISLOGICAL(#REF!),#REF!=FALSE)</formula>
    </cfRule>
  </conditionalFormatting>
  <conditionalFormatting sqref="H57">
    <cfRule type="expression" dxfId="903" priority="905">
      <formula>AND(ISLOGICAL(#REF!),#REF!=FALSE)</formula>
    </cfRule>
  </conditionalFormatting>
  <conditionalFormatting sqref="H57 E57">
    <cfRule type="expression" dxfId="902" priority="903">
      <formula>AND(ISLOGICAL(#REF!),#REF!=FALSE)</formula>
    </cfRule>
  </conditionalFormatting>
  <conditionalFormatting sqref="H57">
    <cfRule type="expression" dxfId="901" priority="904">
      <formula>AND(ISLOGICAL(#REF!),#REF!=FALSE)</formula>
    </cfRule>
  </conditionalFormatting>
  <conditionalFormatting sqref="H57">
    <cfRule type="expression" dxfId="900" priority="902">
      <formula>AND(ISLOGICAL(#REF!),#REF!=FALSE)</formula>
    </cfRule>
  </conditionalFormatting>
  <conditionalFormatting sqref="H57 E57">
    <cfRule type="expression" dxfId="899" priority="900">
      <formula>AND(ISLOGICAL(#REF!),#REF!=FALSE)</formula>
    </cfRule>
  </conditionalFormatting>
  <conditionalFormatting sqref="H57">
    <cfRule type="expression" dxfId="898" priority="901">
      <formula>AND(ISLOGICAL(#REF!),#REF!=FALSE)</formula>
    </cfRule>
  </conditionalFormatting>
  <conditionalFormatting sqref="H57">
    <cfRule type="expression" dxfId="897" priority="899">
      <formula>AND(ISLOGICAL(#REF!),#REF!=FALSE)</formula>
    </cfRule>
  </conditionalFormatting>
  <conditionalFormatting sqref="E59 E50:E53 H59 H50:H53 H44 H72 E44 E72">
    <cfRule type="expression" dxfId="896" priority="898">
      <formula>AND(ISLOGICAL(#REF!),#REF!=FALSE)</formula>
    </cfRule>
  </conditionalFormatting>
  <conditionalFormatting sqref="E49 H49">
    <cfRule type="expression" dxfId="895" priority="897">
      <formula>AND(ISLOGICAL(#REF!),#REF!=FALSE)</formula>
    </cfRule>
  </conditionalFormatting>
  <conditionalFormatting sqref="E49 H49">
    <cfRule type="expression" dxfId="894" priority="896">
      <formula>AND(ISLOGICAL(#REF!),#REF!=FALSE)</formula>
    </cfRule>
  </conditionalFormatting>
  <conditionalFormatting sqref="E49 H49">
    <cfRule type="expression" dxfId="893" priority="895">
      <formula>AND(ISLOGICAL(#REF!),#REF!=FALSE)</formula>
    </cfRule>
  </conditionalFormatting>
  <conditionalFormatting sqref="E49 H49">
    <cfRule type="expression" dxfId="892" priority="894">
      <formula>AND(ISLOGICAL(#REF!),#REF!=FALSE)</formula>
    </cfRule>
  </conditionalFormatting>
  <conditionalFormatting sqref="E54 H54">
    <cfRule type="expression" dxfId="891" priority="893">
      <formula>AND(ISLOGICAL(#REF!),#REF!=FALSE)</formula>
    </cfRule>
  </conditionalFormatting>
  <conditionalFormatting sqref="E54 H54">
    <cfRule type="expression" dxfId="890" priority="892">
      <formula>AND(ISLOGICAL(#REF!),#REF!=FALSE)</formula>
    </cfRule>
  </conditionalFormatting>
  <conditionalFormatting sqref="E54 H54">
    <cfRule type="expression" dxfId="889" priority="891">
      <formula>AND(ISLOGICAL(#REF!),#REF!=FALSE)</formula>
    </cfRule>
  </conditionalFormatting>
  <conditionalFormatting sqref="E54 H54">
    <cfRule type="expression" dxfId="888" priority="890">
      <formula>AND(ISLOGICAL(#REF!),#REF!=FALSE)</formula>
    </cfRule>
  </conditionalFormatting>
  <conditionalFormatting sqref="E54 H54">
    <cfRule type="expression" dxfId="887" priority="889">
      <formula>AND(ISLOGICAL(#REF!),#REF!=FALSE)</formula>
    </cfRule>
  </conditionalFormatting>
  <conditionalFormatting sqref="H54 E54">
    <cfRule type="expression" dxfId="886" priority="888">
      <formula>AND(ISLOGICAL(#REF!),#REF!=FALSE)</formula>
    </cfRule>
  </conditionalFormatting>
  <conditionalFormatting sqref="H54">
    <cfRule type="expression" dxfId="885" priority="885">
      <formula>AND(ISLOGICAL(#REF!),#REF!=FALSE)</formula>
    </cfRule>
  </conditionalFormatting>
  <conditionalFormatting sqref="E54">
    <cfRule type="expression" dxfId="884" priority="886">
      <formula>AND(ISLOGICAL(#REF!),#REF!=FALSE)</formula>
    </cfRule>
  </conditionalFormatting>
  <conditionalFormatting sqref="H54">
    <cfRule type="expression" dxfId="883" priority="887">
      <formula>AND(ISLOGICAL(#REF!),#REF!=FALSE)</formula>
    </cfRule>
  </conditionalFormatting>
  <conditionalFormatting sqref="H54">
    <cfRule type="expression" dxfId="882" priority="884">
      <formula>AND(ISLOGICAL(#REF!),#REF!=FALSE)</formula>
    </cfRule>
  </conditionalFormatting>
  <conditionalFormatting sqref="E54 H54">
    <cfRule type="expression" dxfId="881" priority="883">
      <formula>AND(ISLOGICAL(#REF!),#REF!=FALSE)</formula>
    </cfRule>
  </conditionalFormatting>
  <conditionalFormatting sqref="E54 H54">
    <cfRule type="expression" dxfId="880" priority="882">
      <formula>AND(ISLOGICAL(#REF!),#REF!=FALSE)</formula>
    </cfRule>
  </conditionalFormatting>
  <conditionalFormatting sqref="E54 H54">
    <cfRule type="expression" dxfId="879" priority="880">
      <formula>AND(ISLOGICAL(#REF!),#REF!=FALSE)</formula>
    </cfRule>
  </conditionalFormatting>
  <conditionalFormatting sqref="H54">
    <cfRule type="expression" dxfId="878" priority="881">
      <formula>AND(ISLOGICAL(#REF!),#REF!=FALSE)</formula>
    </cfRule>
  </conditionalFormatting>
  <conditionalFormatting sqref="H54">
    <cfRule type="expression" dxfId="877" priority="879">
      <formula>AND(ISLOGICAL(#REF!),#REF!=FALSE)</formula>
    </cfRule>
  </conditionalFormatting>
  <conditionalFormatting sqref="E54 H54">
    <cfRule type="expression" dxfId="876" priority="878">
      <formula>AND(ISLOGICAL(#REF!),#REF!=FALSE)</formula>
    </cfRule>
  </conditionalFormatting>
  <conditionalFormatting sqref="E54 H54">
    <cfRule type="expression" dxfId="875" priority="877">
      <formula>AND(ISLOGICAL(#REF!),#REF!=FALSE)</formula>
    </cfRule>
  </conditionalFormatting>
  <conditionalFormatting sqref="H54">
    <cfRule type="expression" dxfId="874" priority="876">
      <formula>AND(ISLOGICAL(#REF!),#REF!=FALSE)</formula>
    </cfRule>
  </conditionalFormatting>
  <conditionalFormatting sqref="E54 H54">
    <cfRule type="expression" dxfId="873" priority="875">
      <formula>AND(ISLOGICAL(#REF!),#REF!=FALSE)</formula>
    </cfRule>
  </conditionalFormatting>
  <conditionalFormatting sqref="E54 H54">
    <cfRule type="expression" dxfId="872" priority="874">
      <formula>AND(ISLOGICAL(#REF!),#REF!=FALSE)</formula>
    </cfRule>
  </conditionalFormatting>
  <conditionalFormatting sqref="H54">
    <cfRule type="expression" dxfId="871" priority="873">
      <formula>AND(ISLOGICAL(#REF!),#REF!=FALSE)</formula>
    </cfRule>
  </conditionalFormatting>
  <conditionalFormatting sqref="E54 H54">
    <cfRule type="expression" dxfId="870" priority="872">
      <formula>AND(ISLOGICAL(#REF!),#REF!=FALSE)</formula>
    </cfRule>
  </conditionalFormatting>
  <conditionalFormatting sqref="E54 H54">
    <cfRule type="expression" dxfId="869" priority="871">
      <formula>AND(ISLOGICAL(#REF!),#REF!=FALSE)</formula>
    </cfRule>
  </conditionalFormatting>
  <conditionalFormatting sqref="E54 H54">
    <cfRule type="expression" dxfId="868" priority="869">
      <formula>AND(ISLOGICAL(#REF!),#REF!=FALSE)</formula>
    </cfRule>
  </conditionalFormatting>
  <conditionalFormatting sqref="H54">
    <cfRule type="expression" dxfId="867" priority="870">
      <formula>AND(ISLOGICAL(#REF!),#REF!=FALSE)</formula>
    </cfRule>
  </conditionalFormatting>
  <conditionalFormatting sqref="H54">
    <cfRule type="expression" dxfId="866" priority="868">
      <formula>AND(ISLOGICAL(#REF!),#REF!=FALSE)</formula>
    </cfRule>
  </conditionalFormatting>
  <conditionalFormatting sqref="E54 H54">
    <cfRule type="expression" dxfId="865" priority="867">
      <formula>AND(ISLOGICAL(#REF!),#REF!=FALSE)</formula>
    </cfRule>
  </conditionalFormatting>
  <conditionalFormatting sqref="E54 H54">
    <cfRule type="expression" dxfId="864" priority="866">
      <formula>AND(ISLOGICAL(#REF!),#REF!=FALSE)</formula>
    </cfRule>
  </conditionalFormatting>
  <conditionalFormatting sqref="H54 E54">
    <cfRule type="expression" dxfId="863" priority="865">
      <formula>AND(ISLOGICAL(#REF!),#REF!=FALSE)</formula>
    </cfRule>
  </conditionalFormatting>
  <conditionalFormatting sqref="H54">
    <cfRule type="expression" dxfId="862" priority="864">
      <formula>AND(ISLOGICAL(#REF!),#REF!=FALSE)</formula>
    </cfRule>
  </conditionalFormatting>
  <conditionalFormatting sqref="H54 E54">
    <cfRule type="expression" dxfId="861" priority="863">
      <formula>AND(ISLOGICAL(#REF!),#REF!=FALSE)</formula>
    </cfRule>
  </conditionalFormatting>
  <conditionalFormatting sqref="E54 H54">
    <cfRule type="expression" dxfId="860" priority="862">
      <formula>AND(ISLOGICAL(#REF!),#REF!=FALSE)</formula>
    </cfRule>
  </conditionalFormatting>
  <conditionalFormatting sqref="H54 E54">
    <cfRule type="expression" dxfId="859" priority="860">
      <formula>AND(ISLOGICAL(#REF!),#REF!=FALSE)</formula>
    </cfRule>
  </conditionalFormatting>
  <conditionalFormatting sqref="H54">
    <cfRule type="expression" dxfId="858" priority="861">
      <formula>AND(ISLOGICAL(#REF!),#REF!=FALSE)</formula>
    </cfRule>
  </conditionalFormatting>
  <conditionalFormatting sqref="H54">
    <cfRule type="expression" dxfId="857" priority="859">
      <formula>AND(ISLOGICAL(#REF!),#REF!=FALSE)</formula>
    </cfRule>
  </conditionalFormatting>
  <conditionalFormatting sqref="H54 E54">
    <cfRule type="expression" dxfId="856" priority="858">
      <formula>AND(ISLOGICAL(#REF!),#REF!=FALSE)</formula>
    </cfRule>
  </conditionalFormatting>
  <conditionalFormatting sqref="E54 H54">
    <cfRule type="expression" dxfId="855" priority="857">
      <formula>AND(ISLOGICAL(#REF!),#REF!=FALSE)</formula>
    </cfRule>
  </conditionalFormatting>
  <conditionalFormatting sqref="H54">
    <cfRule type="expression" dxfId="854" priority="856">
      <formula>AND(ISLOGICAL(#REF!),#REF!=FALSE)</formula>
    </cfRule>
  </conditionalFormatting>
  <conditionalFormatting sqref="E54 H54">
    <cfRule type="expression" dxfId="853" priority="855">
      <formula>AND(ISLOGICAL(#REF!),#REF!=FALSE)</formula>
    </cfRule>
  </conditionalFormatting>
  <conditionalFormatting sqref="E54 H54">
    <cfRule type="expression" dxfId="852" priority="854">
      <formula>AND(ISLOGICAL(#REF!),#REF!=FALSE)</formula>
    </cfRule>
  </conditionalFormatting>
  <conditionalFormatting sqref="H54">
    <cfRule type="expression" dxfId="851" priority="853">
      <formula>AND(ISLOGICAL(#REF!),#REF!=FALSE)</formula>
    </cfRule>
  </conditionalFormatting>
  <conditionalFormatting sqref="E54 H54">
    <cfRule type="expression" dxfId="850" priority="852">
      <formula>AND(ISLOGICAL(#REF!),#REF!=FALSE)</formula>
    </cfRule>
  </conditionalFormatting>
  <conditionalFormatting sqref="H54 E54">
    <cfRule type="expression" dxfId="849" priority="851">
      <formula>AND(ISLOGICAL(#REF!),#REF!=FALSE)</formula>
    </cfRule>
  </conditionalFormatting>
  <conditionalFormatting sqref="E54 H54">
    <cfRule type="expression" dxfId="848" priority="849">
      <formula>AND(ISLOGICAL(#REF!),#REF!=FALSE)</formula>
    </cfRule>
  </conditionalFormatting>
  <conditionalFormatting sqref="H54">
    <cfRule type="expression" dxfId="847" priority="850">
      <formula>AND(ISLOGICAL(#REF!),#REF!=FALSE)</formula>
    </cfRule>
  </conditionalFormatting>
  <conditionalFormatting sqref="H54">
    <cfRule type="expression" dxfId="846" priority="848">
      <formula>AND(ISLOGICAL(#REF!),#REF!=FALSE)</formula>
    </cfRule>
  </conditionalFormatting>
  <conditionalFormatting sqref="E54 H54">
    <cfRule type="expression" dxfId="845" priority="847">
      <formula>AND(ISLOGICAL(#REF!),#REF!=FALSE)</formula>
    </cfRule>
  </conditionalFormatting>
  <conditionalFormatting sqref="E54 H54">
    <cfRule type="expression" dxfId="844" priority="846">
      <formula>AND(ISLOGICAL(#REF!),#REF!=FALSE)</formula>
    </cfRule>
  </conditionalFormatting>
  <conditionalFormatting sqref="H54 E54">
    <cfRule type="expression" dxfId="843" priority="845">
      <formula>AND(ISLOGICAL(#REF!),#REF!=FALSE)</formula>
    </cfRule>
  </conditionalFormatting>
  <conditionalFormatting sqref="H54">
    <cfRule type="expression" dxfId="842" priority="844">
      <formula>AND(ISLOGICAL(#REF!),#REF!=FALSE)</formula>
    </cfRule>
  </conditionalFormatting>
  <conditionalFormatting sqref="H54 E54">
    <cfRule type="expression" dxfId="841" priority="843">
      <formula>AND(ISLOGICAL(#REF!),#REF!=FALSE)</formula>
    </cfRule>
  </conditionalFormatting>
  <conditionalFormatting sqref="E54 H54">
    <cfRule type="expression" dxfId="840" priority="842">
      <formula>AND(ISLOGICAL(#REF!),#REF!=FALSE)</formula>
    </cfRule>
  </conditionalFormatting>
  <conditionalFormatting sqref="H54 E54">
    <cfRule type="expression" dxfId="839" priority="840">
      <formula>AND(ISLOGICAL(#REF!),#REF!=FALSE)</formula>
    </cfRule>
  </conditionalFormatting>
  <conditionalFormatting sqref="H54">
    <cfRule type="expression" dxfId="838" priority="841">
      <formula>AND(ISLOGICAL(#REF!),#REF!=FALSE)</formula>
    </cfRule>
  </conditionalFormatting>
  <conditionalFormatting sqref="H54">
    <cfRule type="expression" dxfId="837" priority="839">
      <formula>AND(ISLOGICAL(#REF!),#REF!=FALSE)</formula>
    </cfRule>
  </conditionalFormatting>
  <conditionalFormatting sqref="H54 E54">
    <cfRule type="expression" dxfId="836" priority="838">
      <formula>AND(ISLOGICAL(#REF!),#REF!=FALSE)</formula>
    </cfRule>
  </conditionalFormatting>
  <conditionalFormatting sqref="E54 H54">
    <cfRule type="expression" dxfId="835" priority="837">
      <formula>AND(ISLOGICAL(#REF!),#REF!=FALSE)</formula>
    </cfRule>
  </conditionalFormatting>
  <conditionalFormatting sqref="H54">
    <cfRule type="expression" dxfId="834" priority="836">
      <formula>AND(ISLOGICAL(#REF!),#REF!=FALSE)</formula>
    </cfRule>
  </conditionalFormatting>
  <conditionalFormatting sqref="E54 H54">
    <cfRule type="expression" dxfId="833" priority="835">
      <formula>AND(ISLOGICAL(#REF!),#REF!=FALSE)</formula>
    </cfRule>
  </conditionalFormatting>
  <conditionalFormatting sqref="E54 H54">
    <cfRule type="expression" dxfId="832" priority="834">
      <formula>AND(ISLOGICAL(#REF!),#REF!=FALSE)</formula>
    </cfRule>
  </conditionalFormatting>
  <conditionalFormatting sqref="H54">
    <cfRule type="expression" dxfId="831" priority="833">
      <formula>AND(ISLOGICAL(#REF!),#REF!=FALSE)</formula>
    </cfRule>
  </conditionalFormatting>
  <conditionalFormatting sqref="E54 H54">
    <cfRule type="expression" dxfId="830" priority="832">
      <formula>AND(ISLOGICAL(#REF!),#REF!=FALSE)</formula>
    </cfRule>
  </conditionalFormatting>
  <conditionalFormatting sqref="H54 E54">
    <cfRule type="expression" dxfId="829" priority="831">
      <formula>AND(ISLOGICAL(#REF!),#REF!=FALSE)</formula>
    </cfRule>
  </conditionalFormatting>
  <conditionalFormatting sqref="E54 H54">
    <cfRule type="expression" dxfId="828" priority="829">
      <formula>AND(ISLOGICAL(#REF!),#REF!=FALSE)</formula>
    </cfRule>
  </conditionalFormatting>
  <conditionalFormatting sqref="H54">
    <cfRule type="expression" dxfId="827" priority="830">
      <formula>AND(ISLOGICAL(#REF!),#REF!=FALSE)</formula>
    </cfRule>
  </conditionalFormatting>
  <conditionalFormatting sqref="H54">
    <cfRule type="expression" dxfId="826" priority="828">
      <formula>AND(ISLOGICAL(#REF!),#REF!=FALSE)</formula>
    </cfRule>
  </conditionalFormatting>
  <conditionalFormatting sqref="E58 H58">
    <cfRule type="expression" dxfId="825" priority="827">
      <formula>AND(ISLOGICAL(#REF!),#REF!=FALSE)</formula>
    </cfRule>
  </conditionalFormatting>
  <conditionalFormatting sqref="E58 H58">
    <cfRule type="expression" dxfId="824" priority="826">
      <formula>AND(ISLOGICAL(#REF!),#REF!=FALSE)</formula>
    </cfRule>
  </conditionalFormatting>
  <conditionalFormatting sqref="E58 H58">
    <cfRule type="expression" dxfId="823" priority="825">
      <formula>AND(ISLOGICAL(#REF!),#REF!=FALSE)</formula>
    </cfRule>
  </conditionalFormatting>
  <conditionalFormatting sqref="E58 H58">
    <cfRule type="expression" dxfId="822" priority="824">
      <formula>AND(ISLOGICAL(#REF!),#REF!=FALSE)</formula>
    </cfRule>
  </conditionalFormatting>
  <conditionalFormatting sqref="E58 H58">
    <cfRule type="expression" dxfId="821" priority="823">
      <formula>AND(ISLOGICAL(#REF!),#REF!=FALSE)</formula>
    </cfRule>
  </conditionalFormatting>
  <conditionalFormatting sqref="H58 E58">
    <cfRule type="expression" dxfId="820" priority="822">
      <formula>AND(ISLOGICAL(#REF!),#REF!=FALSE)</formula>
    </cfRule>
  </conditionalFormatting>
  <conditionalFormatting sqref="H58">
    <cfRule type="expression" dxfId="819" priority="821">
      <formula>AND(ISLOGICAL(#REF!),#REF!=FALSE)</formula>
    </cfRule>
  </conditionalFormatting>
  <conditionalFormatting sqref="E58">
    <cfRule type="expression" dxfId="818" priority="820">
      <formula>AND(ISLOGICAL(#REF!),#REF!=FALSE)</formula>
    </cfRule>
  </conditionalFormatting>
  <conditionalFormatting sqref="H58">
    <cfRule type="expression" dxfId="817" priority="819">
      <formula>AND(ISLOGICAL(#REF!),#REF!=FALSE)</formula>
    </cfRule>
  </conditionalFormatting>
  <conditionalFormatting sqref="E58 H58">
    <cfRule type="expression" dxfId="816" priority="818">
      <formula>AND(ISLOGICAL(#REF!),#REF!=FALSE)</formula>
    </cfRule>
  </conditionalFormatting>
  <conditionalFormatting sqref="E58 H58">
    <cfRule type="expression" dxfId="815" priority="817">
      <formula>AND(ISLOGICAL(#REF!),#REF!=FALSE)</formula>
    </cfRule>
  </conditionalFormatting>
  <conditionalFormatting sqref="H58 E58">
    <cfRule type="expression" dxfId="814" priority="816">
      <formula>AND(ISLOGICAL(#REF!),#REF!=FALSE)</formula>
    </cfRule>
  </conditionalFormatting>
  <conditionalFormatting sqref="H58">
    <cfRule type="expression" dxfId="813" priority="815">
      <formula>AND(ISLOGICAL(#REF!),#REF!=FALSE)</formula>
    </cfRule>
  </conditionalFormatting>
  <conditionalFormatting sqref="H58 E58">
    <cfRule type="expression" dxfId="812" priority="814">
      <formula>AND(ISLOGICAL(#REF!),#REF!=FALSE)</formula>
    </cfRule>
  </conditionalFormatting>
  <conditionalFormatting sqref="E58 H58">
    <cfRule type="expression" dxfId="811" priority="813">
      <formula>AND(ISLOGICAL(#REF!),#REF!=FALSE)</formula>
    </cfRule>
  </conditionalFormatting>
  <conditionalFormatting sqref="H58 E58">
    <cfRule type="expression" dxfId="810" priority="812">
      <formula>AND(ISLOGICAL(#REF!),#REF!=FALSE)</formula>
    </cfRule>
  </conditionalFormatting>
  <conditionalFormatting sqref="H58">
    <cfRule type="expression" dxfId="809" priority="811">
      <formula>AND(ISLOGICAL(#REF!),#REF!=FALSE)</formula>
    </cfRule>
  </conditionalFormatting>
  <conditionalFormatting sqref="H58">
    <cfRule type="expression" dxfId="808" priority="810">
      <formula>AND(ISLOGICAL(#REF!),#REF!=FALSE)</formula>
    </cfRule>
  </conditionalFormatting>
  <conditionalFormatting sqref="H58 E58">
    <cfRule type="expression" dxfId="807" priority="809">
      <formula>AND(ISLOGICAL(#REF!),#REF!=FALSE)</formula>
    </cfRule>
  </conditionalFormatting>
  <conditionalFormatting sqref="E58 H58">
    <cfRule type="expression" dxfId="806" priority="808">
      <formula>AND(ISLOGICAL(#REF!),#REF!=FALSE)</formula>
    </cfRule>
  </conditionalFormatting>
  <conditionalFormatting sqref="H58">
    <cfRule type="expression" dxfId="805" priority="807">
      <formula>AND(ISLOGICAL(#REF!),#REF!=FALSE)</formula>
    </cfRule>
  </conditionalFormatting>
  <conditionalFormatting sqref="E58 H58">
    <cfRule type="expression" dxfId="804" priority="806">
      <formula>AND(ISLOGICAL(#REF!),#REF!=FALSE)</formula>
    </cfRule>
  </conditionalFormatting>
  <conditionalFormatting sqref="E58 H58">
    <cfRule type="expression" dxfId="803" priority="805">
      <formula>AND(ISLOGICAL(#REF!),#REF!=FALSE)</formula>
    </cfRule>
  </conditionalFormatting>
  <conditionalFormatting sqref="H58">
    <cfRule type="expression" dxfId="802" priority="804">
      <formula>AND(ISLOGICAL(#REF!),#REF!=FALSE)</formula>
    </cfRule>
  </conditionalFormatting>
  <conditionalFormatting sqref="E58 H58">
    <cfRule type="expression" dxfId="801" priority="803">
      <formula>AND(ISLOGICAL(#REF!),#REF!=FALSE)</formula>
    </cfRule>
  </conditionalFormatting>
  <conditionalFormatting sqref="H58 E58">
    <cfRule type="expression" dxfId="800" priority="802">
      <formula>AND(ISLOGICAL(#REF!),#REF!=FALSE)</formula>
    </cfRule>
  </conditionalFormatting>
  <conditionalFormatting sqref="E58 H58">
    <cfRule type="expression" dxfId="799" priority="801">
      <formula>AND(ISLOGICAL(#REF!),#REF!=FALSE)</formula>
    </cfRule>
  </conditionalFormatting>
  <conditionalFormatting sqref="H58">
    <cfRule type="expression" dxfId="798" priority="800">
      <formula>AND(ISLOGICAL(#REF!),#REF!=FALSE)</formula>
    </cfRule>
  </conditionalFormatting>
  <conditionalFormatting sqref="H58">
    <cfRule type="expression" dxfId="797" priority="799">
      <formula>AND(ISLOGICAL(#REF!),#REF!=FALSE)</formula>
    </cfRule>
  </conditionalFormatting>
  <conditionalFormatting sqref="E58 H58">
    <cfRule type="expression" dxfId="796" priority="798">
      <formula>AND(ISLOGICAL(#REF!),#REF!=FALSE)</formula>
    </cfRule>
  </conditionalFormatting>
  <conditionalFormatting sqref="E58 H58">
    <cfRule type="expression" dxfId="795" priority="797">
      <formula>AND(ISLOGICAL(#REF!),#REF!=FALSE)</formula>
    </cfRule>
  </conditionalFormatting>
  <conditionalFormatting sqref="H58 E58">
    <cfRule type="expression" dxfId="794" priority="796">
      <formula>AND(ISLOGICAL(#REF!),#REF!=FALSE)</formula>
    </cfRule>
  </conditionalFormatting>
  <conditionalFormatting sqref="H58">
    <cfRule type="expression" dxfId="793" priority="795">
      <formula>AND(ISLOGICAL(#REF!),#REF!=FALSE)</formula>
    </cfRule>
  </conditionalFormatting>
  <conditionalFormatting sqref="H58 E58">
    <cfRule type="expression" dxfId="792" priority="794">
      <formula>AND(ISLOGICAL(#REF!),#REF!=FALSE)</formula>
    </cfRule>
  </conditionalFormatting>
  <conditionalFormatting sqref="E58 H58">
    <cfRule type="expression" dxfId="791" priority="793">
      <formula>AND(ISLOGICAL(#REF!),#REF!=FALSE)</formula>
    </cfRule>
  </conditionalFormatting>
  <conditionalFormatting sqref="H58 E58">
    <cfRule type="expression" dxfId="790" priority="792">
      <formula>AND(ISLOGICAL(#REF!),#REF!=FALSE)</formula>
    </cfRule>
  </conditionalFormatting>
  <conditionalFormatting sqref="H58">
    <cfRule type="expression" dxfId="789" priority="791">
      <formula>AND(ISLOGICAL(#REF!),#REF!=FALSE)</formula>
    </cfRule>
  </conditionalFormatting>
  <conditionalFormatting sqref="H58">
    <cfRule type="expression" dxfId="788" priority="790">
      <formula>AND(ISLOGICAL(#REF!),#REF!=FALSE)</formula>
    </cfRule>
  </conditionalFormatting>
  <conditionalFormatting sqref="H58 E58">
    <cfRule type="expression" dxfId="787" priority="789">
      <formula>AND(ISLOGICAL(#REF!),#REF!=FALSE)</formula>
    </cfRule>
  </conditionalFormatting>
  <conditionalFormatting sqref="E58 H58">
    <cfRule type="expression" dxfId="786" priority="788">
      <formula>AND(ISLOGICAL(#REF!),#REF!=FALSE)</formula>
    </cfRule>
  </conditionalFormatting>
  <conditionalFormatting sqref="H58">
    <cfRule type="expression" dxfId="785" priority="787">
      <formula>AND(ISLOGICAL(#REF!),#REF!=FALSE)</formula>
    </cfRule>
  </conditionalFormatting>
  <conditionalFormatting sqref="E58 H58">
    <cfRule type="expression" dxfId="784" priority="786">
      <formula>AND(ISLOGICAL(#REF!),#REF!=FALSE)</formula>
    </cfRule>
  </conditionalFormatting>
  <conditionalFormatting sqref="E58 H58">
    <cfRule type="expression" dxfId="783" priority="785">
      <formula>AND(ISLOGICAL(#REF!),#REF!=FALSE)</formula>
    </cfRule>
  </conditionalFormatting>
  <conditionalFormatting sqref="H58">
    <cfRule type="expression" dxfId="782" priority="784">
      <formula>AND(ISLOGICAL(#REF!),#REF!=FALSE)</formula>
    </cfRule>
  </conditionalFormatting>
  <conditionalFormatting sqref="E58 H58">
    <cfRule type="expression" dxfId="781" priority="783">
      <formula>AND(ISLOGICAL(#REF!),#REF!=FALSE)</formula>
    </cfRule>
  </conditionalFormatting>
  <conditionalFormatting sqref="H58 E58">
    <cfRule type="expression" dxfId="780" priority="782">
      <formula>AND(ISLOGICAL(#REF!),#REF!=FALSE)</formula>
    </cfRule>
  </conditionalFormatting>
  <conditionalFormatting sqref="E58 H58">
    <cfRule type="expression" dxfId="779" priority="781">
      <formula>AND(ISLOGICAL(#REF!),#REF!=FALSE)</formula>
    </cfRule>
  </conditionalFormatting>
  <conditionalFormatting sqref="H58">
    <cfRule type="expression" dxfId="778" priority="780">
      <formula>AND(ISLOGICAL(#REF!),#REF!=FALSE)</formula>
    </cfRule>
  </conditionalFormatting>
  <conditionalFormatting sqref="H58">
    <cfRule type="expression" dxfId="777" priority="779">
      <formula>AND(ISLOGICAL(#REF!),#REF!=FALSE)</formula>
    </cfRule>
  </conditionalFormatting>
  <conditionalFormatting sqref="E50 H50">
    <cfRule type="expression" dxfId="776" priority="778">
      <formula>AND(ISLOGICAL(#REF!),#REF!=FALSE)</formula>
    </cfRule>
  </conditionalFormatting>
  <conditionalFormatting sqref="E50 H50">
    <cfRule type="expression" dxfId="775" priority="777">
      <formula>AND(ISLOGICAL(#REF!),#REF!=FALSE)</formula>
    </cfRule>
  </conditionalFormatting>
  <conditionalFormatting sqref="E50 H50">
    <cfRule type="expression" dxfId="774" priority="776">
      <formula>AND(ISLOGICAL(#REF!),#REF!=FALSE)</formula>
    </cfRule>
  </conditionalFormatting>
  <conditionalFormatting sqref="E50 H50">
    <cfRule type="expression" dxfId="773" priority="775">
      <formula>AND(ISLOGICAL(#REF!),#REF!=FALSE)</formula>
    </cfRule>
  </conditionalFormatting>
  <conditionalFormatting sqref="H57">
    <cfRule type="expression" dxfId="772" priority="774">
      <formula>AND(ISLOGICAL(#REF!),#REF!=FALSE)</formula>
    </cfRule>
  </conditionalFormatting>
  <conditionalFormatting sqref="H57 E57">
    <cfRule type="expression" dxfId="771" priority="773">
      <formula>AND(ISLOGICAL(#REF!),#REF!=FALSE)</formula>
    </cfRule>
  </conditionalFormatting>
  <conditionalFormatting sqref="H57">
    <cfRule type="expression" dxfId="770" priority="772">
      <formula>AND(ISLOGICAL(#REF!),#REF!=FALSE)</formula>
    </cfRule>
  </conditionalFormatting>
  <conditionalFormatting sqref="H57">
    <cfRule type="expression" dxfId="769" priority="771">
      <formula>AND(ISLOGICAL(#REF!),#REF!=FALSE)</formula>
    </cfRule>
  </conditionalFormatting>
  <conditionalFormatting sqref="H57 E57">
    <cfRule type="expression" dxfId="768" priority="770">
      <formula>AND(ISLOGICAL(#REF!),#REF!=FALSE)</formula>
    </cfRule>
  </conditionalFormatting>
  <conditionalFormatting sqref="H57">
    <cfRule type="expression" dxfId="767" priority="769">
      <formula>AND(ISLOGICAL(#REF!),#REF!=FALSE)</formula>
    </cfRule>
  </conditionalFormatting>
  <conditionalFormatting sqref="H57">
    <cfRule type="expression" dxfId="766" priority="768">
      <formula>AND(ISLOGICAL(#REF!),#REF!=FALSE)</formula>
    </cfRule>
  </conditionalFormatting>
  <conditionalFormatting sqref="H57 E57">
    <cfRule type="expression" dxfId="765" priority="767">
      <formula>AND(ISLOGICAL(#REF!),#REF!=FALSE)</formula>
    </cfRule>
  </conditionalFormatting>
  <conditionalFormatting sqref="H57">
    <cfRule type="expression" dxfId="764" priority="766">
      <formula>AND(ISLOGICAL(#REF!),#REF!=FALSE)</formula>
    </cfRule>
  </conditionalFormatting>
  <conditionalFormatting sqref="H57">
    <cfRule type="expression" dxfId="763" priority="765">
      <formula>AND(ISLOGICAL(#REF!),#REF!=FALSE)</formula>
    </cfRule>
  </conditionalFormatting>
  <conditionalFormatting sqref="E49 H49">
    <cfRule type="expression" dxfId="762" priority="764">
      <formula>AND(ISLOGICAL(#REF!),#REF!=FALSE)</formula>
    </cfRule>
  </conditionalFormatting>
  <conditionalFormatting sqref="E49 H49">
    <cfRule type="expression" dxfId="761" priority="763">
      <formula>AND(ISLOGICAL(#REF!),#REF!=FALSE)</formula>
    </cfRule>
  </conditionalFormatting>
  <conditionalFormatting sqref="E49 H49">
    <cfRule type="expression" dxfId="760" priority="762">
      <formula>AND(ISLOGICAL(#REF!),#REF!=FALSE)</formula>
    </cfRule>
  </conditionalFormatting>
  <conditionalFormatting sqref="E49 H49">
    <cfRule type="expression" dxfId="759" priority="761">
      <formula>AND(ISLOGICAL(#REF!),#REF!=FALSE)</formula>
    </cfRule>
  </conditionalFormatting>
  <conditionalFormatting sqref="E54 H54">
    <cfRule type="expression" dxfId="758" priority="760">
      <formula>AND(ISLOGICAL(#REF!),#REF!=FALSE)</formula>
    </cfRule>
  </conditionalFormatting>
  <conditionalFormatting sqref="E54 H54">
    <cfRule type="expression" dxfId="757" priority="759">
      <formula>AND(ISLOGICAL(#REF!),#REF!=FALSE)</formula>
    </cfRule>
  </conditionalFormatting>
  <conditionalFormatting sqref="E54 H54">
    <cfRule type="expression" dxfId="756" priority="758">
      <formula>AND(ISLOGICAL(#REF!),#REF!=FALSE)</formula>
    </cfRule>
  </conditionalFormatting>
  <conditionalFormatting sqref="E54 H54">
    <cfRule type="expression" dxfId="755" priority="757">
      <formula>AND(ISLOGICAL(#REF!),#REF!=FALSE)</formula>
    </cfRule>
  </conditionalFormatting>
  <conditionalFormatting sqref="E54 H54">
    <cfRule type="expression" dxfId="754" priority="756">
      <formula>AND(ISLOGICAL(#REF!),#REF!=FALSE)</formula>
    </cfRule>
  </conditionalFormatting>
  <conditionalFormatting sqref="H54 E54">
    <cfRule type="expression" dxfId="753" priority="755">
      <formula>AND(ISLOGICAL(#REF!),#REF!=FALSE)</formula>
    </cfRule>
  </conditionalFormatting>
  <conditionalFormatting sqref="H54">
    <cfRule type="expression" dxfId="752" priority="754">
      <formula>AND(ISLOGICAL(#REF!),#REF!=FALSE)</formula>
    </cfRule>
  </conditionalFormatting>
  <conditionalFormatting sqref="E54">
    <cfRule type="expression" dxfId="751" priority="753">
      <formula>AND(ISLOGICAL(#REF!),#REF!=FALSE)</formula>
    </cfRule>
  </conditionalFormatting>
  <conditionalFormatting sqref="H54">
    <cfRule type="expression" dxfId="750" priority="752">
      <formula>AND(ISLOGICAL(#REF!),#REF!=FALSE)</formula>
    </cfRule>
  </conditionalFormatting>
  <conditionalFormatting sqref="H54">
    <cfRule type="expression" dxfId="749" priority="751">
      <formula>AND(ISLOGICAL(#REF!),#REF!=FALSE)</formula>
    </cfRule>
  </conditionalFormatting>
  <conditionalFormatting sqref="E54 H54">
    <cfRule type="expression" dxfId="748" priority="750">
      <formula>AND(ISLOGICAL(#REF!),#REF!=FALSE)</formula>
    </cfRule>
  </conditionalFormatting>
  <conditionalFormatting sqref="E54 H54">
    <cfRule type="expression" dxfId="747" priority="749">
      <formula>AND(ISLOGICAL(#REF!),#REF!=FALSE)</formula>
    </cfRule>
  </conditionalFormatting>
  <conditionalFormatting sqref="E54 H54">
    <cfRule type="expression" dxfId="746" priority="748">
      <formula>AND(ISLOGICAL(#REF!),#REF!=FALSE)</formula>
    </cfRule>
  </conditionalFormatting>
  <conditionalFormatting sqref="H54">
    <cfRule type="expression" dxfId="745" priority="747">
      <formula>AND(ISLOGICAL(#REF!),#REF!=FALSE)</formula>
    </cfRule>
  </conditionalFormatting>
  <conditionalFormatting sqref="H54">
    <cfRule type="expression" dxfId="744" priority="746">
      <formula>AND(ISLOGICAL(#REF!),#REF!=FALSE)</formula>
    </cfRule>
  </conditionalFormatting>
  <conditionalFormatting sqref="E54 H54">
    <cfRule type="expression" dxfId="743" priority="745">
      <formula>AND(ISLOGICAL(#REF!),#REF!=FALSE)</formula>
    </cfRule>
  </conditionalFormatting>
  <conditionalFormatting sqref="E54 H54">
    <cfRule type="expression" dxfId="742" priority="744">
      <formula>AND(ISLOGICAL(#REF!),#REF!=FALSE)</formula>
    </cfRule>
  </conditionalFormatting>
  <conditionalFormatting sqref="H54">
    <cfRule type="expression" dxfId="741" priority="743">
      <formula>AND(ISLOGICAL(#REF!),#REF!=FALSE)</formula>
    </cfRule>
  </conditionalFormatting>
  <conditionalFormatting sqref="E54 H54">
    <cfRule type="expression" dxfId="740" priority="742">
      <formula>AND(ISLOGICAL(#REF!),#REF!=FALSE)</formula>
    </cfRule>
  </conditionalFormatting>
  <conditionalFormatting sqref="E54 H54">
    <cfRule type="expression" dxfId="739" priority="741">
      <formula>AND(ISLOGICAL(#REF!),#REF!=FALSE)</formula>
    </cfRule>
  </conditionalFormatting>
  <conditionalFormatting sqref="H54">
    <cfRule type="expression" dxfId="738" priority="740">
      <formula>AND(ISLOGICAL(#REF!),#REF!=FALSE)</formula>
    </cfRule>
  </conditionalFormatting>
  <conditionalFormatting sqref="E54 H54">
    <cfRule type="expression" dxfId="737" priority="739">
      <formula>AND(ISLOGICAL(#REF!),#REF!=FALSE)</formula>
    </cfRule>
  </conditionalFormatting>
  <conditionalFormatting sqref="E54 H54">
    <cfRule type="expression" dxfId="736" priority="738">
      <formula>AND(ISLOGICAL(#REF!),#REF!=FALSE)</formula>
    </cfRule>
  </conditionalFormatting>
  <conditionalFormatting sqref="E54 H54">
    <cfRule type="expression" dxfId="735" priority="737">
      <formula>AND(ISLOGICAL(#REF!),#REF!=FALSE)</formula>
    </cfRule>
  </conditionalFormatting>
  <conditionalFormatting sqref="H54">
    <cfRule type="expression" dxfId="734" priority="736">
      <formula>AND(ISLOGICAL(#REF!),#REF!=FALSE)</formula>
    </cfRule>
  </conditionalFormatting>
  <conditionalFormatting sqref="H54">
    <cfRule type="expression" dxfId="733" priority="735">
      <formula>AND(ISLOGICAL(#REF!),#REF!=FALSE)</formula>
    </cfRule>
  </conditionalFormatting>
  <conditionalFormatting sqref="E54 H54">
    <cfRule type="expression" dxfId="732" priority="734">
      <formula>AND(ISLOGICAL(#REF!),#REF!=FALSE)</formula>
    </cfRule>
  </conditionalFormatting>
  <conditionalFormatting sqref="E54 H54">
    <cfRule type="expression" dxfId="731" priority="733">
      <formula>AND(ISLOGICAL(#REF!),#REF!=FALSE)</formula>
    </cfRule>
  </conditionalFormatting>
  <conditionalFormatting sqref="H54 E54">
    <cfRule type="expression" dxfId="730" priority="732">
      <formula>AND(ISLOGICAL(#REF!),#REF!=FALSE)</formula>
    </cfRule>
  </conditionalFormatting>
  <conditionalFormatting sqref="H54">
    <cfRule type="expression" dxfId="729" priority="731">
      <formula>AND(ISLOGICAL(#REF!),#REF!=FALSE)</formula>
    </cfRule>
  </conditionalFormatting>
  <conditionalFormatting sqref="H54 E54">
    <cfRule type="expression" dxfId="728" priority="730">
      <formula>AND(ISLOGICAL(#REF!),#REF!=FALSE)</formula>
    </cfRule>
  </conditionalFormatting>
  <conditionalFormatting sqref="E54 H54">
    <cfRule type="expression" dxfId="727" priority="729">
      <formula>AND(ISLOGICAL(#REF!),#REF!=FALSE)</formula>
    </cfRule>
  </conditionalFormatting>
  <conditionalFormatting sqref="H54 E54">
    <cfRule type="expression" dxfId="726" priority="728">
      <formula>AND(ISLOGICAL(#REF!),#REF!=FALSE)</formula>
    </cfRule>
  </conditionalFormatting>
  <conditionalFormatting sqref="H54">
    <cfRule type="expression" dxfId="725" priority="727">
      <formula>AND(ISLOGICAL(#REF!),#REF!=FALSE)</formula>
    </cfRule>
  </conditionalFormatting>
  <conditionalFormatting sqref="H54">
    <cfRule type="expression" dxfId="724" priority="726">
      <formula>AND(ISLOGICAL(#REF!),#REF!=FALSE)</formula>
    </cfRule>
  </conditionalFormatting>
  <conditionalFormatting sqref="H54 E54">
    <cfRule type="expression" dxfId="723" priority="725">
      <formula>AND(ISLOGICAL(#REF!),#REF!=FALSE)</formula>
    </cfRule>
  </conditionalFormatting>
  <conditionalFormatting sqref="E54 H54">
    <cfRule type="expression" dxfId="722" priority="724">
      <formula>AND(ISLOGICAL(#REF!),#REF!=FALSE)</formula>
    </cfRule>
  </conditionalFormatting>
  <conditionalFormatting sqref="H54">
    <cfRule type="expression" dxfId="721" priority="723">
      <formula>AND(ISLOGICAL(#REF!),#REF!=FALSE)</formula>
    </cfRule>
  </conditionalFormatting>
  <conditionalFormatting sqref="E54 H54">
    <cfRule type="expression" dxfId="720" priority="722">
      <formula>AND(ISLOGICAL(#REF!),#REF!=FALSE)</formula>
    </cfRule>
  </conditionalFormatting>
  <conditionalFormatting sqref="E54 H54">
    <cfRule type="expression" dxfId="719" priority="721">
      <formula>AND(ISLOGICAL(#REF!),#REF!=FALSE)</formula>
    </cfRule>
  </conditionalFormatting>
  <conditionalFormatting sqref="H54">
    <cfRule type="expression" dxfId="718" priority="720">
      <formula>AND(ISLOGICAL(#REF!),#REF!=FALSE)</formula>
    </cfRule>
  </conditionalFormatting>
  <conditionalFormatting sqref="E54 H54">
    <cfRule type="expression" dxfId="717" priority="719">
      <formula>AND(ISLOGICAL(#REF!),#REF!=FALSE)</formula>
    </cfRule>
  </conditionalFormatting>
  <conditionalFormatting sqref="H54 E54">
    <cfRule type="expression" dxfId="716" priority="718">
      <formula>AND(ISLOGICAL(#REF!),#REF!=FALSE)</formula>
    </cfRule>
  </conditionalFormatting>
  <conditionalFormatting sqref="E54 H54">
    <cfRule type="expression" dxfId="715" priority="717">
      <formula>AND(ISLOGICAL(#REF!),#REF!=FALSE)</formula>
    </cfRule>
  </conditionalFormatting>
  <conditionalFormatting sqref="H54">
    <cfRule type="expression" dxfId="714" priority="716">
      <formula>AND(ISLOGICAL(#REF!),#REF!=FALSE)</formula>
    </cfRule>
  </conditionalFormatting>
  <conditionalFormatting sqref="H54">
    <cfRule type="expression" dxfId="713" priority="715">
      <formula>AND(ISLOGICAL(#REF!),#REF!=FALSE)</formula>
    </cfRule>
  </conditionalFormatting>
  <conditionalFormatting sqref="E54 H54">
    <cfRule type="expression" dxfId="712" priority="714">
      <formula>AND(ISLOGICAL(#REF!),#REF!=FALSE)</formula>
    </cfRule>
  </conditionalFormatting>
  <conditionalFormatting sqref="E54 H54">
    <cfRule type="expression" dxfId="711" priority="713">
      <formula>AND(ISLOGICAL(#REF!),#REF!=FALSE)</formula>
    </cfRule>
  </conditionalFormatting>
  <conditionalFormatting sqref="H54 E54">
    <cfRule type="expression" dxfId="710" priority="712">
      <formula>AND(ISLOGICAL(#REF!),#REF!=FALSE)</formula>
    </cfRule>
  </conditionalFormatting>
  <conditionalFormatting sqref="H54">
    <cfRule type="expression" dxfId="709" priority="711">
      <formula>AND(ISLOGICAL(#REF!),#REF!=FALSE)</formula>
    </cfRule>
  </conditionalFormatting>
  <conditionalFormatting sqref="H54 E54">
    <cfRule type="expression" dxfId="708" priority="710">
      <formula>AND(ISLOGICAL(#REF!),#REF!=FALSE)</formula>
    </cfRule>
  </conditionalFormatting>
  <conditionalFormatting sqref="E54 H54">
    <cfRule type="expression" dxfId="707" priority="709">
      <formula>AND(ISLOGICAL(#REF!),#REF!=FALSE)</formula>
    </cfRule>
  </conditionalFormatting>
  <conditionalFormatting sqref="H54 E54">
    <cfRule type="expression" dxfId="706" priority="708">
      <formula>AND(ISLOGICAL(#REF!),#REF!=FALSE)</formula>
    </cfRule>
  </conditionalFormatting>
  <conditionalFormatting sqref="H54">
    <cfRule type="expression" dxfId="705" priority="707">
      <formula>AND(ISLOGICAL(#REF!),#REF!=FALSE)</formula>
    </cfRule>
  </conditionalFormatting>
  <conditionalFormatting sqref="H54">
    <cfRule type="expression" dxfId="704" priority="706">
      <formula>AND(ISLOGICAL(#REF!),#REF!=FALSE)</formula>
    </cfRule>
  </conditionalFormatting>
  <conditionalFormatting sqref="H54 E54">
    <cfRule type="expression" dxfId="703" priority="705">
      <formula>AND(ISLOGICAL(#REF!),#REF!=FALSE)</formula>
    </cfRule>
  </conditionalFormatting>
  <conditionalFormatting sqref="E54 H54">
    <cfRule type="expression" dxfId="702" priority="704">
      <formula>AND(ISLOGICAL(#REF!),#REF!=FALSE)</formula>
    </cfRule>
  </conditionalFormatting>
  <conditionalFormatting sqref="H54">
    <cfRule type="expression" dxfId="701" priority="703">
      <formula>AND(ISLOGICAL(#REF!),#REF!=FALSE)</formula>
    </cfRule>
  </conditionalFormatting>
  <conditionalFormatting sqref="E54 H54">
    <cfRule type="expression" dxfId="700" priority="702">
      <formula>AND(ISLOGICAL(#REF!),#REF!=FALSE)</formula>
    </cfRule>
  </conditionalFormatting>
  <conditionalFormatting sqref="E54 H54">
    <cfRule type="expression" dxfId="699" priority="701">
      <formula>AND(ISLOGICAL(#REF!),#REF!=FALSE)</formula>
    </cfRule>
  </conditionalFormatting>
  <conditionalFormatting sqref="H54">
    <cfRule type="expression" dxfId="698" priority="700">
      <formula>AND(ISLOGICAL(#REF!),#REF!=FALSE)</formula>
    </cfRule>
  </conditionalFormatting>
  <conditionalFormatting sqref="E54 H54">
    <cfRule type="expression" dxfId="697" priority="699">
      <formula>AND(ISLOGICAL(#REF!),#REF!=FALSE)</formula>
    </cfRule>
  </conditionalFormatting>
  <conditionalFormatting sqref="H54 E54">
    <cfRule type="expression" dxfId="696" priority="698">
      <formula>AND(ISLOGICAL(#REF!),#REF!=FALSE)</formula>
    </cfRule>
  </conditionalFormatting>
  <conditionalFormatting sqref="E54 H54">
    <cfRule type="expression" dxfId="695" priority="697">
      <formula>AND(ISLOGICAL(#REF!),#REF!=FALSE)</formula>
    </cfRule>
  </conditionalFormatting>
  <conditionalFormatting sqref="H54">
    <cfRule type="expression" dxfId="694" priority="696">
      <formula>AND(ISLOGICAL(#REF!),#REF!=FALSE)</formula>
    </cfRule>
  </conditionalFormatting>
  <conditionalFormatting sqref="H54">
    <cfRule type="expression" dxfId="693" priority="695">
      <formula>AND(ISLOGICAL(#REF!),#REF!=FALSE)</formula>
    </cfRule>
  </conditionalFormatting>
  <conditionalFormatting sqref="H45:H46 E45:E46">
    <cfRule type="expression" dxfId="692" priority="694">
      <formula>AND(ISLOGICAL(#REF!),#REF!=FALSE)</formula>
    </cfRule>
  </conditionalFormatting>
  <conditionalFormatting sqref="H57:H58 E57:E58">
    <cfRule type="expression" dxfId="691" priority="693">
      <formula>AND(ISLOGICAL(#REF!),#REF!=FALSE)</formula>
    </cfRule>
  </conditionalFormatting>
  <conditionalFormatting sqref="E58 H58">
    <cfRule type="expression" dxfId="690" priority="692">
      <formula>AND(ISLOGICAL(#REF!),#REF!=FALSE)</formula>
    </cfRule>
  </conditionalFormatting>
  <conditionalFormatting sqref="E58 H58">
    <cfRule type="expression" dxfId="689" priority="691">
      <formula>AND(ISLOGICAL(#REF!),#REF!=FALSE)</formula>
    </cfRule>
  </conditionalFormatting>
  <conditionalFormatting sqref="E58 H58">
    <cfRule type="expression" dxfId="688" priority="690">
      <formula>AND(ISLOGICAL(#REF!),#REF!=FALSE)</formula>
    </cfRule>
  </conditionalFormatting>
  <conditionalFormatting sqref="E58 H58">
    <cfRule type="expression" dxfId="687" priority="689">
      <formula>AND(ISLOGICAL(#REF!),#REF!=FALSE)</formula>
    </cfRule>
  </conditionalFormatting>
  <conditionalFormatting sqref="E57 H57">
    <cfRule type="expression" dxfId="686" priority="688">
      <formula>AND(ISLOGICAL(#REF!),#REF!=FALSE)</formula>
    </cfRule>
  </conditionalFormatting>
  <conditionalFormatting sqref="E57 H57">
    <cfRule type="expression" dxfId="685" priority="687">
      <formula>AND(ISLOGICAL(#REF!),#REF!=FALSE)</formula>
    </cfRule>
  </conditionalFormatting>
  <conditionalFormatting sqref="E57 H57">
    <cfRule type="expression" dxfId="684" priority="686">
      <formula>AND(ISLOGICAL(#REF!),#REF!=FALSE)</formula>
    </cfRule>
  </conditionalFormatting>
  <conditionalFormatting sqref="H57 E57">
    <cfRule type="expression" dxfId="683" priority="685">
      <formula>AND(ISLOGICAL(#REF!),#REF!=FALSE)</formula>
    </cfRule>
  </conditionalFormatting>
  <conditionalFormatting sqref="H57">
    <cfRule type="expression" dxfId="682" priority="682">
      <formula>AND(ISLOGICAL(#REF!),#REF!=FALSE)</formula>
    </cfRule>
  </conditionalFormatting>
  <conditionalFormatting sqref="E57">
    <cfRule type="expression" dxfId="681" priority="683">
      <formula>AND(ISLOGICAL(#REF!),#REF!=FALSE)</formula>
    </cfRule>
  </conditionalFormatting>
  <conditionalFormatting sqref="H57">
    <cfRule type="expression" dxfId="680" priority="684">
      <formula>AND(ISLOGICAL(#REF!),#REF!=FALSE)</formula>
    </cfRule>
  </conditionalFormatting>
  <conditionalFormatting sqref="E57 H57">
    <cfRule type="expression" dxfId="679" priority="681">
      <formula>AND(ISLOGICAL(#REF!),#REF!=FALSE)</formula>
    </cfRule>
  </conditionalFormatting>
  <conditionalFormatting sqref="E57 H57">
    <cfRule type="expression" dxfId="678" priority="680">
      <formula>AND(ISLOGICAL(#REF!),#REF!=FALSE)</formula>
    </cfRule>
  </conditionalFormatting>
  <conditionalFormatting sqref="H57 E57">
    <cfRule type="expression" dxfId="677" priority="679">
      <formula>AND(ISLOGICAL(#REF!),#REF!=FALSE)</formula>
    </cfRule>
  </conditionalFormatting>
  <conditionalFormatting sqref="H57">
    <cfRule type="expression" dxfId="676" priority="676">
      <formula>AND(ISLOGICAL(#REF!),#REF!=FALSE)</formula>
    </cfRule>
  </conditionalFormatting>
  <conditionalFormatting sqref="E57">
    <cfRule type="expression" dxfId="675" priority="677">
      <formula>AND(ISLOGICAL(#REF!),#REF!=FALSE)</formula>
    </cfRule>
  </conditionalFormatting>
  <conditionalFormatting sqref="H57">
    <cfRule type="expression" dxfId="674" priority="678">
      <formula>AND(ISLOGICAL(#REF!),#REF!=FALSE)</formula>
    </cfRule>
  </conditionalFormatting>
  <conditionalFormatting sqref="E45 H45">
    <cfRule type="expression" dxfId="673" priority="675">
      <formula>AND(ISLOGICAL(#REF!),#REF!=FALSE)</formula>
    </cfRule>
  </conditionalFormatting>
  <conditionalFormatting sqref="E45 H45">
    <cfRule type="expression" dxfId="672" priority="674">
      <formula>AND(ISLOGICAL(#REF!),#REF!=FALSE)</formula>
    </cfRule>
  </conditionalFormatting>
  <conditionalFormatting sqref="E45 H45">
    <cfRule type="expression" dxfId="671" priority="673">
      <formula>AND(ISLOGICAL(#REF!),#REF!=FALSE)</formula>
    </cfRule>
  </conditionalFormatting>
  <conditionalFormatting sqref="E45 H45">
    <cfRule type="expression" dxfId="670" priority="672">
      <formula>AND(ISLOGICAL(#REF!),#REF!=FALSE)</formula>
    </cfRule>
  </conditionalFormatting>
  <conditionalFormatting sqref="E45 H45">
    <cfRule type="expression" dxfId="669" priority="671">
      <formula>AND(ISLOGICAL(#REF!),#REF!=FALSE)</formula>
    </cfRule>
  </conditionalFormatting>
  <conditionalFormatting sqref="E45 H45">
    <cfRule type="expression" dxfId="668" priority="670">
      <formula>AND(ISLOGICAL(#REF!),#REF!=FALSE)</formula>
    </cfRule>
  </conditionalFormatting>
  <conditionalFormatting sqref="E45 H45">
    <cfRule type="expression" dxfId="667" priority="669">
      <formula>AND(ISLOGICAL(#REF!),#REF!=FALSE)</formula>
    </cfRule>
  </conditionalFormatting>
  <conditionalFormatting sqref="E45 H45">
    <cfRule type="expression" dxfId="666" priority="668">
      <formula>AND(ISLOGICAL(#REF!),#REF!=FALSE)</formula>
    </cfRule>
  </conditionalFormatting>
  <conditionalFormatting sqref="E46 H46">
    <cfRule type="expression" dxfId="665" priority="667">
      <formula>AND(ISLOGICAL(#REF!),#REF!=FALSE)</formula>
    </cfRule>
  </conditionalFormatting>
  <conditionalFormatting sqref="E46 H46">
    <cfRule type="expression" dxfId="664" priority="666">
      <formula>AND(ISLOGICAL(#REF!),#REF!=FALSE)</formula>
    </cfRule>
  </conditionalFormatting>
  <conditionalFormatting sqref="E46 H46">
    <cfRule type="expression" dxfId="663" priority="665">
      <formula>AND(ISLOGICAL(#REF!),#REF!=FALSE)</formula>
    </cfRule>
  </conditionalFormatting>
  <conditionalFormatting sqref="E46 H46">
    <cfRule type="expression" dxfId="662" priority="664">
      <formula>AND(ISLOGICAL(#REF!),#REF!=FALSE)</formula>
    </cfRule>
  </conditionalFormatting>
  <conditionalFormatting sqref="E46 H46">
    <cfRule type="expression" dxfId="661" priority="663">
      <formula>AND(ISLOGICAL(#REF!),#REF!=FALSE)</formula>
    </cfRule>
  </conditionalFormatting>
  <conditionalFormatting sqref="E46 H46">
    <cfRule type="expression" dxfId="660" priority="662">
      <formula>AND(ISLOGICAL(#REF!),#REF!=FALSE)</formula>
    </cfRule>
  </conditionalFormatting>
  <conditionalFormatting sqref="E46 H46">
    <cfRule type="expression" dxfId="659" priority="661">
      <formula>AND(ISLOGICAL(#REF!),#REF!=FALSE)</formula>
    </cfRule>
  </conditionalFormatting>
  <conditionalFormatting sqref="E46 H46">
    <cfRule type="expression" dxfId="658" priority="660">
      <formula>AND(ISLOGICAL(#REF!),#REF!=FALSE)</formula>
    </cfRule>
  </conditionalFormatting>
  <conditionalFormatting sqref="H57">
    <cfRule type="expression" dxfId="657" priority="659">
      <formula>AND(ISLOGICAL(#REF!),#REF!=FALSE)</formula>
    </cfRule>
  </conditionalFormatting>
  <conditionalFormatting sqref="H57 E57">
    <cfRule type="expression" dxfId="656" priority="657">
      <formula>AND(ISLOGICAL(#REF!),#REF!=FALSE)</formula>
    </cfRule>
  </conditionalFormatting>
  <conditionalFormatting sqref="H57">
    <cfRule type="expression" dxfId="655" priority="658">
      <formula>AND(ISLOGICAL(#REF!),#REF!=FALSE)</formula>
    </cfRule>
  </conditionalFormatting>
  <conditionalFormatting sqref="H57">
    <cfRule type="expression" dxfId="654" priority="656">
      <formula>AND(ISLOGICAL(#REF!),#REF!=FALSE)</formula>
    </cfRule>
  </conditionalFormatting>
  <conditionalFormatting sqref="H57 E57">
    <cfRule type="expression" dxfId="653" priority="654">
      <formula>AND(ISLOGICAL(#REF!),#REF!=FALSE)</formula>
    </cfRule>
  </conditionalFormatting>
  <conditionalFormatting sqref="H57">
    <cfRule type="expression" dxfId="652" priority="655">
      <formula>AND(ISLOGICAL(#REF!),#REF!=FALSE)</formula>
    </cfRule>
  </conditionalFormatting>
  <conditionalFormatting sqref="H57">
    <cfRule type="expression" dxfId="651" priority="653">
      <formula>AND(ISLOGICAL(#REF!),#REF!=FALSE)</formula>
    </cfRule>
  </conditionalFormatting>
  <conditionalFormatting sqref="H57 E57">
    <cfRule type="expression" dxfId="650" priority="651">
      <formula>AND(ISLOGICAL(#REF!),#REF!=FALSE)</formula>
    </cfRule>
  </conditionalFormatting>
  <conditionalFormatting sqref="H57">
    <cfRule type="expression" dxfId="649" priority="652">
      <formula>AND(ISLOGICAL(#REF!),#REF!=FALSE)</formula>
    </cfRule>
  </conditionalFormatting>
  <conditionalFormatting sqref="H57">
    <cfRule type="expression" dxfId="648" priority="650">
      <formula>AND(ISLOGICAL(#REF!),#REF!=FALSE)</formula>
    </cfRule>
  </conditionalFormatting>
  <conditionalFormatting sqref="H58">
    <cfRule type="expression" dxfId="647" priority="649">
      <formula>AND(ISLOGICAL(#REF!),#REF!=FALSE)</formula>
    </cfRule>
  </conditionalFormatting>
  <conditionalFormatting sqref="H58 E58">
    <cfRule type="expression" dxfId="646" priority="647">
      <formula>AND(ISLOGICAL(#REF!),#REF!=FALSE)</formula>
    </cfRule>
  </conditionalFormatting>
  <conditionalFormatting sqref="H58">
    <cfRule type="expression" dxfId="645" priority="648">
      <formula>AND(ISLOGICAL(#REF!),#REF!=FALSE)</formula>
    </cfRule>
  </conditionalFormatting>
  <conditionalFormatting sqref="H58">
    <cfRule type="expression" dxfId="644" priority="646">
      <formula>AND(ISLOGICAL(#REF!),#REF!=FALSE)</formula>
    </cfRule>
  </conditionalFormatting>
  <conditionalFormatting sqref="H57 E57">
    <cfRule type="expression" dxfId="643" priority="644">
      <formula>AND(ISLOGICAL(#REF!),#REF!=FALSE)</formula>
    </cfRule>
  </conditionalFormatting>
  <conditionalFormatting sqref="H57">
    <cfRule type="expression" dxfId="642" priority="645">
      <formula>AND(ISLOGICAL(#REF!),#REF!=FALSE)</formula>
    </cfRule>
  </conditionalFormatting>
  <conditionalFormatting sqref="H57">
    <cfRule type="expression" dxfId="641" priority="643">
      <formula>AND(ISLOGICAL(#REF!),#REF!=FALSE)</formula>
    </cfRule>
  </conditionalFormatting>
  <conditionalFormatting sqref="H58 E58">
    <cfRule type="expression" dxfId="640" priority="641">
      <formula>AND(ISLOGICAL(#REF!),#REF!=FALSE)</formula>
    </cfRule>
  </conditionalFormatting>
  <conditionalFormatting sqref="H58">
    <cfRule type="expression" dxfId="639" priority="642">
      <formula>AND(ISLOGICAL(#REF!),#REF!=FALSE)</formula>
    </cfRule>
  </conditionalFormatting>
  <conditionalFormatting sqref="H58">
    <cfRule type="expression" dxfId="638" priority="640">
      <formula>AND(ISLOGICAL(#REF!),#REF!=FALSE)</formula>
    </cfRule>
  </conditionalFormatting>
  <conditionalFormatting sqref="H58 E58">
    <cfRule type="expression" dxfId="637" priority="638">
      <formula>AND(ISLOGICAL(#REF!),#REF!=FALSE)</formula>
    </cfRule>
  </conditionalFormatting>
  <conditionalFormatting sqref="H58">
    <cfRule type="expression" dxfId="636" priority="639">
      <formula>AND(ISLOGICAL(#REF!),#REF!=FALSE)</formula>
    </cfRule>
  </conditionalFormatting>
  <conditionalFormatting sqref="H58">
    <cfRule type="expression" dxfId="635" priority="637">
      <formula>AND(ISLOGICAL(#REF!),#REF!=FALSE)</formula>
    </cfRule>
  </conditionalFormatting>
  <conditionalFormatting sqref="H57">
    <cfRule type="expression" dxfId="634" priority="636">
      <formula>AND(ISLOGICAL(#REF!),#REF!=FALSE)</formula>
    </cfRule>
  </conditionalFormatting>
  <conditionalFormatting sqref="H57 E57">
    <cfRule type="expression" dxfId="633" priority="635">
      <formula>AND(ISLOGICAL(#REF!),#REF!=FALSE)</formula>
    </cfRule>
  </conditionalFormatting>
  <conditionalFormatting sqref="H57">
    <cfRule type="expression" dxfId="632" priority="634">
      <formula>AND(ISLOGICAL(#REF!),#REF!=FALSE)</formula>
    </cfRule>
  </conditionalFormatting>
  <conditionalFormatting sqref="H57">
    <cfRule type="expression" dxfId="631" priority="633">
      <formula>AND(ISLOGICAL(#REF!),#REF!=FALSE)</formula>
    </cfRule>
  </conditionalFormatting>
  <conditionalFormatting sqref="H57 E57">
    <cfRule type="expression" dxfId="630" priority="632">
      <formula>AND(ISLOGICAL(#REF!),#REF!=FALSE)</formula>
    </cfRule>
  </conditionalFormatting>
  <conditionalFormatting sqref="H57">
    <cfRule type="expression" dxfId="629" priority="631">
      <formula>AND(ISLOGICAL(#REF!),#REF!=FALSE)</formula>
    </cfRule>
  </conditionalFormatting>
  <conditionalFormatting sqref="H57">
    <cfRule type="expression" dxfId="628" priority="630">
      <formula>AND(ISLOGICAL(#REF!),#REF!=FALSE)</formula>
    </cfRule>
  </conditionalFormatting>
  <conditionalFormatting sqref="H57 E57">
    <cfRule type="expression" dxfId="627" priority="629">
      <formula>AND(ISLOGICAL(#REF!),#REF!=FALSE)</formula>
    </cfRule>
  </conditionalFormatting>
  <conditionalFormatting sqref="H57">
    <cfRule type="expression" dxfId="626" priority="628">
      <formula>AND(ISLOGICAL(#REF!),#REF!=FALSE)</formula>
    </cfRule>
  </conditionalFormatting>
  <conditionalFormatting sqref="H57">
    <cfRule type="expression" dxfId="625" priority="627">
      <formula>AND(ISLOGICAL(#REF!),#REF!=FALSE)</formula>
    </cfRule>
  </conditionalFormatting>
  <conditionalFormatting sqref="H58">
    <cfRule type="expression" dxfId="624" priority="626">
      <formula>AND(ISLOGICAL(#REF!),#REF!=FALSE)</formula>
    </cfRule>
  </conditionalFormatting>
  <conditionalFormatting sqref="H58 E58">
    <cfRule type="expression" dxfId="623" priority="625">
      <formula>AND(ISLOGICAL(#REF!),#REF!=FALSE)</formula>
    </cfRule>
  </conditionalFormatting>
  <conditionalFormatting sqref="H58">
    <cfRule type="expression" dxfId="622" priority="624">
      <formula>AND(ISLOGICAL(#REF!),#REF!=FALSE)</formula>
    </cfRule>
  </conditionalFormatting>
  <conditionalFormatting sqref="H58">
    <cfRule type="expression" dxfId="621" priority="623">
      <formula>AND(ISLOGICAL(#REF!),#REF!=FALSE)</formula>
    </cfRule>
  </conditionalFormatting>
  <conditionalFormatting sqref="H57 E57">
    <cfRule type="expression" dxfId="620" priority="622">
      <formula>AND(ISLOGICAL(#REF!),#REF!=FALSE)</formula>
    </cfRule>
  </conditionalFormatting>
  <conditionalFormatting sqref="H57">
    <cfRule type="expression" dxfId="619" priority="621">
      <formula>AND(ISLOGICAL(#REF!),#REF!=FALSE)</formula>
    </cfRule>
  </conditionalFormatting>
  <conditionalFormatting sqref="H57">
    <cfRule type="expression" dxfId="618" priority="620">
      <formula>AND(ISLOGICAL(#REF!),#REF!=FALSE)</formula>
    </cfRule>
  </conditionalFormatting>
  <conditionalFormatting sqref="H58 E58">
    <cfRule type="expression" dxfId="617" priority="619">
      <formula>AND(ISLOGICAL(#REF!),#REF!=FALSE)</formula>
    </cfRule>
  </conditionalFormatting>
  <conditionalFormatting sqref="H58">
    <cfRule type="expression" dxfId="616" priority="618">
      <formula>AND(ISLOGICAL(#REF!),#REF!=FALSE)</formula>
    </cfRule>
  </conditionalFormatting>
  <conditionalFormatting sqref="H58">
    <cfRule type="expression" dxfId="615" priority="617">
      <formula>AND(ISLOGICAL(#REF!),#REF!=FALSE)</formula>
    </cfRule>
  </conditionalFormatting>
  <conditionalFormatting sqref="H58 E58">
    <cfRule type="expression" dxfId="614" priority="616">
      <formula>AND(ISLOGICAL(#REF!),#REF!=FALSE)</formula>
    </cfRule>
  </conditionalFormatting>
  <conditionalFormatting sqref="H58">
    <cfRule type="expression" dxfId="613" priority="615">
      <formula>AND(ISLOGICAL(#REF!),#REF!=FALSE)</formula>
    </cfRule>
  </conditionalFormatting>
  <conditionalFormatting sqref="H58">
    <cfRule type="expression" dxfId="612" priority="614">
      <formula>AND(ISLOGICAL(#REF!),#REF!=FALSE)</formula>
    </cfRule>
  </conditionalFormatting>
  <conditionalFormatting sqref="H48 E48">
    <cfRule type="expression" dxfId="611" priority="613">
      <formula>AND(ISLOGICAL(#REF!),#REF!=FALSE)</formula>
    </cfRule>
  </conditionalFormatting>
  <conditionalFormatting sqref="H48 E48">
    <cfRule type="expression" dxfId="610" priority="612">
      <formula>AND(ISLOGICAL(#REF!),#REF!=FALSE)</formula>
    </cfRule>
  </conditionalFormatting>
  <conditionalFormatting sqref="H48 E48">
    <cfRule type="expression" dxfId="609" priority="611">
      <formula>AND(ISLOGICAL(#REF!),#REF!=FALSE)</formula>
    </cfRule>
  </conditionalFormatting>
  <conditionalFormatting sqref="H48 E48">
    <cfRule type="expression" dxfId="608" priority="610">
      <formula>AND(ISLOGICAL(#REF!),#REF!=FALSE)</formula>
    </cfRule>
  </conditionalFormatting>
  <conditionalFormatting sqref="H48 E48">
    <cfRule type="expression" dxfId="607" priority="609">
      <formula>AND(ISLOGICAL(#REF!),#REF!=FALSE)</formula>
    </cfRule>
  </conditionalFormatting>
  <conditionalFormatting sqref="H48 E48">
    <cfRule type="expression" dxfId="606" priority="608">
      <formula>AND(ISLOGICAL(#REF!),#REF!=FALSE)</formula>
    </cfRule>
  </conditionalFormatting>
  <conditionalFormatting sqref="H48 E48">
    <cfRule type="expression" dxfId="605" priority="607">
      <formula>AND(ISLOGICAL(#REF!),#REF!=FALSE)</formula>
    </cfRule>
  </conditionalFormatting>
  <conditionalFormatting sqref="H48 E48">
    <cfRule type="expression" dxfId="604" priority="606">
      <formula>AND(ISLOGICAL(#REF!),#REF!=FALSE)</formula>
    </cfRule>
  </conditionalFormatting>
  <conditionalFormatting sqref="H48 E48">
    <cfRule type="expression" dxfId="603" priority="605">
      <formula>AND(ISLOGICAL(#REF!),#REF!=FALSE)</formula>
    </cfRule>
  </conditionalFormatting>
  <conditionalFormatting sqref="H48 E48">
    <cfRule type="expression" dxfId="602" priority="604">
      <formula>AND(ISLOGICAL(#REF!),#REF!=FALSE)</formula>
    </cfRule>
  </conditionalFormatting>
  <conditionalFormatting sqref="H48 E48">
    <cfRule type="expression" dxfId="601" priority="603">
      <formula>AND(ISLOGICAL(#REF!),#REF!=FALSE)</formula>
    </cfRule>
  </conditionalFormatting>
  <conditionalFormatting sqref="H48 E48">
    <cfRule type="expression" dxfId="600" priority="602">
      <formula>AND(ISLOGICAL(#REF!),#REF!=FALSE)</formula>
    </cfRule>
  </conditionalFormatting>
  <conditionalFormatting sqref="H48 E48">
    <cfRule type="expression" dxfId="599" priority="601">
      <formula>AND(ISLOGICAL(#REF!),#REF!=FALSE)</formula>
    </cfRule>
  </conditionalFormatting>
  <conditionalFormatting sqref="H48 E48">
    <cfRule type="expression" dxfId="598" priority="600">
      <formula>AND(ISLOGICAL(#REF!),#REF!=FALSE)</formula>
    </cfRule>
  </conditionalFormatting>
  <conditionalFormatting sqref="H48 E48">
    <cfRule type="expression" dxfId="597" priority="599">
      <formula>AND(ISLOGICAL(#REF!),#REF!=FALSE)</formula>
    </cfRule>
  </conditionalFormatting>
  <conditionalFormatting sqref="H48 E48">
    <cfRule type="expression" dxfId="596" priority="598">
      <formula>AND(ISLOGICAL(#REF!),#REF!=FALSE)</formula>
    </cfRule>
  </conditionalFormatting>
  <conditionalFormatting sqref="E58 H58">
    <cfRule type="expression" dxfId="595" priority="597">
      <formula>AND(ISLOGICAL(#REF!),#REF!=FALSE)</formula>
    </cfRule>
  </conditionalFormatting>
  <conditionalFormatting sqref="E58 H58">
    <cfRule type="expression" dxfId="594" priority="596">
      <formula>AND(ISLOGICAL(#REF!),#REF!=FALSE)</formula>
    </cfRule>
  </conditionalFormatting>
  <conditionalFormatting sqref="E58 H58">
    <cfRule type="expression" dxfId="593" priority="595">
      <formula>AND(ISLOGICAL(#REF!),#REF!=FALSE)</formula>
    </cfRule>
  </conditionalFormatting>
  <conditionalFormatting sqref="E58 H58">
    <cfRule type="expression" dxfId="592" priority="594">
      <formula>AND(ISLOGICAL(#REF!),#REF!=FALSE)</formula>
    </cfRule>
  </conditionalFormatting>
  <conditionalFormatting sqref="E58 H58">
    <cfRule type="expression" dxfId="591" priority="593">
      <formula>AND(ISLOGICAL(#REF!),#REF!=FALSE)</formula>
    </cfRule>
  </conditionalFormatting>
  <conditionalFormatting sqref="E58 H58">
    <cfRule type="expression" dxfId="590" priority="592">
      <formula>AND(ISLOGICAL(#REF!),#REF!=FALSE)</formula>
    </cfRule>
  </conditionalFormatting>
  <conditionalFormatting sqref="E58 H58">
    <cfRule type="expression" dxfId="589" priority="591">
      <formula>AND(ISLOGICAL(#REF!),#REF!=FALSE)</formula>
    </cfRule>
  </conditionalFormatting>
  <conditionalFormatting sqref="E58 H58">
    <cfRule type="expression" dxfId="588" priority="590">
      <formula>AND(ISLOGICAL(#REF!),#REF!=FALSE)</formula>
    </cfRule>
  </conditionalFormatting>
  <conditionalFormatting sqref="H58 E58">
    <cfRule type="expression" dxfId="587" priority="589">
      <formula>AND(ISLOGICAL(#REF!),#REF!=FALSE)</formula>
    </cfRule>
  </conditionalFormatting>
  <conditionalFormatting sqref="H58 E58">
    <cfRule type="expression" dxfId="586" priority="588">
      <formula>AND(ISLOGICAL(#REF!),#REF!=FALSE)</formula>
    </cfRule>
  </conditionalFormatting>
  <conditionalFormatting sqref="H58 E58">
    <cfRule type="expression" dxfId="585" priority="587">
      <formula>AND(ISLOGICAL(#REF!),#REF!=FALSE)</formula>
    </cfRule>
  </conditionalFormatting>
  <conditionalFormatting sqref="H58 E58">
    <cfRule type="expression" dxfId="584" priority="586">
      <formula>AND(ISLOGICAL(#REF!),#REF!=FALSE)</formula>
    </cfRule>
  </conditionalFormatting>
  <conditionalFormatting sqref="H58 E58">
    <cfRule type="expression" dxfId="583" priority="585">
      <formula>AND(ISLOGICAL(#REF!),#REF!=FALSE)</formula>
    </cfRule>
  </conditionalFormatting>
  <conditionalFormatting sqref="H58 E58">
    <cfRule type="expression" dxfId="582" priority="584">
      <formula>AND(ISLOGICAL(#REF!),#REF!=FALSE)</formula>
    </cfRule>
  </conditionalFormatting>
  <conditionalFormatting sqref="H58 E58">
    <cfRule type="expression" dxfId="581" priority="583">
      <formula>AND(ISLOGICAL(#REF!),#REF!=FALSE)</formula>
    </cfRule>
  </conditionalFormatting>
  <conditionalFormatting sqref="H58 E58">
    <cfRule type="expression" dxfId="580" priority="582">
      <formula>AND(ISLOGICAL(#REF!),#REF!=FALSE)</formula>
    </cfRule>
  </conditionalFormatting>
  <conditionalFormatting sqref="E58 H58">
    <cfRule type="expression" dxfId="579" priority="581">
      <formula>AND(ISLOGICAL(#REF!),#REF!=FALSE)</formula>
    </cfRule>
  </conditionalFormatting>
  <conditionalFormatting sqref="E58 H58">
    <cfRule type="expression" dxfId="578" priority="580">
      <formula>AND(ISLOGICAL(#REF!),#REF!=FALSE)</formula>
    </cfRule>
  </conditionalFormatting>
  <conditionalFormatting sqref="E58 H58">
    <cfRule type="expression" dxfId="577" priority="579">
      <formula>AND(ISLOGICAL(#REF!),#REF!=FALSE)</formula>
    </cfRule>
  </conditionalFormatting>
  <conditionalFormatting sqref="E58 H58">
    <cfRule type="expression" dxfId="576" priority="578">
      <formula>AND(ISLOGICAL(#REF!),#REF!=FALSE)</formula>
    </cfRule>
  </conditionalFormatting>
  <conditionalFormatting sqref="E58 H58">
    <cfRule type="expression" dxfId="575" priority="577">
      <formula>AND(ISLOGICAL(#REF!),#REF!=FALSE)</formula>
    </cfRule>
  </conditionalFormatting>
  <conditionalFormatting sqref="E58 H58">
    <cfRule type="expression" dxfId="574" priority="576">
      <formula>AND(ISLOGICAL(#REF!),#REF!=FALSE)</formula>
    </cfRule>
  </conditionalFormatting>
  <conditionalFormatting sqref="E58 H58">
    <cfRule type="expression" dxfId="573" priority="575">
      <formula>AND(ISLOGICAL(#REF!),#REF!=FALSE)</formula>
    </cfRule>
  </conditionalFormatting>
  <conditionalFormatting sqref="E58 H58">
    <cfRule type="expression" dxfId="572" priority="574">
      <formula>AND(ISLOGICAL(#REF!),#REF!=FALSE)</formula>
    </cfRule>
  </conditionalFormatting>
  <conditionalFormatting sqref="H58 E58">
    <cfRule type="expression" dxfId="571" priority="573">
      <formula>AND(ISLOGICAL(#REF!),#REF!=FALSE)</formula>
    </cfRule>
  </conditionalFormatting>
  <conditionalFormatting sqref="H58 E58">
    <cfRule type="expression" dxfId="570" priority="572">
      <formula>AND(ISLOGICAL(#REF!),#REF!=FALSE)</formula>
    </cfRule>
  </conditionalFormatting>
  <conditionalFormatting sqref="H58 E58">
    <cfRule type="expression" dxfId="569" priority="571">
      <formula>AND(ISLOGICAL(#REF!),#REF!=FALSE)</formula>
    </cfRule>
  </conditionalFormatting>
  <conditionalFormatting sqref="H58 E58">
    <cfRule type="expression" dxfId="568" priority="570">
      <formula>AND(ISLOGICAL(#REF!),#REF!=FALSE)</formula>
    </cfRule>
  </conditionalFormatting>
  <conditionalFormatting sqref="H58 E58">
    <cfRule type="expression" dxfId="567" priority="569">
      <formula>AND(ISLOGICAL(#REF!),#REF!=FALSE)</formula>
    </cfRule>
  </conditionalFormatting>
  <conditionalFormatting sqref="H58 E58">
    <cfRule type="expression" dxfId="566" priority="568">
      <formula>AND(ISLOGICAL(#REF!),#REF!=FALSE)</formula>
    </cfRule>
  </conditionalFormatting>
  <conditionalFormatting sqref="H58 E58">
    <cfRule type="expression" dxfId="565" priority="567">
      <formula>AND(ISLOGICAL(#REF!),#REF!=FALSE)</formula>
    </cfRule>
  </conditionalFormatting>
  <conditionalFormatting sqref="H58 E58">
    <cfRule type="expression" dxfId="564" priority="566">
      <formula>AND(ISLOGICAL(#REF!),#REF!=FALSE)</formula>
    </cfRule>
  </conditionalFormatting>
  <conditionalFormatting sqref="E58 H58">
    <cfRule type="expression" dxfId="563" priority="565">
      <formula>AND(ISLOGICAL(#REF!),#REF!=FALSE)</formula>
    </cfRule>
  </conditionalFormatting>
  <conditionalFormatting sqref="E58 H58">
    <cfRule type="expression" dxfId="562" priority="564">
      <formula>AND(ISLOGICAL(#REF!),#REF!=FALSE)</formula>
    </cfRule>
  </conditionalFormatting>
  <conditionalFormatting sqref="E58 H58">
    <cfRule type="expression" dxfId="561" priority="563">
      <formula>AND(ISLOGICAL(#REF!),#REF!=FALSE)</formula>
    </cfRule>
  </conditionalFormatting>
  <conditionalFormatting sqref="E58 H58">
    <cfRule type="expression" dxfId="560" priority="562">
      <formula>AND(ISLOGICAL(#REF!),#REF!=FALSE)</formula>
    </cfRule>
  </conditionalFormatting>
  <conditionalFormatting sqref="E58 H58">
    <cfRule type="expression" dxfId="559" priority="561">
      <formula>AND(ISLOGICAL(#REF!),#REF!=FALSE)</formula>
    </cfRule>
  </conditionalFormatting>
  <conditionalFormatting sqref="E58 H58">
    <cfRule type="expression" dxfId="558" priority="560">
      <formula>AND(ISLOGICAL(#REF!),#REF!=FALSE)</formula>
    </cfRule>
  </conditionalFormatting>
  <conditionalFormatting sqref="E58 H58">
    <cfRule type="expression" dxfId="557" priority="559">
      <formula>AND(ISLOGICAL(#REF!),#REF!=FALSE)</formula>
    </cfRule>
  </conditionalFormatting>
  <conditionalFormatting sqref="E58 H58">
    <cfRule type="expression" dxfId="556" priority="558">
      <formula>AND(ISLOGICAL(#REF!),#REF!=FALSE)</formula>
    </cfRule>
  </conditionalFormatting>
  <conditionalFormatting sqref="E57 H57">
    <cfRule type="expression" dxfId="555" priority="557">
      <formula>AND(ISLOGICAL(#REF!),#REF!=FALSE)</formula>
    </cfRule>
  </conditionalFormatting>
  <conditionalFormatting sqref="E57 H57">
    <cfRule type="expression" dxfId="554" priority="556">
      <formula>AND(ISLOGICAL(#REF!),#REF!=FALSE)</formula>
    </cfRule>
  </conditionalFormatting>
  <conditionalFormatting sqref="E57 H57">
    <cfRule type="expression" dxfId="553" priority="555">
      <formula>AND(ISLOGICAL(#REF!),#REF!=FALSE)</formula>
    </cfRule>
  </conditionalFormatting>
  <conditionalFormatting sqref="E57 H57">
    <cfRule type="expression" dxfId="552" priority="554">
      <formula>AND(ISLOGICAL(#REF!),#REF!=FALSE)</formula>
    </cfRule>
  </conditionalFormatting>
  <conditionalFormatting sqref="E57 H57">
    <cfRule type="expression" dxfId="551" priority="553">
      <formula>AND(ISLOGICAL(#REF!),#REF!=FALSE)</formula>
    </cfRule>
  </conditionalFormatting>
  <conditionalFormatting sqref="E57 H57">
    <cfRule type="expression" dxfId="550" priority="552">
      <formula>AND(ISLOGICAL(#REF!),#REF!=FALSE)</formula>
    </cfRule>
  </conditionalFormatting>
  <conditionalFormatting sqref="E57 H57">
    <cfRule type="expression" dxfId="549" priority="551">
      <formula>AND(ISLOGICAL(#REF!),#REF!=FALSE)</formula>
    </cfRule>
  </conditionalFormatting>
  <conditionalFormatting sqref="E57 H57">
    <cfRule type="expression" dxfId="548" priority="550">
      <formula>AND(ISLOGICAL(#REF!),#REF!=FALSE)</formula>
    </cfRule>
  </conditionalFormatting>
  <conditionalFormatting sqref="H57 E57">
    <cfRule type="expression" dxfId="547" priority="549">
      <formula>AND(ISLOGICAL(#REF!),#REF!=FALSE)</formula>
    </cfRule>
  </conditionalFormatting>
  <conditionalFormatting sqref="H57 E57">
    <cfRule type="expression" dxfId="546" priority="548">
      <formula>AND(ISLOGICAL(#REF!),#REF!=FALSE)</formula>
    </cfRule>
  </conditionalFormatting>
  <conditionalFormatting sqref="H57 E57">
    <cfRule type="expression" dxfId="545" priority="547">
      <formula>AND(ISLOGICAL(#REF!),#REF!=FALSE)</formula>
    </cfRule>
  </conditionalFormatting>
  <conditionalFormatting sqref="H57 E57">
    <cfRule type="expression" dxfId="544" priority="546">
      <formula>AND(ISLOGICAL(#REF!),#REF!=FALSE)</formula>
    </cfRule>
  </conditionalFormatting>
  <conditionalFormatting sqref="H57 E57">
    <cfRule type="expression" dxfId="543" priority="545">
      <formula>AND(ISLOGICAL(#REF!),#REF!=FALSE)</formula>
    </cfRule>
  </conditionalFormatting>
  <conditionalFormatting sqref="H57 E57">
    <cfRule type="expression" dxfId="542" priority="544">
      <formula>AND(ISLOGICAL(#REF!),#REF!=FALSE)</formula>
    </cfRule>
  </conditionalFormatting>
  <conditionalFormatting sqref="H57 E57">
    <cfRule type="expression" dxfId="541" priority="543">
      <formula>AND(ISLOGICAL(#REF!),#REF!=FALSE)</formula>
    </cfRule>
  </conditionalFormatting>
  <conditionalFormatting sqref="H57 E57">
    <cfRule type="expression" dxfId="540" priority="542">
      <formula>AND(ISLOGICAL(#REF!),#REF!=FALSE)</formula>
    </cfRule>
  </conditionalFormatting>
  <conditionalFormatting sqref="E57 H57">
    <cfRule type="expression" dxfId="539" priority="541">
      <formula>AND(ISLOGICAL(#REF!),#REF!=FALSE)</formula>
    </cfRule>
  </conditionalFormatting>
  <conditionalFormatting sqref="E57 H57">
    <cfRule type="expression" dxfId="538" priority="540">
      <formula>AND(ISLOGICAL(#REF!),#REF!=FALSE)</formula>
    </cfRule>
  </conditionalFormatting>
  <conditionalFormatting sqref="E57 H57">
    <cfRule type="expression" dxfId="537" priority="539">
      <formula>AND(ISLOGICAL(#REF!),#REF!=FALSE)</formula>
    </cfRule>
  </conditionalFormatting>
  <conditionalFormatting sqref="E57 H57">
    <cfRule type="expression" dxfId="536" priority="538">
      <formula>AND(ISLOGICAL(#REF!),#REF!=FALSE)</formula>
    </cfRule>
  </conditionalFormatting>
  <conditionalFormatting sqref="E57 H57">
    <cfRule type="expression" dxfId="535" priority="537">
      <formula>AND(ISLOGICAL(#REF!),#REF!=FALSE)</formula>
    </cfRule>
  </conditionalFormatting>
  <conditionalFormatting sqref="E57 H57">
    <cfRule type="expression" dxfId="534" priority="536">
      <formula>AND(ISLOGICAL(#REF!),#REF!=FALSE)</formula>
    </cfRule>
  </conditionalFormatting>
  <conditionalFormatting sqref="E57 H57">
    <cfRule type="expression" dxfId="533" priority="535">
      <formula>AND(ISLOGICAL(#REF!),#REF!=FALSE)</formula>
    </cfRule>
  </conditionalFormatting>
  <conditionalFormatting sqref="E57 H57">
    <cfRule type="expression" dxfId="532" priority="534">
      <formula>AND(ISLOGICAL(#REF!),#REF!=FALSE)</formula>
    </cfRule>
  </conditionalFormatting>
  <conditionalFormatting sqref="H57 E57">
    <cfRule type="expression" dxfId="531" priority="533">
      <formula>AND(ISLOGICAL(#REF!),#REF!=FALSE)</formula>
    </cfRule>
  </conditionalFormatting>
  <conditionalFormatting sqref="H57 E57">
    <cfRule type="expression" dxfId="530" priority="532">
      <formula>AND(ISLOGICAL(#REF!),#REF!=FALSE)</formula>
    </cfRule>
  </conditionalFormatting>
  <conditionalFormatting sqref="H57 E57">
    <cfRule type="expression" dxfId="529" priority="531">
      <formula>AND(ISLOGICAL(#REF!),#REF!=FALSE)</formula>
    </cfRule>
  </conditionalFormatting>
  <conditionalFormatting sqref="H57 E57">
    <cfRule type="expression" dxfId="528" priority="530">
      <formula>AND(ISLOGICAL(#REF!),#REF!=FALSE)</formula>
    </cfRule>
  </conditionalFormatting>
  <conditionalFormatting sqref="H57 E57">
    <cfRule type="expression" dxfId="527" priority="529">
      <formula>AND(ISLOGICAL(#REF!),#REF!=FALSE)</formula>
    </cfRule>
  </conditionalFormatting>
  <conditionalFormatting sqref="H57 E57">
    <cfRule type="expression" dxfId="526" priority="528">
      <formula>AND(ISLOGICAL(#REF!),#REF!=FALSE)</formula>
    </cfRule>
  </conditionalFormatting>
  <conditionalFormatting sqref="H57 E57">
    <cfRule type="expression" dxfId="525" priority="527">
      <formula>AND(ISLOGICAL(#REF!),#REF!=FALSE)</formula>
    </cfRule>
  </conditionalFormatting>
  <conditionalFormatting sqref="H57 E57">
    <cfRule type="expression" dxfId="524" priority="526">
      <formula>AND(ISLOGICAL(#REF!),#REF!=FALSE)</formula>
    </cfRule>
  </conditionalFormatting>
  <conditionalFormatting sqref="E57 H57">
    <cfRule type="expression" dxfId="523" priority="525">
      <formula>AND(ISLOGICAL(#REF!),#REF!=FALSE)</formula>
    </cfRule>
  </conditionalFormatting>
  <conditionalFormatting sqref="E57 H57">
    <cfRule type="expression" dxfId="522" priority="524">
      <formula>AND(ISLOGICAL(#REF!),#REF!=FALSE)</formula>
    </cfRule>
  </conditionalFormatting>
  <conditionalFormatting sqref="E57 H57">
    <cfRule type="expression" dxfId="521" priority="523">
      <formula>AND(ISLOGICAL(#REF!),#REF!=FALSE)</formula>
    </cfRule>
  </conditionalFormatting>
  <conditionalFormatting sqref="E57 H57">
    <cfRule type="expression" dxfId="520" priority="522">
      <formula>AND(ISLOGICAL(#REF!),#REF!=FALSE)</formula>
    </cfRule>
  </conditionalFormatting>
  <conditionalFormatting sqref="E57 H57">
    <cfRule type="expression" dxfId="519" priority="521">
      <formula>AND(ISLOGICAL(#REF!),#REF!=FALSE)</formula>
    </cfRule>
  </conditionalFormatting>
  <conditionalFormatting sqref="E57 H57">
    <cfRule type="expression" dxfId="518" priority="520">
      <formula>AND(ISLOGICAL(#REF!),#REF!=FALSE)</formula>
    </cfRule>
  </conditionalFormatting>
  <conditionalFormatting sqref="E57 H57">
    <cfRule type="expression" dxfId="517" priority="519">
      <formula>AND(ISLOGICAL(#REF!),#REF!=FALSE)</formula>
    </cfRule>
  </conditionalFormatting>
  <conditionalFormatting sqref="E57 H57">
    <cfRule type="expression" dxfId="516" priority="518">
      <formula>AND(ISLOGICAL(#REF!),#REF!=FALSE)</formula>
    </cfRule>
  </conditionalFormatting>
  <conditionalFormatting sqref="H47 E47">
    <cfRule type="expression" dxfId="515" priority="517">
      <formula>AND(ISLOGICAL(#REF!),#REF!=FALSE)</formula>
    </cfRule>
  </conditionalFormatting>
  <conditionalFormatting sqref="H47 E47">
    <cfRule type="expression" dxfId="514" priority="516">
      <formula>AND(ISLOGICAL(#REF!),#REF!=FALSE)</formula>
    </cfRule>
  </conditionalFormatting>
  <conditionalFormatting sqref="H47 E47">
    <cfRule type="expression" dxfId="513" priority="515">
      <formula>AND(ISLOGICAL(#REF!),#REF!=FALSE)</formula>
    </cfRule>
  </conditionalFormatting>
  <conditionalFormatting sqref="H47 E47">
    <cfRule type="expression" dxfId="512" priority="514">
      <formula>AND(ISLOGICAL(#REF!),#REF!=FALSE)</formula>
    </cfRule>
  </conditionalFormatting>
  <conditionalFormatting sqref="H47 E47">
    <cfRule type="expression" dxfId="511" priority="513">
      <formula>AND(ISLOGICAL(#REF!),#REF!=FALSE)</formula>
    </cfRule>
  </conditionalFormatting>
  <conditionalFormatting sqref="H47 E47">
    <cfRule type="expression" dxfId="510" priority="512">
      <formula>AND(ISLOGICAL(#REF!),#REF!=FALSE)</formula>
    </cfRule>
  </conditionalFormatting>
  <conditionalFormatting sqref="H47 E47">
    <cfRule type="expression" dxfId="509" priority="511">
      <formula>AND(ISLOGICAL(#REF!),#REF!=FALSE)</formula>
    </cfRule>
  </conditionalFormatting>
  <conditionalFormatting sqref="H47 E47">
    <cfRule type="expression" dxfId="508" priority="510">
      <formula>AND(ISLOGICAL(#REF!),#REF!=FALSE)</formula>
    </cfRule>
  </conditionalFormatting>
  <conditionalFormatting sqref="H47 E47">
    <cfRule type="expression" dxfId="507" priority="509">
      <formula>AND(ISLOGICAL(#REF!),#REF!=FALSE)</formula>
    </cfRule>
  </conditionalFormatting>
  <conditionalFormatting sqref="H47 E47">
    <cfRule type="expression" dxfId="506" priority="508">
      <formula>AND(ISLOGICAL(#REF!),#REF!=FALSE)</formula>
    </cfRule>
  </conditionalFormatting>
  <conditionalFormatting sqref="H47 E47">
    <cfRule type="expression" dxfId="505" priority="507">
      <formula>AND(ISLOGICAL(#REF!),#REF!=FALSE)</formula>
    </cfRule>
  </conditionalFormatting>
  <conditionalFormatting sqref="H47 E47">
    <cfRule type="expression" dxfId="504" priority="506">
      <formula>AND(ISLOGICAL(#REF!),#REF!=FALSE)</formula>
    </cfRule>
  </conditionalFormatting>
  <conditionalFormatting sqref="H47 E47">
    <cfRule type="expression" dxfId="503" priority="505">
      <formula>AND(ISLOGICAL(#REF!),#REF!=FALSE)</formula>
    </cfRule>
  </conditionalFormatting>
  <conditionalFormatting sqref="H47 E47">
    <cfRule type="expression" dxfId="502" priority="504">
      <formula>AND(ISLOGICAL(#REF!),#REF!=FALSE)</formula>
    </cfRule>
  </conditionalFormatting>
  <conditionalFormatting sqref="H47 E47">
    <cfRule type="expression" dxfId="501" priority="503">
      <formula>AND(ISLOGICAL(#REF!),#REF!=FALSE)</formula>
    </cfRule>
  </conditionalFormatting>
  <conditionalFormatting sqref="H47 E47">
    <cfRule type="expression" dxfId="500" priority="502">
      <formula>AND(ISLOGICAL(#REF!),#REF!=FALSE)</formula>
    </cfRule>
  </conditionalFormatting>
  <conditionalFormatting sqref="H48 E48">
    <cfRule type="expression" dxfId="499" priority="501">
      <formula>AND(ISLOGICAL(#REF!),#REF!=FALSE)</formula>
    </cfRule>
  </conditionalFormatting>
  <conditionalFormatting sqref="H48 E48">
    <cfRule type="expression" dxfId="498" priority="500">
      <formula>AND(ISLOGICAL(#REF!),#REF!=FALSE)</formula>
    </cfRule>
  </conditionalFormatting>
  <conditionalFormatting sqref="H48 E48">
    <cfRule type="expression" dxfId="497" priority="499">
      <formula>AND(ISLOGICAL(#REF!),#REF!=FALSE)</formula>
    </cfRule>
  </conditionalFormatting>
  <conditionalFormatting sqref="H48 E48">
    <cfRule type="expression" dxfId="496" priority="498">
      <formula>AND(ISLOGICAL(#REF!),#REF!=FALSE)</formula>
    </cfRule>
  </conditionalFormatting>
  <conditionalFormatting sqref="H48 E48">
    <cfRule type="expression" dxfId="495" priority="497">
      <formula>AND(ISLOGICAL(#REF!),#REF!=FALSE)</formula>
    </cfRule>
  </conditionalFormatting>
  <conditionalFormatting sqref="H48 E48">
    <cfRule type="expression" dxfId="494" priority="496">
      <formula>AND(ISLOGICAL(#REF!),#REF!=FALSE)</formula>
    </cfRule>
  </conditionalFormatting>
  <conditionalFormatting sqref="H48 E48">
    <cfRule type="expression" dxfId="493" priority="495">
      <formula>AND(ISLOGICAL(#REF!),#REF!=FALSE)</formula>
    </cfRule>
  </conditionalFormatting>
  <conditionalFormatting sqref="E48 H48">
    <cfRule type="expression" dxfId="492" priority="494">
      <formula>AND(ISLOGICAL(#REF!),#REF!=FALSE)</formula>
    </cfRule>
  </conditionalFormatting>
  <conditionalFormatting sqref="E48 H48">
    <cfRule type="expression" dxfId="491" priority="493">
      <formula>AND(ISLOGICAL(#REF!),#REF!=FALSE)</formula>
    </cfRule>
  </conditionalFormatting>
  <conditionalFormatting sqref="E48 H48">
    <cfRule type="expression" dxfId="490" priority="492">
      <formula>AND(ISLOGICAL(#REF!),#REF!=FALSE)</formula>
    </cfRule>
  </conditionalFormatting>
  <conditionalFormatting sqref="E48 H48">
    <cfRule type="expression" dxfId="489" priority="491">
      <formula>AND(ISLOGICAL(#REF!),#REF!=FALSE)</formula>
    </cfRule>
  </conditionalFormatting>
  <conditionalFormatting sqref="E48 H48">
    <cfRule type="expression" dxfId="488" priority="490">
      <formula>AND(ISLOGICAL(#REF!),#REF!=FALSE)</formula>
    </cfRule>
  </conditionalFormatting>
  <conditionalFormatting sqref="E48 H48">
    <cfRule type="expression" dxfId="487" priority="489">
      <formula>AND(ISLOGICAL(#REF!),#REF!=FALSE)</formula>
    </cfRule>
  </conditionalFormatting>
  <conditionalFormatting sqref="E48 H48">
    <cfRule type="expression" dxfId="486" priority="488">
      <formula>AND(ISLOGICAL(#REF!),#REF!=FALSE)</formula>
    </cfRule>
  </conditionalFormatting>
  <conditionalFormatting sqref="E48 H48">
    <cfRule type="expression" dxfId="485" priority="487">
      <formula>AND(ISLOGICAL(#REF!),#REF!=FALSE)</formula>
    </cfRule>
  </conditionalFormatting>
  <conditionalFormatting sqref="E57 H57">
    <cfRule type="expression" dxfId="484" priority="486">
      <formula>AND(ISLOGICAL(#REF!),#REF!=FALSE)</formula>
    </cfRule>
  </conditionalFormatting>
  <conditionalFormatting sqref="E57 H57">
    <cfRule type="expression" dxfId="483" priority="485">
      <formula>AND(ISLOGICAL(#REF!),#REF!=FALSE)</formula>
    </cfRule>
  </conditionalFormatting>
  <conditionalFormatting sqref="E57 H57">
    <cfRule type="expression" dxfId="482" priority="484">
      <formula>AND(ISLOGICAL(#REF!),#REF!=FALSE)</formula>
    </cfRule>
  </conditionalFormatting>
  <conditionalFormatting sqref="E57 H57">
    <cfRule type="expression" dxfId="481" priority="483">
      <formula>AND(ISLOGICAL(#REF!),#REF!=FALSE)</formula>
    </cfRule>
  </conditionalFormatting>
  <conditionalFormatting sqref="E57 H57">
    <cfRule type="expression" dxfId="480" priority="482">
      <formula>AND(ISLOGICAL(#REF!),#REF!=FALSE)</formula>
    </cfRule>
  </conditionalFormatting>
  <conditionalFormatting sqref="E57 H57">
    <cfRule type="expression" dxfId="479" priority="481">
      <formula>AND(ISLOGICAL(#REF!),#REF!=FALSE)</formula>
    </cfRule>
  </conditionalFormatting>
  <conditionalFormatting sqref="E57 H57">
    <cfRule type="expression" dxfId="478" priority="480">
      <formula>AND(ISLOGICAL(#REF!),#REF!=FALSE)</formula>
    </cfRule>
  </conditionalFormatting>
  <conditionalFormatting sqref="E57 H57">
    <cfRule type="expression" dxfId="477" priority="479">
      <formula>AND(ISLOGICAL(#REF!),#REF!=FALSE)</formula>
    </cfRule>
  </conditionalFormatting>
  <conditionalFormatting sqref="H57 E57">
    <cfRule type="expression" dxfId="476" priority="478">
      <formula>AND(ISLOGICAL(#REF!),#REF!=FALSE)</formula>
    </cfRule>
  </conditionalFormatting>
  <conditionalFormatting sqref="H57 E57">
    <cfRule type="expression" dxfId="475" priority="477">
      <formula>AND(ISLOGICAL(#REF!),#REF!=FALSE)</formula>
    </cfRule>
  </conditionalFormatting>
  <conditionalFormatting sqref="H57 E57">
    <cfRule type="expression" dxfId="474" priority="476">
      <formula>AND(ISLOGICAL(#REF!),#REF!=FALSE)</formula>
    </cfRule>
  </conditionalFormatting>
  <conditionalFormatting sqref="H57 E57">
    <cfRule type="expression" dxfId="473" priority="475">
      <formula>AND(ISLOGICAL(#REF!),#REF!=FALSE)</formula>
    </cfRule>
  </conditionalFormatting>
  <conditionalFormatting sqref="H57 E57">
    <cfRule type="expression" dxfId="472" priority="474">
      <formula>AND(ISLOGICAL(#REF!),#REF!=FALSE)</formula>
    </cfRule>
  </conditionalFormatting>
  <conditionalFormatting sqref="H57 E57">
    <cfRule type="expression" dxfId="471" priority="473">
      <formula>AND(ISLOGICAL(#REF!),#REF!=FALSE)</formula>
    </cfRule>
  </conditionalFormatting>
  <conditionalFormatting sqref="H57 E57">
    <cfRule type="expression" dxfId="470" priority="472">
      <formula>AND(ISLOGICAL(#REF!),#REF!=FALSE)</formula>
    </cfRule>
  </conditionalFormatting>
  <conditionalFormatting sqref="H57 E57">
    <cfRule type="expression" dxfId="469" priority="471">
      <formula>AND(ISLOGICAL(#REF!),#REF!=FALSE)</formula>
    </cfRule>
  </conditionalFormatting>
  <conditionalFormatting sqref="E57 H57">
    <cfRule type="expression" dxfId="468" priority="470">
      <formula>AND(ISLOGICAL(#REF!),#REF!=FALSE)</formula>
    </cfRule>
  </conditionalFormatting>
  <conditionalFormatting sqref="E57 H57">
    <cfRule type="expression" dxfId="467" priority="469">
      <formula>AND(ISLOGICAL(#REF!),#REF!=FALSE)</formula>
    </cfRule>
  </conditionalFormatting>
  <conditionalFormatting sqref="E57 H57">
    <cfRule type="expression" dxfId="466" priority="468">
      <formula>AND(ISLOGICAL(#REF!),#REF!=FALSE)</formula>
    </cfRule>
  </conditionalFormatting>
  <conditionalFormatting sqref="E57 H57">
    <cfRule type="expression" dxfId="465" priority="467">
      <formula>AND(ISLOGICAL(#REF!),#REF!=FALSE)</formula>
    </cfRule>
  </conditionalFormatting>
  <conditionalFormatting sqref="E57 H57">
    <cfRule type="expression" dxfId="464" priority="466">
      <formula>AND(ISLOGICAL(#REF!),#REF!=FALSE)</formula>
    </cfRule>
  </conditionalFormatting>
  <conditionalFormatting sqref="E57 H57">
    <cfRule type="expression" dxfId="463" priority="465">
      <formula>AND(ISLOGICAL(#REF!),#REF!=FALSE)</formula>
    </cfRule>
  </conditionalFormatting>
  <conditionalFormatting sqref="E57 H57">
    <cfRule type="expression" dxfId="462" priority="464">
      <formula>AND(ISLOGICAL(#REF!),#REF!=FALSE)</formula>
    </cfRule>
  </conditionalFormatting>
  <conditionalFormatting sqref="E57 H57">
    <cfRule type="expression" dxfId="461" priority="463">
      <formula>AND(ISLOGICAL(#REF!),#REF!=FALSE)</formula>
    </cfRule>
  </conditionalFormatting>
  <conditionalFormatting sqref="H57 E57">
    <cfRule type="expression" dxfId="460" priority="462">
      <formula>AND(ISLOGICAL(#REF!),#REF!=FALSE)</formula>
    </cfRule>
  </conditionalFormatting>
  <conditionalFormatting sqref="H57 E57">
    <cfRule type="expression" dxfId="459" priority="461">
      <formula>AND(ISLOGICAL(#REF!),#REF!=FALSE)</formula>
    </cfRule>
  </conditionalFormatting>
  <conditionalFormatting sqref="H57 E57">
    <cfRule type="expression" dxfId="458" priority="460">
      <formula>AND(ISLOGICAL(#REF!),#REF!=FALSE)</formula>
    </cfRule>
  </conditionalFormatting>
  <conditionalFormatting sqref="H57 E57">
    <cfRule type="expression" dxfId="457" priority="459">
      <formula>AND(ISLOGICAL(#REF!),#REF!=FALSE)</formula>
    </cfRule>
  </conditionalFormatting>
  <conditionalFormatting sqref="H57 E57">
    <cfRule type="expression" dxfId="456" priority="458">
      <formula>AND(ISLOGICAL(#REF!),#REF!=FALSE)</formula>
    </cfRule>
  </conditionalFormatting>
  <conditionalFormatting sqref="H57 E57">
    <cfRule type="expression" dxfId="455" priority="457">
      <formula>AND(ISLOGICAL(#REF!),#REF!=FALSE)</formula>
    </cfRule>
  </conditionalFormatting>
  <conditionalFormatting sqref="H57 E57">
    <cfRule type="expression" dxfId="454" priority="456">
      <formula>AND(ISLOGICAL(#REF!),#REF!=FALSE)</formula>
    </cfRule>
  </conditionalFormatting>
  <conditionalFormatting sqref="H57 E57">
    <cfRule type="expression" dxfId="453" priority="455">
      <formula>AND(ISLOGICAL(#REF!),#REF!=FALSE)</formula>
    </cfRule>
  </conditionalFormatting>
  <conditionalFormatting sqref="E57 H57">
    <cfRule type="expression" dxfId="452" priority="454">
      <formula>AND(ISLOGICAL(#REF!),#REF!=FALSE)</formula>
    </cfRule>
  </conditionalFormatting>
  <conditionalFormatting sqref="E57 H57">
    <cfRule type="expression" dxfId="451" priority="453">
      <formula>AND(ISLOGICAL(#REF!),#REF!=FALSE)</formula>
    </cfRule>
  </conditionalFormatting>
  <conditionalFormatting sqref="E57 H57">
    <cfRule type="expression" dxfId="450" priority="452">
      <formula>AND(ISLOGICAL(#REF!),#REF!=FALSE)</formula>
    </cfRule>
  </conditionalFormatting>
  <conditionalFormatting sqref="E57 H57">
    <cfRule type="expression" dxfId="449" priority="451">
      <formula>AND(ISLOGICAL(#REF!),#REF!=FALSE)</formula>
    </cfRule>
  </conditionalFormatting>
  <conditionalFormatting sqref="E57 H57">
    <cfRule type="expression" dxfId="448" priority="450">
      <formula>AND(ISLOGICAL(#REF!),#REF!=FALSE)</formula>
    </cfRule>
  </conditionalFormatting>
  <conditionalFormatting sqref="E57 H57">
    <cfRule type="expression" dxfId="447" priority="449">
      <formula>AND(ISLOGICAL(#REF!),#REF!=FALSE)</formula>
    </cfRule>
  </conditionalFormatting>
  <conditionalFormatting sqref="E57 H57">
    <cfRule type="expression" dxfId="446" priority="448">
      <formula>AND(ISLOGICAL(#REF!),#REF!=FALSE)</formula>
    </cfRule>
  </conditionalFormatting>
  <conditionalFormatting sqref="E57 H57">
    <cfRule type="expression" dxfId="445" priority="447">
      <formula>AND(ISLOGICAL(#REF!),#REF!=FALSE)</formula>
    </cfRule>
  </conditionalFormatting>
  <conditionalFormatting sqref="E58 H58">
    <cfRule type="expression" dxfId="444" priority="446">
      <formula>AND(ISLOGICAL(#REF!),#REF!=FALSE)</formula>
    </cfRule>
  </conditionalFormatting>
  <conditionalFormatting sqref="E58 H58">
    <cfRule type="expression" dxfId="443" priority="445">
      <formula>AND(ISLOGICAL(#REF!),#REF!=FALSE)</formula>
    </cfRule>
  </conditionalFormatting>
  <conditionalFormatting sqref="E58 H58">
    <cfRule type="expression" dxfId="442" priority="444">
      <formula>AND(ISLOGICAL(#REF!),#REF!=FALSE)</formula>
    </cfRule>
  </conditionalFormatting>
  <conditionalFormatting sqref="E58 H58">
    <cfRule type="expression" dxfId="441" priority="443">
      <formula>AND(ISLOGICAL(#REF!),#REF!=FALSE)</formula>
    </cfRule>
  </conditionalFormatting>
  <conditionalFormatting sqref="E58 H58">
    <cfRule type="expression" dxfId="440" priority="442">
      <formula>AND(ISLOGICAL(#REF!),#REF!=FALSE)</formula>
    </cfRule>
  </conditionalFormatting>
  <conditionalFormatting sqref="E58 H58">
    <cfRule type="expression" dxfId="439" priority="441">
      <formula>AND(ISLOGICAL(#REF!),#REF!=FALSE)</formula>
    </cfRule>
  </conditionalFormatting>
  <conditionalFormatting sqref="E58 H58">
    <cfRule type="expression" dxfId="438" priority="440">
      <formula>AND(ISLOGICAL(#REF!),#REF!=FALSE)</formula>
    </cfRule>
  </conditionalFormatting>
  <conditionalFormatting sqref="E58 H58">
    <cfRule type="expression" dxfId="437" priority="439">
      <formula>AND(ISLOGICAL(#REF!),#REF!=FALSE)</formula>
    </cfRule>
  </conditionalFormatting>
  <conditionalFormatting sqref="H58 E58">
    <cfRule type="expression" dxfId="436" priority="438">
      <formula>AND(ISLOGICAL(#REF!),#REF!=FALSE)</formula>
    </cfRule>
  </conditionalFormatting>
  <conditionalFormatting sqref="H58 E58">
    <cfRule type="expression" dxfId="435" priority="437">
      <formula>AND(ISLOGICAL(#REF!),#REF!=FALSE)</formula>
    </cfRule>
  </conditionalFormatting>
  <conditionalFormatting sqref="H58 E58">
    <cfRule type="expression" dxfId="434" priority="436">
      <formula>AND(ISLOGICAL(#REF!),#REF!=FALSE)</formula>
    </cfRule>
  </conditionalFormatting>
  <conditionalFormatting sqref="H58 E58">
    <cfRule type="expression" dxfId="433" priority="435">
      <formula>AND(ISLOGICAL(#REF!),#REF!=FALSE)</formula>
    </cfRule>
  </conditionalFormatting>
  <conditionalFormatting sqref="H58 E58">
    <cfRule type="expression" dxfId="432" priority="434">
      <formula>AND(ISLOGICAL(#REF!),#REF!=FALSE)</formula>
    </cfRule>
  </conditionalFormatting>
  <conditionalFormatting sqref="H58 E58">
    <cfRule type="expression" dxfId="431" priority="433">
      <formula>AND(ISLOGICAL(#REF!),#REF!=FALSE)</formula>
    </cfRule>
  </conditionalFormatting>
  <conditionalFormatting sqref="H58 E58">
    <cfRule type="expression" dxfId="430" priority="432">
      <formula>AND(ISLOGICAL(#REF!),#REF!=FALSE)</formula>
    </cfRule>
  </conditionalFormatting>
  <conditionalFormatting sqref="H58 E58">
    <cfRule type="expression" dxfId="429" priority="431">
      <formula>AND(ISLOGICAL(#REF!),#REF!=FALSE)</formula>
    </cfRule>
  </conditionalFormatting>
  <conditionalFormatting sqref="E58 H58">
    <cfRule type="expression" dxfId="428" priority="430">
      <formula>AND(ISLOGICAL(#REF!),#REF!=FALSE)</formula>
    </cfRule>
  </conditionalFormatting>
  <conditionalFormatting sqref="E58 H58">
    <cfRule type="expression" dxfId="427" priority="429">
      <formula>AND(ISLOGICAL(#REF!),#REF!=FALSE)</formula>
    </cfRule>
  </conditionalFormatting>
  <conditionalFormatting sqref="E58 H58">
    <cfRule type="expression" dxfId="426" priority="428">
      <formula>AND(ISLOGICAL(#REF!),#REF!=FALSE)</formula>
    </cfRule>
  </conditionalFormatting>
  <conditionalFormatting sqref="E58 H58">
    <cfRule type="expression" dxfId="425" priority="427">
      <formula>AND(ISLOGICAL(#REF!),#REF!=FALSE)</formula>
    </cfRule>
  </conditionalFormatting>
  <conditionalFormatting sqref="E58 H58">
    <cfRule type="expression" dxfId="424" priority="426">
      <formula>AND(ISLOGICAL(#REF!),#REF!=FALSE)</formula>
    </cfRule>
  </conditionalFormatting>
  <conditionalFormatting sqref="E58 H58">
    <cfRule type="expression" dxfId="423" priority="425">
      <formula>AND(ISLOGICAL(#REF!),#REF!=FALSE)</formula>
    </cfRule>
  </conditionalFormatting>
  <conditionalFormatting sqref="E58 H58">
    <cfRule type="expression" dxfId="422" priority="424">
      <formula>AND(ISLOGICAL(#REF!),#REF!=FALSE)</formula>
    </cfRule>
  </conditionalFormatting>
  <conditionalFormatting sqref="E58 H58">
    <cfRule type="expression" dxfId="421" priority="423">
      <formula>AND(ISLOGICAL(#REF!),#REF!=FALSE)</formula>
    </cfRule>
  </conditionalFormatting>
  <conditionalFormatting sqref="H58 E58">
    <cfRule type="expression" dxfId="420" priority="422">
      <formula>AND(ISLOGICAL(#REF!),#REF!=FALSE)</formula>
    </cfRule>
  </conditionalFormatting>
  <conditionalFormatting sqref="H58 E58">
    <cfRule type="expression" dxfId="419" priority="421">
      <formula>AND(ISLOGICAL(#REF!),#REF!=FALSE)</formula>
    </cfRule>
  </conditionalFormatting>
  <conditionalFormatting sqref="H58 E58">
    <cfRule type="expression" dxfId="418" priority="420">
      <formula>AND(ISLOGICAL(#REF!),#REF!=FALSE)</formula>
    </cfRule>
  </conditionalFormatting>
  <conditionalFormatting sqref="H58 E58">
    <cfRule type="expression" dxfId="417" priority="419">
      <formula>AND(ISLOGICAL(#REF!),#REF!=FALSE)</formula>
    </cfRule>
  </conditionalFormatting>
  <conditionalFormatting sqref="H58 E58">
    <cfRule type="expression" dxfId="416" priority="418">
      <formula>AND(ISLOGICAL(#REF!),#REF!=FALSE)</formula>
    </cfRule>
  </conditionalFormatting>
  <conditionalFormatting sqref="H58 E58">
    <cfRule type="expression" dxfId="415" priority="417">
      <formula>AND(ISLOGICAL(#REF!),#REF!=FALSE)</formula>
    </cfRule>
  </conditionalFormatting>
  <conditionalFormatting sqref="H58 E58">
    <cfRule type="expression" dxfId="414" priority="416">
      <formula>AND(ISLOGICAL(#REF!),#REF!=FALSE)</formula>
    </cfRule>
  </conditionalFormatting>
  <conditionalFormatting sqref="H58 E58">
    <cfRule type="expression" dxfId="413" priority="415">
      <formula>AND(ISLOGICAL(#REF!),#REF!=FALSE)</formula>
    </cfRule>
  </conditionalFormatting>
  <conditionalFormatting sqref="E58 H58">
    <cfRule type="expression" dxfId="412" priority="414">
      <formula>AND(ISLOGICAL(#REF!),#REF!=FALSE)</formula>
    </cfRule>
  </conditionalFormatting>
  <conditionalFormatting sqref="E58 H58">
    <cfRule type="expression" dxfId="411" priority="413">
      <formula>AND(ISLOGICAL(#REF!),#REF!=FALSE)</formula>
    </cfRule>
  </conditionalFormatting>
  <conditionalFormatting sqref="E58 H58">
    <cfRule type="expression" dxfId="410" priority="412">
      <formula>AND(ISLOGICAL(#REF!),#REF!=FALSE)</formula>
    </cfRule>
  </conditionalFormatting>
  <conditionalFormatting sqref="E58 H58">
    <cfRule type="expression" dxfId="409" priority="411">
      <formula>AND(ISLOGICAL(#REF!),#REF!=FALSE)</formula>
    </cfRule>
  </conditionalFormatting>
  <conditionalFormatting sqref="E58 H58">
    <cfRule type="expression" dxfId="408" priority="410">
      <formula>AND(ISLOGICAL(#REF!),#REF!=FALSE)</formula>
    </cfRule>
  </conditionalFormatting>
  <conditionalFormatting sqref="E58 H58">
    <cfRule type="expression" dxfId="407" priority="409">
      <formula>AND(ISLOGICAL(#REF!),#REF!=FALSE)</formula>
    </cfRule>
  </conditionalFormatting>
  <conditionalFormatting sqref="E58 H58">
    <cfRule type="expression" dxfId="406" priority="408">
      <formula>AND(ISLOGICAL(#REF!),#REF!=FALSE)</formula>
    </cfRule>
  </conditionalFormatting>
  <conditionalFormatting sqref="E58 H58">
    <cfRule type="expression" dxfId="405" priority="407">
      <formula>AND(ISLOGICAL(#REF!),#REF!=FALSE)</formula>
    </cfRule>
  </conditionalFormatting>
  <conditionalFormatting sqref="E55:E56 H55:H56">
    <cfRule type="expression" dxfId="404" priority="406">
      <formula>AND(ISLOGICAL(#REF!),#REF!=FALSE)</formula>
    </cfRule>
  </conditionalFormatting>
  <conditionalFormatting sqref="E55:E56 H55:H56">
    <cfRule type="expression" dxfId="403" priority="405">
      <formula>AND(ISLOGICAL(#REF!),#REF!=FALSE)</formula>
    </cfRule>
  </conditionalFormatting>
  <conditionalFormatting sqref="H55:H56 E55:E56">
    <cfRule type="expression" dxfId="402" priority="404">
      <formula>AND(ISLOGICAL(#REF!),#REF!=FALSE)</formula>
    </cfRule>
  </conditionalFormatting>
  <conditionalFormatting sqref="E55:E56 H55:H56">
    <cfRule type="expression" dxfId="401" priority="403">
      <formula>AND(ISLOGICAL(#REF!),#REF!=FALSE)</formula>
    </cfRule>
  </conditionalFormatting>
  <conditionalFormatting sqref="H55:H56 E55:E56">
    <cfRule type="expression" dxfId="400" priority="402">
      <formula>AND(ISLOGICAL(#REF!),#REF!=FALSE)</formula>
    </cfRule>
  </conditionalFormatting>
  <conditionalFormatting sqref="E55:E56 H55:H56">
    <cfRule type="expression" dxfId="399" priority="400">
      <formula>AND(ISLOGICAL(#REF!),#REF!=FALSE)</formula>
    </cfRule>
  </conditionalFormatting>
  <conditionalFormatting sqref="H55:H56">
    <cfRule type="expression" dxfId="398" priority="401">
      <formula>AND(ISLOGICAL(#REF!),#REF!=FALSE)</formula>
    </cfRule>
  </conditionalFormatting>
  <conditionalFormatting sqref="H55:H56">
    <cfRule type="expression" dxfId="397" priority="399">
      <formula>AND(ISLOGICAL(#REF!),#REF!=FALSE)</formula>
    </cfRule>
  </conditionalFormatting>
  <conditionalFormatting sqref="E55:E56 H55:H56">
    <cfRule type="expression" dxfId="396" priority="398">
      <formula>AND(ISLOGICAL(#REF!),#REF!=FALSE)</formula>
    </cfRule>
  </conditionalFormatting>
  <conditionalFormatting sqref="H55:H56">
    <cfRule type="expression" dxfId="395" priority="397">
      <formula>AND(ISLOGICAL(#REF!),#REF!=FALSE)</formula>
    </cfRule>
  </conditionalFormatting>
  <conditionalFormatting sqref="H55:H56 E55:E56">
    <cfRule type="expression" dxfId="394" priority="395">
      <formula>AND(ISLOGICAL(#REF!),#REF!=FALSE)</formula>
    </cfRule>
  </conditionalFormatting>
  <conditionalFormatting sqref="H55:H56">
    <cfRule type="expression" dxfId="393" priority="396">
      <formula>AND(ISLOGICAL(#REF!),#REF!=FALSE)</formula>
    </cfRule>
  </conditionalFormatting>
  <conditionalFormatting sqref="H55:H56">
    <cfRule type="expression" dxfId="392" priority="394">
      <formula>AND(ISLOGICAL(#REF!),#REF!=FALSE)</formula>
    </cfRule>
  </conditionalFormatting>
  <conditionalFormatting sqref="H55:H56 E55:E56">
    <cfRule type="expression" dxfId="391" priority="392">
      <formula>AND(ISLOGICAL(#REF!),#REF!=FALSE)</formula>
    </cfRule>
  </conditionalFormatting>
  <conditionalFormatting sqref="H55:H56">
    <cfRule type="expression" dxfId="390" priority="393">
      <formula>AND(ISLOGICAL(#REF!),#REF!=FALSE)</formula>
    </cfRule>
  </conditionalFormatting>
  <conditionalFormatting sqref="H55:H56">
    <cfRule type="expression" dxfId="389" priority="391">
      <formula>AND(ISLOGICAL(#REF!),#REF!=FALSE)</formula>
    </cfRule>
  </conditionalFormatting>
  <conditionalFormatting sqref="H55:H56 E55:E56">
    <cfRule type="expression" dxfId="388" priority="389">
      <formula>AND(ISLOGICAL(#REF!),#REF!=FALSE)</formula>
    </cfRule>
  </conditionalFormatting>
  <conditionalFormatting sqref="H55:H56">
    <cfRule type="expression" dxfId="387" priority="390">
      <formula>AND(ISLOGICAL(#REF!),#REF!=FALSE)</formula>
    </cfRule>
  </conditionalFormatting>
  <conditionalFormatting sqref="H55:H56">
    <cfRule type="expression" dxfId="386" priority="388">
      <formula>AND(ISLOGICAL(#REF!),#REF!=FALSE)</formula>
    </cfRule>
  </conditionalFormatting>
  <conditionalFormatting sqref="H55:H56">
    <cfRule type="expression" dxfId="385" priority="387">
      <formula>AND(ISLOGICAL(#REF!),#REF!=FALSE)</formula>
    </cfRule>
  </conditionalFormatting>
  <conditionalFormatting sqref="H55:H56 E55:E56">
    <cfRule type="expression" dxfId="384" priority="386">
      <formula>AND(ISLOGICAL(#REF!),#REF!=FALSE)</formula>
    </cfRule>
  </conditionalFormatting>
  <conditionalFormatting sqref="H55:H56">
    <cfRule type="expression" dxfId="383" priority="385">
      <formula>AND(ISLOGICAL(#REF!),#REF!=FALSE)</formula>
    </cfRule>
  </conditionalFormatting>
  <conditionalFormatting sqref="H55:H56">
    <cfRule type="expression" dxfId="382" priority="384">
      <formula>AND(ISLOGICAL(#REF!),#REF!=FALSE)</formula>
    </cfRule>
  </conditionalFormatting>
  <conditionalFormatting sqref="H55:H56 E55:E56">
    <cfRule type="expression" dxfId="381" priority="383">
      <formula>AND(ISLOGICAL(#REF!),#REF!=FALSE)</formula>
    </cfRule>
  </conditionalFormatting>
  <conditionalFormatting sqref="H55:H56">
    <cfRule type="expression" dxfId="380" priority="382">
      <formula>AND(ISLOGICAL(#REF!),#REF!=FALSE)</formula>
    </cfRule>
  </conditionalFormatting>
  <conditionalFormatting sqref="H55:H56">
    <cfRule type="expression" dxfId="379" priority="381">
      <formula>AND(ISLOGICAL(#REF!),#REF!=FALSE)</formula>
    </cfRule>
  </conditionalFormatting>
  <conditionalFormatting sqref="H55:H56 E55:E56">
    <cfRule type="expression" dxfId="378" priority="380">
      <formula>AND(ISLOGICAL(#REF!),#REF!=FALSE)</formula>
    </cfRule>
  </conditionalFormatting>
  <conditionalFormatting sqref="H55:H56">
    <cfRule type="expression" dxfId="377" priority="379">
      <formula>AND(ISLOGICAL(#REF!),#REF!=FALSE)</formula>
    </cfRule>
  </conditionalFormatting>
  <conditionalFormatting sqref="H55:H56">
    <cfRule type="expression" dxfId="376" priority="378">
      <formula>AND(ISLOGICAL(#REF!),#REF!=FALSE)</formula>
    </cfRule>
  </conditionalFormatting>
  <conditionalFormatting sqref="E55:E56 H55:H56">
    <cfRule type="expression" dxfId="375" priority="377">
      <formula>AND(ISLOGICAL(#REF!),#REF!=FALSE)</formula>
    </cfRule>
  </conditionalFormatting>
  <conditionalFormatting sqref="E55:E56 H55:H56">
    <cfRule type="expression" dxfId="374" priority="376">
      <formula>AND(ISLOGICAL(#REF!),#REF!=FALSE)</formula>
    </cfRule>
  </conditionalFormatting>
  <conditionalFormatting sqref="E55:E56 H55:H56">
    <cfRule type="expression" dxfId="373" priority="375">
      <formula>AND(ISLOGICAL(#REF!),#REF!=FALSE)</formula>
    </cfRule>
  </conditionalFormatting>
  <conditionalFormatting sqref="E55:E56 H55:H56">
    <cfRule type="expression" dxfId="372" priority="374">
      <formula>AND(ISLOGICAL(#REF!),#REF!=FALSE)</formula>
    </cfRule>
  </conditionalFormatting>
  <conditionalFormatting sqref="H55:H56 E55:E56">
    <cfRule type="expression" dxfId="371" priority="373">
      <formula>AND(ISLOGICAL(#REF!),#REF!=FALSE)</formula>
    </cfRule>
  </conditionalFormatting>
  <conditionalFormatting sqref="H55:H56">
    <cfRule type="expression" dxfId="370" priority="370">
      <formula>AND(ISLOGICAL(#REF!),#REF!=FALSE)</formula>
    </cfRule>
  </conditionalFormatting>
  <conditionalFormatting sqref="E55:E56">
    <cfRule type="expression" dxfId="369" priority="371">
      <formula>AND(ISLOGICAL(#REF!),#REF!=FALSE)</formula>
    </cfRule>
  </conditionalFormatting>
  <conditionalFormatting sqref="H55:H56">
    <cfRule type="expression" dxfId="368" priority="372">
      <formula>AND(ISLOGICAL(#REF!),#REF!=FALSE)</formula>
    </cfRule>
  </conditionalFormatting>
  <conditionalFormatting sqref="E55:E56 H55:H56">
    <cfRule type="expression" dxfId="367" priority="369">
      <formula>AND(ISLOGICAL(#REF!),#REF!=FALSE)</formula>
    </cfRule>
  </conditionalFormatting>
  <conditionalFormatting sqref="E55:E56 H55:H56">
    <cfRule type="expression" dxfId="366" priority="368">
      <formula>AND(ISLOGICAL(#REF!),#REF!=FALSE)</formula>
    </cfRule>
  </conditionalFormatting>
  <conditionalFormatting sqref="H55:H56 E55:E56">
    <cfRule type="expression" dxfId="365" priority="367">
      <formula>AND(ISLOGICAL(#REF!),#REF!=FALSE)</formula>
    </cfRule>
  </conditionalFormatting>
  <conditionalFormatting sqref="H55:H56">
    <cfRule type="expression" dxfId="364" priority="364">
      <formula>AND(ISLOGICAL(#REF!),#REF!=FALSE)</formula>
    </cfRule>
  </conditionalFormatting>
  <conditionalFormatting sqref="E55:E56">
    <cfRule type="expression" dxfId="363" priority="365">
      <formula>AND(ISLOGICAL(#REF!),#REF!=FALSE)</formula>
    </cfRule>
  </conditionalFormatting>
  <conditionalFormatting sqref="H55:H56">
    <cfRule type="expression" dxfId="362" priority="366">
      <formula>AND(ISLOGICAL(#REF!),#REF!=FALSE)</formula>
    </cfRule>
  </conditionalFormatting>
  <conditionalFormatting sqref="H55:H56">
    <cfRule type="expression" dxfId="361" priority="363">
      <formula>AND(ISLOGICAL(#REF!),#REF!=FALSE)</formula>
    </cfRule>
  </conditionalFormatting>
  <conditionalFormatting sqref="H55:H56 E55:E56">
    <cfRule type="expression" dxfId="360" priority="361">
      <formula>AND(ISLOGICAL(#REF!),#REF!=FALSE)</formula>
    </cfRule>
  </conditionalFormatting>
  <conditionalFormatting sqref="H55:H56">
    <cfRule type="expression" dxfId="359" priority="362">
      <formula>AND(ISLOGICAL(#REF!),#REF!=FALSE)</formula>
    </cfRule>
  </conditionalFormatting>
  <conditionalFormatting sqref="H55:H56">
    <cfRule type="expression" dxfId="358" priority="360">
      <formula>AND(ISLOGICAL(#REF!),#REF!=FALSE)</formula>
    </cfRule>
  </conditionalFormatting>
  <conditionalFormatting sqref="H55:H56 E55:E56">
    <cfRule type="expression" dxfId="357" priority="358">
      <formula>AND(ISLOGICAL(#REF!),#REF!=FALSE)</formula>
    </cfRule>
  </conditionalFormatting>
  <conditionalFormatting sqref="H55:H56">
    <cfRule type="expression" dxfId="356" priority="359">
      <formula>AND(ISLOGICAL(#REF!),#REF!=FALSE)</formula>
    </cfRule>
  </conditionalFormatting>
  <conditionalFormatting sqref="H55:H56">
    <cfRule type="expression" dxfId="355" priority="357">
      <formula>AND(ISLOGICAL(#REF!),#REF!=FALSE)</formula>
    </cfRule>
  </conditionalFormatting>
  <conditionalFormatting sqref="H55:H56 E55:E56">
    <cfRule type="expression" dxfId="354" priority="355">
      <formula>AND(ISLOGICAL(#REF!),#REF!=FALSE)</formula>
    </cfRule>
  </conditionalFormatting>
  <conditionalFormatting sqref="H55:H56">
    <cfRule type="expression" dxfId="353" priority="356">
      <formula>AND(ISLOGICAL(#REF!),#REF!=FALSE)</formula>
    </cfRule>
  </conditionalFormatting>
  <conditionalFormatting sqref="H55:H56">
    <cfRule type="expression" dxfId="352" priority="354">
      <formula>AND(ISLOGICAL(#REF!),#REF!=FALSE)</formula>
    </cfRule>
  </conditionalFormatting>
  <conditionalFormatting sqref="H55:H56 E55:E56">
    <cfRule type="expression" dxfId="351" priority="352">
      <formula>AND(ISLOGICAL(#REF!),#REF!=FALSE)</formula>
    </cfRule>
  </conditionalFormatting>
  <conditionalFormatting sqref="H55:H56">
    <cfRule type="expression" dxfId="350" priority="353">
      <formula>AND(ISLOGICAL(#REF!),#REF!=FALSE)</formula>
    </cfRule>
  </conditionalFormatting>
  <conditionalFormatting sqref="H55:H56">
    <cfRule type="expression" dxfId="349" priority="351">
      <formula>AND(ISLOGICAL(#REF!),#REF!=FALSE)</formula>
    </cfRule>
  </conditionalFormatting>
  <conditionalFormatting sqref="H55:H56">
    <cfRule type="expression" dxfId="348" priority="350">
      <formula>AND(ISLOGICAL(#REF!),#REF!=FALSE)</formula>
    </cfRule>
  </conditionalFormatting>
  <conditionalFormatting sqref="H55:H56 E55:E56">
    <cfRule type="expression" dxfId="347" priority="349">
      <formula>AND(ISLOGICAL(#REF!),#REF!=FALSE)</formula>
    </cfRule>
  </conditionalFormatting>
  <conditionalFormatting sqref="H55:H56">
    <cfRule type="expression" dxfId="346" priority="348">
      <formula>AND(ISLOGICAL(#REF!),#REF!=FALSE)</formula>
    </cfRule>
  </conditionalFormatting>
  <conditionalFormatting sqref="H55:H56">
    <cfRule type="expression" dxfId="345" priority="347">
      <formula>AND(ISLOGICAL(#REF!),#REF!=FALSE)</formula>
    </cfRule>
  </conditionalFormatting>
  <conditionalFormatting sqref="H55:H56 E55:E56">
    <cfRule type="expression" dxfId="344" priority="346">
      <formula>AND(ISLOGICAL(#REF!),#REF!=FALSE)</formula>
    </cfRule>
  </conditionalFormatting>
  <conditionalFormatting sqref="H55:H56">
    <cfRule type="expression" dxfId="343" priority="345">
      <formula>AND(ISLOGICAL(#REF!),#REF!=FALSE)</formula>
    </cfRule>
  </conditionalFormatting>
  <conditionalFormatting sqref="H55:H56">
    <cfRule type="expression" dxfId="342" priority="344">
      <formula>AND(ISLOGICAL(#REF!),#REF!=FALSE)</formula>
    </cfRule>
  </conditionalFormatting>
  <conditionalFormatting sqref="H55:H56 E55:E56">
    <cfRule type="expression" dxfId="341" priority="343">
      <formula>AND(ISLOGICAL(#REF!),#REF!=FALSE)</formula>
    </cfRule>
  </conditionalFormatting>
  <conditionalFormatting sqref="H55:H56">
    <cfRule type="expression" dxfId="340" priority="342">
      <formula>AND(ISLOGICAL(#REF!),#REF!=FALSE)</formula>
    </cfRule>
  </conditionalFormatting>
  <conditionalFormatting sqref="H55:H56">
    <cfRule type="expression" dxfId="339" priority="341">
      <formula>AND(ISLOGICAL(#REF!),#REF!=FALSE)</formula>
    </cfRule>
  </conditionalFormatting>
  <conditionalFormatting sqref="H55:H56 E55:E56">
    <cfRule type="expression" dxfId="338" priority="340">
      <formula>AND(ISLOGICAL(#REF!),#REF!=FALSE)</formula>
    </cfRule>
  </conditionalFormatting>
  <conditionalFormatting sqref="H55:H56">
    <cfRule type="expression" dxfId="337" priority="339">
      <formula>AND(ISLOGICAL(#REF!),#REF!=FALSE)</formula>
    </cfRule>
  </conditionalFormatting>
  <conditionalFormatting sqref="H55:H56">
    <cfRule type="expression" dxfId="336" priority="338">
      <formula>AND(ISLOGICAL(#REF!),#REF!=FALSE)</formula>
    </cfRule>
  </conditionalFormatting>
  <conditionalFormatting sqref="E55:E56 H55:H56">
    <cfRule type="expression" dxfId="335" priority="337">
      <formula>AND(ISLOGICAL(#REF!),#REF!=FALSE)</formula>
    </cfRule>
  </conditionalFormatting>
  <conditionalFormatting sqref="E55:E56 H55:H56">
    <cfRule type="expression" dxfId="334" priority="336">
      <formula>AND(ISLOGICAL(#REF!),#REF!=FALSE)</formula>
    </cfRule>
  </conditionalFormatting>
  <conditionalFormatting sqref="E55:E56 H55:H56">
    <cfRule type="expression" dxfId="333" priority="335">
      <formula>AND(ISLOGICAL(#REF!),#REF!=FALSE)</formula>
    </cfRule>
  </conditionalFormatting>
  <conditionalFormatting sqref="E55:E56 H55:H56">
    <cfRule type="expression" dxfId="332" priority="334">
      <formula>AND(ISLOGICAL(#REF!),#REF!=FALSE)</formula>
    </cfRule>
  </conditionalFormatting>
  <conditionalFormatting sqref="E55:E56 H55:H56">
    <cfRule type="expression" dxfId="331" priority="333">
      <formula>AND(ISLOGICAL(#REF!),#REF!=FALSE)</formula>
    </cfRule>
  </conditionalFormatting>
  <conditionalFormatting sqref="E55:E56 H55:H56">
    <cfRule type="expression" dxfId="330" priority="332">
      <formula>AND(ISLOGICAL(#REF!),#REF!=FALSE)</formula>
    </cfRule>
  </conditionalFormatting>
  <conditionalFormatting sqref="E55:E56 H55:H56">
    <cfRule type="expression" dxfId="329" priority="331">
      <formula>AND(ISLOGICAL(#REF!),#REF!=FALSE)</formula>
    </cfRule>
  </conditionalFormatting>
  <conditionalFormatting sqref="E55:E56 H55:H56">
    <cfRule type="expression" dxfId="328" priority="330">
      <formula>AND(ISLOGICAL(#REF!),#REF!=FALSE)</formula>
    </cfRule>
  </conditionalFormatting>
  <conditionalFormatting sqref="H55:H56 E55:E56">
    <cfRule type="expression" dxfId="327" priority="329">
      <formula>AND(ISLOGICAL(#REF!),#REF!=FALSE)</formula>
    </cfRule>
  </conditionalFormatting>
  <conditionalFormatting sqref="H55:H56 E55:E56">
    <cfRule type="expression" dxfId="326" priority="328">
      <formula>AND(ISLOGICAL(#REF!),#REF!=FALSE)</formula>
    </cfRule>
  </conditionalFormatting>
  <conditionalFormatting sqref="H55:H56 E55:E56">
    <cfRule type="expression" dxfId="325" priority="327">
      <formula>AND(ISLOGICAL(#REF!),#REF!=FALSE)</formula>
    </cfRule>
  </conditionalFormatting>
  <conditionalFormatting sqref="H55:H56 E55:E56">
    <cfRule type="expression" dxfId="324" priority="326">
      <formula>AND(ISLOGICAL(#REF!),#REF!=FALSE)</formula>
    </cfRule>
  </conditionalFormatting>
  <conditionalFormatting sqref="H55:H56 E55:E56">
    <cfRule type="expression" dxfId="323" priority="325">
      <formula>AND(ISLOGICAL(#REF!),#REF!=FALSE)</formula>
    </cfRule>
  </conditionalFormatting>
  <conditionalFormatting sqref="H55:H56 E55:E56">
    <cfRule type="expression" dxfId="322" priority="324">
      <formula>AND(ISLOGICAL(#REF!),#REF!=FALSE)</formula>
    </cfRule>
  </conditionalFormatting>
  <conditionalFormatting sqref="H55:H56 E55:E56">
    <cfRule type="expression" dxfId="321" priority="323">
      <formula>AND(ISLOGICAL(#REF!),#REF!=FALSE)</formula>
    </cfRule>
  </conditionalFormatting>
  <conditionalFormatting sqref="H55:H56 E55:E56">
    <cfRule type="expression" dxfId="320" priority="322">
      <formula>AND(ISLOGICAL(#REF!),#REF!=FALSE)</formula>
    </cfRule>
  </conditionalFormatting>
  <conditionalFormatting sqref="E55:E56 H55:H56">
    <cfRule type="expression" dxfId="319" priority="321">
      <formula>AND(ISLOGICAL(#REF!),#REF!=FALSE)</formula>
    </cfRule>
  </conditionalFormatting>
  <conditionalFormatting sqref="E55:E56 H55:H56">
    <cfRule type="expression" dxfId="318" priority="320">
      <formula>AND(ISLOGICAL(#REF!),#REF!=FALSE)</formula>
    </cfRule>
  </conditionalFormatting>
  <conditionalFormatting sqref="E55:E56 H55:H56">
    <cfRule type="expression" dxfId="317" priority="319">
      <formula>AND(ISLOGICAL(#REF!),#REF!=FALSE)</formula>
    </cfRule>
  </conditionalFormatting>
  <conditionalFormatting sqref="E55:E56 H55:H56">
    <cfRule type="expression" dxfId="316" priority="318">
      <formula>AND(ISLOGICAL(#REF!),#REF!=FALSE)</formula>
    </cfRule>
  </conditionalFormatting>
  <conditionalFormatting sqref="E55:E56 H55:H56">
    <cfRule type="expression" dxfId="315" priority="317">
      <formula>AND(ISLOGICAL(#REF!),#REF!=FALSE)</formula>
    </cfRule>
  </conditionalFormatting>
  <conditionalFormatting sqref="E55:E56 H55:H56">
    <cfRule type="expression" dxfId="314" priority="316">
      <formula>AND(ISLOGICAL(#REF!),#REF!=FALSE)</formula>
    </cfRule>
  </conditionalFormatting>
  <conditionalFormatting sqref="E55:E56 H55:H56">
    <cfRule type="expression" dxfId="313" priority="315">
      <formula>AND(ISLOGICAL(#REF!),#REF!=FALSE)</formula>
    </cfRule>
  </conditionalFormatting>
  <conditionalFormatting sqref="E55:E56 H55:H56">
    <cfRule type="expression" dxfId="312" priority="314">
      <formula>AND(ISLOGICAL(#REF!),#REF!=FALSE)</formula>
    </cfRule>
  </conditionalFormatting>
  <conditionalFormatting sqref="H55:H56 E55:E56">
    <cfRule type="expression" dxfId="311" priority="313">
      <formula>AND(ISLOGICAL(#REF!),#REF!=FALSE)</formula>
    </cfRule>
  </conditionalFormatting>
  <conditionalFormatting sqref="H55:H56 E55:E56">
    <cfRule type="expression" dxfId="310" priority="312">
      <formula>AND(ISLOGICAL(#REF!),#REF!=FALSE)</formula>
    </cfRule>
  </conditionalFormatting>
  <conditionalFormatting sqref="H55:H56 E55:E56">
    <cfRule type="expression" dxfId="309" priority="311">
      <formula>AND(ISLOGICAL(#REF!),#REF!=FALSE)</formula>
    </cfRule>
  </conditionalFormatting>
  <conditionalFormatting sqref="H55:H56 E55:E56">
    <cfRule type="expression" dxfId="308" priority="310">
      <formula>AND(ISLOGICAL(#REF!),#REF!=FALSE)</formula>
    </cfRule>
  </conditionalFormatting>
  <conditionalFormatting sqref="H55:H56 E55:E56">
    <cfRule type="expression" dxfId="307" priority="309">
      <formula>AND(ISLOGICAL(#REF!),#REF!=FALSE)</formula>
    </cfRule>
  </conditionalFormatting>
  <conditionalFormatting sqref="H55:H56 E55:E56">
    <cfRule type="expression" dxfId="306" priority="308">
      <formula>AND(ISLOGICAL(#REF!),#REF!=FALSE)</formula>
    </cfRule>
  </conditionalFormatting>
  <conditionalFormatting sqref="H55:H56 E55:E56">
    <cfRule type="expression" dxfId="305" priority="307">
      <formula>AND(ISLOGICAL(#REF!),#REF!=FALSE)</formula>
    </cfRule>
  </conditionalFormatting>
  <conditionalFormatting sqref="H55:H56 E55:E56">
    <cfRule type="expression" dxfId="304" priority="306">
      <formula>AND(ISLOGICAL(#REF!),#REF!=FALSE)</formula>
    </cfRule>
  </conditionalFormatting>
  <conditionalFormatting sqref="E55:E56 H55:H56">
    <cfRule type="expression" dxfId="303" priority="305">
      <formula>AND(ISLOGICAL(#REF!),#REF!=FALSE)</formula>
    </cfRule>
  </conditionalFormatting>
  <conditionalFormatting sqref="E55:E56 H55:H56">
    <cfRule type="expression" dxfId="302" priority="304">
      <formula>AND(ISLOGICAL(#REF!),#REF!=FALSE)</formula>
    </cfRule>
  </conditionalFormatting>
  <conditionalFormatting sqref="E55:E56 H55:H56">
    <cfRule type="expression" dxfId="301" priority="303">
      <formula>AND(ISLOGICAL(#REF!),#REF!=FALSE)</formula>
    </cfRule>
  </conditionalFormatting>
  <conditionalFormatting sqref="E55:E56 H55:H56">
    <cfRule type="expression" dxfId="300" priority="302">
      <formula>AND(ISLOGICAL(#REF!),#REF!=FALSE)</formula>
    </cfRule>
  </conditionalFormatting>
  <conditionalFormatting sqref="E55:E56 H55:H56">
    <cfRule type="expression" dxfId="299" priority="301">
      <formula>AND(ISLOGICAL(#REF!),#REF!=FALSE)</formula>
    </cfRule>
  </conditionalFormatting>
  <conditionalFormatting sqref="E55:E56 H55:H56">
    <cfRule type="expression" dxfId="298" priority="300">
      <formula>AND(ISLOGICAL(#REF!),#REF!=FALSE)</formula>
    </cfRule>
  </conditionalFormatting>
  <conditionalFormatting sqref="E55:E56 H55:H56">
    <cfRule type="expression" dxfId="297" priority="299">
      <formula>AND(ISLOGICAL(#REF!),#REF!=FALSE)</formula>
    </cfRule>
  </conditionalFormatting>
  <conditionalFormatting sqref="E55:E56 H55:H56">
    <cfRule type="expression" dxfId="296" priority="298">
      <formula>AND(ISLOGICAL(#REF!),#REF!=FALSE)</formula>
    </cfRule>
  </conditionalFormatting>
  <conditionalFormatting sqref="E55:E56 H55:H56">
    <cfRule type="expression" dxfId="295" priority="297">
      <formula>AND(ISLOGICAL(#REF!),#REF!=FALSE)</formula>
    </cfRule>
  </conditionalFormatting>
  <conditionalFormatting sqref="E55:E56 H55:H56">
    <cfRule type="expression" dxfId="294" priority="296">
      <formula>AND(ISLOGICAL(#REF!),#REF!=FALSE)</formula>
    </cfRule>
  </conditionalFormatting>
  <conditionalFormatting sqref="E55:E56 H55:H56">
    <cfRule type="expression" dxfId="293" priority="295">
      <formula>AND(ISLOGICAL(#REF!),#REF!=FALSE)</formula>
    </cfRule>
  </conditionalFormatting>
  <conditionalFormatting sqref="E55:E56 H55:H56">
    <cfRule type="expression" dxfId="292" priority="294">
      <formula>AND(ISLOGICAL(#REF!),#REF!=FALSE)</formula>
    </cfRule>
  </conditionalFormatting>
  <conditionalFormatting sqref="E55:E56 H55:H56">
    <cfRule type="expression" dxfId="291" priority="293">
      <formula>AND(ISLOGICAL(#REF!),#REF!=FALSE)</formula>
    </cfRule>
  </conditionalFormatting>
  <conditionalFormatting sqref="E55:E56 H55:H56">
    <cfRule type="expression" dxfId="290" priority="292">
      <formula>AND(ISLOGICAL(#REF!),#REF!=FALSE)</formula>
    </cfRule>
  </conditionalFormatting>
  <conditionalFormatting sqref="E55:E56 H55:H56">
    <cfRule type="expression" dxfId="289" priority="291">
      <formula>AND(ISLOGICAL(#REF!),#REF!=FALSE)</formula>
    </cfRule>
  </conditionalFormatting>
  <conditionalFormatting sqref="E55:E56 H55:H56">
    <cfRule type="expression" dxfId="288" priority="290">
      <formula>AND(ISLOGICAL(#REF!),#REF!=FALSE)</formula>
    </cfRule>
  </conditionalFormatting>
  <conditionalFormatting sqref="H55:H56 E55:E56">
    <cfRule type="expression" dxfId="287" priority="289">
      <formula>AND(ISLOGICAL(#REF!),#REF!=FALSE)</formula>
    </cfRule>
  </conditionalFormatting>
  <conditionalFormatting sqref="H55:H56 E55:E56">
    <cfRule type="expression" dxfId="286" priority="288">
      <formula>AND(ISLOGICAL(#REF!),#REF!=FALSE)</formula>
    </cfRule>
  </conditionalFormatting>
  <conditionalFormatting sqref="H55:H56 E55:E56">
    <cfRule type="expression" dxfId="285" priority="287">
      <formula>AND(ISLOGICAL(#REF!),#REF!=FALSE)</formula>
    </cfRule>
  </conditionalFormatting>
  <conditionalFormatting sqref="H55:H56 E55:E56">
    <cfRule type="expression" dxfId="284" priority="286">
      <formula>AND(ISLOGICAL(#REF!),#REF!=FALSE)</formula>
    </cfRule>
  </conditionalFormatting>
  <conditionalFormatting sqref="H55:H56 E55:E56">
    <cfRule type="expression" dxfId="283" priority="285">
      <formula>AND(ISLOGICAL(#REF!),#REF!=FALSE)</formula>
    </cfRule>
  </conditionalFormatting>
  <conditionalFormatting sqref="H55:H56 E55:E56">
    <cfRule type="expression" dxfId="282" priority="284">
      <formula>AND(ISLOGICAL(#REF!),#REF!=FALSE)</formula>
    </cfRule>
  </conditionalFormatting>
  <conditionalFormatting sqref="H55:H56 E55:E56">
    <cfRule type="expression" dxfId="281" priority="283">
      <formula>AND(ISLOGICAL(#REF!),#REF!=FALSE)</formula>
    </cfRule>
  </conditionalFormatting>
  <conditionalFormatting sqref="H55:H56 E55:E56">
    <cfRule type="expression" dxfId="280" priority="282">
      <formula>AND(ISLOGICAL(#REF!),#REF!=FALSE)</formula>
    </cfRule>
  </conditionalFormatting>
  <conditionalFormatting sqref="E55:E56 H55:H56">
    <cfRule type="expression" dxfId="279" priority="281">
      <formula>AND(ISLOGICAL(#REF!),#REF!=FALSE)</formula>
    </cfRule>
  </conditionalFormatting>
  <conditionalFormatting sqref="E55:E56 H55:H56">
    <cfRule type="expression" dxfId="278" priority="280">
      <formula>AND(ISLOGICAL(#REF!),#REF!=FALSE)</formula>
    </cfRule>
  </conditionalFormatting>
  <conditionalFormatting sqref="E55:E56 H55:H56">
    <cfRule type="expression" dxfId="277" priority="279">
      <formula>AND(ISLOGICAL(#REF!),#REF!=FALSE)</formula>
    </cfRule>
  </conditionalFormatting>
  <conditionalFormatting sqref="E55:E56 H55:H56">
    <cfRule type="expression" dxfId="276" priority="278">
      <formula>AND(ISLOGICAL(#REF!),#REF!=FALSE)</formula>
    </cfRule>
  </conditionalFormatting>
  <conditionalFormatting sqref="E55:E56 H55:H56">
    <cfRule type="expression" dxfId="275" priority="277">
      <formula>AND(ISLOGICAL(#REF!),#REF!=FALSE)</formula>
    </cfRule>
  </conditionalFormatting>
  <conditionalFormatting sqref="E55:E56 H55:H56">
    <cfRule type="expression" dxfId="274" priority="276">
      <formula>AND(ISLOGICAL(#REF!),#REF!=FALSE)</formula>
    </cfRule>
  </conditionalFormatting>
  <conditionalFormatting sqref="E55:E56 H55:H56">
    <cfRule type="expression" dxfId="273" priority="275">
      <formula>AND(ISLOGICAL(#REF!),#REF!=FALSE)</formula>
    </cfRule>
  </conditionalFormatting>
  <conditionalFormatting sqref="E55:E56 H55:H56">
    <cfRule type="expression" dxfId="272" priority="274">
      <formula>AND(ISLOGICAL(#REF!),#REF!=FALSE)</formula>
    </cfRule>
  </conditionalFormatting>
  <conditionalFormatting sqref="H55:H56 E55:E56">
    <cfRule type="expression" dxfId="271" priority="273">
      <formula>AND(ISLOGICAL(#REF!),#REF!=FALSE)</formula>
    </cfRule>
  </conditionalFormatting>
  <conditionalFormatting sqref="H55:H56 E55:E56">
    <cfRule type="expression" dxfId="270" priority="272">
      <formula>AND(ISLOGICAL(#REF!),#REF!=FALSE)</formula>
    </cfRule>
  </conditionalFormatting>
  <conditionalFormatting sqref="H55:H56 E55:E56">
    <cfRule type="expression" dxfId="269" priority="271">
      <formula>AND(ISLOGICAL(#REF!),#REF!=FALSE)</formula>
    </cfRule>
  </conditionalFormatting>
  <conditionalFormatting sqref="H55:H56 E55:E56">
    <cfRule type="expression" dxfId="268" priority="270">
      <formula>AND(ISLOGICAL(#REF!),#REF!=FALSE)</formula>
    </cfRule>
  </conditionalFormatting>
  <conditionalFormatting sqref="H55:H56 E55:E56">
    <cfRule type="expression" dxfId="267" priority="269">
      <formula>AND(ISLOGICAL(#REF!),#REF!=FALSE)</formula>
    </cfRule>
  </conditionalFormatting>
  <conditionalFormatting sqref="H55:H56 E55:E56">
    <cfRule type="expression" dxfId="266" priority="268">
      <formula>AND(ISLOGICAL(#REF!),#REF!=FALSE)</formula>
    </cfRule>
  </conditionalFormatting>
  <conditionalFormatting sqref="H55:H56 E55:E56">
    <cfRule type="expression" dxfId="265" priority="267">
      <formula>AND(ISLOGICAL(#REF!),#REF!=FALSE)</formula>
    </cfRule>
  </conditionalFormatting>
  <conditionalFormatting sqref="H55:H56 E55:E56">
    <cfRule type="expression" dxfId="264" priority="266">
      <formula>AND(ISLOGICAL(#REF!),#REF!=FALSE)</formula>
    </cfRule>
  </conditionalFormatting>
  <conditionalFormatting sqref="E55:E56 H55:H56">
    <cfRule type="expression" dxfId="263" priority="265">
      <formula>AND(ISLOGICAL(#REF!),#REF!=FALSE)</formula>
    </cfRule>
  </conditionalFormatting>
  <conditionalFormatting sqref="E55:E56 H55:H56">
    <cfRule type="expression" dxfId="262" priority="264">
      <formula>AND(ISLOGICAL(#REF!),#REF!=FALSE)</formula>
    </cfRule>
  </conditionalFormatting>
  <conditionalFormatting sqref="E55:E56 H55:H56">
    <cfRule type="expression" dxfId="261" priority="263">
      <formula>AND(ISLOGICAL(#REF!),#REF!=FALSE)</formula>
    </cfRule>
  </conditionalFormatting>
  <conditionalFormatting sqref="E55:E56 H55:H56">
    <cfRule type="expression" dxfId="260" priority="262">
      <formula>AND(ISLOGICAL(#REF!),#REF!=FALSE)</formula>
    </cfRule>
  </conditionalFormatting>
  <conditionalFormatting sqref="E55:E56 H55:H56">
    <cfRule type="expression" dxfId="259" priority="261">
      <formula>AND(ISLOGICAL(#REF!),#REF!=FALSE)</formula>
    </cfRule>
  </conditionalFormatting>
  <conditionalFormatting sqref="E55:E56 H55:H56">
    <cfRule type="expression" dxfId="258" priority="260">
      <formula>AND(ISLOGICAL(#REF!),#REF!=FALSE)</formula>
    </cfRule>
  </conditionalFormatting>
  <conditionalFormatting sqref="E55:E56 H55:H56">
    <cfRule type="expression" dxfId="257" priority="259">
      <formula>AND(ISLOGICAL(#REF!),#REF!=FALSE)</formula>
    </cfRule>
  </conditionalFormatting>
  <conditionalFormatting sqref="E55:E56 H55:H56">
    <cfRule type="expression" dxfId="256" priority="258">
      <formula>AND(ISLOGICAL(#REF!),#REF!=FALSE)</formula>
    </cfRule>
  </conditionalFormatting>
  <conditionalFormatting sqref="H54:H56">
    <cfRule type="expression" dxfId="255" priority="257">
      <formula>AND(ISLOGICAL(#REF!),#REF!=FALSE)</formula>
    </cfRule>
  </conditionalFormatting>
  <conditionalFormatting sqref="H54:H56 E54:E56">
    <cfRule type="expression" dxfId="254" priority="256">
      <formula>AND(ISLOGICAL(#REF!),#REF!=FALSE)</formula>
    </cfRule>
  </conditionalFormatting>
  <conditionalFormatting sqref="H54:H56 E54:E56">
    <cfRule type="expression" dxfId="253" priority="255">
      <formula>AND(ISLOGICAL(#REF!),#REF!=FALSE)</formula>
    </cfRule>
  </conditionalFormatting>
  <conditionalFormatting sqref="E54:E56 H54:H56">
    <cfRule type="expression" dxfId="252" priority="254">
      <formula>AND(ISLOGICAL(#REF!),#REF!=FALSE)</formula>
    </cfRule>
  </conditionalFormatting>
  <conditionalFormatting sqref="H54:H56 E54:E56">
    <cfRule type="expression" dxfId="251" priority="253">
      <formula>AND(ISLOGICAL(#REF!),#REF!=FALSE)</formula>
    </cfRule>
  </conditionalFormatting>
  <conditionalFormatting sqref="H54:H56">
    <cfRule type="expression" dxfId="250" priority="252">
      <formula>AND(ISLOGICAL(#REF!),#REF!=FALSE)</formula>
    </cfRule>
  </conditionalFormatting>
  <conditionalFormatting sqref="H54:H56 E54:E56">
    <cfRule type="expression" dxfId="249" priority="251">
      <formula>AND(ISLOGICAL(#REF!),#REF!=FALSE)</formula>
    </cfRule>
  </conditionalFormatting>
  <conditionalFormatting sqref="H54:H56 E54:E56">
    <cfRule type="expression" dxfId="248" priority="250">
      <formula>AND(ISLOGICAL(#REF!),#REF!=FALSE)</formula>
    </cfRule>
  </conditionalFormatting>
  <conditionalFormatting sqref="H54:H56">
    <cfRule type="expression" dxfId="247" priority="249">
      <formula>AND(ISLOGICAL(#REF!),#REF!=FALSE)</formula>
    </cfRule>
  </conditionalFormatting>
  <conditionalFormatting sqref="H54:H56 E54:E56">
    <cfRule type="expression" dxfId="246" priority="248">
      <formula>AND(ISLOGICAL(#REF!),#REF!=FALSE)</formula>
    </cfRule>
  </conditionalFormatting>
  <conditionalFormatting sqref="E54:E56 H54:H56">
    <cfRule type="expression" dxfId="245" priority="247">
      <formula>AND(ISLOGICAL(#REF!),#REF!=FALSE)</formula>
    </cfRule>
  </conditionalFormatting>
  <conditionalFormatting sqref="H54:H56 E54:E56">
    <cfRule type="expression" dxfId="244" priority="245">
      <formula>AND(ISLOGICAL(#REF!),#REF!=FALSE)</formula>
    </cfRule>
  </conditionalFormatting>
  <conditionalFormatting sqref="H54:H56">
    <cfRule type="expression" dxfId="243" priority="246">
      <formula>AND(ISLOGICAL(#REF!),#REF!=FALSE)</formula>
    </cfRule>
  </conditionalFormatting>
  <conditionalFormatting sqref="H54:H56">
    <cfRule type="expression" dxfId="242" priority="244">
      <formula>AND(ISLOGICAL(#REF!),#REF!=FALSE)</formula>
    </cfRule>
  </conditionalFormatting>
  <conditionalFormatting sqref="E54:E56 H54:H56">
    <cfRule type="expression" dxfId="241" priority="243">
      <formula>AND(ISLOGICAL(#REF!),#REF!=FALSE)</formula>
    </cfRule>
  </conditionalFormatting>
  <conditionalFormatting sqref="H54:H56 E54:E56">
    <cfRule type="expression" dxfId="240" priority="242">
      <formula>AND(ISLOGICAL(#REF!),#REF!=FALSE)</formula>
    </cfRule>
  </conditionalFormatting>
  <conditionalFormatting sqref="H54:H56 E54:E56">
    <cfRule type="expression" dxfId="239" priority="241">
      <formula>AND(ISLOGICAL(#REF!),#REF!=FALSE)</formula>
    </cfRule>
  </conditionalFormatting>
  <conditionalFormatting sqref="E54:E56 H54:H56">
    <cfRule type="expression" dxfId="238" priority="240">
      <formula>AND(ISLOGICAL(#REF!),#REF!=FALSE)</formula>
    </cfRule>
  </conditionalFormatting>
  <conditionalFormatting sqref="H54:H56">
    <cfRule type="expression" dxfId="237" priority="237">
      <formula>AND(ISLOGICAL(#REF!),#REF!=FALSE)</formula>
    </cfRule>
  </conditionalFormatting>
  <conditionalFormatting sqref="E54:E56">
    <cfRule type="expression" dxfId="236" priority="238">
      <formula>AND(ISLOGICAL(#REF!),#REF!=FALSE)</formula>
    </cfRule>
  </conditionalFormatting>
  <conditionalFormatting sqref="H54:H56">
    <cfRule type="expression" dxfId="235" priority="239">
      <formula>AND(ISLOGICAL(#REF!),#REF!=FALSE)</formula>
    </cfRule>
  </conditionalFormatting>
  <conditionalFormatting sqref="H54:H56 E54:E56">
    <cfRule type="expression" dxfId="234" priority="236">
      <formula>AND(ISLOGICAL(#REF!),#REF!=FALSE)</formula>
    </cfRule>
  </conditionalFormatting>
  <conditionalFormatting sqref="H54:H56 E54:E56">
    <cfRule type="expression" dxfId="233" priority="235">
      <formula>AND(ISLOGICAL(#REF!),#REF!=FALSE)</formula>
    </cfRule>
  </conditionalFormatting>
  <conditionalFormatting sqref="H54:H56 E54:E56">
    <cfRule type="expression" dxfId="232" priority="234">
      <formula>AND(ISLOGICAL(#REF!),#REF!=FALSE)</formula>
    </cfRule>
  </conditionalFormatting>
  <conditionalFormatting sqref="E54:E56 H54:H56">
    <cfRule type="expression" dxfId="231" priority="233">
      <formula>AND(ISLOGICAL(#REF!),#REF!=FALSE)</formula>
    </cfRule>
  </conditionalFormatting>
  <conditionalFormatting sqref="H54:H56">
    <cfRule type="expression" dxfId="230" priority="230">
      <formula>AND(ISLOGICAL(#REF!),#REF!=FALSE)</formula>
    </cfRule>
  </conditionalFormatting>
  <conditionalFormatting sqref="E54:E56">
    <cfRule type="expression" dxfId="229" priority="231">
      <formula>AND(ISLOGICAL(#REF!),#REF!=FALSE)</formula>
    </cfRule>
  </conditionalFormatting>
  <conditionalFormatting sqref="H54:H56">
    <cfRule type="expression" dxfId="228" priority="232">
      <formula>AND(ISLOGICAL(#REF!),#REF!=FALSE)</formula>
    </cfRule>
  </conditionalFormatting>
  <conditionalFormatting sqref="H54:H56 E54:E56">
    <cfRule type="expression" dxfId="227" priority="229">
      <formula>AND(ISLOGICAL(#REF!),#REF!=FALSE)</formula>
    </cfRule>
  </conditionalFormatting>
  <conditionalFormatting sqref="H54:H56 E54:E56">
    <cfRule type="expression" dxfId="226" priority="228">
      <formula>AND(ISLOGICAL(#REF!),#REF!=FALSE)</formula>
    </cfRule>
  </conditionalFormatting>
  <conditionalFormatting sqref="H54:H56 E54:E56">
    <cfRule type="expression" dxfId="225" priority="227">
      <formula>AND(ISLOGICAL(#REF!),#REF!=FALSE)</formula>
    </cfRule>
  </conditionalFormatting>
  <conditionalFormatting sqref="H54:H56 E54:E56">
    <cfRule type="expression" dxfId="224" priority="226">
      <formula>AND(ISLOGICAL(#REF!),#REF!=FALSE)</formula>
    </cfRule>
  </conditionalFormatting>
  <conditionalFormatting sqref="H54:H56 E54:E56">
    <cfRule type="expression" dxfId="223" priority="225">
      <formula>AND(ISLOGICAL(#REF!),#REF!=FALSE)</formula>
    </cfRule>
  </conditionalFormatting>
  <conditionalFormatting sqref="E54:E56 H54:H56">
    <cfRule type="expression" dxfId="222" priority="224">
      <formula>AND(ISLOGICAL(#REF!),#REF!=FALSE)</formula>
    </cfRule>
  </conditionalFormatting>
  <conditionalFormatting sqref="H54:H56">
    <cfRule type="expression" dxfId="221" priority="221">
      <formula>AND(ISLOGICAL(#REF!),#REF!=FALSE)</formula>
    </cfRule>
  </conditionalFormatting>
  <conditionalFormatting sqref="E54:E56">
    <cfRule type="expression" dxfId="220" priority="222">
      <formula>AND(ISLOGICAL(#REF!),#REF!=FALSE)</formula>
    </cfRule>
  </conditionalFormatting>
  <conditionalFormatting sqref="H54:H56">
    <cfRule type="expression" dxfId="219" priority="223">
      <formula>AND(ISLOGICAL(#REF!),#REF!=FALSE)</formula>
    </cfRule>
  </conditionalFormatting>
  <conditionalFormatting sqref="H54:H56">
    <cfRule type="expression" dxfId="218" priority="220">
      <formula>AND(ISLOGICAL(#REF!),#REF!=FALSE)</formula>
    </cfRule>
  </conditionalFormatting>
  <conditionalFormatting sqref="H54:H56 E54:E56">
    <cfRule type="expression" dxfId="217" priority="219">
      <formula>AND(ISLOGICAL(#REF!),#REF!=FALSE)</formula>
    </cfRule>
  </conditionalFormatting>
  <conditionalFormatting sqref="H54:H56 E54:E56">
    <cfRule type="expression" dxfId="216" priority="218">
      <formula>AND(ISLOGICAL(#REF!),#REF!=FALSE)</formula>
    </cfRule>
  </conditionalFormatting>
  <conditionalFormatting sqref="H54:H56 E54:E56">
    <cfRule type="expression" dxfId="215" priority="216">
      <formula>AND(ISLOGICAL(#REF!),#REF!=FALSE)</formula>
    </cfRule>
  </conditionalFormatting>
  <conditionalFormatting sqref="H54:H56">
    <cfRule type="expression" dxfId="214" priority="217">
      <formula>AND(ISLOGICAL(#REF!),#REF!=FALSE)</formula>
    </cfRule>
  </conditionalFormatting>
  <conditionalFormatting sqref="H54:H56">
    <cfRule type="expression" dxfId="213" priority="215">
      <formula>AND(ISLOGICAL(#REF!),#REF!=FALSE)</formula>
    </cfRule>
  </conditionalFormatting>
  <conditionalFormatting sqref="H54:H56 E54:E56">
    <cfRule type="expression" dxfId="212" priority="214">
      <formula>AND(ISLOGICAL(#REF!),#REF!=FALSE)</formula>
    </cfRule>
  </conditionalFormatting>
  <conditionalFormatting sqref="H54:H56 E54:E56">
    <cfRule type="expression" dxfId="211" priority="213">
      <formula>AND(ISLOGICAL(#REF!),#REF!=FALSE)</formula>
    </cfRule>
  </conditionalFormatting>
  <conditionalFormatting sqref="H54:H56">
    <cfRule type="expression" dxfId="210" priority="212">
      <formula>AND(ISLOGICAL(#REF!),#REF!=FALSE)</formula>
    </cfRule>
  </conditionalFormatting>
  <conditionalFormatting sqref="H54:H56 E54:E56">
    <cfRule type="expression" dxfId="209" priority="211">
      <formula>AND(ISLOGICAL(#REF!),#REF!=FALSE)</formula>
    </cfRule>
  </conditionalFormatting>
  <conditionalFormatting sqref="H54:H56 E54:E56">
    <cfRule type="expression" dxfId="208" priority="210">
      <formula>AND(ISLOGICAL(#REF!),#REF!=FALSE)</formula>
    </cfRule>
  </conditionalFormatting>
  <conditionalFormatting sqref="H54:H56">
    <cfRule type="expression" dxfId="207" priority="209">
      <formula>AND(ISLOGICAL(#REF!),#REF!=FALSE)</formula>
    </cfRule>
  </conditionalFormatting>
  <conditionalFormatting sqref="H54:H56 E54:E56">
    <cfRule type="expression" dxfId="206" priority="208">
      <formula>AND(ISLOGICAL(#REF!),#REF!=FALSE)</formula>
    </cfRule>
  </conditionalFormatting>
  <conditionalFormatting sqref="H54:H56 E54:E56">
    <cfRule type="expression" dxfId="205" priority="207">
      <formula>AND(ISLOGICAL(#REF!),#REF!=FALSE)</formula>
    </cfRule>
  </conditionalFormatting>
  <conditionalFormatting sqref="H54:H56 E54:E56">
    <cfRule type="expression" dxfId="204" priority="205">
      <formula>AND(ISLOGICAL(#REF!),#REF!=FALSE)</formula>
    </cfRule>
  </conditionalFormatting>
  <conditionalFormatting sqref="H54:H56">
    <cfRule type="expression" dxfId="203" priority="206">
      <formula>AND(ISLOGICAL(#REF!),#REF!=FALSE)</formula>
    </cfRule>
  </conditionalFormatting>
  <conditionalFormatting sqref="H54:H56">
    <cfRule type="expression" dxfId="202" priority="204">
      <formula>AND(ISLOGICAL(#REF!),#REF!=FALSE)</formula>
    </cfRule>
  </conditionalFormatting>
  <conditionalFormatting sqref="H54:H56 E54:E56">
    <cfRule type="expression" dxfId="201" priority="203">
      <formula>AND(ISLOGICAL(#REF!),#REF!=FALSE)</formula>
    </cfRule>
  </conditionalFormatting>
  <conditionalFormatting sqref="H54:H56 E54:E56">
    <cfRule type="expression" dxfId="200" priority="202">
      <formula>AND(ISLOGICAL(#REF!),#REF!=FALSE)</formula>
    </cfRule>
  </conditionalFormatting>
  <conditionalFormatting sqref="E54:E56 H54:H56">
    <cfRule type="expression" dxfId="199" priority="201">
      <formula>AND(ISLOGICAL(#REF!),#REF!=FALSE)</formula>
    </cfRule>
  </conditionalFormatting>
  <conditionalFormatting sqref="H54:H56">
    <cfRule type="expression" dxfId="198" priority="200">
      <formula>AND(ISLOGICAL(#REF!),#REF!=FALSE)</formula>
    </cfRule>
  </conditionalFormatting>
  <conditionalFormatting sqref="E54:E56 H54:H56">
    <cfRule type="expression" dxfId="197" priority="199">
      <formula>AND(ISLOGICAL(#REF!),#REF!=FALSE)</formula>
    </cfRule>
  </conditionalFormatting>
  <conditionalFormatting sqref="H54:H56 E54:E56">
    <cfRule type="expression" dxfId="196" priority="198">
      <formula>AND(ISLOGICAL(#REF!),#REF!=FALSE)</formula>
    </cfRule>
  </conditionalFormatting>
  <conditionalFormatting sqref="E54:E56 H54:H56">
    <cfRule type="expression" dxfId="195" priority="196">
      <formula>AND(ISLOGICAL(#REF!),#REF!=FALSE)</formula>
    </cfRule>
  </conditionalFormatting>
  <conditionalFormatting sqref="H54:H56">
    <cfRule type="expression" dxfId="194" priority="197">
      <formula>AND(ISLOGICAL(#REF!),#REF!=FALSE)</formula>
    </cfRule>
  </conditionalFormatting>
  <conditionalFormatting sqref="H54:H56">
    <cfRule type="expression" dxfId="193" priority="195">
      <formula>AND(ISLOGICAL(#REF!),#REF!=FALSE)</formula>
    </cfRule>
  </conditionalFormatting>
  <conditionalFormatting sqref="E54:E56 H54:H56">
    <cfRule type="expression" dxfId="192" priority="194">
      <formula>AND(ISLOGICAL(#REF!),#REF!=FALSE)</formula>
    </cfRule>
  </conditionalFormatting>
  <conditionalFormatting sqref="H54:H56 E54:E56">
    <cfRule type="expression" dxfId="191" priority="193">
      <formula>AND(ISLOGICAL(#REF!),#REF!=FALSE)</formula>
    </cfRule>
  </conditionalFormatting>
  <conditionalFormatting sqref="H54:H56">
    <cfRule type="expression" dxfId="190" priority="192">
      <formula>AND(ISLOGICAL(#REF!),#REF!=FALSE)</formula>
    </cfRule>
  </conditionalFormatting>
  <conditionalFormatting sqref="H54:H56 E54:E56">
    <cfRule type="expression" dxfId="189" priority="191">
      <formula>AND(ISLOGICAL(#REF!),#REF!=FALSE)</formula>
    </cfRule>
  </conditionalFormatting>
  <conditionalFormatting sqref="H54:H56 E54:E56">
    <cfRule type="expression" dxfId="188" priority="190">
      <formula>AND(ISLOGICAL(#REF!),#REF!=FALSE)</formula>
    </cfRule>
  </conditionalFormatting>
  <conditionalFormatting sqref="H54:H56">
    <cfRule type="expression" dxfId="187" priority="189">
      <formula>AND(ISLOGICAL(#REF!),#REF!=FALSE)</formula>
    </cfRule>
  </conditionalFormatting>
  <conditionalFormatting sqref="H54:H56 E54:E56">
    <cfRule type="expression" dxfId="186" priority="188">
      <formula>AND(ISLOGICAL(#REF!),#REF!=FALSE)</formula>
    </cfRule>
  </conditionalFormatting>
  <conditionalFormatting sqref="E54:E56 H54:H56">
    <cfRule type="expression" dxfId="185" priority="187">
      <formula>AND(ISLOGICAL(#REF!),#REF!=FALSE)</formula>
    </cfRule>
  </conditionalFormatting>
  <conditionalFormatting sqref="H54:H56 E54:E56">
    <cfRule type="expression" dxfId="184" priority="185">
      <formula>AND(ISLOGICAL(#REF!),#REF!=FALSE)</formula>
    </cfRule>
  </conditionalFormatting>
  <conditionalFormatting sqref="H54:H56">
    <cfRule type="expression" dxfId="183" priority="186">
      <formula>AND(ISLOGICAL(#REF!),#REF!=FALSE)</formula>
    </cfRule>
  </conditionalFormatting>
  <conditionalFormatting sqref="H54:H56">
    <cfRule type="expression" dxfId="182" priority="184">
      <formula>AND(ISLOGICAL(#REF!),#REF!=FALSE)</formula>
    </cfRule>
  </conditionalFormatting>
  <conditionalFormatting sqref="H54:H56 E54:E56">
    <cfRule type="expression" dxfId="181" priority="183">
      <formula>AND(ISLOGICAL(#REF!),#REF!=FALSE)</formula>
    </cfRule>
  </conditionalFormatting>
  <conditionalFormatting sqref="H54:H56 E54:E56">
    <cfRule type="expression" dxfId="180" priority="182">
      <formula>AND(ISLOGICAL(#REF!),#REF!=FALSE)</formula>
    </cfRule>
  </conditionalFormatting>
  <conditionalFormatting sqref="E54:E56 H54:H56">
    <cfRule type="expression" dxfId="179" priority="181">
      <formula>AND(ISLOGICAL(#REF!),#REF!=FALSE)</formula>
    </cfRule>
  </conditionalFormatting>
  <conditionalFormatting sqref="H54:H56">
    <cfRule type="expression" dxfId="178" priority="180">
      <formula>AND(ISLOGICAL(#REF!),#REF!=FALSE)</formula>
    </cfRule>
  </conditionalFormatting>
  <conditionalFormatting sqref="E54:E56 H54:H56">
    <cfRule type="expression" dxfId="177" priority="179">
      <formula>AND(ISLOGICAL(#REF!),#REF!=FALSE)</formula>
    </cfRule>
  </conditionalFormatting>
  <conditionalFormatting sqref="H54:H56 E54:E56">
    <cfRule type="expression" dxfId="176" priority="178">
      <formula>AND(ISLOGICAL(#REF!),#REF!=FALSE)</formula>
    </cfRule>
  </conditionalFormatting>
  <conditionalFormatting sqref="E54:E56 H54:H56">
    <cfRule type="expression" dxfId="175" priority="176">
      <formula>AND(ISLOGICAL(#REF!),#REF!=FALSE)</formula>
    </cfRule>
  </conditionalFormatting>
  <conditionalFormatting sqref="H54:H56">
    <cfRule type="expression" dxfId="174" priority="177">
      <formula>AND(ISLOGICAL(#REF!),#REF!=FALSE)</formula>
    </cfRule>
  </conditionalFormatting>
  <conditionalFormatting sqref="H54:H56">
    <cfRule type="expression" dxfId="173" priority="175">
      <formula>AND(ISLOGICAL(#REF!),#REF!=FALSE)</formula>
    </cfRule>
  </conditionalFormatting>
  <conditionalFormatting sqref="E54:E56 H54:H56">
    <cfRule type="expression" dxfId="172" priority="174">
      <formula>AND(ISLOGICAL(#REF!),#REF!=FALSE)</formula>
    </cfRule>
  </conditionalFormatting>
  <conditionalFormatting sqref="H54:H56 E54:E56">
    <cfRule type="expression" dxfId="171" priority="173">
      <formula>AND(ISLOGICAL(#REF!),#REF!=FALSE)</formula>
    </cfRule>
  </conditionalFormatting>
  <conditionalFormatting sqref="H54:H56">
    <cfRule type="expression" dxfId="170" priority="172">
      <formula>AND(ISLOGICAL(#REF!),#REF!=FALSE)</formula>
    </cfRule>
  </conditionalFormatting>
  <conditionalFormatting sqref="H54:H56 E54:E56">
    <cfRule type="expression" dxfId="169" priority="171">
      <formula>AND(ISLOGICAL(#REF!),#REF!=FALSE)</formula>
    </cfRule>
  </conditionalFormatting>
  <conditionalFormatting sqref="H54:H56 E54:E56">
    <cfRule type="expression" dxfId="168" priority="170">
      <formula>AND(ISLOGICAL(#REF!),#REF!=FALSE)</formula>
    </cfRule>
  </conditionalFormatting>
  <conditionalFormatting sqref="H54:H56">
    <cfRule type="expression" dxfId="167" priority="169">
      <formula>AND(ISLOGICAL(#REF!),#REF!=FALSE)</formula>
    </cfRule>
  </conditionalFormatting>
  <conditionalFormatting sqref="H54:H56 E54:E56">
    <cfRule type="expression" dxfId="166" priority="168">
      <formula>AND(ISLOGICAL(#REF!),#REF!=FALSE)</formula>
    </cfRule>
  </conditionalFormatting>
  <conditionalFormatting sqref="E54:E56 H54:H56">
    <cfRule type="expression" dxfId="165" priority="167">
      <formula>AND(ISLOGICAL(#REF!),#REF!=FALSE)</formula>
    </cfRule>
  </conditionalFormatting>
  <conditionalFormatting sqref="H54:H56 E54:E56">
    <cfRule type="expression" dxfId="164" priority="165">
      <formula>AND(ISLOGICAL(#REF!),#REF!=FALSE)</formula>
    </cfRule>
  </conditionalFormatting>
  <conditionalFormatting sqref="H54:H56">
    <cfRule type="expression" dxfId="163" priority="166">
      <formula>AND(ISLOGICAL(#REF!),#REF!=FALSE)</formula>
    </cfRule>
  </conditionalFormatting>
  <conditionalFormatting sqref="H54:H56">
    <cfRule type="expression" dxfId="162" priority="164">
      <formula>AND(ISLOGICAL(#REF!),#REF!=FALSE)</formula>
    </cfRule>
  </conditionalFormatting>
  <conditionalFormatting sqref="H54:H56 E54:E56">
    <cfRule type="expression" dxfId="161" priority="163">
      <formula>AND(ISLOGICAL(#REF!),#REF!=FALSE)</formula>
    </cfRule>
  </conditionalFormatting>
  <conditionalFormatting sqref="H54:H56 E54:E56">
    <cfRule type="expression" dxfId="160" priority="162">
      <formula>AND(ISLOGICAL(#REF!),#REF!=FALSE)</formula>
    </cfRule>
  </conditionalFormatting>
  <conditionalFormatting sqref="H54:H56 E54:E56">
    <cfRule type="expression" dxfId="159" priority="161">
      <formula>AND(ISLOGICAL(#REF!),#REF!=FALSE)</formula>
    </cfRule>
  </conditionalFormatting>
  <conditionalFormatting sqref="H54:H56 E54:E56">
    <cfRule type="expression" dxfId="158" priority="160">
      <formula>AND(ISLOGICAL(#REF!),#REF!=FALSE)</formula>
    </cfRule>
  </conditionalFormatting>
  <conditionalFormatting sqref="H54:H56 E54:E56">
    <cfRule type="expression" dxfId="157" priority="159">
      <formula>AND(ISLOGICAL(#REF!),#REF!=FALSE)</formula>
    </cfRule>
  </conditionalFormatting>
  <conditionalFormatting sqref="E54:E56 H54:H56">
    <cfRule type="expression" dxfId="156" priority="158">
      <formula>AND(ISLOGICAL(#REF!),#REF!=FALSE)</formula>
    </cfRule>
  </conditionalFormatting>
  <conditionalFormatting sqref="H54:H56">
    <cfRule type="expression" dxfId="155" priority="157">
      <formula>AND(ISLOGICAL(#REF!),#REF!=FALSE)</formula>
    </cfRule>
  </conditionalFormatting>
  <conditionalFormatting sqref="E54:E56">
    <cfRule type="expression" dxfId="154" priority="156">
      <formula>AND(ISLOGICAL(#REF!),#REF!=FALSE)</formula>
    </cfRule>
  </conditionalFormatting>
  <conditionalFormatting sqref="H54:H56">
    <cfRule type="expression" dxfId="153" priority="155">
      <formula>AND(ISLOGICAL(#REF!),#REF!=FALSE)</formula>
    </cfRule>
  </conditionalFormatting>
  <conditionalFormatting sqref="H54:H56">
    <cfRule type="expression" dxfId="152" priority="154">
      <formula>AND(ISLOGICAL(#REF!),#REF!=FALSE)</formula>
    </cfRule>
  </conditionalFormatting>
  <conditionalFormatting sqref="H54:H56 E54:E56">
    <cfRule type="expression" dxfId="151" priority="153">
      <formula>AND(ISLOGICAL(#REF!),#REF!=FALSE)</formula>
    </cfRule>
  </conditionalFormatting>
  <conditionalFormatting sqref="H54:H56 E54:E56">
    <cfRule type="expression" dxfId="150" priority="152">
      <formula>AND(ISLOGICAL(#REF!),#REF!=FALSE)</formula>
    </cfRule>
  </conditionalFormatting>
  <conditionalFormatting sqref="H54:H56 E54:E56">
    <cfRule type="expression" dxfId="149" priority="151">
      <formula>AND(ISLOGICAL(#REF!),#REF!=FALSE)</formula>
    </cfRule>
  </conditionalFormatting>
  <conditionalFormatting sqref="H54:H56">
    <cfRule type="expression" dxfId="148" priority="150">
      <formula>AND(ISLOGICAL(#REF!),#REF!=FALSE)</formula>
    </cfRule>
  </conditionalFormatting>
  <conditionalFormatting sqref="H54:H56">
    <cfRule type="expression" dxfId="147" priority="149">
      <formula>AND(ISLOGICAL(#REF!),#REF!=FALSE)</formula>
    </cfRule>
  </conditionalFormatting>
  <conditionalFormatting sqref="H54:H56 E54:E56">
    <cfRule type="expression" dxfId="146" priority="148">
      <formula>AND(ISLOGICAL(#REF!),#REF!=FALSE)</formula>
    </cfRule>
  </conditionalFormatting>
  <conditionalFormatting sqref="H54:H56 E54:E56">
    <cfRule type="expression" dxfId="145" priority="147">
      <formula>AND(ISLOGICAL(#REF!),#REF!=FALSE)</formula>
    </cfRule>
  </conditionalFormatting>
  <conditionalFormatting sqref="H54:H56">
    <cfRule type="expression" dxfId="144" priority="146">
      <formula>AND(ISLOGICAL(#REF!),#REF!=FALSE)</formula>
    </cfRule>
  </conditionalFormatting>
  <conditionalFormatting sqref="H54:H56 E54:E56">
    <cfRule type="expression" dxfId="143" priority="145">
      <formula>AND(ISLOGICAL(#REF!),#REF!=FALSE)</formula>
    </cfRule>
  </conditionalFormatting>
  <conditionalFormatting sqref="H54:H56 E54:E56">
    <cfRule type="expression" dxfId="142" priority="144">
      <formula>AND(ISLOGICAL(#REF!),#REF!=FALSE)</formula>
    </cfRule>
  </conditionalFormatting>
  <conditionalFormatting sqref="H54:H56">
    <cfRule type="expression" dxfId="141" priority="143">
      <formula>AND(ISLOGICAL(#REF!),#REF!=FALSE)</formula>
    </cfRule>
  </conditionalFormatting>
  <conditionalFormatting sqref="H54:H56 E54:E56">
    <cfRule type="expression" dxfId="140" priority="142">
      <formula>AND(ISLOGICAL(#REF!),#REF!=FALSE)</formula>
    </cfRule>
  </conditionalFormatting>
  <conditionalFormatting sqref="H54:H56 E54:E56">
    <cfRule type="expression" dxfId="139" priority="141">
      <formula>AND(ISLOGICAL(#REF!),#REF!=FALSE)</formula>
    </cfRule>
  </conditionalFormatting>
  <conditionalFormatting sqref="H54:H56 E54:E56">
    <cfRule type="expression" dxfId="138" priority="140">
      <formula>AND(ISLOGICAL(#REF!),#REF!=FALSE)</formula>
    </cfRule>
  </conditionalFormatting>
  <conditionalFormatting sqref="H54:H56">
    <cfRule type="expression" dxfId="137" priority="139">
      <formula>AND(ISLOGICAL(#REF!),#REF!=FALSE)</formula>
    </cfRule>
  </conditionalFormatting>
  <conditionalFormatting sqref="H54:H56">
    <cfRule type="expression" dxfId="136" priority="138">
      <formula>AND(ISLOGICAL(#REF!),#REF!=FALSE)</formula>
    </cfRule>
  </conditionalFormatting>
  <conditionalFormatting sqref="H54:H56 E54:E56">
    <cfRule type="expression" dxfId="135" priority="137">
      <formula>AND(ISLOGICAL(#REF!),#REF!=FALSE)</formula>
    </cfRule>
  </conditionalFormatting>
  <conditionalFormatting sqref="H54:H56 E54:E56">
    <cfRule type="expression" dxfId="134" priority="136">
      <formula>AND(ISLOGICAL(#REF!),#REF!=FALSE)</formula>
    </cfRule>
  </conditionalFormatting>
  <conditionalFormatting sqref="E54:E56 H54:H56">
    <cfRule type="expression" dxfId="133" priority="135">
      <formula>AND(ISLOGICAL(#REF!),#REF!=FALSE)</formula>
    </cfRule>
  </conditionalFormatting>
  <conditionalFormatting sqref="H54:H56">
    <cfRule type="expression" dxfId="132" priority="134">
      <formula>AND(ISLOGICAL(#REF!),#REF!=FALSE)</formula>
    </cfRule>
  </conditionalFormatting>
  <conditionalFormatting sqref="E54:E56 H54:H56">
    <cfRule type="expression" dxfId="131" priority="133">
      <formula>AND(ISLOGICAL(#REF!),#REF!=FALSE)</formula>
    </cfRule>
  </conditionalFormatting>
  <conditionalFormatting sqref="H54:H56 E54:E56">
    <cfRule type="expression" dxfId="130" priority="132">
      <formula>AND(ISLOGICAL(#REF!),#REF!=FALSE)</formula>
    </cfRule>
  </conditionalFormatting>
  <conditionalFormatting sqref="E54:E56 H54:H56">
    <cfRule type="expression" dxfId="129" priority="131">
      <formula>AND(ISLOGICAL(#REF!),#REF!=FALSE)</formula>
    </cfRule>
  </conditionalFormatting>
  <conditionalFormatting sqref="H54:H56">
    <cfRule type="expression" dxfId="128" priority="130">
      <formula>AND(ISLOGICAL(#REF!),#REF!=FALSE)</formula>
    </cfRule>
  </conditionalFormatting>
  <conditionalFormatting sqref="H54:H56">
    <cfRule type="expression" dxfId="127" priority="129">
      <formula>AND(ISLOGICAL(#REF!),#REF!=FALSE)</formula>
    </cfRule>
  </conditionalFormatting>
  <conditionalFormatting sqref="E54:E56 H54:H56">
    <cfRule type="expression" dxfId="126" priority="128">
      <formula>AND(ISLOGICAL(#REF!),#REF!=FALSE)</formula>
    </cfRule>
  </conditionalFormatting>
  <conditionalFormatting sqref="H54:H56 E54:E56">
    <cfRule type="expression" dxfId="125" priority="127">
      <formula>AND(ISLOGICAL(#REF!),#REF!=FALSE)</formula>
    </cfRule>
  </conditionalFormatting>
  <conditionalFormatting sqref="H54:H56">
    <cfRule type="expression" dxfId="124" priority="126">
      <formula>AND(ISLOGICAL(#REF!),#REF!=FALSE)</formula>
    </cfRule>
  </conditionalFormatting>
  <conditionalFormatting sqref="H54:H56 E54:E56">
    <cfRule type="expression" dxfId="123" priority="125">
      <formula>AND(ISLOGICAL(#REF!),#REF!=FALSE)</formula>
    </cfRule>
  </conditionalFormatting>
  <conditionalFormatting sqref="H54:H56 E54:E56">
    <cfRule type="expression" dxfId="122" priority="124">
      <formula>AND(ISLOGICAL(#REF!),#REF!=FALSE)</formula>
    </cfRule>
  </conditionalFormatting>
  <conditionalFormatting sqref="H54:H56">
    <cfRule type="expression" dxfId="121" priority="123">
      <formula>AND(ISLOGICAL(#REF!),#REF!=FALSE)</formula>
    </cfRule>
  </conditionalFormatting>
  <conditionalFormatting sqref="H54:H56 E54:E56">
    <cfRule type="expression" dxfId="120" priority="122">
      <formula>AND(ISLOGICAL(#REF!),#REF!=FALSE)</formula>
    </cfRule>
  </conditionalFormatting>
  <conditionalFormatting sqref="E54:E56 H54:H56">
    <cfRule type="expression" dxfId="119" priority="121">
      <formula>AND(ISLOGICAL(#REF!),#REF!=FALSE)</formula>
    </cfRule>
  </conditionalFormatting>
  <conditionalFormatting sqref="H54:H56 E54:E56">
    <cfRule type="expression" dxfId="118" priority="120">
      <formula>AND(ISLOGICAL(#REF!),#REF!=FALSE)</formula>
    </cfRule>
  </conditionalFormatting>
  <conditionalFormatting sqref="H54:H56">
    <cfRule type="expression" dxfId="117" priority="119">
      <formula>AND(ISLOGICAL(#REF!),#REF!=FALSE)</formula>
    </cfRule>
  </conditionalFormatting>
  <conditionalFormatting sqref="H54:H56">
    <cfRule type="expression" dxfId="116" priority="118">
      <formula>AND(ISLOGICAL(#REF!),#REF!=FALSE)</formula>
    </cfRule>
  </conditionalFormatting>
  <conditionalFormatting sqref="H54:H56 E54:E56">
    <cfRule type="expression" dxfId="115" priority="117">
      <formula>AND(ISLOGICAL(#REF!),#REF!=FALSE)</formula>
    </cfRule>
  </conditionalFormatting>
  <conditionalFormatting sqref="H54:H56 E54:E56">
    <cfRule type="expression" dxfId="114" priority="116">
      <formula>AND(ISLOGICAL(#REF!),#REF!=FALSE)</formula>
    </cfRule>
  </conditionalFormatting>
  <conditionalFormatting sqref="E54:E56 H54:H56">
    <cfRule type="expression" dxfId="113" priority="115">
      <formula>AND(ISLOGICAL(#REF!),#REF!=FALSE)</formula>
    </cfRule>
  </conditionalFormatting>
  <conditionalFormatting sqref="H54:H56">
    <cfRule type="expression" dxfId="112" priority="114">
      <formula>AND(ISLOGICAL(#REF!),#REF!=FALSE)</formula>
    </cfRule>
  </conditionalFormatting>
  <conditionalFormatting sqref="E54:E56 H54:H56">
    <cfRule type="expression" dxfId="111" priority="113">
      <formula>AND(ISLOGICAL(#REF!),#REF!=FALSE)</formula>
    </cfRule>
  </conditionalFormatting>
  <conditionalFormatting sqref="H54:H56 E54:E56">
    <cfRule type="expression" dxfId="110" priority="112">
      <formula>AND(ISLOGICAL(#REF!),#REF!=FALSE)</formula>
    </cfRule>
  </conditionalFormatting>
  <conditionalFormatting sqref="E54:E56 H54:H56">
    <cfRule type="expression" dxfId="109" priority="111">
      <formula>AND(ISLOGICAL(#REF!),#REF!=FALSE)</formula>
    </cfRule>
  </conditionalFormatting>
  <conditionalFormatting sqref="H54:H56">
    <cfRule type="expression" dxfId="108" priority="110">
      <formula>AND(ISLOGICAL(#REF!),#REF!=FALSE)</formula>
    </cfRule>
  </conditionalFormatting>
  <conditionalFormatting sqref="H54:H56">
    <cfRule type="expression" dxfId="107" priority="109">
      <formula>AND(ISLOGICAL(#REF!),#REF!=FALSE)</formula>
    </cfRule>
  </conditionalFormatting>
  <conditionalFormatting sqref="E54:E56 H54:H56">
    <cfRule type="expression" dxfId="106" priority="108">
      <formula>AND(ISLOGICAL(#REF!),#REF!=FALSE)</formula>
    </cfRule>
  </conditionalFormatting>
  <conditionalFormatting sqref="H54:H56 E54:E56">
    <cfRule type="expression" dxfId="105" priority="107">
      <formula>AND(ISLOGICAL(#REF!),#REF!=FALSE)</formula>
    </cfRule>
  </conditionalFormatting>
  <conditionalFormatting sqref="H54:H56">
    <cfRule type="expression" dxfId="104" priority="106">
      <formula>AND(ISLOGICAL(#REF!),#REF!=FALSE)</formula>
    </cfRule>
  </conditionalFormatting>
  <conditionalFormatting sqref="H54:H56 E54:E56">
    <cfRule type="expression" dxfId="103" priority="105">
      <formula>AND(ISLOGICAL(#REF!),#REF!=FALSE)</formula>
    </cfRule>
  </conditionalFormatting>
  <conditionalFormatting sqref="H54:H56 E54:E56">
    <cfRule type="expression" dxfId="102" priority="104">
      <formula>AND(ISLOGICAL(#REF!),#REF!=FALSE)</formula>
    </cfRule>
  </conditionalFormatting>
  <conditionalFormatting sqref="H54:H56">
    <cfRule type="expression" dxfId="101" priority="103">
      <formula>AND(ISLOGICAL(#REF!),#REF!=FALSE)</formula>
    </cfRule>
  </conditionalFormatting>
  <conditionalFormatting sqref="H54:H56 E54:E56">
    <cfRule type="expression" dxfId="100" priority="102">
      <formula>AND(ISLOGICAL(#REF!),#REF!=FALSE)</formula>
    </cfRule>
  </conditionalFormatting>
  <conditionalFormatting sqref="E54:E56 H54:H56">
    <cfRule type="expression" dxfId="99" priority="101">
      <formula>AND(ISLOGICAL(#REF!),#REF!=FALSE)</formula>
    </cfRule>
  </conditionalFormatting>
  <conditionalFormatting sqref="H54:H56 E54:E56">
    <cfRule type="expression" dxfId="98" priority="100">
      <formula>AND(ISLOGICAL(#REF!),#REF!=FALSE)</formula>
    </cfRule>
  </conditionalFormatting>
  <conditionalFormatting sqref="H54:H56">
    <cfRule type="expression" dxfId="97" priority="99">
      <formula>AND(ISLOGICAL(#REF!),#REF!=FALSE)</formula>
    </cfRule>
  </conditionalFormatting>
  <conditionalFormatting sqref="H54:H56">
    <cfRule type="expression" dxfId="96" priority="98">
      <formula>AND(ISLOGICAL(#REF!),#REF!=FALSE)</formula>
    </cfRule>
  </conditionalFormatting>
  <conditionalFormatting sqref="E60:E61 H60:H61">
    <cfRule type="expression" dxfId="95" priority="1241">
      <formula>AND(ISLOGICAL(#REF!),#REF!=FALSE)</formula>
    </cfRule>
  </conditionalFormatting>
  <conditionalFormatting sqref="H62 E62">
    <cfRule type="expression" dxfId="94" priority="97">
      <formula>AND(ISLOGICAL(#REF!),#REF!=FALSE)</formula>
    </cfRule>
  </conditionalFormatting>
  <conditionalFormatting sqref="H62">
    <cfRule type="expression" dxfId="93" priority="96">
      <formula>AND(ISLOGICAL(#REF!),#REF!=FALSE)</formula>
    </cfRule>
  </conditionalFormatting>
  <conditionalFormatting sqref="H62 E62">
    <cfRule type="expression" dxfId="92" priority="95">
      <formula>AND(ISLOGICAL(#REF!),#REF!=FALSE)</formula>
    </cfRule>
  </conditionalFormatting>
  <conditionalFormatting sqref="E62 H62">
    <cfRule type="expression" dxfId="91" priority="94">
      <formula>AND(ISLOGICAL(#REF!),#REF!=FALSE)</formula>
    </cfRule>
  </conditionalFormatting>
  <conditionalFormatting sqref="H62 E62">
    <cfRule type="expression" dxfId="90" priority="93">
      <formula>AND(ISLOGICAL(#REF!),#REF!=FALSE)</formula>
    </cfRule>
  </conditionalFormatting>
  <conditionalFormatting sqref="H62 E62">
    <cfRule type="expression" dxfId="89" priority="92">
      <formula>AND(ISLOGICAL(#REF!),#REF!=FALSE)</formula>
    </cfRule>
  </conditionalFormatting>
  <conditionalFormatting sqref="H62 E62">
    <cfRule type="expression" dxfId="88" priority="91">
      <formula>AND(ISLOGICAL(#REF!),#REF!=FALSE)</formula>
    </cfRule>
  </conditionalFormatting>
  <conditionalFormatting sqref="H63 E63">
    <cfRule type="expression" dxfId="87" priority="90">
      <formula>AND(ISLOGICAL(#REF!),#REF!=FALSE)</formula>
    </cfRule>
  </conditionalFormatting>
  <conditionalFormatting sqref="H63">
    <cfRule type="expression" dxfId="86" priority="89">
      <formula>AND(ISLOGICAL(#REF!),#REF!=FALSE)</formula>
    </cfRule>
  </conditionalFormatting>
  <conditionalFormatting sqref="H63 E63">
    <cfRule type="expression" dxfId="85" priority="88">
      <formula>AND(ISLOGICAL(#REF!),#REF!=FALSE)</formula>
    </cfRule>
  </conditionalFormatting>
  <conditionalFormatting sqref="E63 H63">
    <cfRule type="expression" dxfId="84" priority="87">
      <formula>AND(ISLOGICAL(#REF!),#REF!=FALSE)</formula>
    </cfRule>
  </conditionalFormatting>
  <conditionalFormatting sqref="H63 E63">
    <cfRule type="expression" dxfId="83" priority="86">
      <formula>AND(ISLOGICAL(#REF!),#REF!=FALSE)</formula>
    </cfRule>
  </conditionalFormatting>
  <conditionalFormatting sqref="H63 E63">
    <cfRule type="expression" dxfId="82" priority="85">
      <formula>AND(ISLOGICAL(#REF!),#REF!=FALSE)</formula>
    </cfRule>
  </conditionalFormatting>
  <conditionalFormatting sqref="H63 E63">
    <cfRule type="expression" dxfId="81" priority="84">
      <formula>AND(ISLOGICAL(#REF!),#REF!=FALSE)</formula>
    </cfRule>
  </conditionalFormatting>
  <conditionalFormatting sqref="H64 E64">
    <cfRule type="expression" dxfId="80" priority="83">
      <formula>AND(ISLOGICAL(#REF!),#REF!=FALSE)</formula>
    </cfRule>
  </conditionalFormatting>
  <conditionalFormatting sqref="H64">
    <cfRule type="expression" dxfId="79" priority="82">
      <formula>AND(ISLOGICAL(#REF!),#REF!=FALSE)</formula>
    </cfRule>
  </conditionalFormatting>
  <conditionalFormatting sqref="H64 E64">
    <cfRule type="expression" dxfId="78" priority="81">
      <formula>AND(ISLOGICAL(#REF!),#REF!=FALSE)</formula>
    </cfRule>
  </conditionalFormatting>
  <conditionalFormatting sqref="E64 H64">
    <cfRule type="expression" dxfId="77" priority="80">
      <formula>AND(ISLOGICAL(#REF!),#REF!=FALSE)</formula>
    </cfRule>
  </conditionalFormatting>
  <conditionalFormatting sqref="H64 E64">
    <cfRule type="expression" dxfId="76" priority="79">
      <formula>AND(ISLOGICAL(#REF!),#REF!=FALSE)</formula>
    </cfRule>
  </conditionalFormatting>
  <conditionalFormatting sqref="H64 E64">
    <cfRule type="expression" dxfId="75" priority="78">
      <formula>AND(ISLOGICAL(#REF!),#REF!=FALSE)</formula>
    </cfRule>
  </conditionalFormatting>
  <conditionalFormatting sqref="H64 E64">
    <cfRule type="expression" dxfId="74" priority="77">
      <formula>AND(ISLOGICAL(#REF!),#REF!=FALSE)</formula>
    </cfRule>
  </conditionalFormatting>
  <conditionalFormatting sqref="H65 E65">
    <cfRule type="expression" dxfId="73" priority="76">
      <formula>AND(ISLOGICAL(#REF!),#REF!=FALSE)</formula>
    </cfRule>
  </conditionalFormatting>
  <conditionalFormatting sqref="H65">
    <cfRule type="expression" dxfId="72" priority="75">
      <formula>AND(ISLOGICAL(#REF!),#REF!=FALSE)</formula>
    </cfRule>
  </conditionalFormatting>
  <conditionalFormatting sqref="H65 E65">
    <cfRule type="expression" dxfId="71" priority="74">
      <formula>AND(ISLOGICAL(#REF!),#REF!=FALSE)</formula>
    </cfRule>
  </conditionalFormatting>
  <conditionalFormatting sqref="E65 H65">
    <cfRule type="expression" dxfId="70" priority="73">
      <formula>AND(ISLOGICAL(#REF!),#REF!=FALSE)</formula>
    </cfRule>
  </conditionalFormatting>
  <conditionalFormatting sqref="H65 E65">
    <cfRule type="expression" dxfId="69" priority="72">
      <formula>AND(ISLOGICAL(#REF!),#REF!=FALSE)</formula>
    </cfRule>
  </conditionalFormatting>
  <conditionalFormatting sqref="H65 E65">
    <cfRule type="expression" dxfId="68" priority="71">
      <formula>AND(ISLOGICAL(#REF!),#REF!=FALSE)</formula>
    </cfRule>
  </conditionalFormatting>
  <conditionalFormatting sqref="H65 E65">
    <cfRule type="expression" dxfId="67" priority="70">
      <formula>AND(ISLOGICAL(#REF!),#REF!=FALSE)</formula>
    </cfRule>
  </conditionalFormatting>
  <conditionalFormatting sqref="H66 E66">
    <cfRule type="expression" dxfId="66" priority="69">
      <formula>AND(ISLOGICAL(#REF!),#REF!=FALSE)</formula>
    </cfRule>
  </conditionalFormatting>
  <conditionalFormatting sqref="H66">
    <cfRule type="expression" dxfId="65" priority="68">
      <formula>AND(ISLOGICAL(#REF!),#REF!=FALSE)</formula>
    </cfRule>
  </conditionalFormatting>
  <conditionalFormatting sqref="H66 E66">
    <cfRule type="expression" dxfId="64" priority="67">
      <formula>AND(ISLOGICAL(#REF!),#REF!=FALSE)</formula>
    </cfRule>
  </conditionalFormatting>
  <conditionalFormatting sqref="E66 H66">
    <cfRule type="expression" dxfId="63" priority="66">
      <formula>AND(ISLOGICAL(#REF!),#REF!=FALSE)</formula>
    </cfRule>
  </conditionalFormatting>
  <conditionalFormatting sqref="H66 E66">
    <cfRule type="expression" dxfId="62" priority="65">
      <formula>AND(ISLOGICAL(#REF!),#REF!=FALSE)</formula>
    </cfRule>
  </conditionalFormatting>
  <conditionalFormatting sqref="H66 E66">
    <cfRule type="expression" dxfId="61" priority="64">
      <formula>AND(ISLOGICAL(#REF!),#REF!=FALSE)</formula>
    </cfRule>
  </conditionalFormatting>
  <conditionalFormatting sqref="H66 E66">
    <cfRule type="expression" dxfId="60" priority="63">
      <formula>AND(ISLOGICAL(#REF!),#REF!=FALSE)</formula>
    </cfRule>
  </conditionalFormatting>
  <conditionalFormatting sqref="E42 H42">
    <cfRule type="expression" dxfId="59" priority="62">
      <formula>AND(ISLOGICAL(#REF!),#REF!=FALSE)</formula>
    </cfRule>
  </conditionalFormatting>
  <conditionalFormatting sqref="E42 H42">
    <cfRule type="expression" dxfId="58" priority="61">
      <formula>AND(ISLOGICAL(#REF!),#REF!=FALSE)</formula>
    </cfRule>
  </conditionalFormatting>
  <conditionalFormatting sqref="H67 E67:E68">
    <cfRule type="expression" dxfId="57" priority="60">
      <formula>AND(ISLOGICAL(#REF!),#REF!=FALSE)</formula>
    </cfRule>
  </conditionalFormatting>
  <conditionalFormatting sqref="H67">
    <cfRule type="expression" dxfId="56" priority="59">
      <formula>AND(ISLOGICAL(#REF!),#REF!=FALSE)</formula>
    </cfRule>
  </conditionalFormatting>
  <conditionalFormatting sqref="H67 E67:E68">
    <cfRule type="expression" dxfId="55" priority="58">
      <formula>AND(ISLOGICAL(#REF!),#REF!=FALSE)</formula>
    </cfRule>
  </conditionalFormatting>
  <conditionalFormatting sqref="E67:E68 H67">
    <cfRule type="expression" dxfId="54" priority="57">
      <formula>AND(ISLOGICAL(#REF!),#REF!=FALSE)</formula>
    </cfRule>
  </conditionalFormatting>
  <conditionalFormatting sqref="H67 E67:E68">
    <cfRule type="expression" dxfId="53" priority="56">
      <formula>AND(ISLOGICAL(#REF!),#REF!=FALSE)</formula>
    </cfRule>
  </conditionalFormatting>
  <conditionalFormatting sqref="H67 E67:E68">
    <cfRule type="expression" dxfId="52" priority="55">
      <formula>AND(ISLOGICAL(#REF!),#REF!=FALSE)</formula>
    </cfRule>
  </conditionalFormatting>
  <conditionalFormatting sqref="H67 E67:E68">
    <cfRule type="expression" dxfId="51" priority="54">
      <formula>AND(ISLOGICAL(#REF!),#REF!=FALSE)</formula>
    </cfRule>
  </conditionalFormatting>
  <conditionalFormatting sqref="H69 E69">
    <cfRule type="expression" dxfId="50" priority="53">
      <formula>AND(ISLOGICAL(#REF!),#REF!=FALSE)</formula>
    </cfRule>
  </conditionalFormatting>
  <conditionalFormatting sqref="H69">
    <cfRule type="expression" dxfId="49" priority="52">
      <formula>AND(ISLOGICAL(#REF!),#REF!=FALSE)</formula>
    </cfRule>
  </conditionalFormatting>
  <conditionalFormatting sqref="H69 E69">
    <cfRule type="expression" dxfId="48" priority="51">
      <formula>AND(ISLOGICAL(#REF!),#REF!=FALSE)</formula>
    </cfRule>
  </conditionalFormatting>
  <conditionalFormatting sqref="E69 H69">
    <cfRule type="expression" dxfId="47" priority="50">
      <formula>AND(ISLOGICAL(#REF!),#REF!=FALSE)</formula>
    </cfRule>
  </conditionalFormatting>
  <conditionalFormatting sqref="H69 E69">
    <cfRule type="expression" dxfId="46" priority="49">
      <formula>AND(ISLOGICAL(#REF!),#REF!=FALSE)</formula>
    </cfRule>
  </conditionalFormatting>
  <conditionalFormatting sqref="H69 E69">
    <cfRule type="expression" dxfId="45" priority="48">
      <formula>AND(ISLOGICAL(#REF!),#REF!=FALSE)</formula>
    </cfRule>
  </conditionalFormatting>
  <conditionalFormatting sqref="H69 E69">
    <cfRule type="expression" dxfId="44" priority="47">
      <formula>AND(ISLOGICAL(#REF!),#REF!=FALSE)</formula>
    </cfRule>
  </conditionalFormatting>
  <conditionalFormatting sqref="H70 E70">
    <cfRule type="expression" dxfId="43" priority="46">
      <formula>AND(ISLOGICAL(#REF!),#REF!=FALSE)</formula>
    </cfRule>
  </conditionalFormatting>
  <conditionalFormatting sqref="H70">
    <cfRule type="expression" dxfId="42" priority="45">
      <formula>AND(ISLOGICAL(#REF!),#REF!=FALSE)</formula>
    </cfRule>
  </conditionalFormatting>
  <conditionalFormatting sqref="H70 E70">
    <cfRule type="expression" dxfId="41" priority="44">
      <formula>AND(ISLOGICAL(#REF!),#REF!=FALSE)</formula>
    </cfRule>
  </conditionalFormatting>
  <conditionalFormatting sqref="E70 H70">
    <cfRule type="expression" dxfId="40" priority="43">
      <formula>AND(ISLOGICAL(#REF!),#REF!=FALSE)</formula>
    </cfRule>
  </conditionalFormatting>
  <conditionalFormatting sqref="H70 E70">
    <cfRule type="expression" dxfId="39" priority="42">
      <formula>AND(ISLOGICAL(#REF!),#REF!=FALSE)</formula>
    </cfRule>
  </conditionalFormatting>
  <conditionalFormatting sqref="H70 E70">
    <cfRule type="expression" dxfId="38" priority="41">
      <formula>AND(ISLOGICAL(#REF!),#REF!=FALSE)</formula>
    </cfRule>
  </conditionalFormatting>
  <conditionalFormatting sqref="H70 E70">
    <cfRule type="expression" dxfId="37" priority="40">
      <formula>AND(ISLOGICAL(#REF!),#REF!=FALSE)</formula>
    </cfRule>
  </conditionalFormatting>
  <conditionalFormatting sqref="H71 E71">
    <cfRule type="expression" dxfId="36" priority="39">
      <formula>AND(ISLOGICAL(#REF!),#REF!=FALSE)</formula>
    </cfRule>
  </conditionalFormatting>
  <conditionalFormatting sqref="H71">
    <cfRule type="expression" dxfId="35" priority="38">
      <formula>AND(ISLOGICAL(#REF!),#REF!=FALSE)</formula>
    </cfRule>
  </conditionalFormatting>
  <conditionalFormatting sqref="H71 E71">
    <cfRule type="expression" dxfId="34" priority="37">
      <formula>AND(ISLOGICAL(#REF!),#REF!=FALSE)</formula>
    </cfRule>
  </conditionalFormatting>
  <conditionalFormatting sqref="E71 H71">
    <cfRule type="expression" dxfId="33" priority="36">
      <formula>AND(ISLOGICAL(#REF!),#REF!=FALSE)</formula>
    </cfRule>
  </conditionalFormatting>
  <conditionalFormatting sqref="H71 E71">
    <cfRule type="expression" dxfId="32" priority="35">
      <formula>AND(ISLOGICAL(#REF!),#REF!=FALSE)</formula>
    </cfRule>
  </conditionalFormatting>
  <conditionalFormatting sqref="H71 E71">
    <cfRule type="expression" dxfId="31" priority="34">
      <formula>AND(ISLOGICAL(#REF!),#REF!=FALSE)</formula>
    </cfRule>
  </conditionalFormatting>
  <conditionalFormatting sqref="H71 E71">
    <cfRule type="expression" dxfId="30" priority="33">
      <formula>AND(ISLOGICAL(#REF!),#REF!=FALSE)</formula>
    </cfRule>
  </conditionalFormatting>
  <conditionalFormatting sqref="H68">
    <cfRule type="expression" dxfId="29" priority="32">
      <formula>AND(ISLOGICAL(#REF!),#REF!=FALSE)</formula>
    </cfRule>
  </conditionalFormatting>
  <conditionalFormatting sqref="H68">
    <cfRule type="expression" dxfId="28" priority="31">
      <formula>AND(ISLOGICAL(#REF!),#REF!=FALSE)</formula>
    </cfRule>
  </conditionalFormatting>
  <conditionalFormatting sqref="H68">
    <cfRule type="expression" dxfId="27" priority="30">
      <formula>AND(ISLOGICAL(#REF!),#REF!=FALSE)</formula>
    </cfRule>
  </conditionalFormatting>
  <conditionalFormatting sqref="H68">
    <cfRule type="expression" dxfId="26" priority="29">
      <formula>AND(ISLOGICAL(#REF!),#REF!=FALSE)</formula>
    </cfRule>
  </conditionalFormatting>
  <conditionalFormatting sqref="H68">
    <cfRule type="expression" dxfId="25" priority="28">
      <formula>AND(ISLOGICAL(#REF!),#REF!=FALSE)</formula>
    </cfRule>
  </conditionalFormatting>
  <conditionalFormatting sqref="H68">
    <cfRule type="expression" dxfId="24" priority="27">
      <formula>AND(ISLOGICAL(#REF!),#REF!=FALSE)</formula>
    </cfRule>
  </conditionalFormatting>
  <conditionalFormatting sqref="H68">
    <cfRule type="expression" dxfId="23" priority="26">
      <formula>AND(ISLOGICAL(#REF!),#REF!=FALSE)</formula>
    </cfRule>
  </conditionalFormatting>
  <conditionalFormatting sqref="E73:E79 H73:H79">
    <cfRule type="expression" dxfId="22" priority="25">
      <formula>AND(ISLOGICAL(#REF!),#REF!=FALSE)</formula>
    </cfRule>
  </conditionalFormatting>
  <conditionalFormatting sqref="H73:H79">
    <cfRule type="expression" dxfId="21" priority="24">
      <formula>AND(ISLOGICAL(#REF!),#REF!=FALSE)</formula>
    </cfRule>
  </conditionalFormatting>
  <conditionalFormatting sqref="E73:E79 H73:H79">
    <cfRule type="expression" dxfId="20" priority="23">
      <formula>AND(ISLOGICAL(#REF!),#REF!=FALSE)</formula>
    </cfRule>
  </conditionalFormatting>
  <conditionalFormatting sqref="H73:H79 E73:E79">
    <cfRule type="expression" dxfId="19" priority="22">
      <formula>AND(ISLOGICAL(#REF!),#REF!=FALSE)</formula>
    </cfRule>
  </conditionalFormatting>
  <conditionalFormatting sqref="E73:E79 H73:H79">
    <cfRule type="expression" dxfId="18" priority="21">
      <formula>AND(ISLOGICAL(#REF!),#REF!=FALSE)</formula>
    </cfRule>
  </conditionalFormatting>
  <conditionalFormatting sqref="E73:E79 H73:H79">
    <cfRule type="expression" dxfId="17" priority="20">
      <formula>AND(ISLOGICAL(#REF!),#REF!=FALSE)</formula>
    </cfRule>
  </conditionalFormatting>
  <conditionalFormatting sqref="E73:E79 H73:H79">
    <cfRule type="expression" dxfId="16" priority="19">
      <formula>AND(ISLOGICAL(#REF!),#REF!=FALSE)</formula>
    </cfRule>
  </conditionalFormatting>
  <conditionalFormatting sqref="H80 E80">
    <cfRule type="expression" dxfId="15" priority="18">
      <formula>AND(ISLOGICAL(#REF!),#REF!=FALSE)</formula>
    </cfRule>
  </conditionalFormatting>
  <conditionalFormatting sqref="H80">
    <cfRule type="expression" dxfId="14" priority="17">
      <formula>AND(ISLOGICAL(#REF!),#REF!=FALSE)</formula>
    </cfRule>
  </conditionalFormatting>
  <conditionalFormatting sqref="H80 E80">
    <cfRule type="expression" dxfId="13" priority="16">
      <formula>AND(ISLOGICAL(#REF!),#REF!=FALSE)</formula>
    </cfRule>
  </conditionalFormatting>
  <conditionalFormatting sqref="E80 H80">
    <cfRule type="expression" dxfId="12" priority="15">
      <formula>AND(ISLOGICAL(#REF!),#REF!=FALSE)</formula>
    </cfRule>
  </conditionalFormatting>
  <conditionalFormatting sqref="H80 E80">
    <cfRule type="expression" dxfId="11" priority="14">
      <formula>AND(ISLOGICAL(#REF!),#REF!=FALSE)</formula>
    </cfRule>
  </conditionalFormatting>
  <conditionalFormatting sqref="H80 E80">
    <cfRule type="expression" dxfId="10" priority="13">
      <formula>AND(ISLOGICAL(#REF!),#REF!=FALSE)</formula>
    </cfRule>
  </conditionalFormatting>
  <conditionalFormatting sqref="H80 E80">
    <cfRule type="expression" dxfId="9" priority="12">
      <formula>AND(ISLOGICAL(#REF!),#REF!=FALSE)</formula>
    </cfRule>
  </conditionalFormatting>
  <conditionalFormatting sqref="H81 E81">
    <cfRule type="expression" dxfId="8" priority="11">
      <formula>AND(ISLOGICAL(#REF!),#REF!=FALSE)</formula>
    </cfRule>
  </conditionalFormatting>
  <conditionalFormatting sqref="H81">
    <cfRule type="expression" dxfId="7" priority="10">
      <formula>AND(ISLOGICAL(#REF!),#REF!=FALSE)</formula>
    </cfRule>
  </conditionalFormatting>
  <conditionalFormatting sqref="H81 E81">
    <cfRule type="expression" dxfId="6" priority="9">
      <formula>AND(ISLOGICAL(#REF!),#REF!=FALSE)</formula>
    </cfRule>
  </conditionalFormatting>
  <conditionalFormatting sqref="E81 H81">
    <cfRule type="expression" dxfId="5" priority="8">
      <formula>AND(ISLOGICAL(#REF!),#REF!=FALSE)</formula>
    </cfRule>
  </conditionalFormatting>
  <conditionalFormatting sqref="H81 E81">
    <cfRule type="expression" dxfId="4" priority="7">
      <formula>AND(ISLOGICAL(#REF!),#REF!=FALSE)</formula>
    </cfRule>
  </conditionalFormatting>
  <conditionalFormatting sqref="H81 E81">
    <cfRule type="expression" dxfId="3" priority="6">
      <formula>AND(ISLOGICAL(#REF!),#REF!=FALSE)</formula>
    </cfRule>
  </conditionalFormatting>
  <conditionalFormatting sqref="H81 E81">
    <cfRule type="expression" dxfId="2" priority="5">
      <formula>AND(ISLOGICAL(#REF!),#REF!=FALSE)</formula>
    </cfRule>
  </conditionalFormatting>
  <conditionalFormatting sqref="B5:B31 B82:B87">
    <cfRule type="expression" dxfId="1" priority="1314">
      <formula>AND($E5&gt;0,#REF!=1)</formula>
    </cfRule>
  </conditionalFormatting>
  <conditionalFormatting sqref="B33:B35">
    <cfRule type="expression" dxfId="0" priority="1327">
      <formula>AND($E33&gt;0,#REF!=1)</formula>
    </cfRule>
  </conditionalFormatting>
  <printOptions horizontalCentered="1"/>
  <pageMargins left="0.25" right="0.25" top="0.75" bottom="0.75" header="0.3" footer="0.3"/>
  <pageSetup scale="65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8"/>
  <sheetViews>
    <sheetView zoomScale="60" zoomScaleNormal="60" workbookViewId="0">
      <selection activeCell="L24" sqref="L24"/>
    </sheetView>
  </sheetViews>
  <sheetFormatPr defaultColWidth="9.140625" defaultRowHeight="15" x14ac:dyDescent="0.25"/>
  <cols>
    <col min="1" max="1" width="9.140625" style="70"/>
    <col min="2" max="2" width="9.140625" style="68"/>
    <col min="3" max="3" width="11" style="68" customWidth="1"/>
    <col min="4" max="4" width="14" style="68" customWidth="1"/>
    <col min="5" max="5" width="10" style="68" customWidth="1"/>
    <col min="6" max="6" width="10.5703125" style="68" customWidth="1"/>
    <col min="7" max="7" width="10" style="68" customWidth="1"/>
    <col min="8" max="8" width="10" style="69" customWidth="1"/>
    <col min="9" max="10" width="11.140625" style="68" customWidth="1"/>
    <col min="11" max="11" width="11.85546875" style="68" customWidth="1"/>
    <col min="12" max="12" width="14.140625" style="68" customWidth="1"/>
    <col min="13" max="13" width="18.140625" style="68" customWidth="1"/>
    <col min="14" max="14" width="9.7109375" style="68" customWidth="1"/>
    <col min="15" max="15" width="14.7109375" style="68" customWidth="1"/>
    <col min="16" max="16" width="9.5703125" style="68" customWidth="1"/>
    <col min="17" max="18" width="14.28515625" style="68" customWidth="1"/>
    <col min="19" max="19" width="9.42578125" style="68" customWidth="1"/>
    <col min="20" max="20" width="12.140625" style="68" customWidth="1"/>
    <col min="21" max="21" width="18.28515625" style="68" customWidth="1"/>
    <col min="22" max="22" width="10.7109375" style="68" customWidth="1"/>
    <col min="23" max="23" width="14.5703125" style="68" customWidth="1"/>
    <col min="24" max="24" width="11.28515625" style="68" customWidth="1"/>
    <col min="25" max="25" width="13.140625" style="68" customWidth="1"/>
    <col min="26" max="26" width="11.85546875" style="68" customWidth="1"/>
    <col min="27" max="27" width="9.5703125" style="68" customWidth="1"/>
    <col min="28" max="28" width="9.85546875" style="68" customWidth="1"/>
    <col min="29" max="29" width="9.42578125" style="68" customWidth="1"/>
    <col min="30" max="31" width="9.85546875" style="68" customWidth="1"/>
    <col min="32" max="32" width="11.140625" style="68" customWidth="1"/>
    <col min="33" max="33" width="3.42578125" style="68" customWidth="1"/>
    <col min="34" max="34" width="2.85546875" style="68" customWidth="1"/>
    <col min="35" max="16384" width="9.140625" style="68"/>
  </cols>
  <sheetData>
    <row r="1" spans="1:32" x14ac:dyDescent="0.25">
      <c r="C1" s="86" t="s">
        <v>8</v>
      </c>
      <c r="D1" s="168">
        <v>0</v>
      </c>
    </row>
    <row r="2" spans="1:32" x14ac:dyDescent="0.25">
      <c r="B2" s="167" t="s">
        <v>142</v>
      </c>
      <c r="C2" s="165"/>
      <c r="D2" s="165"/>
      <c r="E2" s="165"/>
      <c r="F2" s="165"/>
      <c r="G2" s="165"/>
      <c r="H2" s="166"/>
      <c r="I2" s="165"/>
      <c r="J2" s="165"/>
      <c r="K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5"/>
      <c r="AC2" s="165"/>
      <c r="AD2" s="165"/>
      <c r="AE2" s="165"/>
      <c r="AF2" s="165"/>
    </row>
    <row r="3" spans="1:32" x14ac:dyDescent="0.25">
      <c r="B3" s="167" t="s">
        <v>141</v>
      </c>
      <c r="C3" s="165"/>
      <c r="D3" s="165"/>
      <c r="E3" s="165"/>
      <c r="F3" s="165"/>
      <c r="G3" s="165"/>
      <c r="H3" s="166"/>
      <c r="I3" s="165"/>
      <c r="J3" s="165"/>
      <c r="K3" s="165"/>
      <c r="M3" s="165"/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165"/>
      <c r="AB3" s="165"/>
      <c r="AC3" s="165"/>
      <c r="AD3" s="165"/>
      <c r="AE3" s="165"/>
      <c r="AF3" s="165"/>
    </row>
    <row r="4" spans="1:32" x14ac:dyDescent="0.25">
      <c r="B4" s="165"/>
      <c r="C4" s="165"/>
      <c r="D4" s="165"/>
      <c r="E4" s="165"/>
      <c r="F4" s="165"/>
      <c r="G4" s="165"/>
      <c r="H4" s="166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</row>
    <row r="5" spans="1:32" x14ac:dyDescent="0.25">
      <c r="C5" s="163"/>
      <c r="D5" s="163"/>
      <c r="E5" s="163"/>
      <c r="F5" s="163"/>
      <c r="G5" s="163"/>
      <c r="H5" s="164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  <c r="AB5" s="163"/>
      <c r="AC5" s="163"/>
      <c r="AD5" s="163"/>
      <c r="AE5" s="163"/>
      <c r="AF5" s="163"/>
    </row>
    <row r="6" spans="1:32" ht="15" customHeight="1" x14ac:dyDescent="0.25">
      <c r="B6" s="162"/>
      <c r="C6" s="161" t="s">
        <v>140</v>
      </c>
      <c r="D6" s="160"/>
      <c r="E6" s="160"/>
      <c r="F6" s="160"/>
      <c r="G6" s="160"/>
      <c r="H6" s="160"/>
      <c r="I6" s="159" t="s">
        <v>139</v>
      </c>
      <c r="J6" s="158"/>
      <c r="K6" s="157"/>
      <c r="L6" s="157"/>
      <c r="M6" s="158"/>
      <c r="N6" s="157"/>
      <c r="O6" s="156"/>
      <c r="P6" s="159" t="s">
        <v>138</v>
      </c>
      <c r="Q6" s="157"/>
      <c r="R6" s="157"/>
      <c r="S6" s="157"/>
      <c r="T6" s="158"/>
      <c r="U6" s="157"/>
      <c r="V6" s="156"/>
      <c r="W6" s="147"/>
    </row>
    <row r="7" spans="1:32" ht="15" customHeight="1" x14ac:dyDescent="0.25">
      <c r="B7" s="155" t="s">
        <v>137</v>
      </c>
      <c r="C7" s="154" t="s">
        <v>136</v>
      </c>
      <c r="D7" s="153"/>
      <c r="E7" s="153"/>
      <c r="F7" s="153"/>
      <c r="G7" s="153"/>
      <c r="H7" s="153"/>
      <c r="I7" s="152" t="s">
        <v>135</v>
      </c>
      <c r="J7" s="150"/>
      <c r="K7" s="149"/>
      <c r="L7" s="149"/>
      <c r="M7" s="150"/>
      <c r="N7" s="149"/>
      <c r="O7" s="148"/>
      <c r="P7" s="152"/>
      <c r="Q7" s="151"/>
      <c r="R7" s="149"/>
      <c r="S7" s="149" t="s">
        <v>135</v>
      </c>
      <c r="T7" s="150"/>
      <c r="U7" s="149"/>
      <c r="V7" s="148"/>
      <c r="W7" s="147"/>
    </row>
    <row r="8" spans="1:32" s="103" customFormat="1" ht="69" customHeight="1" x14ac:dyDescent="0.25">
      <c r="A8" s="146"/>
      <c r="B8" s="145"/>
      <c r="C8" s="144" t="s">
        <v>134</v>
      </c>
      <c r="D8" s="143" t="s">
        <v>127</v>
      </c>
      <c r="E8" s="143" t="s">
        <v>133</v>
      </c>
      <c r="F8" s="143" t="s">
        <v>132</v>
      </c>
      <c r="G8" s="143" t="s">
        <v>131</v>
      </c>
      <c r="H8" s="143" t="s">
        <v>130</v>
      </c>
      <c r="I8" s="143" t="s">
        <v>128</v>
      </c>
      <c r="J8" s="143" t="s">
        <v>127</v>
      </c>
      <c r="K8" s="143" t="s">
        <v>116</v>
      </c>
      <c r="L8" s="143" t="s">
        <v>97</v>
      </c>
      <c r="M8" s="141" t="s">
        <v>126</v>
      </c>
      <c r="N8" s="144" t="s">
        <v>125</v>
      </c>
      <c r="O8" s="144" t="s">
        <v>124</v>
      </c>
      <c r="P8" s="140" t="s">
        <v>129</v>
      </c>
      <c r="Q8" s="143" t="s">
        <v>128</v>
      </c>
      <c r="R8" s="143" t="s">
        <v>127</v>
      </c>
      <c r="S8" s="142" t="s">
        <v>116</v>
      </c>
      <c r="T8" s="142" t="s">
        <v>97</v>
      </c>
      <c r="U8" s="141" t="s">
        <v>126</v>
      </c>
      <c r="V8" s="140" t="s">
        <v>125</v>
      </c>
      <c r="W8" s="140" t="s">
        <v>124</v>
      </c>
    </row>
    <row r="9" spans="1:32" x14ac:dyDescent="0.25">
      <c r="B9" s="138"/>
      <c r="C9" s="138"/>
      <c r="D9" s="138"/>
      <c r="E9" s="138"/>
      <c r="F9" s="138"/>
      <c r="G9" s="138"/>
      <c r="H9" s="138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8"/>
      <c r="T9" s="138"/>
      <c r="U9" s="138"/>
      <c r="V9" s="138"/>
      <c r="W9" s="138"/>
    </row>
    <row r="10" spans="1:32" ht="6" customHeight="1" x14ac:dyDescent="0.25">
      <c r="H10" s="68"/>
      <c r="I10" s="136"/>
      <c r="J10" s="64"/>
      <c r="K10" s="137"/>
      <c r="L10" s="137"/>
      <c r="M10" s="137"/>
      <c r="N10" s="137"/>
      <c r="O10" s="137"/>
      <c r="P10" s="137"/>
      <c r="Q10" s="136"/>
      <c r="R10" s="64"/>
    </row>
    <row r="11" spans="1:32" x14ac:dyDescent="0.25">
      <c r="B11" s="135">
        <v>2017</v>
      </c>
      <c r="C11" s="130">
        <v>0</v>
      </c>
      <c r="D11" s="130">
        <v>0</v>
      </c>
      <c r="E11" s="134">
        <v>0</v>
      </c>
      <c r="F11" s="133">
        <v>0</v>
      </c>
      <c r="G11" s="133">
        <v>401.7</v>
      </c>
      <c r="H11" s="133">
        <v>253.2</v>
      </c>
      <c r="I11" s="130">
        <v>0</v>
      </c>
      <c r="J11" s="129">
        <v>0</v>
      </c>
      <c r="K11" s="129">
        <v>0</v>
      </c>
      <c r="L11" s="129">
        <v>0</v>
      </c>
      <c r="M11" s="129">
        <v>-11.016000000000002</v>
      </c>
      <c r="N11" s="132">
        <f t="shared" ref="N11:N36" si="0">MIN($G11,$M11)</f>
        <v>-11.016000000000002</v>
      </c>
      <c r="O11" s="131">
        <f t="shared" ref="O11:O36" si="1">MIN($H11,$M11)</f>
        <v>-11.016000000000002</v>
      </c>
      <c r="P11" s="129">
        <v>0</v>
      </c>
      <c r="Q11" s="130">
        <v>0</v>
      </c>
      <c r="R11" s="129">
        <v>0</v>
      </c>
      <c r="S11" s="129">
        <v>0</v>
      </c>
      <c r="T11" s="129">
        <v>0</v>
      </c>
      <c r="U11" s="129">
        <v>-11.016000000000002</v>
      </c>
      <c r="V11" s="128">
        <f t="shared" ref="V11:V36" si="2">MIN($G11,$U11)</f>
        <v>-11.016000000000002</v>
      </c>
      <c r="W11" s="128">
        <f t="shared" ref="W11:W36" si="3">MIN($H11,$U11)</f>
        <v>-11.016000000000002</v>
      </c>
    </row>
    <row r="12" spans="1:32" x14ac:dyDescent="0.25">
      <c r="B12" s="124">
        <f t="shared" ref="B12:B36" si="4">B11+1</f>
        <v>2018</v>
      </c>
      <c r="C12" s="121">
        <v>0</v>
      </c>
      <c r="D12" s="121">
        <v>0</v>
      </c>
      <c r="E12" s="127">
        <v>0</v>
      </c>
      <c r="F12" s="126">
        <v>0</v>
      </c>
      <c r="G12" s="126">
        <v>318.90000000000003</v>
      </c>
      <c r="H12" s="125">
        <v>308</v>
      </c>
      <c r="I12" s="121">
        <v>0</v>
      </c>
      <c r="J12" s="120">
        <v>0</v>
      </c>
      <c r="K12" s="120">
        <v>0</v>
      </c>
      <c r="L12" s="120">
        <v>0</v>
      </c>
      <c r="M12" s="119">
        <v>-218.10892000000104</v>
      </c>
      <c r="N12" s="120">
        <f t="shared" si="0"/>
        <v>-218.10892000000104</v>
      </c>
      <c r="O12" s="119">
        <f t="shared" si="1"/>
        <v>-218.10892000000104</v>
      </c>
      <c r="P12" s="119">
        <v>0</v>
      </c>
      <c r="Q12" s="121">
        <v>0</v>
      </c>
      <c r="R12" s="120">
        <v>0</v>
      </c>
      <c r="S12" s="120">
        <v>0</v>
      </c>
      <c r="T12" s="120">
        <v>0</v>
      </c>
      <c r="U12" s="119">
        <v>-218.10892000000104</v>
      </c>
      <c r="V12" s="120">
        <f t="shared" si="2"/>
        <v>-218.10892000000104</v>
      </c>
      <c r="W12" s="119">
        <f t="shared" si="3"/>
        <v>-218.10892000000104</v>
      </c>
    </row>
    <row r="13" spans="1:32" x14ac:dyDescent="0.25">
      <c r="B13" s="124">
        <f t="shared" si="4"/>
        <v>2019</v>
      </c>
      <c r="C13" s="121">
        <v>0</v>
      </c>
      <c r="D13" s="121">
        <v>0</v>
      </c>
      <c r="E13" s="123">
        <v>0</v>
      </c>
      <c r="F13" s="122">
        <v>0</v>
      </c>
      <c r="G13" s="122">
        <v>623.6</v>
      </c>
      <c r="H13" s="122">
        <v>303.10000000000002</v>
      </c>
      <c r="I13" s="121">
        <v>0</v>
      </c>
      <c r="J13" s="120">
        <v>0</v>
      </c>
      <c r="K13" s="120">
        <v>0</v>
      </c>
      <c r="L13" s="120">
        <v>0</v>
      </c>
      <c r="M13" s="119">
        <v>-168.42795540000029</v>
      </c>
      <c r="N13" s="120">
        <f t="shared" si="0"/>
        <v>-168.42795540000029</v>
      </c>
      <c r="O13" s="119">
        <f t="shared" si="1"/>
        <v>-168.42795540000029</v>
      </c>
      <c r="P13" s="119">
        <v>100</v>
      </c>
      <c r="Q13" s="121">
        <v>0</v>
      </c>
      <c r="R13" s="120">
        <v>0</v>
      </c>
      <c r="S13" s="120">
        <v>0</v>
      </c>
      <c r="T13" s="120">
        <v>0</v>
      </c>
      <c r="U13" s="119">
        <v>-68.427955400000286</v>
      </c>
      <c r="V13" s="120">
        <f t="shared" si="2"/>
        <v>-68.427955400000286</v>
      </c>
      <c r="W13" s="119">
        <f t="shared" si="3"/>
        <v>-68.427955400000286</v>
      </c>
    </row>
    <row r="14" spans="1:32" x14ac:dyDescent="0.25">
      <c r="B14" s="124">
        <f t="shared" si="4"/>
        <v>2020</v>
      </c>
      <c r="C14" s="121">
        <v>0</v>
      </c>
      <c r="D14" s="121">
        <v>0</v>
      </c>
      <c r="E14" s="123">
        <v>0</v>
      </c>
      <c r="F14" s="122">
        <v>0</v>
      </c>
      <c r="G14" s="122">
        <v>462.70000000000005</v>
      </c>
      <c r="H14" s="122">
        <v>296.39999999999998</v>
      </c>
      <c r="I14" s="121">
        <v>0</v>
      </c>
      <c r="J14" s="120">
        <v>0</v>
      </c>
      <c r="K14" s="120">
        <v>0</v>
      </c>
      <c r="L14" s="120">
        <v>0</v>
      </c>
      <c r="M14" s="119">
        <v>-109.49607594300065</v>
      </c>
      <c r="N14" s="120">
        <f t="shared" si="0"/>
        <v>-109.49607594300065</v>
      </c>
      <c r="O14" s="119">
        <f t="shared" si="1"/>
        <v>-109.49607594300065</v>
      </c>
      <c r="P14" s="119">
        <v>100</v>
      </c>
      <c r="Q14" s="121">
        <v>0</v>
      </c>
      <c r="R14" s="120">
        <v>0</v>
      </c>
      <c r="S14" s="120">
        <v>0</v>
      </c>
      <c r="T14" s="120">
        <v>0</v>
      </c>
      <c r="U14" s="119">
        <v>-9.4960759430006476</v>
      </c>
      <c r="V14" s="120">
        <f t="shared" si="2"/>
        <v>-9.4960759430006476</v>
      </c>
      <c r="W14" s="119">
        <f t="shared" si="3"/>
        <v>-9.4960759430006476</v>
      </c>
    </row>
    <row r="15" spans="1:32" x14ac:dyDescent="0.25">
      <c r="B15" s="124">
        <f t="shared" si="4"/>
        <v>2021</v>
      </c>
      <c r="C15" s="121">
        <v>0</v>
      </c>
      <c r="D15" s="121">
        <v>0</v>
      </c>
      <c r="E15" s="123">
        <v>0</v>
      </c>
      <c r="F15" s="122">
        <v>1149.3</v>
      </c>
      <c r="G15" s="122">
        <v>395.2</v>
      </c>
      <c r="H15" s="122">
        <v>302.8</v>
      </c>
      <c r="I15" s="121">
        <v>0</v>
      </c>
      <c r="J15" s="120">
        <v>0</v>
      </c>
      <c r="K15" s="120">
        <v>0</v>
      </c>
      <c r="L15" s="120">
        <v>0</v>
      </c>
      <c r="M15" s="119">
        <v>354.68256710111535</v>
      </c>
      <c r="N15" s="120">
        <f t="shared" si="0"/>
        <v>354.68256710111535</v>
      </c>
      <c r="O15" s="119">
        <f t="shared" si="1"/>
        <v>302.8</v>
      </c>
      <c r="P15" s="119">
        <v>100</v>
      </c>
      <c r="Q15" s="121">
        <v>0</v>
      </c>
      <c r="R15" s="120">
        <v>0</v>
      </c>
      <c r="S15" s="120">
        <v>0</v>
      </c>
      <c r="T15" s="120">
        <v>0</v>
      </c>
      <c r="U15" s="119">
        <v>454.68256710111535</v>
      </c>
      <c r="V15" s="120">
        <f t="shared" si="2"/>
        <v>395.2</v>
      </c>
      <c r="W15" s="119">
        <f t="shared" si="3"/>
        <v>302.8</v>
      </c>
    </row>
    <row r="16" spans="1:32" x14ac:dyDescent="0.25">
      <c r="B16" s="124">
        <f t="shared" si="4"/>
        <v>2022</v>
      </c>
      <c r="C16" s="121">
        <v>0</v>
      </c>
      <c r="D16" s="121">
        <v>0</v>
      </c>
      <c r="E16" s="123">
        <v>0</v>
      </c>
      <c r="F16" s="122">
        <v>1149.3</v>
      </c>
      <c r="G16" s="122">
        <v>444.8</v>
      </c>
      <c r="H16" s="122">
        <v>304.60000000000002</v>
      </c>
      <c r="I16" s="121">
        <v>0</v>
      </c>
      <c r="J16" s="120">
        <v>0</v>
      </c>
      <c r="K16" s="120">
        <v>0</v>
      </c>
      <c r="L16" s="120">
        <v>0</v>
      </c>
      <c r="M16" s="119">
        <v>1442.200419656921</v>
      </c>
      <c r="N16" s="120">
        <f t="shared" si="0"/>
        <v>444.8</v>
      </c>
      <c r="O16" s="119">
        <f t="shared" si="1"/>
        <v>304.60000000000002</v>
      </c>
      <c r="P16" s="119">
        <v>100</v>
      </c>
      <c r="Q16" s="121">
        <v>0</v>
      </c>
      <c r="R16" s="120">
        <v>0</v>
      </c>
      <c r="S16" s="120">
        <v>0</v>
      </c>
      <c r="T16" s="120">
        <v>0</v>
      </c>
      <c r="U16" s="119">
        <v>1542.200419656921</v>
      </c>
      <c r="V16" s="120">
        <f t="shared" si="2"/>
        <v>444.8</v>
      </c>
      <c r="W16" s="119">
        <f t="shared" si="3"/>
        <v>304.60000000000002</v>
      </c>
    </row>
    <row r="17" spans="2:23" x14ac:dyDescent="0.25">
      <c r="B17" s="124">
        <f t="shared" si="4"/>
        <v>2023</v>
      </c>
      <c r="C17" s="121">
        <v>0</v>
      </c>
      <c r="D17" s="121">
        <v>0</v>
      </c>
      <c r="E17" s="123">
        <v>0</v>
      </c>
      <c r="F17" s="122">
        <v>1149.3</v>
      </c>
      <c r="G17" s="122">
        <v>418.7</v>
      </c>
      <c r="H17" s="122">
        <v>310.3</v>
      </c>
      <c r="I17" s="121">
        <v>0</v>
      </c>
      <c r="J17" s="120">
        <v>0</v>
      </c>
      <c r="K17" s="120">
        <v>0</v>
      </c>
      <c r="L17" s="120">
        <v>0</v>
      </c>
      <c r="M17" s="119">
        <v>1478.1329955943081</v>
      </c>
      <c r="N17" s="120">
        <f t="shared" si="0"/>
        <v>418.7</v>
      </c>
      <c r="O17" s="119">
        <f t="shared" si="1"/>
        <v>310.3</v>
      </c>
      <c r="P17" s="119">
        <v>100</v>
      </c>
      <c r="Q17" s="121">
        <v>0</v>
      </c>
      <c r="R17" s="120">
        <v>0</v>
      </c>
      <c r="S17" s="120">
        <v>0</v>
      </c>
      <c r="T17" s="120">
        <v>0</v>
      </c>
      <c r="U17" s="119">
        <v>1578.1329955943081</v>
      </c>
      <c r="V17" s="120">
        <f t="shared" si="2"/>
        <v>418.7</v>
      </c>
      <c r="W17" s="119">
        <f t="shared" si="3"/>
        <v>310.3</v>
      </c>
    </row>
    <row r="18" spans="2:23" x14ac:dyDescent="0.25">
      <c r="B18" s="124">
        <f t="shared" si="4"/>
        <v>2024</v>
      </c>
      <c r="C18" s="121">
        <v>0</v>
      </c>
      <c r="D18" s="121">
        <v>0</v>
      </c>
      <c r="E18" s="123">
        <v>0</v>
      </c>
      <c r="F18" s="122">
        <v>1149.3</v>
      </c>
      <c r="G18" s="122">
        <v>428.2</v>
      </c>
      <c r="H18" s="122">
        <v>304</v>
      </c>
      <c r="I18" s="121">
        <v>0</v>
      </c>
      <c r="J18" s="120">
        <v>0</v>
      </c>
      <c r="K18" s="120">
        <v>0</v>
      </c>
      <c r="L18" s="120">
        <v>0</v>
      </c>
      <c r="M18" s="119">
        <v>1456.0534400460788</v>
      </c>
      <c r="N18" s="120">
        <f t="shared" si="0"/>
        <v>428.2</v>
      </c>
      <c r="O18" s="119">
        <f t="shared" si="1"/>
        <v>304</v>
      </c>
      <c r="P18" s="119">
        <v>100</v>
      </c>
      <c r="Q18" s="121">
        <v>0</v>
      </c>
      <c r="R18" s="120">
        <v>0</v>
      </c>
      <c r="S18" s="120">
        <v>0</v>
      </c>
      <c r="T18" s="120">
        <v>0</v>
      </c>
      <c r="U18" s="119">
        <v>1556.0534400460788</v>
      </c>
      <c r="V18" s="120">
        <f t="shared" si="2"/>
        <v>428.2</v>
      </c>
      <c r="W18" s="119">
        <f t="shared" si="3"/>
        <v>304</v>
      </c>
    </row>
    <row r="19" spans="2:23" x14ac:dyDescent="0.25">
      <c r="B19" s="124">
        <f t="shared" si="4"/>
        <v>2025</v>
      </c>
      <c r="C19" s="121">
        <v>0</v>
      </c>
      <c r="D19" s="121">
        <v>0</v>
      </c>
      <c r="E19" s="123">
        <v>0</v>
      </c>
      <c r="F19" s="122">
        <v>1149.3</v>
      </c>
      <c r="G19" s="122">
        <v>537.79999999999995</v>
      </c>
      <c r="H19" s="122">
        <v>316.89999999999998</v>
      </c>
      <c r="I19" s="121">
        <v>0</v>
      </c>
      <c r="J19" s="120">
        <v>0</v>
      </c>
      <c r="K19" s="120">
        <v>0</v>
      </c>
      <c r="L19" s="120">
        <v>0</v>
      </c>
      <c r="M19" s="119">
        <v>1497.384951774379</v>
      </c>
      <c r="N19" s="120">
        <f t="shared" si="0"/>
        <v>537.79999999999995</v>
      </c>
      <c r="O19" s="119">
        <f t="shared" si="1"/>
        <v>316.89999999999998</v>
      </c>
      <c r="P19" s="119">
        <v>100</v>
      </c>
      <c r="Q19" s="121">
        <v>0</v>
      </c>
      <c r="R19" s="120">
        <v>0</v>
      </c>
      <c r="S19" s="120">
        <v>0</v>
      </c>
      <c r="T19" s="120">
        <v>0</v>
      </c>
      <c r="U19" s="119">
        <v>1597.384951774379</v>
      </c>
      <c r="V19" s="120">
        <f t="shared" si="2"/>
        <v>537.79999999999995</v>
      </c>
      <c r="W19" s="119">
        <f t="shared" si="3"/>
        <v>316.89999999999998</v>
      </c>
    </row>
    <row r="20" spans="2:23" x14ac:dyDescent="0.25">
      <c r="B20" s="124">
        <f t="shared" si="4"/>
        <v>2026</v>
      </c>
      <c r="C20" s="121">
        <v>0</v>
      </c>
      <c r="D20" s="121">
        <v>0</v>
      </c>
      <c r="E20" s="123">
        <v>0</v>
      </c>
      <c r="F20" s="122">
        <v>1149.3</v>
      </c>
      <c r="G20" s="122">
        <v>499.3</v>
      </c>
      <c r="H20" s="122">
        <v>329.6</v>
      </c>
      <c r="I20" s="121">
        <v>0</v>
      </c>
      <c r="J20" s="120">
        <v>0</v>
      </c>
      <c r="K20" s="120">
        <v>0</v>
      </c>
      <c r="L20" s="120">
        <v>0</v>
      </c>
      <c r="M20" s="119">
        <v>1490.3898321626364</v>
      </c>
      <c r="N20" s="120">
        <f t="shared" si="0"/>
        <v>499.3</v>
      </c>
      <c r="O20" s="119">
        <f t="shared" si="1"/>
        <v>329.6</v>
      </c>
      <c r="P20" s="119">
        <v>100</v>
      </c>
      <c r="Q20" s="121">
        <v>0</v>
      </c>
      <c r="R20" s="120">
        <v>0</v>
      </c>
      <c r="S20" s="120">
        <v>0</v>
      </c>
      <c r="T20" s="120">
        <v>0</v>
      </c>
      <c r="U20" s="119">
        <v>1590.3898321626364</v>
      </c>
      <c r="V20" s="120">
        <f t="shared" si="2"/>
        <v>499.3</v>
      </c>
      <c r="W20" s="119">
        <f t="shared" si="3"/>
        <v>329.6</v>
      </c>
    </row>
    <row r="21" spans="2:23" x14ac:dyDescent="0.25">
      <c r="B21" s="124">
        <f t="shared" si="4"/>
        <v>2027</v>
      </c>
      <c r="C21" s="121">
        <v>0</v>
      </c>
      <c r="D21" s="121">
        <v>0</v>
      </c>
      <c r="E21" s="123">
        <v>0</v>
      </c>
      <c r="F21" s="122">
        <v>1149.3</v>
      </c>
      <c r="G21" s="122">
        <v>500</v>
      </c>
      <c r="H21" s="122">
        <v>343.4</v>
      </c>
      <c r="I21" s="121">
        <v>0</v>
      </c>
      <c r="J21" s="120">
        <v>0</v>
      </c>
      <c r="K21" s="120">
        <v>0</v>
      </c>
      <c r="L21" s="120">
        <v>0</v>
      </c>
      <c r="M21" s="119">
        <v>1478.8692715288205</v>
      </c>
      <c r="N21" s="120">
        <f t="shared" si="0"/>
        <v>500</v>
      </c>
      <c r="O21" s="119">
        <f t="shared" si="1"/>
        <v>343.4</v>
      </c>
      <c r="P21" s="119">
        <v>100</v>
      </c>
      <c r="Q21" s="121">
        <v>0</v>
      </c>
      <c r="R21" s="120">
        <v>0</v>
      </c>
      <c r="S21" s="120">
        <v>0</v>
      </c>
      <c r="T21" s="120">
        <v>0</v>
      </c>
      <c r="U21" s="119">
        <v>1578.8692715288205</v>
      </c>
      <c r="V21" s="120">
        <f t="shared" si="2"/>
        <v>500</v>
      </c>
      <c r="W21" s="119">
        <f t="shared" si="3"/>
        <v>343.4</v>
      </c>
    </row>
    <row r="22" spans="2:23" x14ac:dyDescent="0.25">
      <c r="B22" s="124">
        <f t="shared" si="4"/>
        <v>2028</v>
      </c>
      <c r="C22" s="121">
        <v>0</v>
      </c>
      <c r="D22" s="121">
        <v>0</v>
      </c>
      <c r="E22" s="123">
        <v>0</v>
      </c>
      <c r="F22" s="122">
        <v>1149.3</v>
      </c>
      <c r="G22" s="122">
        <v>1247</v>
      </c>
      <c r="H22" s="122">
        <v>357.4</v>
      </c>
      <c r="I22" s="121">
        <v>0</v>
      </c>
      <c r="J22" s="120">
        <v>0</v>
      </c>
      <c r="K22" s="120">
        <v>0</v>
      </c>
      <c r="L22" s="120">
        <v>0</v>
      </c>
      <c r="M22" s="119">
        <v>1491.0035628594212</v>
      </c>
      <c r="N22" s="120">
        <f t="shared" si="0"/>
        <v>1247</v>
      </c>
      <c r="O22" s="119">
        <f t="shared" si="1"/>
        <v>357.4</v>
      </c>
      <c r="P22" s="119">
        <v>100</v>
      </c>
      <c r="Q22" s="121">
        <v>0</v>
      </c>
      <c r="R22" s="120">
        <v>0</v>
      </c>
      <c r="S22" s="120">
        <v>0</v>
      </c>
      <c r="T22" s="120">
        <v>0</v>
      </c>
      <c r="U22" s="119">
        <v>1591.0035628594212</v>
      </c>
      <c r="V22" s="120">
        <f t="shared" si="2"/>
        <v>1247</v>
      </c>
      <c r="W22" s="119">
        <f t="shared" si="3"/>
        <v>357.4</v>
      </c>
    </row>
    <row r="23" spans="2:23" x14ac:dyDescent="0.25">
      <c r="B23" s="124">
        <f t="shared" si="4"/>
        <v>2029</v>
      </c>
      <c r="C23" s="121">
        <v>0</v>
      </c>
      <c r="D23" s="121">
        <v>0</v>
      </c>
      <c r="E23" s="123">
        <v>0</v>
      </c>
      <c r="F23" s="122">
        <v>1149.3</v>
      </c>
      <c r="G23" s="122">
        <v>1575</v>
      </c>
      <c r="H23" s="122">
        <v>757.9</v>
      </c>
      <c r="I23" s="121">
        <v>0</v>
      </c>
      <c r="J23" s="120">
        <v>0</v>
      </c>
      <c r="K23" s="120">
        <v>0</v>
      </c>
      <c r="L23" s="120">
        <v>0</v>
      </c>
      <c r="M23" s="119">
        <v>1488.7851319303775</v>
      </c>
      <c r="N23" s="120">
        <f t="shared" si="0"/>
        <v>1488.7851319303775</v>
      </c>
      <c r="O23" s="119">
        <f t="shared" si="1"/>
        <v>757.9</v>
      </c>
      <c r="P23" s="119">
        <v>100</v>
      </c>
      <c r="Q23" s="121">
        <v>0</v>
      </c>
      <c r="R23" s="120">
        <v>0</v>
      </c>
      <c r="S23" s="120">
        <v>0</v>
      </c>
      <c r="T23" s="120">
        <v>0</v>
      </c>
      <c r="U23" s="119">
        <v>1588.7851319303775</v>
      </c>
      <c r="V23" s="120">
        <f t="shared" si="2"/>
        <v>1575</v>
      </c>
      <c r="W23" s="119">
        <f t="shared" si="3"/>
        <v>757.9</v>
      </c>
    </row>
    <row r="24" spans="2:23" x14ac:dyDescent="0.25">
      <c r="B24" s="124">
        <f t="shared" si="4"/>
        <v>2030</v>
      </c>
      <c r="C24" s="121">
        <v>0</v>
      </c>
      <c r="D24" s="121">
        <v>0</v>
      </c>
      <c r="E24" s="123">
        <v>650.84799999999996</v>
      </c>
      <c r="F24" s="122">
        <v>1750.2</v>
      </c>
      <c r="G24" s="122">
        <v>1575</v>
      </c>
      <c r="H24" s="122">
        <v>793.6</v>
      </c>
      <c r="I24" s="121">
        <v>0</v>
      </c>
      <c r="J24" s="120">
        <v>0</v>
      </c>
      <c r="K24" s="120">
        <v>352.88227929386534</v>
      </c>
      <c r="L24" s="120">
        <v>94.9422</v>
      </c>
      <c r="M24" s="119">
        <v>1067.8485842861644</v>
      </c>
      <c r="N24" s="120">
        <f t="shared" si="0"/>
        <v>1067.8485842861644</v>
      </c>
      <c r="O24" s="119">
        <f t="shared" si="1"/>
        <v>793.6</v>
      </c>
      <c r="P24" s="119">
        <v>100</v>
      </c>
      <c r="Q24" s="121">
        <v>0</v>
      </c>
      <c r="R24" s="120">
        <v>0</v>
      </c>
      <c r="S24" s="120">
        <v>352.88227929386534</v>
      </c>
      <c r="T24" s="120">
        <v>94.9422</v>
      </c>
      <c r="U24" s="119">
        <v>1167.8485842861644</v>
      </c>
      <c r="V24" s="120">
        <f t="shared" si="2"/>
        <v>1167.8485842861644</v>
      </c>
      <c r="W24" s="119">
        <f t="shared" si="3"/>
        <v>793.6</v>
      </c>
    </row>
    <row r="25" spans="2:23" x14ac:dyDescent="0.25">
      <c r="B25" s="124">
        <f t="shared" si="4"/>
        <v>2031</v>
      </c>
      <c r="C25" s="121">
        <v>0</v>
      </c>
      <c r="D25" s="121">
        <v>0</v>
      </c>
      <c r="E25" s="123">
        <v>745.45699999999999</v>
      </c>
      <c r="F25" s="122">
        <v>1750.2</v>
      </c>
      <c r="G25" s="122">
        <v>1575</v>
      </c>
      <c r="H25" s="122">
        <v>809.4</v>
      </c>
      <c r="I25" s="121">
        <v>0</v>
      </c>
      <c r="J25" s="120">
        <v>0</v>
      </c>
      <c r="K25" s="120">
        <v>414.19191422100243</v>
      </c>
      <c r="L25" s="120">
        <v>94.9422</v>
      </c>
      <c r="M25" s="119">
        <v>1003.6142804375967</v>
      </c>
      <c r="N25" s="120">
        <f t="shared" si="0"/>
        <v>1003.6142804375967</v>
      </c>
      <c r="O25" s="119">
        <f t="shared" si="1"/>
        <v>809.4</v>
      </c>
      <c r="P25" s="119">
        <v>100</v>
      </c>
      <c r="Q25" s="121">
        <v>0</v>
      </c>
      <c r="R25" s="120">
        <v>0</v>
      </c>
      <c r="S25" s="120">
        <v>414.19191422100243</v>
      </c>
      <c r="T25" s="120">
        <v>94.9422</v>
      </c>
      <c r="U25" s="119">
        <v>1103.6142804375968</v>
      </c>
      <c r="V25" s="120">
        <f t="shared" si="2"/>
        <v>1103.6142804375968</v>
      </c>
      <c r="W25" s="119">
        <f t="shared" si="3"/>
        <v>809.4</v>
      </c>
    </row>
    <row r="26" spans="2:23" x14ac:dyDescent="0.25">
      <c r="B26" s="124">
        <f t="shared" si="4"/>
        <v>2032</v>
      </c>
      <c r="C26" s="121">
        <v>0</v>
      </c>
      <c r="D26" s="121">
        <v>0</v>
      </c>
      <c r="E26" s="123">
        <v>877.75200000000007</v>
      </c>
      <c r="F26" s="122">
        <v>1750.2</v>
      </c>
      <c r="G26" s="122">
        <v>1575</v>
      </c>
      <c r="H26" s="122">
        <v>776.4</v>
      </c>
      <c r="I26" s="121">
        <v>0</v>
      </c>
      <c r="J26" s="120">
        <v>0</v>
      </c>
      <c r="K26" s="120">
        <v>498.60621187280645</v>
      </c>
      <c r="L26" s="120">
        <v>94.9422</v>
      </c>
      <c r="M26" s="119">
        <v>916.59648538360477</v>
      </c>
      <c r="N26" s="120">
        <f t="shared" si="0"/>
        <v>916.59648538360477</v>
      </c>
      <c r="O26" s="119">
        <f t="shared" si="1"/>
        <v>776.4</v>
      </c>
      <c r="P26" s="119">
        <v>100</v>
      </c>
      <c r="Q26" s="121">
        <v>0</v>
      </c>
      <c r="R26" s="120">
        <v>0</v>
      </c>
      <c r="S26" s="120">
        <v>498.60621187280645</v>
      </c>
      <c r="T26" s="120">
        <v>94.9422</v>
      </c>
      <c r="U26" s="119">
        <v>1016.5964853836048</v>
      </c>
      <c r="V26" s="120">
        <f t="shared" si="2"/>
        <v>1016.5964853836048</v>
      </c>
      <c r="W26" s="119">
        <f t="shared" si="3"/>
        <v>776.4</v>
      </c>
    </row>
    <row r="27" spans="2:23" x14ac:dyDescent="0.25">
      <c r="B27" s="124">
        <f t="shared" si="4"/>
        <v>2033</v>
      </c>
      <c r="C27" s="121">
        <v>0</v>
      </c>
      <c r="D27" s="121">
        <v>0</v>
      </c>
      <c r="E27" s="123">
        <v>1854.098</v>
      </c>
      <c r="F27" s="122">
        <v>2550.1999999999998</v>
      </c>
      <c r="G27" s="122">
        <v>1575</v>
      </c>
      <c r="H27" s="122">
        <v>867.7</v>
      </c>
      <c r="I27" s="121">
        <v>0</v>
      </c>
      <c r="J27" s="120">
        <v>0</v>
      </c>
      <c r="K27" s="120">
        <v>1089.3929582060236</v>
      </c>
      <c r="L27" s="120">
        <v>103.727</v>
      </c>
      <c r="M27" s="119">
        <v>314.85653062346961</v>
      </c>
      <c r="N27" s="120">
        <f t="shared" si="0"/>
        <v>314.85653062346961</v>
      </c>
      <c r="O27" s="119">
        <f t="shared" si="1"/>
        <v>314.85653062346961</v>
      </c>
      <c r="P27" s="119">
        <v>100</v>
      </c>
      <c r="Q27" s="121">
        <v>0</v>
      </c>
      <c r="R27" s="120">
        <v>0</v>
      </c>
      <c r="S27" s="120">
        <v>1089.3929582060236</v>
      </c>
      <c r="T27" s="120">
        <v>103.727</v>
      </c>
      <c r="U27" s="119">
        <v>414.85653062346961</v>
      </c>
      <c r="V27" s="120">
        <f t="shared" si="2"/>
        <v>414.85653062346961</v>
      </c>
      <c r="W27" s="119">
        <f t="shared" si="3"/>
        <v>414.85653062346961</v>
      </c>
    </row>
    <row r="28" spans="2:23" x14ac:dyDescent="0.25">
      <c r="B28" s="124">
        <f t="shared" si="4"/>
        <v>2034</v>
      </c>
      <c r="C28" s="121">
        <v>0</v>
      </c>
      <c r="D28" s="121">
        <v>0</v>
      </c>
      <c r="E28" s="123">
        <v>1854.098</v>
      </c>
      <c r="F28" s="122">
        <v>2550.1999999999998</v>
      </c>
      <c r="G28" s="122">
        <v>1564.4</v>
      </c>
      <c r="H28" s="122">
        <v>924.1</v>
      </c>
      <c r="I28" s="121">
        <v>0</v>
      </c>
      <c r="J28" s="120">
        <v>0</v>
      </c>
      <c r="K28" s="120">
        <v>1089.3929582060236</v>
      </c>
      <c r="L28" s="120">
        <v>103.727</v>
      </c>
      <c r="M28" s="119">
        <v>314.6935074669085</v>
      </c>
      <c r="N28" s="120">
        <f t="shared" si="0"/>
        <v>314.6935074669085</v>
      </c>
      <c r="O28" s="119">
        <f t="shared" si="1"/>
        <v>314.6935074669085</v>
      </c>
      <c r="P28" s="119">
        <v>100</v>
      </c>
      <c r="Q28" s="121">
        <v>0</v>
      </c>
      <c r="R28" s="120">
        <v>0</v>
      </c>
      <c r="S28" s="120">
        <v>1089.3929582060236</v>
      </c>
      <c r="T28" s="120">
        <v>103.727</v>
      </c>
      <c r="U28" s="119">
        <v>414.6935074669085</v>
      </c>
      <c r="V28" s="120">
        <f t="shared" si="2"/>
        <v>414.6935074669085</v>
      </c>
      <c r="W28" s="119">
        <f t="shared" si="3"/>
        <v>414.6935074669085</v>
      </c>
    </row>
    <row r="29" spans="2:23" x14ac:dyDescent="0.25">
      <c r="B29" s="124">
        <f t="shared" si="4"/>
        <v>2035</v>
      </c>
      <c r="C29" s="121">
        <v>0</v>
      </c>
      <c r="D29" s="121">
        <v>0</v>
      </c>
      <c r="E29" s="123">
        <v>1860.098</v>
      </c>
      <c r="F29" s="122">
        <v>2882.8159999999998</v>
      </c>
      <c r="G29" s="122">
        <v>1575</v>
      </c>
      <c r="H29" s="122">
        <v>1031.4000000000001</v>
      </c>
      <c r="I29" s="121">
        <v>0</v>
      </c>
      <c r="J29" s="120">
        <v>0</v>
      </c>
      <c r="K29" s="120">
        <v>1091.8852966484308</v>
      </c>
      <c r="L29" s="120">
        <v>103.727</v>
      </c>
      <c r="M29" s="119">
        <v>312.03896098372326</v>
      </c>
      <c r="N29" s="120">
        <f t="shared" si="0"/>
        <v>312.03896098372326</v>
      </c>
      <c r="O29" s="119">
        <f t="shared" si="1"/>
        <v>312.03896098372326</v>
      </c>
      <c r="P29" s="119">
        <v>100</v>
      </c>
      <c r="Q29" s="121">
        <v>0</v>
      </c>
      <c r="R29" s="120">
        <v>0</v>
      </c>
      <c r="S29" s="120">
        <v>1091.8852966484308</v>
      </c>
      <c r="T29" s="120">
        <v>103.727</v>
      </c>
      <c r="U29" s="119">
        <v>412.03896098372326</v>
      </c>
      <c r="V29" s="120">
        <f t="shared" si="2"/>
        <v>412.03896098372326</v>
      </c>
      <c r="W29" s="119">
        <f t="shared" si="3"/>
        <v>412.03896098372326</v>
      </c>
    </row>
    <row r="30" spans="2:23" x14ac:dyDescent="0.25">
      <c r="B30" s="124">
        <f t="shared" si="4"/>
        <v>2036</v>
      </c>
      <c r="C30" s="121">
        <v>0</v>
      </c>
      <c r="D30" s="121">
        <v>0</v>
      </c>
      <c r="E30" s="123">
        <v>1860.098</v>
      </c>
      <c r="F30" s="122">
        <v>3031.9259999999995</v>
      </c>
      <c r="G30" s="122">
        <v>1544.3</v>
      </c>
      <c r="H30" s="122">
        <v>1086</v>
      </c>
      <c r="I30" s="121">
        <v>0</v>
      </c>
      <c r="J30" s="120">
        <v>0</v>
      </c>
      <c r="K30" s="120">
        <v>1091.8852966484308</v>
      </c>
      <c r="L30" s="120">
        <v>103.727</v>
      </c>
      <c r="M30" s="119">
        <v>311.87756398314883</v>
      </c>
      <c r="N30" s="120">
        <f t="shared" si="0"/>
        <v>311.87756398314883</v>
      </c>
      <c r="O30" s="119">
        <f t="shared" si="1"/>
        <v>311.87756398314883</v>
      </c>
      <c r="P30" s="119">
        <v>100</v>
      </c>
      <c r="Q30" s="121">
        <v>0</v>
      </c>
      <c r="R30" s="120">
        <v>0</v>
      </c>
      <c r="S30" s="120">
        <v>1091.8852966484308</v>
      </c>
      <c r="T30" s="120">
        <v>103.727</v>
      </c>
      <c r="U30" s="119">
        <v>411.87756398314883</v>
      </c>
      <c r="V30" s="120">
        <f t="shared" si="2"/>
        <v>411.87756398314883</v>
      </c>
      <c r="W30" s="119">
        <f t="shared" si="3"/>
        <v>411.87756398314883</v>
      </c>
    </row>
    <row r="31" spans="2:23" x14ac:dyDescent="0.25">
      <c r="B31" s="124">
        <f t="shared" si="4"/>
        <v>2037</v>
      </c>
      <c r="C31" s="121">
        <v>0</v>
      </c>
      <c r="D31" s="121">
        <v>0</v>
      </c>
      <c r="E31" s="123">
        <v>1860.098</v>
      </c>
      <c r="F31" s="122">
        <v>3031.9259999999995</v>
      </c>
      <c r="G31" s="122">
        <v>0</v>
      </c>
      <c r="H31" s="122">
        <v>0</v>
      </c>
      <c r="I31" s="121">
        <v>0</v>
      </c>
      <c r="J31" s="120">
        <v>0</v>
      </c>
      <c r="K31" s="120">
        <v>1091.8852966484308</v>
      </c>
      <c r="L31" s="120">
        <v>103.727</v>
      </c>
      <c r="M31" s="119">
        <v>198.89597396757685</v>
      </c>
      <c r="N31" s="120">
        <f t="shared" si="0"/>
        <v>0</v>
      </c>
      <c r="O31" s="119">
        <f t="shared" si="1"/>
        <v>0</v>
      </c>
      <c r="P31" s="119">
        <v>100</v>
      </c>
      <c r="Q31" s="121">
        <v>0</v>
      </c>
      <c r="R31" s="120">
        <v>0</v>
      </c>
      <c r="S31" s="120">
        <v>1091.8852966484308</v>
      </c>
      <c r="T31" s="120">
        <v>103.727</v>
      </c>
      <c r="U31" s="119">
        <v>298.89597396757682</v>
      </c>
      <c r="V31" s="120">
        <f t="shared" si="2"/>
        <v>0</v>
      </c>
      <c r="W31" s="119">
        <f t="shared" si="3"/>
        <v>0</v>
      </c>
    </row>
    <row r="32" spans="2:23" x14ac:dyDescent="0.25">
      <c r="B32" s="124">
        <f t="shared" si="4"/>
        <v>2038</v>
      </c>
      <c r="C32" s="121">
        <v>0</v>
      </c>
      <c r="D32" s="121">
        <v>0</v>
      </c>
      <c r="E32" s="123">
        <v>1860.098</v>
      </c>
      <c r="F32" s="122">
        <v>3031.9259999999995</v>
      </c>
      <c r="G32" s="122">
        <v>0</v>
      </c>
      <c r="H32" s="122">
        <v>0</v>
      </c>
      <c r="I32" s="121">
        <v>0</v>
      </c>
      <c r="J32" s="120">
        <v>0</v>
      </c>
      <c r="K32" s="120">
        <v>1091.8852966484308</v>
      </c>
      <c r="L32" s="120">
        <v>103.727</v>
      </c>
      <c r="M32" s="119">
        <v>208.46118690208536</v>
      </c>
      <c r="N32" s="120">
        <f t="shared" si="0"/>
        <v>0</v>
      </c>
      <c r="O32" s="119">
        <f t="shared" si="1"/>
        <v>0</v>
      </c>
      <c r="P32" s="119">
        <v>100</v>
      </c>
      <c r="Q32" s="121">
        <v>0</v>
      </c>
      <c r="R32" s="120">
        <v>0</v>
      </c>
      <c r="S32" s="120">
        <v>1091.8852966484308</v>
      </c>
      <c r="T32" s="120">
        <v>103.727</v>
      </c>
      <c r="U32" s="119">
        <v>308.46118690208533</v>
      </c>
      <c r="V32" s="120">
        <f t="shared" si="2"/>
        <v>0</v>
      </c>
      <c r="W32" s="119">
        <f t="shared" si="3"/>
        <v>0</v>
      </c>
    </row>
    <row r="33" spans="1:23" x14ac:dyDescent="0.25">
      <c r="B33" s="124">
        <f t="shared" si="4"/>
        <v>2039</v>
      </c>
      <c r="C33" s="121">
        <v>0</v>
      </c>
      <c r="D33" s="121">
        <v>0</v>
      </c>
      <c r="E33" s="123">
        <v>1860.098</v>
      </c>
      <c r="F33" s="122">
        <v>3031.9259999999995</v>
      </c>
      <c r="G33" s="122">
        <v>0</v>
      </c>
      <c r="H33" s="122">
        <v>0</v>
      </c>
      <c r="I33" s="121">
        <v>0</v>
      </c>
      <c r="J33" s="120">
        <v>0</v>
      </c>
      <c r="K33" s="120">
        <v>1091.8852966484308</v>
      </c>
      <c r="L33" s="120">
        <v>103.727</v>
      </c>
      <c r="M33" s="119">
        <v>207.32819877191719</v>
      </c>
      <c r="N33" s="120">
        <f t="shared" si="0"/>
        <v>0</v>
      </c>
      <c r="O33" s="119">
        <f t="shared" si="1"/>
        <v>0</v>
      </c>
      <c r="P33" s="119">
        <v>100</v>
      </c>
      <c r="Q33" s="121">
        <v>0</v>
      </c>
      <c r="R33" s="120">
        <v>0</v>
      </c>
      <c r="S33" s="120">
        <v>1091.8852966484308</v>
      </c>
      <c r="T33" s="120">
        <v>103.727</v>
      </c>
      <c r="U33" s="119">
        <v>207.32819877191719</v>
      </c>
      <c r="V33" s="120">
        <f t="shared" si="2"/>
        <v>0</v>
      </c>
      <c r="W33" s="119">
        <f t="shared" si="3"/>
        <v>0</v>
      </c>
    </row>
    <row r="34" spans="1:23" x14ac:dyDescent="0.25">
      <c r="B34" s="124">
        <f t="shared" si="4"/>
        <v>2040</v>
      </c>
      <c r="C34" s="121">
        <v>0</v>
      </c>
      <c r="D34" s="121">
        <v>0</v>
      </c>
      <c r="E34" s="123">
        <v>1860.098</v>
      </c>
      <c r="F34" s="122">
        <v>3031.9259999999995</v>
      </c>
      <c r="G34" s="122">
        <v>0</v>
      </c>
      <c r="H34" s="122">
        <v>0</v>
      </c>
      <c r="I34" s="121">
        <v>0</v>
      </c>
      <c r="J34" s="120">
        <v>0</v>
      </c>
      <c r="K34" s="120">
        <v>1091.8852966484308</v>
      </c>
      <c r="L34" s="120">
        <v>103.727</v>
      </c>
      <c r="M34" s="119">
        <v>237.30000558240212</v>
      </c>
      <c r="N34" s="120">
        <f t="shared" si="0"/>
        <v>0</v>
      </c>
      <c r="O34" s="119">
        <f t="shared" si="1"/>
        <v>0</v>
      </c>
      <c r="P34" s="119">
        <v>100</v>
      </c>
      <c r="Q34" s="121">
        <v>0</v>
      </c>
      <c r="R34" s="120">
        <v>0</v>
      </c>
      <c r="S34" s="120">
        <v>1091.8852966484308</v>
      </c>
      <c r="T34" s="120">
        <v>103.727</v>
      </c>
      <c r="U34" s="119">
        <v>237.30000558240212</v>
      </c>
      <c r="V34" s="120">
        <f t="shared" si="2"/>
        <v>0</v>
      </c>
      <c r="W34" s="119">
        <f t="shared" si="3"/>
        <v>0</v>
      </c>
    </row>
    <row r="35" spans="1:23" x14ac:dyDescent="0.25">
      <c r="B35" s="124">
        <f t="shared" si="4"/>
        <v>2041</v>
      </c>
      <c r="C35" s="121">
        <v>0</v>
      </c>
      <c r="D35" s="121">
        <v>0</v>
      </c>
      <c r="E35" s="123">
        <v>1860.098</v>
      </c>
      <c r="F35" s="122">
        <v>3031.9259999999995</v>
      </c>
      <c r="G35" s="122">
        <v>0</v>
      </c>
      <c r="H35" s="122">
        <v>0</v>
      </c>
      <c r="I35" s="121">
        <v>0</v>
      </c>
      <c r="J35" s="120">
        <v>0</v>
      </c>
      <c r="K35" s="120">
        <v>1091.8852966484308</v>
      </c>
      <c r="L35" s="120">
        <v>103.727</v>
      </c>
      <c r="M35" s="119">
        <v>0</v>
      </c>
      <c r="N35" s="120">
        <f t="shared" si="0"/>
        <v>0</v>
      </c>
      <c r="O35" s="119">
        <f t="shared" si="1"/>
        <v>0</v>
      </c>
      <c r="P35" s="119">
        <v>100</v>
      </c>
      <c r="Q35" s="121">
        <v>0</v>
      </c>
      <c r="R35" s="120">
        <v>0</v>
      </c>
      <c r="S35" s="120">
        <v>1091.8852966484308</v>
      </c>
      <c r="T35" s="120">
        <v>103.727</v>
      </c>
      <c r="U35" s="119">
        <v>0</v>
      </c>
      <c r="V35" s="120">
        <f t="shared" si="2"/>
        <v>0</v>
      </c>
      <c r="W35" s="119">
        <f t="shared" si="3"/>
        <v>0</v>
      </c>
    </row>
    <row r="36" spans="1:23" x14ac:dyDescent="0.25">
      <c r="B36" s="118">
        <f t="shared" si="4"/>
        <v>2042</v>
      </c>
      <c r="C36" s="115">
        <v>0</v>
      </c>
      <c r="D36" s="115">
        <v>0</v>
      </c>
      <c r="E36" s="117">
        <v>1860.098</v>
      </c>
      <c r="F36" s="116">
        <v>3031.9259999999995</v>
      </c>
      <c r="G36" s="116">
        <v>0</v>
      </c>
      <c r="H36" s="116">
        <v>0</v>
      </c>
      <c r="I36" s="115">
        <v>0</v>
      </c>
      <c r="J36" s="114">
        <v>0</v>
      </c>
      <c r="K36" s="114">
        <v>1091.8852966484308</v>
      </c>
      <c r="L36" s="114">
        <v>103.727</v>
      </c>
      <c r="M36" s="113">
        <v>0</v>
      </c>
      <c r="N36" s="114">
        <f t="shared" si="0"/>
        <v>0</v>
      </c>
      <c r="O36" s="113">
        <f t="shared" si="1"/>
        <v>0</v>
      </c>
      <c r="P36" s="113">
        <v>100</v>
      </c>
      <c r="Q36" s="115">
        <v>0</v>
      </c>
      <c r="R36" s="114">
        <v>0</v>
      </c>
      <c r="S36" s="114">
        <v>1091.8852966484308</v>
      </c>
      <c r="T36" s="114">
        <v>103.727</v>
      </c>
      <c r="U36" s="113">
        <v>0</v>
      </c>
      <c r="V36" s="114">
        <f t="shared" si="2"/>
        <v>0</v>
      </c>
      <c r="W36" s="113">
        <f t="shared" si="3"/>
        <v>0</v>
      </c>
    </row>
    <row r="37" spans="1:23" ht="20.25" customHeight="1" thickBot="1" x14ac:dyDescent="0.3">
      <c r="K37" s="86"/>
    </row>
    <row r="38" spans="1:23" ht="15.75" thickBot="1" x14ac:dyDescent="0.3">
      <c r="A38" s="112"/>
      <c r="B38" s="100" t="s">
        <v>95</v>
      </c>
      <c r="C38" s="99"/>
      <c r="D38" s="99"/>
      <c r="E38" s="99"/>
      <c r="F38" s="99"/>
      <c r="G38" s="99"/>
      <c r="H38" s="91" t="s">
        <v>104</v>
      </c>
      <c r="I38" s="90" t="s">
        <v>103</v>
      </c>
      <c r="J38" s="98"/>
      <c r="N38" s="98"/>
      <c r="O38" s="98"/>
    </row>
    <row r="39" spans="1:23" x14ac:dyDescent="0.25">
      <c r="B39" s="111" t="s">
        <v>123</v>
      </c>
      <c r="C39" s="110"/>
      <c r="D39" s="110"/>
      <c r="E39" s="110"/>
      <c r="F39" s="110"/>
      <c r="G39" s="110"/>
      <c r="H39" s="109">
        <v>1999.81</v>
      </c>
      <c r="I39" s="109">
        <v>2099.81</v>
      </c>
      <c r="J39" s="92"/>
      <c r="N39" s="92"/>
      <c r="O39" s="92"/>
    </row>
    <row r="40" spans="1:23" x14ac:dyDescent="0.25">
      <c r="B40" s="95" t="s">
        <v>109</v>
      </c>
      <c r="C40" s="94"/>
      <c r="D40" s="94"/>
      <c r="E40" s="94"/>
      <c r="F40" s="94"/>
      <c r="G40" s="94"/>
      <c r="H40" s="93">
        <f>+H43+H49+H52</f>
        <v>1195.6122966484309</v>
      </c>
      <c r="I40" s="93">
        <f>+I43+I49+I52</f>
        <v>1195.6122966484309</v>
      </c>
      <c r="J40" s="92"/>
      <c r="N40" s="92"/>
      <c r="O40" s="92"/>
    </row>
    <row r="41" spans="1:23" ht="15.75" thickBot="1" x14ac:dyDescent="0.3">
      <c r="H41" s="68"/>
    </row>
    <row r="42" spans="1:23" s="103" customFormat="1" ht="62.45" customHeight="1" thickBot="1" x14ac:dyDescent="0.3">
      <c r="A42" s="108"/>
      <c r="B42" s="100" t="str">
        <f>"CCCT Partial Displacement in  "&amp;A42</f>
        <v xml:space="preserve">CCCT Partial Displacement in  </v>
      </c>
      <c r="C42" s="102"/>
      <c r="D42" s="102"/>
      <c r="E42" s="102"/>
      <c r="F42" s="102"/>
      <c r="G42" s="102"/>
      <c r="H42" s="106" t="s">
        <v>104</v>
      </c>
      <c r="I42" s="105" t="s">
        <v>103</v>
      </c>
      <c r="J42" s="104"/>
      <c r="N42" s="104"/>
      <c r="O42" s="107" t="s">
        <v>122</v>
      </c>
      <c r="P42" s="91" t="s">
        <v>104</v>
      </c>
      <c r="Q42" s="90" t="s">
        <v>103</v>
      </c>
    </row>
    <row r="43" spans="1:23" x14ac:dyDescent="0.25">
      <c r="A43" s="70" t="s">
        <v>121</v>
      </c>
      <c r="B43" s="95" t="s">
        <v>109</v>
      </c>
      <c r="C43" s="94"/>
      <c r="D43" s="94"/>
      <c r="E43" s="94"/>
      <c r="F43" s="94"/>
      <c r="G43" s="94"/>
      <c r="H43" s="93">
        <f>MAX($I$11:$I$36)</f>
        <v>0</v>
      </c>
      <c r="I43" s="93">
        <f>MAX($Q$11:$Q$36)</f>
        <v>0</v>
      </c>
      <c r="J43" s="92"/>
      <c r="K43" s="68">
        <f>I43-H43</f>
        <v>0</v>
      </c>
      <c r="N43" s="92"/>
      <c r="O43" s="95" t="s">
        <v>109</v>
      </c>
      <c r="P43" s="93">
        <f>MAX($J$11:$J$36)</f>
        <v>0</v>
      </c>
      <c r="Q43" s="93">
        <f>MAX($R$11:$R$36)</f>
        <v>0</v>
      </c>
      <c r="R43" s="68">
        <f>Q43-P43</f>
        <v>0</v>
      </c>
    </row>
    <row r="44" spans="1:23" x14ac:dyDescent="0.25">
      <c r="H44" s="68"/>
    </row>
    <row r="45" spans="1:23" s="103" customFormat="1" ht="33.75" hidden="1" customHeight="1" thickBot="1" x14ac:dyDescent="0.3">
      <c r="A45" s="108"/>
      <c r="B45" s="107" t="str">
        <f>"Geothermal Partial Displacement in  "&amp;A45</f>
        <v xml:space="preserve">Geothermal Partial Displacement in  </v>
      </c>
      <c r="C45" s="102"/>
      <c r="D45" s="102"/>
      <c r="E45" s="102"/>
      <c r="F45" s="102"/>
      <c r="G45" s="102"/>
      <c r="H45" s="106" t="s">
        <v>104</v>
      </c>
      <c r="I45" s="105" t="s">
        <v>103</v>
      </c>
      <c r="J45" s="104"/>
    </row>
    <row r="46" spans="1:23" ht="15" hidden="1" customHeight="1" x14ac:dyDescent="0.25">
      <c r="A46" s="70" t="s">
        <v>120</v>
      </c>
      <c r="B46" s="95" t="s">
        <v>109</v>
      </c>
      <c r="C46" s="94"/>
      <c r="D46" s="94"/>
      <c r="E46" s="94"/>
      <c r="F46" s="94"/>
      <c r="G46" s="94"/>
      <c r="H46" s="93" t="e">
        <f>ROUND(INDEX(#REF!,MATCH($A$45,$B$11:$B$36,0),1),2)</f>
        <v>#REF!</v>
      </c>
      <c r="I46" s="93" t="e">
        <f>ROUND(INDEX(#REF!,MATCH($A$45,$B$11:$B$36,0),1),2)</f>
        <v>#REF!</v>
      </c>
      <c r="J46" s="92"/>
    </row>
    <row r="47" spans="1:23" ht="15.75" thickBot="1" x14ac:dyDescent="0.3">
      <c r="H47" s="68"/>
      <c r="O47" s="68" t="s">
        <v>119</v>
      </c>
      <c r="Q47" s="68" t="s">
        <v>118</v>
      </c>
      <c r="S47" s="68" t="s">
        <v>117</v>
      </c>
    </row>
    <row r="48" spans="1:23" ht="15.75" customHeight="1" thickBot="1" x14ac:dyDescent="0.3">
      <c r="A48" s="101"/>
      <c r="B48" s="100" t="str">
        <f>"Solar Partial Displacement in  "&amp;A48</f>
        <v xml:space="preserve">Solar Partial Displacement in  </v>
      </c>
      <c r="C48" s="102"/>
      <c r="D48" s="102"/>
      <c r="E48" s="102"/>
      <c r="F48" s="102"/>
      <c r="G48" s="102"/>
      <c r="H48" s="91" t="s">
        <v>104</v>
      </c>
      <c r="I48" s="90" t="s">
        <v>103</v>
      </c>
      <c r="J48" s="98"/>
      <c r="O48" s="169" t="s">
        <v>104</v>
      </c>
      <c r="P48" s="90" t="s">
        <v>103</v>
      </c>
      <c r="Q48" s="91" t="s">
        <v>104</v>
      </c>
      <c r="R48" s="90" t="s">
        <v>103</v>
      </c>
      <c r="S48" s="91" t="s">
        <v>104</v>
      </c>
      <c r="T48" s="90" t="s">
        <v>103</v>
      </c>
    </row>
    <row r="49" spans="1:26" x14ac:dyDescent="0.25">
      <c r="A49" s="70" t="s">
        <v>116</v>
      </c>
      <c r="B49" s="95" t="s">
        <v>109</v>
      </c>
      <c r="C49" s="94"/>
      <c r="D49" s="94"/>
      <c r="E49" s="94"/>
      <c r="F49" s="94"/>
      <c r="G49" s="94"/>
      <c r="H49" s="93">
        <f>MAX($K$11:$K$36)</f>
        <v>1091.8852966484308</v>
      </c>
      <c r="I49" s="93">
        <f>MAX($S$11:$S$36)</f>
        <v>1091.8852966484308</v>
      </c>
      <c r="J49" s="92"/>
      <c r="K49" s="68">
        <f>I49-H49</f>
        <v>0</v>
      </c>
      <c r="O49" s="68">
        <v>350.09693999533368</v>
      </c>
      <c r="P49" s="68">
        <v>350.09693999533368</v>
      </c>
      <c r="Q49" s="68">
        <v>479.33550179266581</v>
      </c>
      <c r="R49" s="68">
        <v>479.33550179266581</v>
      </c>
      <c r="S49" s="68">
        <v>262.45285486043122</v>
      </c>
      <c r="T49" s="68">
        <v>262.45285486043122</v>
      </c>
    </row>
    <row r="50" spans="1:26" ht="15.75" thickBot="1" x14ac:dyDescent="0.3">
      <c r="H50" s="68"/>
      <c r="P50" s="68">
        <f>P49-O49</f>
        <v>0</v>
      </c>
      <c r="R50" s="68">
        <f>R49-Q49</f>
        <v>0</v>
      </c>
      <c r="T50" s="68">
        <f>T49-S49</f>
        <v>0</v>
      </c>
    </row>
    <row r="51" spans="1:26" ht="15.75" customHeight="1" thickBot="1" x14ac:dyDescent="0.3">
      <c r="A51" s="101"/>
      <c r="B51" s="100" t="str">
        <f>"Wind Partial Displacement in  "&amp;A51</f>
        <v xml:space="preserve">Wind Partial Displacement in  </v>
      </c>
      <c r="C51" s="99"/>
      <c r="D51" s="99"/>
      <c r="E51" s="99"/>
      <c r="F51" s="99"/>
      <c r="G51" s="99"/>
      <c r="H51" s="91" t="s">
        <v>104</v>
      </c>
      <c r="I51" s="90" t="s">
        <v>103</v>
      </c>
      <c r="J51" s="98"/>
      <c r="O51" s="42" t="s">
        <v>115</v>
      </c>
      <c r="Q51" s="42" t="s">
        <v>114</v>
      </c>
      <c r="S51" s="97" t="s">
        <v>113</v>
      </c>
      <c r="U51" s="97" t="s">
        <v>112</v>
      </c>
      <c r="W51" s="96" t="s">
        <v>111</v>
      </c>
      <c r="Y51" s="96" t="s">
        <v>110</v>
      </c>
    </row>
    <row r="52" spans="1:26" ht="15.75" thickBot="1" x14ac:dyDescent="0.3">
      <c r="A52" s="70" t="s">
        <v>97</v>
      </c>
      <c r="B52" s="95" t="s">
        <v>109</v>
      </c>
      <c r="C52" s="94"/>
      <c r="D52" s="94"/>
      <c r="E52" s="94"/>
      <c r="F52" s="94"/>
      <c r="G52" s="94"/>
      <c r="H52" s="93">
        <f>MAX($L$11:$L$36)</f>
        <v>103.727</v>
      </c>
      <c r="I52" s="93">
        <f>MAX(T11:T36)</f>
        <v>103.727</v>
      </c>
      <c r="J52" s="92"/>
      <c r="K52" s="68">
        <f>I52-H52</f>
        <v>0</v>
      </c>
      <c r="O52" s="169" t="s">
        <v>104</v>
      </c>
      <c r="P52" s="90" t="s">
        <v>103</v>
      </c>
      <c r="Q52" s="91" t="s">
        <v>104</v>
      </c>
      <c r="R52" s="90" t="s">
        <v>103</v>
      </c>
      <c r="S52" s="91" t="s">
        <v>104</v>
      </c>
      <c r="T52" s="90" t="s">
        <v>103</v>
      </c>
      <c r="U52" s="91" t="s">
        <v>104</v>
      </c>
      <c r="V52" s="90" t="s">
        <v>103</v>
      </c>
      <c r="W52" s="91" t="s">
        <v>104</v>
      </c>
      <c r="X52" s="90" t="s">
        <v>103</v>
      </c>
      <c r="Y52" s="91" t="s">
        <v>104</v>
      </c>
      <c r="Z52" s="90" t="s">
        <v>103</v>
      </c>
    </row>
    <row r="53" spans="1:26" x14ac:dyDescent="0.25">
      <c r="O53" s="68">
        <v>0</v>
      </c>
      <c r="P53" s="68">
        <v>0</v>
      </c>
      <c r="Q53" s="68">
        <v>56.990600000000001</v>
      </c>
      <c r="R53" s="68">
        <v>56.990600000000001</v>
      </c>
      <c r="S53" s="68">
        <v>34.222800000000007</v>
      </c>
      <c r="T53" s="68">
        <v>34.222800000000007</v>
      </c>
      <c r="U53" s="68">
        <v>12.5136</v>
      </c>
      <c r="V53" s="68">
        <v>12.5136</v>
      </c>
      <c r="W53" s="68">
        <v>0</v>
      </c>
      <c r="X53" s="68">
        <v>0</v>
      </c>
      <c r="Y53" s="68">
        <v>0</v>
      </c>
      <c r="Z53" s="68">
        <v>0</v>
      </c>
    </row>
    <row r="54" spans="1:26" x14ac:dyDescent="0.25">
      <c r="E54" s="86" t="s">
        <v>108</v>
      </c>
      <c r="N54" s="84"/>
      <c r="O54" s="84"/>
      <c r="P54" s="68">
        <f>P53-O53</f>
        <v>0</v>
      </c>
      <c r="R54" s="68">
        <f>R53-Q53</f>
        <v>0</v>
      </c>
      <c r="T54" s="68">
        <f>T53-S53</f>
        <v>0</v>
      </c>
      <c r="V54" s="68">
        <f>V53-U53</f>
        <v>0</v>
      </c>
      <c r="X54" s="68">
        <f>X53-W53</f>
        <v>0</v>
      </c>
      <c r="Z54" s="68">
        <f>Z53-Y53</f>
        <v>0</v>
      </c>
    </row>
    <row r="55" spans="1:26" ht="15" customHeight="1" x14ac:dyDescent="0.25">
      <c r="A55" s="88" t="s">
        <v>107</v>
      </c>
      <c r="B55" s="88"/>
      <c r="C55" s="88"/>
      <c r="D55" s="89"/>
      <c r="E55" s="86"/>
      <c r="I55" s="85">
        <v>750</v>
      </c>
      <c r="J55" s="85"/>
      <c r="K55" s="68" t="s">
        <v>106</v>
      </c>
      <c r="N55" s="84"/>
      <c r="O55" s="84"/>
    </row>
    <row r="56" spans="1:26" ht="15" customHeight="1" x14ac:dyDescent="0.25">
      <c r="A56" s="88" t="s">
        <v>105</v>
      </c>
      <c r="B56" s="88"/>
      <c r="C56" s="88"/>
      <c r="D56" s="87"/>
      <c r="E56" s="86"/>
      <c r="I56" s="85">
        <v>36.5</v>
      </c>
      <c r="J56" s="85"/>
      <c r="N56" s="84"/>
      <c r="O56" s="84"/>
    </row>
    <row r="57" spans="1:26" x14ac:dyDescent="0.25">
      <c r="E57" s="80" t="s">
        <v>104</v>
      </c>
      <c r="F57" s="80" t="s">
        <v>103</v>
      </c>
      <c r="G57" s="79" t="s">
        <v>102</v>
      </c>
    </row>
    <row r="58" spans="1:26" ht="48.75" customHeight="1" x14ac:dyDescent="0.25">
      <c r="A58" s="192" t="s">
        <v>101</v>
      </c>
      <c r="B58" s="192"/>
      <c r="C58" s="192"/>
      <c r="D58" s="193"/>
      <c r="E58" s="83">
        <v>1</v>
      </c>
      <c r="F58" s="82">
        <v>1</v>
      </c>
      <c r="G58" s="79"/>
      <c r="H58" s="81"/>
    </row>
    <row r="59" spans="1:26" ht="27.75" customHeight="1" x14ac:dyDescent="0.25">
      <c r="A59" s="190" t="s">
        <v>100</v>
      </c>
      <c r="B59" s="190"/>
      <c r="C59" s="190"/>
      <c r="D59" s="191"/>
      <c r="E59" s="80">
        <f>$I$55*E58-($I$56*(1-E58))</f>
        <v>750</v>
      </c>
      <c r="F59" s="80">
        <f>$I$55*F58-($I$56*(1-F58))</f>
        <v>750</v>
      </c>
      <c r="G59" s="79">
        <f>F59-E59</f>
        <v>0</v>
      </c>
    </row>
    <row r="61" spans="1:26" x14ac:dyDescent="0.25">
      <c r="A61" s="78" t="s">
        <v>145</v>
      </c>
      <c r="B61" s="76"/>
      <c r="C61" s="76"/>
      <c r="D61" s="76"/>
      <c r="E61" s="76"/>
      <c r="F61" s="76"/>
      <c r="G61" s="76"/>
      <c r="H61" s="75"/>
    </row>
    <row r="62" spans="1:26" x14ac:dyDescent="0.25">
      <c r="A62" s="77"/>
      <c r="B62" s="76"/>
      <c r="C62" s="76"/>
      <c r="D62" s="76"/>
      <c r="E62" s="75">
        <f>880+$I$55</f>
        <v>1630</v>
      </c>
      <c r="F62" s="75">
        <f>880+$I$55</f>
        <v>1630</v>
      </c>
      <c r="G62" s="76"/>
      <c r="H62" s="75"/>
      <c r="K62" s="69"/>
    </row>
    <row r="63" spans="1:26" x14ac:dyDescent="0.25">
      <c r="A63" s="78" t="s">
        <v>99</v>
      </c>
      <c r="B63" s="76"/>
      <c r="C63" s="76"/>
      <c r="D63" s="76"/>
      <c r="E63" s="76"/>
      <c r="F63" s="76"/>
      <c r="G63" s="76"/>
      <c r="H63" s="75"/>
    </row>
    <row r="64" spans="1:26" x14ac:dyDescent="0.25">
      <c r="A64" s="77"/>
      <c r="B64" s="76"/>
      <c r="C64" s="76"/>
      <c r="D64" s="76"/>
      <c r="E64" s="75">
        <f>400+$I$55</f>
        <v>1150</v>
      </c>
      <c r="F64" s="75">
        <f>400+$I$55</f>
        <v>1150</v>
      </c>
      <c r="G64" s="76"/>
      <c r="H64" s="75"/>
    </row>
    <row r="65" spans="1:11" x14ac:dyDescent="0.25">
      <c r="A65" s="74" t="s">
        <v>146</v>
      </c>
      <c r="B65" s="72"/>
      <c r="C65" s="72"/>
      <c r="D65" s="72"/>
      <c r="E65" s="72"/>
      <c r="F65" s="72"/>
      <c r="G65" s="72"/>
      <c r="H65" s="71"/>
    </row>
    <row r="66" spans="1:11" x14ac:dyDescent="0.25">
      <c r="A66" s="73"/>
      <c r="B66" s="72"/>
      <c r="C66" s="72"/>
      <c r="D66" s="72"/>
      <c r="E66" s="71">
        <f>880+E59</f>
        <v>1630</v>
      </c>
      <c r="F66" s="71">
        <f>880+F59</f>
        <v>1630</v>
      </c>
      <c r="G66" s="72"/>
      <c r="H66" s="71"/>
      <c r="K66" s="69"/>
    </row>
    <row r="67" spans="1:11" x14ac:dyDescent="0.25">
      <c r="A67" s="74" t="s">
        <v>98</v>
      </c>
      <c r="B67" s="72"/>
      <c r="C67" s="72"/>
      <c r="D67" s="72"/>
      <c r="E67" s="72"/>
      <c r="F67" s="72"/>
      <c r="G67" s="72"/>
      <c r="H67" s="71"/>
    </row>
    <row r="68" spans="1:11" x14ac:dyDescent="0.25">
      <c r="A68" s="73"/>
      <c r="B68" s="72"/>
      <c r="C68" s="72"/>
      <c r="D68" s="72"/>
      <c r="E68" s="71">
        <f>400+E59</f>
        <v>1150</v>
      </c>
      <c r="F68" s="71">
        <f>400+F59</f>
        <v>1150</v>
      </c>
      <c r="G68" s="72"/>
      <c r="H68" s="71"/>
    </row>
  </sheetData>
  <mergeCells count="2">
    <mergeCell ref="A59:D59"/>
    <mergeCell ref="A58:D58"/>
  </mergeCells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Queue</vt:lpstr>
      <vt:lpstr>Displacement</vt:lpstr>
      <vt:lpstr>AC_Case</vt:lpstr>
      <vt:lpstr>Base_Case</vt:lpstr>
      <vt:lpstr>CC_E_Fixed</vt:lpstr>
      <vt:lpstr>CC_E_Gas</vt:lpstr>
      <vt:lpstr>CC_E_Tracking</vt:lpstr>
      <vt:lpstr>CC_E_Wind</vt:lpstr>
      <vt:lpstr>CC_W_Fixed</vt:lpstr>
      <vt:lpstr>CC_W_Gas</vt:lpstr>
      <vt:lpstr>CC_W_Tracking</vt:lpstr>
      <vt:lpstr>CC_W_Wind</vt:lpstr>
      <vt:lpstr>Queue!Print_Area</vt:lpstr>
      <vt:lpstr>Queue!Signed_MW</vt:lpstr>
    </vt:vector>
  </TitlesOfParts>
  <Company>Pacificorp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Alpay, Ebru</dc:creator>
  <cp:lastModifiedBy>Fred Nass</cp:lastModifiedBy>
  <dcterms:created xsi:type="dcterms:W3CDTF">2019-02-19T00:36:59Z</dcterms:created>
  <dcterms:modified xsi:type="dcterms:W3CDTF">2019-03-20T20:48:50Z</dcterms:modified>
</cp:coreProperties>
</file>