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Websites\Pscweb\utilities\electric\19docs\1903508\"/>
    </mc:Choice>
  </mc:AlternateContent>
  <bookViews>
    <workbookView xWindow="0" yWindow="0" windowWidth="28800" windowHeight="14235" tabRatio="996" activeTab="1"/>
  </bookViews>
  <sheets>
    <sheet name="10K to FF1 Inc Stmt" sheetId="1" r:id="rId1"/>
    <sheet name="IS Reconciliation" sheetId="14" r:id="rId2"/>
    <sheet name="Form 1" sheetId="9" r:id="rId3"/>
    <sheet name="CC- Taxes " sheetId="16" r:id="rId4"/>
    <sheet name="EE - Other Net &amp; Derivative P-L" sheetId="17" r:id="rId5"/>
    <sheet name="FF - Interest Exp" sheetId="18" r:id="rId6"/>
    <sheet name="PacifiCorp YTD" sheetId="20" r:id="rId7"/>
    <sheet name="Rtmkg FERC accts" sheetId="13"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______j1" localSheetId="6" hidden="1">{"PRINT",#N/A,TRUE,"APPA";"PRINT",#N/A,TRUE,"APS";"PRINT",#N/A,TRUE,"BHPL";"PRINT",#N/A,TRUE,"BHPL2";"PRINT",#N/A,TRUE,"CDWR";"PRINT",#N/A,TRUE,"EWEB";"PRINT",#N/A,TRUE,"LADWP";"PRINT",#N/A,TRUE,"NEVBASE"}</definedName>
    <definedName name="________j1" localSheetId="7"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localSheetId="6" hidden="1">{"PRINT",#N/A,TRUE,"APPA";"PRINT",#N/A,TRUE,"APS";"PRINT",#N/A,TRUE,"BHPL";"PRINT",#N/A,TRUE,"BHPL2";"PRINT",#N/A,TRUE,"CDWR";"PRINT",#N/A,TRUE,"EWEB";"PRINT",#N/A,TRUE,"LADWP";"PRINT",#N/A,TRUE,"NEVBASE"}</definedName>
    <definedName name="________j2" localSheetId="7"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localSheetId="6" hidden="1">{"PRINT",#N/A,TRUE,"APPA";"PRINT",#N/A,TRUE,"APS";"PRINT",#N/A,TRUE,"BHPL";"PRINT",#N/A,TRUE,"BHPL2";"PRINT",#N/A,TRUE,"CDWR";"PRINT",#N/A,TRUE,"EWEB";"PRINT",#N/A,TRUE,"LADWP";"PRINT",#N/A,TRUE,"NEVBASE"}</definedName>
    <definedName name="________j3" localSheetId="7"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localSheetId="6" hidden="1">{"PRINT",#N/A,TRUE,"APPA";"PRINT",#N/A,TRUE,"APS";"PRINT",#N/A,TRUE,"BHPL";"PRINT",#N/A,TRUE,"BHPL2";"PRINT",#N/A,TRUE,"CDWR";"PRINT",#N/A,TRUE,"EWEB";"PRINT",#N/A,TRUE,"LADWP";"PRINT",#N/A,TRUE,"NEVBASE"}</definedName>
    <definedName name="________j4" localSheetId="7"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localSheetId="6" hidden="1">{"PRINT",#N/A,TRUE,"APPA";"PRINT",#N/A,TRUE,"APS";"PRINT",#N/A,TRUE,"BHPL";"PRINT",#N/A,TRUE,"BHPL2";"PRINT",#N/A,TRUE,"CDWR";"PRINT",#N/A,TRUE,"EWEB";"PRINT",#N/A,TRUE,"LADWP";"PRINT",#N/A,TRUE,"NEVBASE"}</definedName>
    <definedName name="________j5" localSheetId="7"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j1" localSheetId="6" hidden="1">{"PRINT",#N/A,TRUE,"APPA";"PRINT",#N/A,TRUE,"APS";"PRINT",#N/A,TRUE,"BHPL";"PRINT",#N/A,TRUE,"BHPL2";"PRINT",#N/A,TRUE,"CDWR";"PRINT",#N/A,TRUE,"EWEB";"PRINT",#N/A,TRUE,"LADWP";"PRINT",#N/A,TRUE,"NEVBASE"}</definedName>
    <definedName name="_______j1" localSheetId="7"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6" hidden="1">{"PRINT",#N/A,TRUE,"APPA";"PRINT",#N/A,TRUE,"APS";"PRINT",#N/A,TRUE,"BHPL";"PRINT",#N/A,TRUE,"BHPL2";"PRINT",#N/A,TRUE,"CDWR";"PRINT",#N/A,TRUE,"EWEB";"PRINT",#N/A,TRUE,"LADWP";"PRINT",#N/A,TRUE,"NEVBASE"}</definedName>
    <definedName name="_______j2" localSheetId="7"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6" hidden="1">{"PRINT",#N/A,TRUE,"APPA";"PRINT",#N/A,TRUE,"APS";"PRINT",#N/A,TRUE,"BHPL";"PRINT",#N/A,TRUE,"BHPL2";"PRINT",#N/A,TRUE,"CDWR";"PRINT",#N/A,TRUE,"EWEB";"PRINT",#N/A,TRUE,"LADWP";"PRINT",#N/A,TRUE,"NEVBASE"}</definedName>
    <definedName name="_______j3" localSheetId="7"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6" hidden="1">{"PRINT",#N/A,TRUE,"APPA";"PRINT",#N/A,TRUE,"APS";"PRINT",#N/A,TRUE,"BHPL";"PRINT",#N/A,TRUE,"BHPL2";"PRINT",#N/A,TRUE,"CDWR";"PRINT",#N/A,TRUE,"EWEB";"PRINT",#N/A,TRUE,"LADWP";"PRINT",#N/A,TRUE,"NEVBASE"}</definedName>
    <definedName name="_______j4" localSheetId="7"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6" hidden="1">{"PRINT",#N/A,TRUE,"APPA";"PRINT",#N/A,TRUE,"APS";"PRINT",#N/A,TRUE,"BHPL";"PRINT",#N/A,TRUE,"BHPL2";"PRINT",#N/A,TRUE,"CDWR";"PRINT",#N/A,TRUE,"EWEB";"PRINT",#N/A,TRUE,"LADWP";"PRINT",#N/A,TRUE,"NEVBASE"}</definedName>
    <definedName name="_______j5" localSheetId="7"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j1" localSheetId="6" hidden="1">{"PRINT",#N/A,TRUE,"APPA";"PRINT",#N/A,TRUE,"APS";"PRINT",#N/A,TRUE,"BHPL";"PRINT",#N/A,TRUE,"BHPL2";"PRINT",#N/A,TRUE,"CDWR";"PRINT",#N/A,TRUE,"EWEB";"PRINT",#N/A,TRUE,"LADWP";"PRINT",#N/A,TRUE,"NEVBASE"}</definedName>
    <definedName name="______j1" localSheetId="7"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6" hidden="1">{"PRINT",#N/A,TRUE,"APPA";"PRINT",#N/A,TRUE,"APS";"PRINT",#N/A,TRUE,"BHPL";"PRINT",#N/A,TRUE,"BHPL2";"PRINT",#N/A,TRUE,"CDWR";"PRINT",#N/A,TRUE,"EWEB";"PRINT",#N/A,TRUE,"LADWP";"PRINT",#N/A,TRUE,"NEVBASE"}</definedName>
    <definedName name="______j2" localSheetId="7"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6" hidden="1">{"PRINT",#N/A,TRUE,"APPA";"PRINT",#N/A,TRUE,"APS";"PRINT",#N/A,TRUE,"BHPL";"PRINT",#N/A,TRUE,"BHPL2";"PRINT",#N/A,TRUE,"CDWR";"PRINT",#N/A,TRUE,"EWEB";"PRINT",#N/A,TRUE,"LADWP";"PRINT",#N/A,TRUE,"NEVBASE"}</definedName>
    <definedName name="______j3" localSheetId="7"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6" hidden="1">{"PRINT",#N/A,TRUE,"APPA";"PRINT",#N/A,TRUE,"APS";"PRINT",#N/A,TRUE,"BHPL";"PRINT",#N/A,TRUE,"BHPL2";"PRINT",#N/A,TRUE,"CDWR";"PRINT",#N/A,TRUE,"EWEB";"PRINT",#N/A,TRUE,"LADWP";"PRINT",#N/A,TRUE,"NEVBASE"}</definedName>
    <definedName name="______j4" localSheetId="7"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6" hidden="1">{"PRINT",#N/A,TRUE,"APPA";"PRINT",#N/A,TRUE,"APS";"PRINT",#N/A,TRUE,"BHPL";"PRINT",#N/A,TRUE,"BHPL2";"PRINT",#N/A,TRUE,"CDWR";"PRINT",#N/A,TRUE,"EWEB";"PRINT",#N/A,TRUE,"LADWP";"PRINT",#N/A,TRUE,"NEVBASE"}</definedName>
    <definedName name="______j5" localSheetId="7"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6" hidden="1">{#N/A,#N/A,FALSE,"Summary";#N/A,#N/A,FALSE,"SmPlants";#N/A,#N/A,FALSE,"Utah";#N/A,#N/A,FALSE,"Idaho";#N/A,#N/A,FALSE,"Lewis River";#N/A,#N/A,FALSE,"NrthUmpq";#N/A,#N/A,FALSE,"KlamRog"}</definedName>
    <definedName name="______OM1" localSheetId="7"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6" hidden="1">{"PRINT",#N/A,TRUE,"APPA";"PRINT",#N/A,TRUE,"APS";"PRINT",#N/A,TRUE,"BHPL";"PRINT",#N/A,TRUE,"BHPL2";"PRINT",#N/A,TRUE,"CDWR";"PRINT",#N/A,TRUE,"EWEB";"PRINT",#N/A,TRUE,"LADWP";"PRINT",#N/A,TRUE,"NEVBASE"}</definedName>
    <definedName name="_____j1" localSheetId="7"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6" hidden="1">{"PRINT",#N/A,TRUE,"APPA";"PRINT",#N/A,TRUE,"APS";"PRINT",#N/A,TRUE,"BHPL";"PRINT",#N/A,TRUE,"BHPL2";"PRINT",#N/A,TRUE,"CDWR";"PRINT",#N/A,TRUE,"EWEB";"PRINT",#N/A,TRUE,"LADWP";"PRINT",#N/A,TRUE,"NEVBASE"}</definedName>
    <definedName name="_____j2" localSheetId="7"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6" hidden="1">{"PRINT",#N/A,TRUE,"APPA";"PRINT",#N/A,TRUE,"APS";"PRINT",#N/A,TRUE,"BHPL";"PRINT",#N/A,TRUE,"BHPL2";"PRINT",#N/A,TRUE,"CDWR";"PRINT",#N/A,TRUE,"EWEB";"PRINT",#N/A,TRUE,"LADWP";"PRINT",#N/A,TRUE,"NEVBASE"}</definedName>
    <definedName name="_____j3" localSheetId="7"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6" hidden="1">{"PRINT",#N/A,TRUE,"APPA";"PRINT",#N/A,TRUE,"APS";"PRINT",#N/A,TRUE,"BHPL";"PRINT",#N/A,TRUE,"BHPL2";"PRINT",#N/A,TRUE,"CDWR";"PRINT",#N/A,TRUE,"EWEB";"PRINT",#N/A,TRUE,"LADWP";"PRINT",#N/A,TRUE,"NEVBASE"}</definedName>
    <definedName name="_____j4" localSheetId="7"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6" hidden="1">{"PRINT",#N/A,TRUE,"APPA";"PRINT",#N/A,TRUE,"APS";"PRINT",#N/A,TRUE,"BHPL";"PRINT",#N/A,TRUE,"BHPL2";"PRINT",#N/A,TRUE,"CDWR";"PRINT",#N/A,TRUE,"EWEB";"PRINT",#N/A,TRUE,"LADWP";"PRINT",#N/A,TRUE,"NEVBASE"}</definedName>
    <definedName name="_____j5" localSheetId="7"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6" hidden="1">{#N/A,#N/A,FALSE,"Summary";#N/A,#N/A,FALSE,"SmPlants";#N/A,#N/A,FALSE,"Utah";#N/A,#N/A,FALSE,"Idaho";#N/A,#N/A,FALSE,"Lewis River";#N/A,#N/A,FALSE,"NrthUmpq";#N/A,#N/A,FALSE,"KlamRog"}</definedName>
    <definedName name="_____OM1" localSheetId="7"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6" hidden="1">{"PRINT",#N/A,TRUE,"APPA";"PRINT",#N/A,TRUE,"APS";"PRINT",#N/A,TRUE,"BHPL";"PRINT",#N/A,TRUE,"BHPL2";"PRINT",#N/A,TRUE,"CDWR";"PRINT",#N/A,TRUE,"EWEB";"PRINT",#N/A,TRUE,"LADWP";"PRINT",#N/A,TRUE,"NEVBASE"}</definedName>
    <definedName name="____j1" localSheetId="7"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6" hidden="1">{"PRINT",#N/A,TRUE,"APPA";"PRINT",#N/A,TRUE,"APS";"PRINT",#N/A,TRUE,"BHPL";"PRINT",#N/A,TRUE,"BHPL2";"PRINT",#N/A,TRUE,"CDWR";"PRINT",#N/A,TRUE,"EWEB";"PRINT",#N/A,TRUE,"LADWP";"PRINT",#N/A,TRUE,"NEVBASE"}</definedName>
    <definedName name="____j2" localSheetId="7"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6" hidden="1">{"PRINT",#N/A,TRUE,"APPA";"PRINT",#N/A,TRUE,"APS";"PRINT",#N/A,TRUE,"BHPL";"PRINT",#N/A,TRUE,"BHPL2";"PRINT",#N/A,TRUE,"CDWR";"PRINT",#N/A,TRUE,"EWEB";"PRINT",#N/A,TRUE,"LADWP";"PRINT",#N/A,TRUE,"NEVBASE"}</definedName>
    <definedName name="____j3" localSheetId="7"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6" hidden="1">{"PRINT",#N/A,TRUE,"APPA";"PRINT",#N/A,TRUE,"APS";"PRINT",#N/A,TRUE,"BHPL";"PRINT",#N/A,TRUE,"BHPL2";"PRINT",#N/A,TRUE,"CDWR";"PRINT",#N/A,TRUE,"EWEB";"PRINT",#N/A,TRUE,"LADWP";"PRINT",#N/A,TRUE,"NEVBASE"}</definedName>
    <definedName name="____j4" localSheetId="7"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6" hidden="1">{"PRINT",#N/A,TRUE,"APPA";"PRINT",#N/A,TRUE,"APS";"PRINT",#N/A,TRUE,"BHPL";"PRINT",#N/A,TRUE,"BHPL2";"PRINT",#N/A,TRUE,"CDWR";"PRINT",#N/A,TRUE,"EWEB";"PRINT",#N/A,TRUE,"LADWP";"PRINT",#N/A,TRUE,"NEVBASE"}</definedName>
    <definedName name="____j5" localSheetId="7"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6" hidden="1">{#N/A,#N/A,FALSE,"Summary";#N/A,#N/A,FALSE,"SmPlants";#N/A,#N/A,FALSE,"Utah";#N/A,#N/A,FALSE,"Idaho";#N/A,#N/A,FALSE,"Lewis River";#N/A,#N/A,FALSE,"NrthUmpq";#N/A,#N/A,FALSE,"KlamRog"}</definedName>
    <definedName name="____OM1" localSheetId="7"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6" hidden="1">{"PRINT",#N/A,TRUE,"APPA";"PRINT",#N/A,TRUE,"APS";"PRINT",#N/A,TRUE,"BHPL";"PRINT",#N/A,TRUE,"BHPL2";"PRINT",#N/A,TRUE,"CDWR";"PRINT",#N/A,TRUE,"EWEB";"PRINT",#N/A,TRUE,"LADWP";"PRINT",#N/A,TRUE,"NEVBASE"}</definedName>
    <definedName name="___j1" localSheetId="7"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6" hidden="1">{"PRINT",#N/A,TRUE,"APPA";"PRINT",#N/A,TRUE,"APS";"PRINT",#N/A,TRUE,"BHPL";"PRINT",#N/A,TRUE,"BHPL2";"PRINT",#N/A,TRUE,"CDWR";"PRINT",#N/A,TRUE,"EWEB";"PRINT",#N/A,TRUE,"LADWP";"PRINT",#N/A,TRUE,"NEVBASE"}</definedName>
    <definedName name="___j2" localSheetId="7"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6" hidden="1">{"PRINT",#N/A,TRUE,"APPA";"PRINT",#N/A,TRUE,"APS";"PRINT",#N/A,TRUE,"BHPL";"PRINT",#N/A,TRUE,"BHPL2";"PRINT",#N/A,TRUE,"CDWR";"PRINT",#N/A,TRUE,"EWEB";"PRINT",#N/A,TRUE,"LADWP";"PRINT",#N/A,TRUE,"NEVBASE"}</definedName>
    <definedName name="___j3" localSheetId="7"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6" hidden="1">{"PRINT",#N/A,TRUE,"APPA";"PRINT",#N/A,TRUE,"APS";"PRINT",#N/A,TRUE,"BHPL";"PRINT",#N/A,TRUE,"BHPL2";"PRINT",#N/A,TRUE,"CDWR";"PRINT",#N/A,TRUE,"EWEB";"PRINT",#N/A,TRUE,"LADWP";"PRINT",#N/A,TRUE,"NEVBASE"}</definedName>
    <definedName name="___j4" localSheetId="7"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6" hidden="1">{"PRINT",#N/A,TRUE,"APPA";"PRINT",#N/A,TRUE,"APS";"PRINT",#N/A,TRUE,"BHPL";"PRINT",#N/A,TRUE,"BHPL2";"PRINT",#N/A,TRUE,"CDWR";"PRINT",#N/A,TRUE,"EWEB";"PRINT",#N/A,TRUE,"LADWP";"PRINT",#N/A,TRUE,"NEVBASE"}</definedName>
    <definedName name="___j5" localSheetId="7"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6" hidden="1">{#N/A,#N/A,FALSE,"Summary";#N/A,#N/A,FALSE,"SmPlants";#N/A,#N/A,FALSE,"Utah";#N/A,#N/A,FALSE,"Idaho";#N/A,#N/A,FALSE,"Lewis River";#N/A,#N/A,FALSE,"NrthUmpq";#N/A,#N/A,FALSE,"KlamRog"}</definedName>
    <definedName name="___OM1" localSheetId="7"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6" hidden="1">[1]Inputs!#REF!</definedName>
    <definedName name="__123Graph_A" localSheetId="7" hidden="1">[1]Inputs!#REF!</definedName>
    <definedName name="__123Graph_A" hidden="1">[2]Inputs!#REF!</definedName>
    <definedName name="__123Graph_B" localSheetId="6" hidden="1">[1]Inputs!#REF!</definedName>
    <definedName name="__123Graph_B" localSheetId="7" hidden="1">[1]Inputs!#REF!</definedName>
    <definedName name="__123Graph_B" hidden="1">[2]Inputs!#REF!</definedName>
    <definedName name="__123Graph_D" localSheetId="6" hidden="1">[1]Inputs!#REF!</definedName>
    <definedName name="__123Graph_D" localSheetId="7" hidden="1">[1]Inputs!#REF!</definedName>
    <definedName name="__123Graph_D" hidden="1">[2]Inputs!#REF!</definedName>
    <definedName name="__123Graph_E" localSheetId="6" hidden="1">[3]Input!$E$22:$E$37</definedName>
    <definedName name="__123Graph_E" localSheetId="7" hidden="1">[3]Input!$E$22:$E$37</definedName>
    <definedName name="__123Graph_E" hidden="1">[4]Input!$E$22:$E$37</definedName>
    <definedName name="__123Graph_F" localSheetId="6" hidden="1">[3]Input!$D$22:$D$37</definedName>
    <definedName name="__123Graph_F" localSheetId="7" hidden="1">[3]Input!$D$22:$D$37</definedName>
    <definedName name="__123Graph_F" hidden="1">[4]Input!$D$22:$D$37</definedName>
    <definedName name="__j1" localSheetId="6" hidden="1">{"PRINT",#N/A,TRUE,"APPA";"PRINT",#N/A,TRUE,"APS";"PRINT",#N/A,TRUE,"BHPL";"PRINT",#N/A,TRUE,"BHPL2";"PRINT",#N/A,TRUE,"CDWR";"PRINT",#N/A,TRUE,"EWEB";"PRINT",#N/A,TRUE,"LADWP";"PRINT",#N/A,TRUE,"NEVBASE"}</definedName>
    <definedName name="__j1" localSheetId="7"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6" hidden="1">{"PRINT",#N/A,TRUE,"APPA";"PRINT",#N/A,TRUE,"APS";"PRINT",#N/A,TRUE,"BHPL";"PRINT",#N/A,TRUE,"BHPL2";"PRINT",#N/A,TRUE,"CDWR";"PRINT",#N/A,TRUE,"EWEB";"PRINT",#N/A,TRUE,"LADWP";"PRINT",#N/A,TRUE,"NEVBASE"}</definedName>
    <definedName name="__j2" localSheetId="7"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6" hidden="1">{"PRINT",#N/A,TRUE,"APPA";"PRINT",#N/A,TRUE,"APS";"PRINT",#N/A,TRUE,"BHPL";"PRINT",#N/A,TRUE,"BHPL2";"PRINT",#N/A,TRUE,"CDWR";"PRINT",#N/A,TRUE,"EWEB";"PRINT",#N/A,TRUE,"LADWP";"PRINT",#N/A,TRUE,"NEVBASE"}</definedName>
    <definedName name="__j3" localSheetId="7"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6" hidden="1">{"PRINT",#N/A,TRUE,"APPA";"PRINT",#N/A,TRUE,"APS";"PRINT",#N/A,TRUE,"BHPL";"PRINT",#N/A,TRUE,"BHPL2";"PRINT",#N/A,TRUE,"CDWR";"PRINT",#N/A,TRUE,"EWEB";"PRINT",#N/A,TRUE,"LADWP";"PRINT",#N/A,TRUE,"NEVBASE"}</definedName>
    <definedName name="__j4" localSheetId="7"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6" hidden="1">{"PRINT",#N/A,TRUE,"APPA";"PRINT",#N/A,TRUE,"APS";"PRINT",#N/A,TRUE,"BHPL";"PRINT",#N/A,TRUE,"BHPL2";"PRINT",#N/A,TRUE,"CDWR";"PRINT",#N/A,TRUE,"EWEB";"PRINT",#N/A,TRUE,"LADWP";"PRINT",#N/A,TRUE,"NEVBASE"}</definedName>
    <definedName name="__j5" localSheetId="7"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DAT1" localSheetId="6">#REF!</definedName>
    <definedName name="_DAT1">#REF!</definedName>
    <definedName name="_DAT2" localSheetId="6">#REF!</definedName>
    <definedName name="_DAT2">#REF!</definedName>
    <definedName name="_Fill" localSheetId="6" hidden="1">#REF!</definedName>
    <definedName name="_Fill" localSheetId="7" hidden="1">#REF!</definedName>
    <definedName name="_Fill" hidden="1">#REF!</definedName>
    <definedName name="_xlnm._FilterDatabase" localSheetId="6" hidden="1">#REF!</definedName>
    <definedName name="_xlnm._FilterDatabase" localSheetId="7" hidden="1">'Rtmkg FERC accts'!$A$1:$F$61</definedName>
    <definedName name="_xlnm._FilterDatabase" hidden="1">#REF!</definedName>
    <definedName name="_j1" localSheetId="6" hidden="1">{"PRINT",#N/A,TRUE,"APPA";"PRINT",#N/A,TRUE,"APS";"PRINT",#N/A,TRUE,"BHPL";"PRINT",#N/A,TRUE,"BHPL2";"PRINT",#N/A,TRUE,"CDWR";"PRINT",#N/A,TRUE,"EWEB";"PRINT",#N/A,TRUE,"LADWP";"PRINT",#N/A,TRUE,"NEVBASE"}</definedName>
    <definedName name="_j1" localSheetId="7"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6" hidden="1">{"PRINT",#N/A,TRUE,"APPA";"PRINT",#N/A,TRUE,"APS";"PRINT",#N/A,TRUE,"BHPL";"PRINT",#N/A,TRUE,"BHPL2";"PRINT",#N/A,TRUE,"CDWR";"PRINT",#N/A,TRUE,"EWEB";"PRINT",#N/A,TRUE,"LADWP";"PRINT",#N/A,TRUE,"NEVBASE"}</definedName>
    <definedName name="_j2" localSheetId="7"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6" hidden="1">{"PRINT",#N/A,TRUE,"APPA";"PRINT",#N/A,TRUE,"APS";"PRINT",#N/A,TRUE,"BHPL";"PRINT",#N/A,TRUE,"BHPL2";"PRINT",#N/A,TRUE,"CDWR";"PRINT",#N/A,TRUE,"EWEB";"PRINT",#N/A,TRUE,"LADWP";"PRINT",#N/A,TRUE,"NEVBASE"}</definedName>
    <definedName name="_j3" localSheetId="7"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6" hidden="1">{"PRINT",#N/A,TRUE,"APPA";"PRINT",#N/A,TRUE,"APS";"PRINT",#N/A,TRUE,"BHPL";"PRINT",#N/A,TRUE,"BHPL2";"PRINT",#N/A,TRUE,"CDWR";"PRINT",#N/A,TRUE,"EWEB";"PRINT",#N/A,TRUE,"LADWP";"PRINT",#N/A,TRUE,"NEVBASE"}</definedName>
    <definedName name="_j4" localSheetId="7"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6" hidden="1">{"PRINT",#N/A,TRUE,"APPA";"PRINT",#N/A,TRUE,"APS";"PRINT",#N/A,TRUE,"BHPL";"PRINT",#N/A,TRUE,"BHPL2";"PRINT",#N/A,TRUE,"CDWR";"PRINT",#N/A,TRUE,"EWEB";"PRINT",#N/A,TRUE,"LADWP";"PRINT",#N/A,TRUE,"NEVBASE"}</definedName>
    <definedName name="_j5" localSheetId="7"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localSheetId="6" hidden="1">#REF!</definedName>
    <definedName name="_Key2" hidden="1">#REF!</definedName>
    <definedName name="_OM1" localSheetId="6" hidden="1">{#N/A,#N/A,FALSE,"Summary";#N/A,#N/A,FALSE,"SmPlants";#N/A,#N/A,FALSE,"Utah";#N/A,#N/A,FALSE,"Idaho";#N/A,#N/A,FALSE,"Lewis River";#N/A,#N/A,FALSE,"NrthUmpq";#N/A,#N/A,FALSE,"KlamRog"}</definedName>
    <definedName name="_OM1" localSheetId="7"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255</definedName>
    <definedName name="_Sort" hidden="1">#REF!</definedName>
    <definedName name="a" localSheetId="6" hidden="1">#REF!</definedName>
    <definedName name="a" hidden="1">#REF!</definedName>
    <definedName name="Access_Button1" hidden="1">"Headcount_Workbook_Schedules_List"</definedName>
    <definedName name="AccessDatabase" hidden="1">"P:\HR\SharonPlummer\Headcount Workbook.mdb"</definedName>
    <definedName name="Adjs2avg">[5]Inputs!$L$255:'[5]Inputs'!$T$505</definedName>
    <definedName name="AdjustInput">[5]Inputs!$L$3:$T$283</definedName>
    <definedName name="AdjustSwitch">[5]Variables!$AH$3:$AJ$3</definedName>
    <definedName name="asa" localSheetId="6" hidden="1">{"Factors Pages 1-2",#N/A,FALSE,"Factors";"Factors Page 3",#N/A,FALSE,"Factors";"Factors Page 4",#N/A,FALSE,"Factors";"Factors Page 5",#N/A,FALSE,"Factors";"Factors Pages 8-27",#N/A,FALSE,"Factors"}</definedName>
    <definedName name="asa" localSheetId="7"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6" hidden="1">{#N/A,#N/A,FALSE,"Bgt";#N/A,#N/A,FALSE,"Act";#N/A,#N/A,FALSE,"Chrt Data";#N/A,#N/A,FALSE,"Bus Result";#N/A,#N/A,FALSE,"Main Charts";#N/A,#N/A,FALSE,"P&amp;L Ttl";#N/A,#N/A,FALSE,"P&amp;L C_Ttl";#N/A,#N/A,FALSE,"P&amp;L C_Oct";#N/A,#N/A,FALSE,"P&amp;L C_Sep";#N/A,#N/A,FALSE,"1996";#N/A,#N/A,FALSE,"Data"}</definedName>
    <definedName name="asdf" localSheetId="7"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AverageFactors">[5]UTCR!$AC$22:$AQ$108</definedName>
    <definedName name="AverageInput">[5]Inputs!$F$3:$I$1731</definedName>
    <definedName name="B1_Print" localSheetId="1">[6]Main!#REF!</definedName>
    <definedName name="B1_Print" localSheetId="6">#REF!</definedName>
    <definedName name="B1_Print">#REF!</definedName>
    <definedName name="B2_Print" localSheetId="1">#REF!</definedName>
    <definedName name="B2_Print" localSheetId="6">#REF!</definedName>
    <definedName name="B2_Print">#REF!</definedName>
    <definedName name="B3_Print" localSheetId="1">#REF!</definedName>
    <definedName name="B3_Print" localSheetId="6">#REF!</definedName>
    <definedName name="B3_Print">#REF!</definedName>
    <definedName name="Bottom" localSheetId="1">#REF!</definedName>
    <definedName name="Bottom" localSheetId="6">[7]Variance!#REF!</definedName>
    <definedName name="Bottom">[7]Variance!#REF!</definedName>
    <definedName name="Camas" localSheetId="6" hidden="1">{#N/A,#N/A,FALSE,"Summary";#N/A,#N/A,FALSE,"SmPlants";#N/A,#N/A,FALSE,"Utah";#N/A,#N/A,FALSE,"Idaho";#N/A,#N/A,FALSE,"Lewis River";#N/A,#N/A,FALSE,"NrthUmpq";#N/A,#N/A,FALSE,"KlamRog"}</definedName>
    <definedName name="Camas" localSheetId="7"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gf" localSheetId="6" hidden="1">{"PRINT",#N/A,TRUE,"APPA";"PRINT",#N/A,TRUE,"APS";"PRINT",#N/A,TRUE,"BHPL";"PRINT",#N/A,TRUE,"BHPL2";"PRINT",#N/A,TRUE,"CDWR";"PRINT",#N/A,TRUE,"EWEB";"PRINT",#N/A,TRUE,"LADWP";"PRINT",#N/A,TRUE,"NEVBASE"}</definedName>
    <definedName name="cgf" localSheetId="7"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hecksumavg">[5]Inputs!$J$1</definedName>
    <definedName name="Checksumend">[5]Inputs!$E$1</definedName>
    <definedName name="cogs" localSheetId="6" hidden="1">{#N/A,#N/A,FALSE,"NI Sum";#N/A,#N/A,FALSE,"EBITDA";#N/A,#N/A,FALSE,"Cap Ex";#N/A,#N/A,FALSE,"Op CFLO Sum";#N/A,#N/A,FALSE,"NI MEC";#N/A,#N/A,FALSE,"EBITDA MEC";#N/A,#N/A,FALSE,"Cap Ex MEC";#N/A,#N/A,FALSE,"Op CFLO MEC Sum";#N/A,#N/A,FALSE,"NI CE";#N/A,#N/A,FALSE,"EBITDA CE";#N/A,#N/A,FALSE,"Cap Ex CE";#N/A,#N/A,FALSE,"Op CFLO CE"}</definedName>
    <definedName name="cogs" localSheetId="7" hidden="1">{#N/A,#N/A,FALSE,"NI Sum";#N/A,#N/A,FALSE,"EBITDA";#N/A,#N/A,FALSE,"Cap Ex";#N/A,#N/A,FALSE,"Op CFLO Sum";#N/A,#N/A,FALSE,"NI MEC";#N/A,#N/A,FALSE,"EBITDA MEC";#N/A,#N/A,FALSE,"Cap Ex MEC";#N/A,#N/A,FALSE,"Op CFLO MEC Sum";#N/A,#N/A,FALSE,"NI CE";#N/A,#N/A,FALSE,"EBITDA CE";#N/A,#N/A,FALSE,"Cap Ex CE";#N/A,#N/A,FALSE,"Op CFLO CE"}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localSheetId="6" hidden="1">{"YTD-Total",#N/A,TRUE,"Provision";"YTD-Utility",#N/A,TRUE,"Prov Utility";"YTD-NonUtility",#N/A,TRUE,"Prov NonUtility"}</definedName>
    <definedName name="combined1" localSheetId="7" hidden="1">{"YTD-Total",#N/A,TRUE,"Provision";"YTD-Utility",#N/A,TRUE,"Prov Utility";"YTD-NonUtility",#N/A,TRUE,"Prov NonUtility"}</definedName>
    <definedName name="combined1" hidden="1">{"YTD-Total",#N/A,TRUE,"Provision";"YTD-Utility",#N/A,TRUE,"Prov Utility";"YTD-NonUtility",#N/A,TRUE,"Prov NonUtility"}</definedName>
    <definedName name="Common">[8]Variables!$AQ$27</definedName>
    <definedName name="DATA5">[9]DS13!$E$2:$E$103</definedName>
    <definedName name="DATA6">[9]DS13!$F$2:$F$103</definedName>
    <definedName name="date2000">[10]Sheet16!$A$40:$F$51</definedName>
    <definedName name="date2001" localSheetId="6">#REF!</definedName>
    <definedName name="date2001">#REF!</definedName>
    <definedName name="date2002" localSheetId="6">#REF!</definedName>
    <definedName name="date2002">#REF!</definedName>
    <definedName name="date2003" localSheetId="6">#REF!</definedName>
    <definedName name="date2003">#REF!</definedName>
    <definedName name="date2005">[10]Sheet16!$A$53:$F$64</definedName>
    <definedName name="Debt">[8]Variables!$AQ$25</definedName>
    <definedName name="DebtCost">[8]Variables!$AT$25</definedName>
    <definedName name="DUDE" localSheetId="6" hidden="1">#REF!</definedName>
    <definedName name="DUDE" localSheetId="7" hidden="1">#REF!</definedName>
    <definedName name="DUDE" hidden="1">#REF!</definedName>
    <definedName name="energy" localSheetId="6" hidden="1">{#N/A,#N/A,FALSE,"Bgt";#N/A,#N/A,FALSE,"Act";#N/A,#N/A,FALSE,"Chrt Data";#N/A,#N/A,FALSE,"Bus Result";#N/A,#N/A,FALSE,"Main Charts";#N/A,#N/A,FALSE,"P&amp;L Ttl";#N/A,#N/A,FALSE,"P&amp;L C_Ttl";#N/A,#N/A,FALSE,"P&amp;L C_Oct";#N/A,#N/A,FALSE,"P&amp;L C_Sep";#N/A,#N/A,FALSE,"1996";#N/A,#N/A,FALSE,"Data"}</definedName>
    <definedName name="energy" localSheetId="7"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6" hidden="1">{#N/A,#N/A,FALSE,"Bgt";#N/A,#N/A,FALSE,"Act";#N/A,#N/A,FALSE,"Chrt Data";#N/A,#N/A,FALSE,"Bus Result";#N/A,#N/A,FALSE,"Main Charts";#N/A,#N/A,FALSE,"P&amp;L Ttl";#N/A,#N/A,FALSE,"P&amp;L C_Ttl";#N/A,#N/A,FALSE,"P&amp;L C_Oct";#N/A,#N/A,FALSE,"P&amp;L C_Sep";#N/A,#N/A,FALSE,"1996";#N/A,#N/A,FALSE,"Data"}</definedName>
    <definedName name="enrgy" localSheetId="7"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localSheetId="6" hidden="1">{#N/A,#N/A,FALSE,"Loans";#N/A,#N/A,FALSE,"Program Costs";#N/A,#N/A,FALSE,"Measures";#N/A,#N/A,FALSE,"Net Lost Rev";#N/A,#N/A,FALSE,"Incentive"}</definedName>
    <definedName name="extra2" localSheetId="7"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6" hidden="1">{#N/A,#N/A,FALSE,"Loans";#N/A,#N/A,FALSE,"Program Costs";#N/A,#N/A,FALSE,"Measures";#N/A,#N/A,FALSE,"Net Lost Rev";#N/A,#N/A,FALSE,"Incentive"}</definedName>
    <definedName name="extra3" localSheetId="7"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6" hidden="1">{#N/A,#N/A,FALSE,"Loans";#N/A,#N/A,FALSE,"Program Costs";#N/A,#N/A,FALSE,"Measures";#N/A,#N/A,FALSE,"Net Lost Rev";#N/A,#N/A,FALSE,"Incentive"}</definedName>
    <definedName name="extra4" localSheetId="7"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6" hidden="1">{#N/A,#N/A,FALSE,"Loans";#N/A,#N/A,FALSE,"Program Costs";#N/A,#N/A,FALSE,"Measures";#N/A,#N/A,FALSE,"Net Lost Rev";#N/A,#N/A,FALSE,"Incentive"}</definedName>
    <definedName name="extra5" localSheetId="7" hidden="1">{#N/A,#N/A,FALSE,"Loans";#N/A,#N/A,FALSE,"Program Costs";#N/A,#N/A,FALSE,"Measures";#N/A,#N/A,FALSE,"Net Lost Rev";#N/A,#N/A,FALSE,"Incentive"}</definedName>
    <definedName name="extra5" hidden="1">{#N/A,#N/A,FALSE,"Loans";#N/A,#N/A,FALSE,"Program Costs";#N/A,#N/A,FALSE,"Measures";#N/A,#N/A,FALSE,"Net Lost Rev";#N/A,#N/A,FALSE,"Incentive"}</definedName>
    <definedName name="FACTOR">#REF!</definedName>
    <definedName name="FactorMethod">[5]Variables!$AC$2</definedName>
    <definedName name="foo" localSheetId="6" hidden="1">{#N/A,#N/A,FALSE,"Bgt";#N/A,#N/A,FALSE,"Act";#N/A,#N/A,FALSE,"Chrt Data";#N/A,#N/A,FALSE,"Bus Result";#N/A,#N/A,FALSE,"Main Charts";#N/A,#N/A,FALSE,"P&amp;L Ttl";#N/A,#N/A,FALSE,"P&amp;L C_Ttl";#N/A,#N/A,FALSE,"P&amp;L C_Oct";#N/A,#N/A,FALSE,"P&amp;L C_Sep";#N/A,#N/A,FALSE,"1996";#N/A,#N/A,FALSE,"Data"}</definedName>
    <definedName name="foo" localSheetId="7"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anchiseTax">[5]Variables!$B$28</definedName>
    <definedName name="friend" localSheetId="6" hidden="1">{"PRINT",#N/A,TRUE,"APPA";"PRINT",#N/A,TRUE,"APS";"PRINT",#N/A,TRUE,"BHPL";"PRINT",#N/A,TRUE,"BHPL2";"PRINT",#N/A,TRUE,"CDWR";"PRINT",#N/A,TRUE,"EWEB";"PRINT",#N/A,TRUE,"LADWP";"PRINT",#N/A,TRUE,"NEVBASE"}</definedName>
    <definedName name="friend" localSheetId="7"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Func_Ftrs">[5]Function1149!$E$6:$P$88</definedName>
    <definedName name="gohere">'[11]Tab E'!#REF!</definedName>
    <definedName name="GrossReceipts">[5]Variables!$B$31</definedName>
    <definedName name="Header" localSheetId="6">#REF!</definedName>
    <definedName name="Header">#REF!</definedName>
    <definedName name="High_Plan" localSheetId="1">#REF!</definedName>
    <definedName name="High_Plan" localSheetId="6">#REF!</definedName>
    <definedName name="High_Plan">#REF!</definedName>
    <definedName name="HROptim" localSheetId="6" hidden="1">{#N/A,#N/A,FALSE,"Summary";#N/A,#N/A,FALSE,"SmPlants";#N/A,#N/A,FALSE,"Utah";#N/A,#N/A,FALSE,"Idaho";#N/A,#N/A,FALSE,"Lewis River";#N/A,#N/A,FALSE,"NrthUmpq";#N/A,#N/A,FALSE,"KlamRog"}</definedName>
    <definedName name="HROptim" localSheetId="7"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6" hidden="1">{#N/A,#N/A,FALSE,"Summary";#N/A,#N/A,FALSE,"SmPlants";#N/A,#N/A,FALSE,"Utah";#N/A,#N/A,FALSE,"Idaho";#N/A,#N/A,FALSE,"Lewis River";#N/A,#N/A,FALSE,"NrthUmpq";#N/A,#N/A,FALSE,"KlamRog"}</definedName>
    <definedName name="inventory" localSheetId="7"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6" hidden="1">{"PRINT",#N/A,TRUE,"APPA";"PRINT",#N/A,TRUE,"APS";"PRINT",#N/A,TRUE,"BHPL";"PRINT",#N/A,TRUE,"BHPL2";"PRINT",#N/A,TRUE,"CDWR";"PRINT",#N/A,TRUE,"EWEB";"PRINT",#N/A,TRUE,"LADWP";"PRINT",#N/A,TRUE,"NEVBASE"}</definedName>
    <definedName name="junk" localSheetId="7"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6" hidden="1">{"PRINT",#N/A,TRUE,"APPA";"PRINT",#N/A,TRUE,"APS";"PRINT",#N/A,TRUE,"BHPL";"PRINT",#N/A,TRUE,"BHPL2";"PRINT",#N/A,TRUE,"CDWR";"PRINT",#N/A,TRUE,"EWEB";"PRINT",#N/A,TRUE,"LADWP";"PRINT",#N/A,TRUE,"NEVBASE"}</definedName>
    <definedName name="junk1" localSheetId="7"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6" hidden="1">{"PRINT",#N/A,TRUE,"APPA";"PRINT",#N/A,TRUE,"APS";"PRINT",#N/A,TRUE,"BHPL";"PRINT",#N/A,TRUE,"BHPL2";"PRINT",#N/A,TRUE,"CDWR";"PRINT",#N/A,TRUE,"EWEB";"PRINT",#N/A,TRUE,"LADWP";"PRINT",#N/A,TRUE,"NEVBASE"}</definedName>
    <definedName name="junk2" localSheetId="7"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6" hidden="1">{"PRINT",#N/A,TRUE,"APPA";"PRINT",#N/A,TRUE,"APS";"PRINT",#N/A,TRUE,"BHPL";"PRINT",#N/A,TRUE,"BHPL2";"PRINT",#N/A,TRUE,"CDWR";"PRINT",#N/A,TRUE,"EWEB";"PRINT",#N/A,TRUE,"LADWP";"PRINT",#N/A,TRUE,"NEVBASE"}</definedName>
    <definedName name="junk3" localSheetId="7"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6" hidden="1">{"PRINT",#N/A,TRUE,"APPA";"PRINT",#N/A,TRUE,"APS";"PRINT",#N/A,TRUE,"BHPL";"PRINT",#N/A,TRUE,"BHPL2";"PRINT",#N/A,TRUE,"CDWR";"PRINT",#N/A,TRUE,"EWEB";"PRINT",#N/A,TRUE,"LADWP";"PRINT",#N/A,TRUE,"NEVBASE"}</definedName>
    <definedName name="junk4" localSheetId="7"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6" hidden="1">{"PRINT",#N/A,TRUE,"APPA";"PRINT",#N/A,TRUE,"APS";"PRINT",#N/A,TRUE,"BHPL";"PRINT",#N/A,TRUE,"BHPL2";"PRINT",#N/A,TRUE,"CDWR";"PRINT",#N/A,TRUE,"EWEB";"PRINT",#N/A,TRUE,"LADWP";"PRINT",#N/A,TRUE,"NEVBASE"}</definedName>
    <definedName name="junk5" localSheetId="7"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6" hidden="1">{"PRINT",#N/A,TRUE,"APPA";"PRINT",#N/A,TRUE,"APS";"PRINT",#N/A,TRUE,"BHPL";"PRINT",#N/A,TRUE,"BHPL2";"PRINT",#N/A,TRUE,"CDWR";"PRINT",#N/A,TRUE,"EWEB";"PRINT",#N/A,TRUE,"LADWP";"PRINT",#N/A,TRUE,"NEVBASE"}</definedName>
    <definedName name="Keep" localSheetId="7"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6" hidden="1">{"PRINT",#N/A,TRUE,"APPA";"PRINT",#N/A,TRUE,"APS";"PRINT",#N/A,TRUE,"BHPL";"PRINT",#N/A,TRUE,"BHPL2";"PRINT",#N/A,TRUE,"CDWR";"PRINT",#N/A,TRUE,"EWEB";"PRINT",#N/A,TRUE,"LADWP";"PRINT",#N/A,TRUE,"NEVBASE"}</definedName>
    <definedName name="keep2" localSheetId="7"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Cell" localSheetId="1">#REF!</definedName>
    <definedName name="LastCell" localSheetId="6">[7]Variance!#REF!</definedName>
    <definedName name="LastCell">[7]Variance!#REF!</definedName>
    <definedName name="LeadLag" localSheetId="6">[5]Inputs!#REF!</definedName>
    <definedName name="LeadLag">[5]Inputs!#REF!</definedName>
    <definedName name="limcount" hidden="1">1</definedName>
    <definedName name="ListOffset" hidden="1">1</definedName>
    <definedName name="Low_Plan" localSheetId="1">#REF!</definedName>
    <definedName name="Low_Plan" localSheetId="6">#REF!</definedName>
    <definedName name="Low_Plan">#REF!</definedName>
    <definedName name="Master" localSheetId="6" hidden="1">{#N/A,#N/A,FALSE,"Actual";#N/A,#N/A,FALSE,"Normalized";#N/A,#N/A,FALSE,"Electric Actual";#N/A,#N/A,FALSE,"Electric Normalized"}</definedName>
    <definedName name="Master" localSheetId="7" hidden="1">{#N/A,#N/A,FALSE,"Actual";#N/A,#N/A,FALSE,"Normalized";#N/A,#N/A,FALSE,"Electric Actual";#N/A,#N/A,FALSE,"Electric Normalized"}</definedName>
    <definedName name="Master" hidden="1">{#N/A,#N/A,FALSE,"Actual";#N/A,#N/A,FALSE,"Normalized";#N/A,#N/A,FALSE,"Electric Actual";#N/A,#N/A,FALSE,"Electric Normalized"}</definedName>
    <definedName name="MD_High1" localSheetId="1">'[12]Master Data'!$A$2</definedName>
    <definedName name="MD_High1">'[7]Master Data'!$A$2</definedName>
    <definedName name="MD_Low1" localSheetId="1">'[12]Master Data'!$D$28</definedName>
    <definedName name="MD_Low1">'[7]Master Data'!$D$29</definedName>
    <definedName name="misc" localSheetId="3" hidden="1">{#N/A,#N/A,FALSE,"EBIT View - month";#N/A,#N/A,FALSE,"EBIT view - other month";#N/A,#N/A,FALSE,"EBIT View - Qtr";#N/A,#N/A,FALSE,"EBIT View - Year"}</definedName>
    <definedName name="misc" localSheetId="6" hidden="1">{#N/A,#N/A,FALSE,"EBIT View - month";#N/A,#N/A,FALSE,"EBIT view - other month";#N/A,#N/A,FALSE,"EBIT View - Qtr";#N/A,#N/A,FALSE,"EBIT View - Year"}</definedName>
    <definedName name="mmm" localSheetId="6" hidden="1">{"PRINT",#N/A,TRUE,"APPA";"PRINT",#N/A,TRUE,"APS";"PRINT",#N/A,TRUE,"BHPL";"PRINT",#N/A,TRUE,"BHPL2";"PRINT",#N/A,TRUE,"CDWR";"PRINT",#N/A,TRUE,"EWEB";"PRINT",#N/A,TRUE,"LADWP";"PRINT",#N/A,TRUE,"NEVBASE"}</definedName>
    <definedName name="mmm" localSheetId="7"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month" localSheetId="6">#REF!</definedName>
    <definedName name="month">#REF!</definedName>
    <definedName name="MSPAverageInput" localSheetId="6">[5]Inputs!#REF!</definedName>
    <definedName name="MSPAverageInput">[5]Inputs!#REF!</definedName>
    <definedName name="MSPYearEndInput" localSheetId="6">[5]Inputs!#REF!</definedName>
    <definedName name="MSPYearEndInput">[5]Inputs!#REF!</definedName>
    <definedName name="NetToGross">[5]Variables!$B$25</definedName>
    <definedName name="new" localSheetId="6" hidden="1">{#N/A,#N/A,TRUE,"Section6";#N/A,#N/A,TRUE,"OHcycles";#N/A,#N/A,TRUE,"OHtiming";#N/A,#N/A,TRUE,"OHcosts";#N/A,#N/A,TRUE,"GTdegradation";#N/A,#N/A,TRUE,"GTperformance";#N/A,#N/A,TRUE,"GraphEquip"}</definedName>
    <definedName name="new" localSheetId="7"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cogs" localSheetId="6" hidden="1">{#N/A,#N/A,FALSE,"NI Sum";#N/A,#N/A,FALSE,"EBITDA";#N/A,#N/A,FALSE,"Cap Ex";#N/A,#N/A,FALSE,"Op CFLO Sum";#N/A,#N/A,FALSE,"NI MEC";#N/A,#N/A,FALSE,"EBITDA MEC";#N/A,#N/A,FALSE,"Cap Ex MEC";#N/A,#N/A,FALSE,"Op CFLO MEC Sum";#N/A,#N/A,FALSE,"NI CE";#N/A,#N/A,FALSE,"EBITDA CE";#N/A,#N/A,FALSE,"Cap Ex CE";#N/A,#N/A,FALSE,"Op CFLO CE"}</definedName>
    <definedName name="newcogs" localSheetId="7" hidden="1">{#N/A,#N/A,FALSE,"NI Sum";#N/A,#N/A,FALSE,"EBITDA";#N/A,#N/A,FALSE,"Cap Ex";#N/A,#N/A,FALSE,"Op CFLO Sum";#N/A,#N/A,FALSE,"NI MEC";#N/A,#N/A,FALSE,"EBITDA MEC";#N/A,#N/A,FALSE,"Cap Ex MEC";#N/A,#N/A,FALSE,"Op CFLO MEC Sum";#N/A,#N/A,FALSE,"NI CE";#N/A,#N/A,FALSE,"EBITDA CE";#N/A,#N/A,FALSE,"Cap Ex CE";#N/A,#N/A,FALSE,"Op CFLO CE"}</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localSheetId="6" hidden="1">{#N/A,#N/A,FALSE,"Summary";#N/A,#N/A,FALSE,"SmPlants";#N/A,#N/A,FALSE,"Utah";#N/A,#N/A,FALSE,"Idaho";#N/A,#N/A,FALSE,"Lewis River";#N/A,#N/A,FALSE,"NrthUmpq";#N/A,#N/A,FALSE,"KlamRog"}</definedName>
    <definedName name="OHSch10YR" localSheetId="7"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6" hidden="1">{#N/A,#N/A,FALSE,"Summary";#N/A,#N/A,FALSE,"SmPlants";#N/A,#N/A,FALSE,"Utah";#N/A,#N/A,FALSE,"Idaho";#N/A,#N/A,FALSE,"Lewis River";#N/A,#N/A,FALSE,"NrthUmpq";#N/A,#N/A,FALSE,"KlamRog"}</definedName>
    <definedName name="om" localSheetId="7"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MEX_High1">#REF!</definedName>
    <definedName name="OMEX_Low1" localSheetId="6">#REF!</definedName>
    <definedName name="OMEX_Low1">#REF!</definedName>
    <definedName name="OMEX_Low2" localSheetId="6">#REF!</definedName>
    <definedName name="OMEX_Low2">#REF!</definedName>
    <definedName name="others" localSheetId="6" hidden="1">{"Factors Pages 1-2",#N/A,FALSE,"Factors";"Factors Page 3",#N/A,FALSE,"Factors";"Factors Page 4",#N/A,FALSE,"Factors";"Factors Page 5",#N/A,FALSE,"Factors";"Factors Pages 8-27",#N/A,FALSE,"Factors"}</definedName>
    <definedName name="others" localSheetId="7"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6" hidden="1">{#N/A,#N/A,FALSE,"Bgt";#N/A,#N/A,FALSE,"Act";#N/A,#N/A,FALSE,"Chrt Data";#N/A,#N/A,FALSE,"Bus Result";#N/A,#N/A,FALSE,"Main Charts";#N/A,#N/A,FALSE,"P&amp;L Ttl";#N/A,#N/A,FALSE,"P&amp;L C_Ttl";#N/A,#N/A,FALSE,"P&amp;L C_Oct";#N/A,#N/A,FALSE,"P&amp;L C_Sep";#N/A,#N/A,FALSE,"1996";#N/A,#N/A,FALSE,"Data"}</definedName>
    <definedName name="pete" localSheetId="7"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ostDE">[5]Variables!#REF!</definedName>
    <definedName name="PostDG">[5]Variables!#REF!</definedName>
    <definedName name="PreDG">[5]Variables!#REF!</definedName>
    <definedName name="Pref">[8]Variables!$AQ$26</definedName>
    <definedName name="PrefCost">[8]Variables!$AT$26</definedName>
    <definedName name="PricingInfo" localSheetId="6" hidden="1">[13]Inputs!#REF!</definedName>
    <definedName name="PricingInfo" localSheetId="7" hidden="1">[13]Inputs!#REF!</definedName>
    <definedName name="PricingInfo" hidden="1">[14]Inputs!#REF!</definedName>
    <definedName name="_xlnm.Print_Area" localSheetId="3">'CC- Taxes '!$A$2:$L$59</definedName>
    <definedName name="_xlnm.Print_Area" localSheetId="4">'EE - Other Net &amp; Derivative P-L'!$A$2:$K$61</definedName>
    <definedName name="_xlnm.Print_Area" localSheetId="5">'FF - Interest Exp'!$A$2:$L$47</definedName>
    <definedName name="_xlnm.Print_Area" localSheetId="6">'PacifiCorp YTD'!$A$1:$S$40</definedName>
    <definedName name="_xlnm.Print_Titles" localSheetId="4">'EE - Other Net &amp; Derivative P-L'!#REF!</definedName>
    <definedName name="ResourceSupplier">[5]Variables!$B$30</definedName>
    <definedName name="retail" localSheetId="6" hidden="1">{#N/A,#N/A,FALSE,"Loans";#N/A,#N/A,FALSE,"Program Costs";#N/A,#N/A,FALSE,"Measures";#N/A,#N/A,FALSE,"Net Lost Rev";#N/A,#N/A,FALSE,"Incentive"}</definedName>
    <definedName name="retail" localSheetId="7"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6" hidden="1">{#N/A,#N/A,FALSE,"Loans";#N/A,#N/A,FALSE,"Program Costs";#N/A,#N/A,FALSE,"Measures";#N/A,#N/A,FALSE,"Net Lost Rev";#N/A,#N/A,FALSE,"Incentive"}</definedName>
    <definedName name="retail_CC" localSheetId="7"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6" hidden="1">{#N/A,#N/A,FALSE,"Loans";#N/A,#N/A,FALSE,"Program Costs";#N/A,#N/A,FALSE,"Measures";#N/A,#N/A,FALSE,"Net Lost Rev";#N/A,#N/A,FALSE,"Incentive"}</definedName>
    <definedName name="retail_CC1" localSheetId="7" hidden="1">{#N/A,#N/A,FALSE,"Loans";#N/A,#N/A,FALSE,"Program Costs";#N/A,#N/A,FALSE,"Measures";#N/A,#N/A,FALSE,"Net Lost Rev";#N/A,#N/A,FALSE,"Incentive"}</definedName>
    <definedName name="retail_CC1" hidden="1">{#N/A,#N/A,FALSE,"Loans";#N/A,#N/A,FALSE,"Program Costs";#N/A,#N/A,FALSE,"Measures";#N/A,#N/A,FALSE,"Net Lost Rev";#N/A,#N/A,FALSE,"Incentive"}</definedName>
    <definedName name="RevenueTax">[5]Variables!$B$29</definedName>
    <definedName name="REVN_High1">'[15]Master Data'!$AB$2</definedName>
    <definedName name="REVN_Low1">'[15]Master Data'!$AB$15</definedName>
    <definedName name="REVN_Low2">'[15]Master Data'!$AE$15</definedName>
    <definedName name="rrr" localSheetId="6" hidden="1">{"PRINT",#N/A,TRUE,"APPA";"PRINT",#N/A,TRUE,"APS";"PRINT",#N/A,TRUE,"BHPL";"PRINT",#N/A,TRUE,"BHPL2";"PRINT",#N/A,TRUE,"CDWR";"PRINT",#N/A,TRUE,"EWEB";"PRINT",#N/A,TRUE,"LADWP";"PRINT",#N/A,TRUE,"NEVBASE"}</definedName>
    <definedName name="rrr" localSheetId="7"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localSheetId="1" hidden="1">"45E0HSXTFNPZNJBTUASVO6FBF"</definedName>
    <definedName name="SAPBEXwbID" localSheetId="6" hidden="1">"4108ERTMCIG0BXYHHID4U9VRF"</definedName>
    <definedName name="SAPBEXwbID" hidden="1">"45LH92Q3939V4QXK6YGUNRITN"</definedName>
    <definedName name="shit" localSheetId="6" hidden="1">{"PRINT",#N/A,TRUE,"APPA";"PRINT",#N/A,TRUE,"APS";"PRINT",#N/A,TRUE,"BHPL";"PRINT",#N/A,TRUE,"BHPL2";"PRINT",#N/A,TRUE,"CDWR";"PRINT",#N/A,TRUE,"EWEB";"PRINT",#N/A,TRUE,"LADWP";"PRINT",#N/A,TRUE,"NEVBASE"}</definedName>
    <definedName name="shit" localSheetId="7"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[5]Variables!$AF$32</definedName>
    <definedName name="spippw" localSheetId="6" hidden="1">{#N/A,#N/A,FALSE,"Actual";#N/A,#N/A,FALSE,"Normalized";#N/A,#N/A,FALSE,"Electric Actual";#N/A,#N/A,FALSE,"Electric Normalized"}</definedName>
    <definedName name="spippw" localSheetId="7" hidden="1">{#N/A,#N/A,FALSE,"Actual";#N/A,#N/A,FALSE,"Normalized";#N/A,#N/A,FALSE,"Electric Actual";#N/A,#N/A,FALSE,"Electric Normalized"}</definedName>
    <definedName name="spippw" hidden="1">{#N/A,#N/A,FALSE,"Actual";#N/A,#N/A,FALSE,"Normalized";#N/A,#N/A,FALSE,"Electric Actual";#N/A,#N/A,FALSE,"Electric Normalized"}</definedName>
    <definedName name="ST_Bottom1" localSheetId="1">#REF!</definedName>
    <definedName name="ST_Bottom1" localSheetId="6">[7]Variance!#REF!</definedName>
    <definedName name="ST_Bottom1">[7]Variance!#REF!</definedName>
    <definedName name="ST_Top1" localSheetId="1">#REF!</definedName>
    <definedName name="ST_Top1" localSheetId="6">[7]Variance!#REF!</definedName>
    <definedName name="ST_Top1">[7]Variance!#REF!</definedName>
    <definedName name="ST_Top2" localSheetId="1">#REF!</definedName>
    <definedName name="ST_Top2" localSheetId="6">[7]Variance!#REF!</definedName>
    <definedName name="ST_Top2">[7]Variance!#REF!</definedName>
    <definedName name="ST_Top3" localSheetId="1">[6]Main!#REF!</definedName>
    <definedName name="ST_Top3" localSheetId="6">#REF!</definedName>
    <definedName name="ST_Top3">#REF!</definedName>
    <definedName name="standard1" localSheetId="6" hidden="1">{"YTD-Total",#N/A,FALSE,"Provision"}</definedName>
    <definedName name="standard1" localSheetId="7" hidden="1">{"YTD-Total",#N/A,FALSE,"Provision"}</definedName>
    <definedName name="standard1" hidden="1">{"YTD-Total",#N/A,FALSE,"Provision"}</definedName>
    <definedName name="T1_Print">#REF!</definedName>
    <definedName name="T2_Print" localSheetId="1">#REF!</definedName>
    <definedName name="T2_Print" localSheetId="6">#REF!</definedName>
    <definedName name="T2_Print">#REF!</definedName>
    <definedName name="T3_Print" localSheetId="1">#REF!</definedName>
    <definedName name="T3_Print" localSheetId="6">#REF!</definedName>
    <definedName name="T3_Print">#REF!</definedName>
    <definedName name="Top" localSheetId="1">#REF!</definedName>
    <definedName name="Top" localSheetId="6">#REF!</definedName>
    <definedName name="Top">#REF!</definedName>
    <definedName name="UncollectibleAccounts">[5]Variables!$B$27</definedName>
    <definedName name="w" localSheetId="6" hidden="1">[16]Inputs!#REF!</definedName>
    <definedName name="w" localSheetId="7" hidden="1">[16]Inputs!#REF!</definedName>
    <definedName name="w" hidden="1">[17]Inputs!#REF!</definedName>
    <definedName name="wrn.1996._.Hydro._.5._.Year._.Forecast._.Budget." localSheetId="6" hidden="1">{#N/A,#N/A,FALSE,"Summary";#N/A,#N/A,FALSE,"SmPlants";#N/A,#N/A,FALSE,"Utah";#N/A,#N/A,FALSE,"Idaho";#N/A,#N/A,FALSE,"Lewis River";#N/A,#N/A,FALSE,"NrthUmpq";#N/A,#N/A,FALSE,"KlamRog"}</definedName>
    <definedName name="wrn.1996._.Hydro._.5._.Year._.Forecast._.Budget." localSheetId="7"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6" hidden="1">{"Page 3.4.1",#N/A,FALSE,"Totals";"Page 3.4.2",#N/A,FALSE,"Totals"}</definedName>
    <definedName name="wrn.Adj._.Back_Up." localSheetId="7" hidden="1">{"Page 3.4.1",#N/A,FALSE,"Totals";"Page 3.4.2",#N/A,FALSE,"Totals"}</definedName>
    <definedName name="wrn.Adj._.Back_Up." hidden="1">{"Page 3.4.1",#N/A,FALSE,"Totals";"Page 3.4.2",#N/A,FALSE,"Totals"}</definedName>
    <definedName name="wrn.ALL." localSheetId="6" hidden="1">{#N/A,#N/A,FALSE,"Summary EPS";#N/A,#N/A,FALSE,"1st Qtr Electric";#N/A,#N/A,FALSE,"1st Qtr Australia";#N/A,#N/A,FALSE,"1st Qtr Telecom";#N/A,#N/A,FALSE,"1st QTR Other"}</definedName>
    <definedName name="wrn.ALL." localSheetId="7"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6" hidden="1">{#N/A,#N/A,FALSE,"Top level";#N/A,#N/A,FALSE,"Top level JEs";#N/A,#N/A,FALSE,"PHI";#N/A,#N/A,FALSE,"PHI JEs";#N/A,#N/A,FALSE,"PacifiCorp";#N/A,#N/A,FALSE,"PacifiCorp JEs";#N/A,#N/A,FALSE,"PGHC";#N/A,#N/A,FALSE,"PGHC JEs";#N/A,#N/A,FALSE,"Domestic"}</definedName>
    <definedName name="wrn.All._.BSs._.and._.JEs." localSheetId="7"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6"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7"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6" hidden="1">{#N/A,#N/A,FALSE,"Top level MTD";#N/A,#N/A,FALSE,"PHI MTD";#N/A,#N/A,FALSE,"PacifiCorp MTD";#N/A,#N/A,FALSE,"PGHC MTD";#N/A,#N/A,FALSE,"Top level YTD";#N/A,#N/A,FALSE,"PHI YTD";#N/A,#N/A,FALSE,"PacifiCorp YTD";#N/A,#N/A,FALSE,"PGHC YTD"}</definedName>
    <definedName name="wrn.All._.other._.months." localSheetId="7"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6" hidden="1">{#N/A,#N/A,FALSE,"Summary 1";#N/A,#N/A,FALSE,"Domestic";#N/A,#N/A,FALSE,"Australia";#N/A,#N/A,FALSE,"Other"}</definedName>
    <definedName name="wrn.All._.pages." localSheetId="7" hidden="1">{#N/A,#N/A,FALSE,"Summary 1";#N/A,#N/A,FALSE,"Domestic";#N/A,#N/A,FALSE,"Australia";#N/A,#N/A,FALSE,"Other"}</definedName>
    <definedName name="wrn.All._.pages." hidden="1">{#N/A,#N/A,FALSE,"Summary 1";#N/A,#N/A,FALSE,"Domestic";#N/A,#N/A,FALSE,"Australia";#N/A,#N/A,FALSE,"Other"}</definedName>
    <definedName name="wrn.Allocation._.factor." localSheetId="6" hidden="1">{#N/A,#N/A,TRUE,"11.1";#N/A,#N/A,TRUE,"11.2";#N/A,#N/A,TRUE,"11.3-.4";#N/A,#N/A,TRUE,"11.5-11.6";#N/A,#N/A,TRUE,"11.7-.10";#N/A,#N/A,TRUE,"11.11-11.22";#N/A,#N/A,TRUE,"11.23_ECD"}</definedName>
    <definedName name="wrn.Allocation._.factor." localSheetId="7" hidden="1">{#N/A,#N/A,TRUE,"11.1";#N/A,#N/A,TRUE,"11.2";#N/A,#N/A,TRUE,"11.3-.4";#N/A,#N/A,TRUE,"11.5-11.6";#N/A,#N/A,TRUE,"11.7-.10";#N/A,#N/A,TRUE,"11.11-11.22";#N/A,#N/A,TRUE,"11.23_ECD"}</definedName>
    <definedName name="wrn.Allocation._.factor." hidden="1">{#N/A,#N/A,TRUE,"11.1";#N/A,#N/A,TRUE,"11.2";#N/A,#N/A,TRUE,"11.3-.4";#N/A,#N/A,TRUE,"11.5-11.6";#N/A,#N/A,TRUE,"11.7-.10";#N/A,#N/A,TRUE,"11.11-11.22";#N/A,#N/A,TRUE,"11.23_ECD"}</definedName>
    <definedName name="wrn.BUS._.RPT." localSheetId="6" hidden="1">{#N/A,#N/A,FALSE,"P&amp;L Ttl";#N/A,#N/A,FALSE,"P&amp;L C_Ttl New";#N/A,#N/A,FALSE,"Bus Res";#N/A,#N/A,FALSE,"Chrts";#N/A,#N/A,FALSE,"pcf";#N/A,#N/A,FALSE,"pcr ";#N/A,#N/A,FALSE,"Exp Stmt ";#N/A,#N/A,FALSE,"Exp Stmt BU";#N/A,#N/A,FALSE,"Cap";#N/A,#N/A,FALSE,"IT Ytd"}</definedName>
    <definedName name="wrn.BUS._.RPT." localSheetId="7"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6" hidden="1">{"YTD-Total",#N/A,TRUE,"Provision";"YTD-Utility",#N/A,TRUE,"Prov Utility";"YTD-NonUtility",#N/A,TRUE,"Prov NonUtility"}</definedName>
    <definedName name="wrn.Combined._.YTD." localSheetId="7"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6" hidden="1">{"Conol gross povision grouped",#N/A,FALSE,"Consol Gross";"Consol Gross Grouped",#N/A,FALSE,"Consol Gross"}</definedName>
    <definedName name="wrn.ConsolGrossGrp." localSheetId="7"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6" hidden="1">{#N/A,#N/A,TRUE,"Cover";#N/A,#N/A,TRUE,"Contents"}</definedName>
    <definedName name="wrn.Cover." localSheetId="7" hidden="1">{#N/A,#N/A,TRUE,"Cover";#N/A,#N/A,TRUE,"Contents"}</definedName>
    <definedName name="wrn.Cover." hidden="1">{#N/A,#N/A,TRUE,"Cover";#N/A,#N/A,TRUE,"Contents"}</definedName>
    <definedName name="wrn.CoverContents." localSheetId="6" hidden="1">{#N/A,#N/A,FALSE,"Cover";#N/A,#N/A,FALSE,"Contents"}</definedName>
    <definedName name="wrn.CoverContents." localSheetId="7" hidden="1">{#N/A,#N/A,FALSE,"Cover";#N/A,#N/A,FALSE,"Contents"}</definedName>
    <definedName name="wrn.CoverContents." hidden="1">{#N/A,#N/A,FALSE,"Cover";#N/A,#N/A,FALSE,"Contents"}</definedName>
    <definedName name="wrn.EBIT._.views." localSheetId="3" hidden="1">{#N/A,#N/A,FALSE,"EBIT View - month";#N/A,#N/A,FALSE,"EBIT view - other month";#N/A,#N/A,FALSE,"EBIT View - Qtr";#N/A,#N/A,FALSE,"EBIT View - Year"}</definedName>
    <definedName name="wrn.EBIT._.views." localSheetId="6" hidden="1">{#N/A,#N/A,FALSE,"EBIT View - month";#N/A,#N/A,FALSE,"EBIT view - other month";#N/A,#N/A,FALSE,"EBIT View - Qtr";#N/A,#N/A,FALSE,"EBIT View - Year"}</definedName>
    <definedName name="wrn.El._.Paso._.Offshore." localSheetId="6" hidden="1">{#N/A,#N/A,TRUE,"EPEsum";#N/A,#N/A,TRUE,"Approve1";#N/A,#N/A,TRUE,"Approve2";#N/A,#N/A,TRUE,"Approve3";#N/A,#N/A,TRUE,"EPE1";#N/A,#N/A,TRUE,"EPE2";#N/A,#N/A,TRUE,"CashCompare";#N/A,#N/A,TRUE,"XIRR";#N/A,#N/A,TRUE,"EPEloan";#N/A,#N/A,TRUE,"GraphEPE";#N/A,#N/A,TRUE,"OrgChart";#N/A,#N/A,TRUE,"SA08B"}</definedName>
    <definedName name="wrn.El._.Paso._.Offshore." localSheetId="7"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Factors._.Tab._.10." localSheetId="1" hidden="1">{"Factors Pages 1-2",#N/A,FALSE,"Factors";"Factors Page 3",#N/A,FALSE,"Factors";"Factors Page 4",#N/A,FALSE,"Factors";"Factors Page 5",#N/A,FALSE,"Factors";"Factors Pages 8-27",#N/A,FALSE,"Factors"}</definedName>
    <definedName name="wrn.Factors._.Tab._.10." localSheetId="6" hidden="1">{"Factors Pages 1-2",#N/A,FALSE,"Factors";"Factors Page 3",#N/A,FALSE,"Factors";"Factors Page 4",#N/A,FALSE,"Factors";"Factors Page 5",#N/A,FALSE,"Factors";"Factors Pages 8-27",#N/A,FALSE,"Factors"}</definedName>
    <definedName name="wrn.Factors._.Tab._.10." localSheetId="7"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6" hidden="1">{"FullView",#N/A,FALSE,"Consltd-For contngcy"}</definedName>
    <definedName name="wrn.Full._.View." localSheetId="7" hidden="1">{"FullView",#N/A,FALSE,"Consltd-For contngcy"}</definedName>
    <definedName name="wrn.Full._.View." hidden="1">{"FullView",#N/A,FALSE,"Consltd-For contngcy"}</definedName>
    <definedName name="wrn.GLReport." localSheetId="6"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7"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Interim._.no._.quarter._.printed." localSheetId="3" hidden="1">{#N/A,#N/A,FALSE,"PCorp month";#N/A,#N/A,FALSE,"DomElec Month";#N/A,#N/A,FALSE,"Other Ops month";#N/A,#N/A,FALSE,"Pcorp Yr";#N/A,#N/A,FALSE,"Dom Elec Yr";#N/A,#N/A,FALSE,"Other Ops Yr";#N/A,#N/A,FALSE,"Recon SEC to Legal";#N/A,#N/A,FALSE,"Recon SEC to LOB"}</definedName>
    <definedName name="wrn.Interim._.no._.quarter._.printed." localSheetId="6" hidden="1">{#N/A,#N/A,FALSE,"PCorp month";#N/A,#N/A,FALSE,"DomElec Month";#N/A,#N/A,FALSE,"Other Ops month";#N/A,#N/A,FALSE,"Pcorp Yr";#N/A,#N/A,FALSE,"Dom Elec Yr";#N/A,#N/A,FALSE,"Other Ops Yr";#N/A,#N/A,FALSE,"Recon SEC to Legal";#N/A,#N/A,FALSE,"Recon SEC to LOB"}</definedName>
    <definedName name="wrn.Open._.Issues._.Only." localSheetId="6" hidden="1">{"Open issues Only",#N/A,FALSE,"TIMELINE"}</definedName>
    <definedName name="wrn.Open._.Issues._.Only." localSheetId="7" hidden="1">{"Open issues Only",#N/A,FALSE,"TIMELINE"}</definedName>
    <definedName name="wrn.Open._.Issues._.Only." hidden="1">{"Open issues Only",#N/A,FALSE,"TIMELINE"}</definedName>
    <definedName name="wrn.OR._.Carrying._.Charge._.JV." localSheetId="6" hidden="1">{#N/A,#N/A,FALSE,"Loans";#N/A,#N/A,FALSE,"Program Costs";#N/A,#N/A,FALSE,"Measures";#N/A,#N/A,FALSE,"Net Lost Rev";#N/A,#N/A,FALSE,"Incentive"}</definedName>
    <definedName name="wrn.OR._.Carrying._.Charge._.JV." localSheetId="7"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6" hidden="1">{#N/A,#N/A,FALSE,"Loans";#N/A,#N/A,FALSE,"Program Costs";#N/A,#N/A,FALSE,"Measures";#N/A,#N/A,FALSE,"Net Lost Rev";#N/A,#N/A,FALSE,"Incentive"}</definedName>
    <definedName name="wrn.OR._.Carrying._.Charge._.JV.1" localSheetId="7"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egon._.Rate._.case." localSheetId="6" hidden="1">{#N/A,#N/A,TRUE,"10.1_Historical Cover Sheet";#N/A,#N/A,TRUE,"10.2-10.3_Historical";#N/A,#N/A,TRUE,"10.4_Historical";#N/A,#N/A,TRUE,"10.4.1_Historical";#N/A,#N/A,TRUE,"10.7-10.17_Historical"}</definedName>
    <definedName name="wrn.Oregon._.Rate._.case." localSheetId="7" hidden="1">{#N/A,#N/A,TRUE,"10.1_Historical Cover Sheet";#N/A,#N/A,TRUE,"10.2-10.3_Historical";#N/A,#N/A,TRUE,"10.4_Historical";#N/A,#N/A,TRUE,"10.4.1_Historical";#N/A,#N/A,TRUE,"10.7-10.17_Historical"}</definedName>
    <definedName name="wrn.Oregon._.Rate._.case." hidden="1">{#N/A,#N/A,TRUE,"10.1_Historical Cover Sheet";#N/A,#N/A,TRUE,"10.2-10.3_Historical";#N/A,#N/A,TRUE,"10.4_Historical";#N/A,#N/A,TRUE,"10.4.1_Historical";#N/A,#N/A,TRUE,"10.7-10.17_Historical"}</definedName>
    <definedName name="wrn.pages." localSheetId="6" hidden="1">{#N/A,#N/A,FALSE,"Bgt";#N/A,#N/A,FALSE,"Act";#N/A,#N/A,FALSE,"Chrt Data";#N/A,#N/A,FALSE,"Bus Result";#N/A,#N/A,FALSE,"Main Charts";#N/A,#N/A,FALSE,"P&amp;L Ttl";#N/A,#N/A,FALSE,"P&amp;L C_Ttl";#N/A,#N/A,FALSE,"P&amp;L C_Oct";#N/A,#N/A,FALSE,"P&amp;L C_Sep";#N/A,#N/A,FALSE,"1996";#N/A,#N/A,FALSE,"Data"}</definedName>
    <definedName name="wrn.pages." localSheetId="7"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6" hidden="1">{#N/A,#N/A,FALSE,"Consltd-For contngcy";"PaymentView",#N/A,FALSE,"Consltd-For contngcy"}</definedName>
    <definedName name="wrn.Payment._.View." localSheetId="7" hidden="1">{#N/A,#N/A,FALSE,"Consltd-For contngcy";"PaymentView",#N/A,FALSE,"Consltd-For contngcy"}</definedName>
    <definedName name="wrn.Payment._.View." hidden="1">{#N/A,#N/A,FALSE,"Consltd-For contngcy";"PaymentView",#N/A,FALSE,"Consltd-For contngcy"}</definedName>
    <definedName name="wrn.PFSreconview." localSheetId="6" hidden="1">{"PFS recon view",#N/A,FALSE,"Hyperion Proof"}</definedName>
    <definedName name="wrn.PFSreconview." localSheetId="7" hidden="1">{"PFS recon view",#N/A,FALSE,"Hyperion Proof"}</definedName>
    <definedName name="wrn.PFSreconview." hidden="1">{"PFS recon view",#N/A,FALSE,"Hyperion Proof"}</definedName>
    <definedName name="wrn.PGHCreconview." localSheetId="6" hidden="1">{"PGHC recon view",#N/A,FALSE,"Hyperion Proof"}</definedName>
    <definedName name="wrn.PGHCreconview." localSheetId="7" hidden="1">{"PGHC recon view",#N/A,FALSE,"Hyperion Proof"}</definedName>
    <definedName name="wrn.PGHCreconview." hidden="1">{"PGHC recon view",#N/A,FALSE,"Hyperion Proof"}</definedName>
    <definedName name="wrn.PHI._.all._.other._.months." localSheetId="6" hidden="1">{#N/A,#N/A,FALSE,"PHI MTD";#N/A,#N/A,FALSE,"PHI YTD"}</definedName>
    <definedName name="wrn.PHI._.all._.other._.months." localSheetId="7" hidden="1">{#N/A,#N/A,FALSE,"PHI MTD";#N/A,#N/A,FALSE,"PHI YTD"}</definedName>
    <definedName name="wrn.PHI._.all._.other._.months." hidden="1">{#N/A,#N/A,FALSE,"PHI MTD";#N/A,#N/A,FALSE,"PHI YTD"}</definedName>
    <definedName name="wrn.PHI._.only." localSheetId="6" hidden="1">{#N/A,#N/A,FALSE,"PHI"}</definedName>
    <definedName name="wrn.PHI._.only." localSheetId="7" hidden="1">{#N/A,#N/A,FALSE,"PHI"}</definedName>
    <definedName name="wrn.PHI._.only." hidden="1">{#N/A,#N/A,FALSE,"PHI"}</definedName>
    <definedName name="wrn.PHI._.Sept._.Dec._.March." localSheetId="6" hidden="1">{#N/A,#N/A,FALSE,"PHI MTD";#N/A,#N/A,FALSE,"PHI QTD";#N/A,#N/A,FALSE,"PHI YTD"}</definedName>
    <definedName name="wrn.PHI._.Sept._.Dec._.March." localSheetId="7" hidden="1">{#N/A,#N/A,FALSE,"PHI MTD";#N/A,#N/A,FALSE,"PHI QTD";#N/A,#N/A,FALSE,"PHI YTD"}</definedName>
    <definedName name="wrn.PHI._.Sept._.Dec._.March." hidden="1">{#N/A,#N/A,FALSE,"PHI MTD";#N/A,#N/A,FALSE,"PHI QTD";#N/A,#N/A,FALSE,"PHI YTD"}</definedName>
    <definedName name="wrn.PPMCoCodeView." localSheetId="6" hidden="1">{"PPM Co Code View",#N/A,FALSE,"Comp Codes"}</definedName>
    <definedName name="wrn.PPMCoCodeView." localSheetId="7" hidden="1">{"PPM Co Code View",#N/A,FALSE,"Comp Codes"}</definedName>
    <definedName name="wrn.PPMCoCodeView." hidden="1">{"PPM Co Code View",#N/A,FALSE,"Comp Codes"}</definedName>
    <definedName name="wrn.PPMreconview." localSheetId="6" hidden="1">{"PPM Recon View",#N/A,FALSE,"Hyperion Proof"}</definedName>
    <definedName name="wrn.PPMreconview." localSheetId="7" hidden="1">{"PPM Recon View",#N/A,FALSE,"Hyperion Proof"}</definedName>
    <definedName name="wrn.PPMreconview." hidden="1">{"PPM Recon View",#N/A,FALSE,"Hyperion Proof"}</definedName>
    <definedName name="wrn.print._.reports." localSheetId="6" hidden="1">{#N/A,#N/A,FALSE,"NI Sum";#N/A,#N/A,FALSE,"EBITDA";#N/A,#N/A,FALSE,"Cap Ex";#N/A,#N/A,FALSE,"Op CFLO Sum";#N/A,#N/A,FALSE,"NI MEC";#N/A,#N/A,FALSE,"EBITDA MEC";#N/A,#N/A,FALSE,"Cap Ex MEC";#N/A,#N/A,FALSE,"Op CFLO MEC Sum";#N/A,#N/A,FALSE,"NI CE";#N/A,#N/A,FALSE,"EBITDA CE";#N/A,#N/A,FALSE,"Cap Ex CE";#N/A,#N/A,FALSE,"Op CFLO CE"}</definedName>
    <definedName name="wrn.print._.reports." localSheetId="7" hidden="1">{#N/A,#N/A,FALSE,"NI Sum";#N/A,#N/A,FALSE,"EBITDA";#N/A,#N/A,FALSE,"Cap Ex";#N/A,#N/A,FALSE,"Op CFLO Sum";#N/A,#N/A,FALSE,"NI MEC";#N/A,#N/A,FALSE,"EBITDA MEC";#N/A,#N/A,FALSE,"Cap Ex MEC";#N/A,#N/A,FALSE,"Op CFLO MEC Sum";#N/A,#N/A,FALSE,"NI CE";#N/A,#N/A,FALSE,"EBITDA CE";#N/A,#N/A,FALSE,"Cap Ex CE";#N/A,#N/A,FALSE,"Op CFLO CE"}</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localSheetId="6" hidden="1">{"DATA_SET",#N/A,FALSE,"HOURLY SPREAD"}</definedName>
    <definedName name="wrn.PRINT._.SOURCE._.DATA." localSheetId="7" hidden="1">{"DATA_SET",#N/A,FALSE,"HOURLY SPREAD"}</definedName>
    <definedName name="wrn.PRINT._.SOURCE._.DATA." hidden="1">{"DATA_SET",#N/A,FALSE,"HOURLY SPREAD"}</definedName>
    <definedName name="wrn.PrintHistory." localSheetId="6"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7"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6" hidden="1">{#N/A,#N/A,FALSE,"Cover";#N/A,#N/A,FALSE,"ProjectSelector";#N/A,#N/A,FALSE,"ProjectTable";#N/A,#N/A,FALSE,"SanGorgonio";#N/A,#N/A,FALSE,"Tehachapi";#N/A,#N/A,FALSE,"Results";#N/A,#N/A,FALSE,"ReplaceForecast"}</definedName>
    <definedName name="wrn.PrintOther." localSheetId="7"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ofElectricOnly." localSheetId="6" hidden="1">{"Electric Only",#N/A,FALSE,"Hyperion Proof"}</definedName>
    <definedName name="wrn.ProofElectricOnly." localSheetId="7" hidden="1">{"Electric Only",#N/A,FALSE,"Hyperion Proof"}</definedName>
    <definedName name="wrn.ProofElectricOnly." hidden="1">{"Electric Only",#N/A,FALSE,"Hyperion Proof"}</definedName>
    <definedName name="wrn.ProofTotal." localSheetId="6" hidden="1">{"Proof Total",#N/A,FALSE,"Hyperion Proof"}</definedName>
    <definedName name="wrn.ProofTotal." localSheetId="7" hidden="1">{"Proof Total",#N/A,FALSE,"Hyperion Proof"}</definedName>
    <definedName name="wrn.ProofTotal." hidden="1">{"Proof Total",#N/A,FALSE,"Hyperion Proof"}</definedName>
    <definedName name="wrn.Quarter._.end._.with._.all._.reports." localSheetId="3" hidden="1">{#N/A,#N/A,FALSE,"PCorp month";#N/A,#N/A,FALSE,"DomElec Month";#N/A,#N/A,FALSE,"Other Ops month";#N/A,#N/A,FALSE,"PCorp Qtr";#N/A,#N/A,FALSE,"DomElec Qtr";#N/A,#N/A,FALSE,"Other Ops Qtr";#N/A,#N/A,FALSE,"Pcorp Yr";#N/A,#N/A,FALSE,"Dom Elec Yr";#N/A,#N/A,FALSE,"Other Ops Yr";#N/A,#N/A,FALSE,"Recon SEC to Legal";#N/A,#N/A,FALSE,"Recon SEC to LOB"}</definedName>
    <definedName name="wrn.Quarter._.end._.with._.all._.reports." localSheetId="6" hidden="1">{#N/A,#N/A,FALSE,"PCorp month";#N/A,#N/A,FALSE,"DomElec Month";#N/A,#N/A,FALSE,"Other Ops month";#N/A,#N/A,FALSE,"PCorp Qtr";#N/A,#N/A,FALSE,"DomElec Qtr";#N/A,#N/A,FALSE,"Other Ops Qtr";#N/A,#N/A,FALSE,"Pcorp Yr";#N/A,#N/A,FALSE,"Dom Elec Yr";#N/A,#N/A,FALSE,"Other Ops Yr";#N/A,#N/A,FALSE,"Recon SEC to Legal";#N/A,#N/A,FALSE,"Recon SEC to LOB"}</definedName>
    <definedName name="wrn.Reformat._.only." localSheetId="6" hidden="1">{#N/A,#N/A,FALSE,"Dec 1999 mapping"}</definedName>
    <definedName name="wrn.Reformat._.only." localSheetId="7" hidden="1">{#N/A,#N/A,FALSE,"Dec 1999 mapping"}</definedName>
    <definedName name="wrn.Reformat._.only." hidden="1">{#N/A,#N/A,FALSE,"Dec 1999 mapping"}</definedName>
    <definedName name="wrn.SALES._.VAR._.95._.BUDGET." localSheetId="6" hidden="1">{"PRINT",#N/A,TRUE,"APPA";"PRINT",#N/A,TRUE,"APS";"PRINT",#N/A,TRUE,"BHPL";"PRINT",#N/A,TRUE,"BHPL2";"PRINT",#N/A,TRUE,"CDWR";"PRINT",#N/A,TRUE,"EWEB";"PRINT",#N/A,TRUE,"LADWP";"PRINT",#N/A,TRUE,"NEVBASE"}</definedName>
    <definedName name="wrn.SALES._.VAR._.95._.BUDGET." localSheetId="7"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ction1." localSheetId="6" hidden="1">{#N/A,#N/A,TRUE,"Section1";"SavingsTop",#N/A,TRUE,"SumSavings";#N/A,#N/A,TRUE,"GraphSum";"SavingsAll",#N/A,TRUE,"SumSavings";#N/A,#N/A,TRUE,"Inputs";#N/A,#N/A,TRUE,"Scenarios";#N/A,#N/A,TRUE,"LineLoss";#N/A,#N/A,TRUE,"Summary";#N/A,#N/A,TRUE,"TermSummary";#N/A,#N/A,TRUE,"NetRates";#N/A,#N/A,TRUE,"PPAtypes"}</definedName>
    <definedName name="wrn.Section1." localSheetId="7"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6" hidden="1">{#N/A,#N/A,TRUE,"Section1";#N/A,#N/A,TRUE,"SumF";#N/A,#N/A,TRUE,"FigExchange";#N/A,#N/A,TRUE,"Escalation";#N/A,#N/A,TRUE,"GraphEscalate";#N/A,#N/A,TRUE,"Scenarios"}</definedName>
    <definedName name="wrn.Section1Summaries." localSheetId="7"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6" hidden="1">{#N/A,#N/A,TRUE,"Section2";#N/A,#N/A,TRUE,"OverPymt";#N/A,#N/A,TRUE,"Energy";#N/A,#N/A,TRUE,"EnergyDiff1";#N/A,#N/A,TRUE,"EnergyDiff2";#N/A,#N/A,TRUE,"CapPerformance";#N/A,#N/A,TRUE,"BonusPerformance";#N/A,#N/A,TRUE,"BonusFormula";#N/A,#N/A,TRUE,"GraphPymt"}</definedName>
    <definedName name="wrn.Section2." localSheetId="7"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6" hidden="1">{#N/A,#N/A,TRUE,"Section2";#N/A,#N/A,TRUE,"TPCestimate";#N/A,#N/A,TRUE,"SumTPC";#N/A,#N/A,TRUE,"ConstrLoan";#N/A,#N/A,TRUE,"FigBalance";#N/A,#N/A,TRUE,"DEV27air";#N/A,#N/A,TRUE,"Graph27air";#N/A,#N/A,TRUE,"PreOp"}</definedName>
    <definedName name="wrn.Section2TotalProjectCost." localSheetId="7"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6" hidden="1">{#N/A,#N/A,TRUE,"Section3";#N/A,#N/A,TRUE,"BaseYear";#N/A,#N/A,TRUE,"GenHistory";#N/A,#N/A,TRUE,"GenGraph";#N/A,#N/A,TRUE,"MonthCompare";#N/A,#N/A,TRUE,"HourHistory";#N/A,#N/A,TRUE,"PayHistory";#N/A,#N/A,TRUE,"PayGraphs";#N/A,#N/A,TRUE,"ReplaceForecast";#N/A,#N/A,TRUE,"PPAforecast";#N/A,#N/A,TRUE,"OLSier"}</definedName>
    <definedName name="wrn.Section3." localSheetId="7"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6" hidden="1">{#N/A,#N/A,TRUE,"Section3";#N/A,#N/A,TRUE,"Tax";#N/A,#N/A,TRUE,"Dividend";#N/A,#N/A,TRUE,"Depreciation";#N/A,#N/A,TRUE,"Balance";#N/A,#N/A,TRUE,"SaleGain";#N/A,#N/A,TRUE,"RevExp";#N/A,#N/A,TRUE,"PIG";#N/A,#N/A,TRUE,"GraphPlant"}</definedName>
    <definedName name="wrn.Section3PowerPlantCompany." localSheetId="7"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6" hidden="1">{#N/A,#N/A,TRUE,"Section4";#N/A,#N/A,TRUE,"Tariffwksht";#N/A,#N/A,TRUE,"TariffINFO";#N/A,#N/A,TRUE,"Generation";#N/A,#N/A,TRUE,"PPAsum";#N/A,#N/A,TRUE,"PPApayments";#N/A,#N/A,TRUE,"RevExp";#N/A,#N/A,TRUE,"GraphRevenue";#N/A,#N/A,TRUE,"GraphRevExp"}</definedName>
    <definedName name="wrn.Section4." localSheetId="7"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6" hidden="1">{#N/A,#N/A,TRUE,"Section4";#N/A,#N/A,TRUE,"PPAtable";#N/A,#N/A,TRUE,"RFPtable";#N/A,#N/A,TRUE,"RevCap";#N/A,#N/A,TRUE,"RevOther";#N/A,#N/A,TRUE,"RevGas";#N/A,#N/A,TRUE,"GraphRev"}</definedName>
    <definedName name="wrn.Section4Revenue." localSheetId="7"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6" hidden="1">{#N/A,#N/A,TRUE,"Section5";#N/A,#N/A,TRUE,"Coal";#N/A,#N/A,TRUE,"Fuel";#N/A,#N/A,TRUE,"OMwksht";#N/A,#N/A,TRUE,"VOM";#N/A,#N/A,TRUE,"FOM";#N/A,#N/A,TRUE,"Debt";#N/A,#N/A,TRUE,"LoanSchedules";#N/A,#N/A,TRUE,"GraphExp";#N/A,#N/A,TRUE,"Conversions"}</definedName>
    <definedName name="wrn.Section5." localSheetId="7"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6" hidden="1">{#N/A,#N/A,TRUE,"Section6";#N/A,#N/A,TRUE,"OHcycles";#N/A,#N/A,TRUE,"OHtiming";#N/A,#N/A,TRUE,"OHcosts";#N/A,#N/A,TRUE,"GTdegradation";#N/A,#N/A,TRUE,"GTperformance";#N/A,#N/A,TRUE,"GraphEquip"}</definedName>
    <definedName name="wrn.Section6Equipment." localSheetId="7"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6" hidden="1">{#N/A,#N/A,TRUE,"Section7";#N/A,#N/A,TRUE,"DebtService";#N/A,#N/A,TRUE,"LoanSchedules";#N/A,#N/A,TRUE,"GraphDebt"}</definedName>
    <definedName name="wrn.Section7DebtService." localSheetId="7" hidden="1">{#N/A,#N/A,TRUE,"Section7";#N/A,#N/A,TRUE,"DebtService";#N/A,#N/A,TRUE,"LoanSchedules";#N/A,#N/A,TRUE,"GraphDebt"}</definedName>
    <definedName name="wrn.Section7DebtService." hidden="1">{#N/A,#N/A,TRUE,"Section7";#N/A,#N/A,TRUE,"DebtService";#N/A,#N/A,TRUE,"LoanSchedules";#N/A,#N/A,TRUE,"GraphDebt"}</definedName>
    <definedName name="wrn.Sept._.Dec._.March._.IS." localSheetId="6"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7"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localSheetId="6" hidden="1">{#N/A,#N/A,TRUE,"Cover";#N/A,#N/A,TRUE,"Contents";#N/A,#N/A,TRUE,"Organization";#N/A,#N/A,TRUE,"SumSponsor";#N/A,#N/A,TRUE,"Plant1";#N/A,#N/A,TRUE,"Plant2";#N/A,#N/A,TRUE,"Sponsors";#N/A,#N/A,TRUE,"ElPaso1";#N/A,#N/A,TRUE,"GraphSponsor"}</definedName>
    <definedName name="wrn.SponsorSection." localSheetId="7"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6" hidden="1">{"YTD-Total",#N/A,FALSE,"Provision"}</definedName>
    <definedName name="wrn.Standard." localSheetId="7" hidden="1">{"YTD-Total",#N/A,FALSE,"Provision"}</definedName>
    <definedName name="wrn.Standard." hidden="1">{"YTD-Total",#N/A,FALSE,"Provision"}</definedName>
    <definedName name="wrn.Standard._.NonUtility._.Only." localSheetId="6" hidden="1">{"YTD-NonUtility",#N/A,FALSE,"Prov NonUtility"}</definedName>
    <definedName name="wrn.Standard._.NonUtility._.Only." localSheetId="7" hidden="1">{"YTD-NonUtility",#N/A,FALSE,"Prov NonUtility"}</definedName>
    <definedName name="wrn.Standard._.NonUtility._.Only." hidden="1">{"YTD-NonUtility",#N/A,FALSE,"Prov NonUtility"}</definedName>
    <definedName name="wrn.Standard._.Utility._.Only." localSheetId="6" hidden="1">{"YTD-Utility",#N/A,FALSE,"Prov Utility"}</definedName>
    <definedName name="wrn.Standard._.Utility._.Only." localSheetId="7" hidden="1">{"YTD-Utility",#N/A,FALSE,"Prov Utility"}</definedName>
    <definedName name="wrn.Standard._.Utility._.Only." hidden="1">{"YTD-Utility",#N/A,FALSE,"Prov Utility"}</definedName>
    <definedName name="wrn.Summary." localSheetId="6" hidden="1">{"Table A",#N/A,FALSE,"Summary";"Table D",#N/A,FALSE,"Summary";"Table E",#N/A,FALSE,"Summary"}</definedName>
    <definedName name="wrn.Summary." localSheetId="7" hidden="1">{"Table A",#N/A,FALSE,"Summary";"Table D",#N/A,FALSE,"Summary";"Table E",#N/A,FALSE,"Summary"}</definedName>
    <definedName name="wrn.Summary." hidden="1">{"Table A",#N/A,FALSE,"Summary";"Table D",#N/A,FALSE,"Summary";"Table E",#N/A,FALSE,"Summary"}</definedName>
    <definedName name="wrn.Summary._.View." localSheetId="6" hidden="1">{#N/A,#N/A,FALSE,"Consltd-For contngcy"}</definedName>
    <definedName name="wrn.Summary._.View." localSheetId="7" hidden="1">{#N/A,#N/A,FALSE,"Consltd-For contngcy"}</definedName>
    <definedName name="wrn.Summary._.View." hidden="1">{#N/A,#N/A,FALSE,"Consltd-For contngcy"}</definedName>
    <definedName name="wrn.test." localSheetId="6" hidden="1">{#N/A,#N/A,TRUE,"10.1_Historical Cover Sheet";#N/A,#N/A,TRUE,"10.2-10.3_Historical"}</definedName>
    <definedName name="wrn.test." localSheetId="7" hidden="1">{#N/A,#N/A,TRUE,"10.1_Historical Cover Sheet";#N/A,#N/A,TRUE,"10.2-10.3_Historical"}</definedName>
    <definedName name="wrn.test." hidden="1">{#N/A,#N/A,TRUE,"10.1_Historical Cover Sheet";#N/A,#N/A,TRUE,"10.2-10.3_Historical"}</definedName>
    <definedName name="wrn.Total._.Summary." localSheetId="6" hidden="1">{"Total Summary",#N/A,FALSE,"Summary"}</definedName>
    <definedName name="wrn.Total._.Summary." localSheetId="7" hidden="1">{"Total Summary",#N/A,FALSE,"Summary"}</definedName>
    <definedName name="wrn.Total._.Summary." hidden="1">{"Total Summary",#N/A,FALSE,"Summary"}</definedName>
    <definedName name="wrn.UK._.Conversion._.Only." localSheetId="6" hidden="1">{#N/A,#N/A,FALSE,"Dec 1999 UK Continuing Ops"}</definedName>
    <definedName name="wrn.UK._.Conversion._.Only." localSheetId="7" hidden="1">{#N/A,#N/A,FALSE,"Dec 1999 UK Continuing Ops"}</definedName>
    <definedName name="wrn.UK._.Conversion._.Only."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localSheetId="6" hidden="1">{"Factors Pages 1-2",#N/A,FALSE,"Variables";"Factors Page 3",#N/A,FALSE,"Variables";"Factors Page 4",#N/A,FALSE,"Variables";"Factors Page 5",#N/A,FALSE,"Variables";"YE Pages 7-26",#N/A,FALSE,"Variables"}</definedName>
    <definedName name="wrn.YearEnd." localSheetId="7"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x" localSheetId="6" hidden="1">{#N/A,#N/A,FALSE,"PCorp month";#N/A,#N/A,FALSE,"DomElec Month";#N/A,#N/A,FALSE,"Other Ops month";#N/A,#N/A,FALSE,"Pcorp Yr";#N/A,#N/A,FALSE,"Dom Elec Yr";#N/A,#N/A,FALSE,"Other Ops Yr";#N/A,#N/A,FALSE,"Recon SEC to Legal";#N/A,#N/A,FALSE,"Recon SEC to LOB"}</definedName>
    <definedName name="y" localSheetId="6" hidden="1">'[1]DSM Output'!$B$21:$B$23</definedName>
    <definedName name="y" localSheetId="7" hidden="1">'[1]DSM Output'!$B$21:$B$23</definedName>
    <definedName name="y" hidden="1">'[2]DSM Output'!$B$21:$B$23</definedName>
    <definedName name="year" localSheetId="6">#REF!</definedName>
    <definedName name="year">#REF!</definedName>
    <definedName name="YearEndFactors">[5]UTCR!$G$22:$U$108</definedName>
    <definedName name="YearEndInput">[5]Inputs!$A$3:$D$1680</definedName>
    <definedName name="z" localSheetId="6" hidden="1">'[1]DSM Output'!$G$21:$G$23</definedName>
    <definedName name="z" localSheetId="7" hidden="1">'[1]DSM Output'!$G$21:$G$23</definedName>
    <definedName name="z" hidden="1">'[2]DSM Output'!$G$21:$G$23</definedName>
    <definedName name="Z_01844156_6462_4A28_9785_1A86F4D0C834_.wvu.PrintTitles" localSheetId="6" hidden="1">#REF!</definedName>
    <definedName name="Z_01844156_6462_4A28_9785_1A86F4D0C834_.wvu.PrintTitles" localSheetId="7" hidden="1">#REF!</definedName>
    <definedName name="Z_01844156_6462_4A28_9785_1A86F4D0C834_.wvu.PrintTitles" hidden="1">#REF!</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1" l="1"/>
  <c r="G19" i="1"/>
  <c r="G16" i="1"/>
  <c r="C19" i="1"/>
  <c r="C18" i="1"/>
  <c r="C17" i="1"/>
  <c r="C16" i="1"/>
  <c r="B21" i="1"/>
  <c r="B19" i="1"/>
  <c r="B17" i="1"/>
  <c r="B16" i="1"/>
  <c r="B15" i="1"/>
  <c r="B14" i="1"/>
  <c r="B13" i="1"/>
  <c r="L31" i="20" l="1"/>
  <c r="O31" i="20" s="1"/>
  <c r="N27" i="20"/>
  <c r="L27" i="20"/>
  <c r="O27" i="20" s="1"/>
  <c r="L24" i="20"/>
  <c r="O24" i="20" s="1"/>
  <c r="L23" i="20"/>
  <c r="O23" i="20" s="1"/>
  <c r="J28" i="20"/>
  <c r="H22" i="20"/>
  <c r="H25" i="20"/>
  <c r="L22" i="20"/>
  <c r="H17" i="20"/>
  <c r="H19" i="20" s="1"/>
  <c r="L16" i="20"/>
  <c r="O16" i="20" s="1"/>
  <c r="L15" i="20"/>
  <c r="O15" i="20" s="1"/>
  <c r="L14" i="20"/>
  <c r="O14" i="20" s="1"/>
  <c r="J17" i="20"/>
  <c r="F17" i="20"/>
  <c r="F19" i="20" s="1"/>
  <c r="D17" i="20"/>
  <c r="L10" i="20"/>
  <c r="J19" i="20"/>
  <c r="D19" i="20"/>
  <c r="E95" i="14"/>
  <c r="E80" i="14"/>
  <c r="E82" i="14" s="1"/>
  <c r="E71" i="14"/>
  <c r="E70" i="14"/>
  <c r="E69" i="14"/>
  <c r="E68" i="14"/>
  <c r="E67" i="14"/>
  <c r="E59" i="14"/>
  <c r="E42" i="14"/>
  <c r="E48" i="14" s="1"/>
  <c r="C27" i="14"/>
  <c r="C29" i="14" s="1"/>
  <c r="E26" i="14"/>
  <c r="E25" i="14"/>
  <c r="E24" i="14"/>
  <c r="E23" i="14"/>
  <c r="E22" i="14"/>
  <c r="E21" i="14"/>
  <c r="E20" i="14"/>
  <c r="E19" i="14"/>
  <c r="E18" i="14"/>
  <c r="E17" i="14"/>
  <c r="E16" i="14"/>
  <c r="E15" i="14"/>
  <c r="E14" i="14"/>
  <c r="E13" i="14"/>
  <c r="E12" i="14"/>
  <c r="E11" i="14"/>
  <c r="D27" i="14"/>
  <c r="D29" i="14" s="1"/>
  <c r="E9" i="14"/>
  <c r="E72" i="14" l="1"/>
  <c r="E84" i="14"/>
  <c r="O22" i="20"/>
  <c r="F30" i="20"/>
  <c r="F32" i="20" s="1"/>
  <c r="H26" i="20" s="1"/>
  <c r="L26" i="20" s="1"/>
  <c r="O26" i="20" s="1"/>
  <c r="J30" i="20"/>
  <c r="J32" i="20" s="1"/>
  <c r="L25" i="20"/>
  <c r="O25" i="20" s="1"/>
  <c r="O10" i="20"/>
  <c r="L13" i="20"/>
  <c r="F28" i="20"/>
  <c r="D28" i="20"/>
  <c r="D30" i="20" s="1"/>
  <c r="D32" i="20" s="1"/>
  <c r="D37" i="20" s="1"/>
  <c r="E27" i="14"/>
  <c r="E29" i="14"/>
  <c r="H28" i="20" l="1"/>
  <c r="L17" i="20"/>
  <c r="L19" i="20" s="1"/>
  <c r="O13" i="20"/>
  <c r="L28" i="20"/>
  <c r="L30" i="20" l="1"/>
  <c r="L32" i="20" s="1"/>
  <c r="B71" i="13" l="1"/>
  <c r="I56" i="18"/>
  <c r="I50" i="18"/>
  <c r="H50" i="18"/>
  <c r="G50" i="18"/>
  <c r="F50" i="18"/>
  <c r="E50" i="18"/>
  <c r="H48" i="18"/>
  <c r="H45" i="18"/>
  <c r="I42" i="18"/>
  <c r="E40" i="18"/>
  <c r="I38" i="18"/>
  <c r="I53" i="18" s="1"/>
  <c r="I57" i="18" s="1"/>
  <c r="G38" i="18"/>
  <c r="F38" i="18"/>
  <c r="E38" i="18"/>
  <c r="H36" i="18"/>
  <c r="H35" i="18"/>
  <c r="H34" i="18"/>
  <c r="H33" i="18"/>
  <c r="H32" i="18"/>
  <c r="H31" i="18"/>
  <c r="H38" i="18" s="1"/>
  <c r="H30" i="18"/>
  <c r="I27" i="18"/>
  <c r="I40" i="18" s="1"/>
  <c r="G27" i="18"/>
  <c r="G40" i="18" s="1"/>
  <c r="F27" i="18"/>
  <c r="F40" i="18" s="1"/>
  <c r="E27" i="18"/>
  <c r="I25" i="18"/>
  <c r="G25" i="18"/>
  <c r="F25" i="18"/>
  <c r="E25" i="18"/>
  <c r="H23" i="18"/>
  <c r="H22" i="18"/>
  <c r="H21" i="18"/>
  <c r="H20" i="18"/>
  <c r="H25" i="18" s="1"/>
  <c r="H27" i="18" s="1"/>
  <c r="H40" i="18" s="1"/>
  <c r="H19" i="18"/>
  <c r="H6" i="18"/>
  <c r="H5" i="18"/>
  <c r="H2" i="18"/>
  <c r="I65" i="17"/>
  <c r="I62" i="17"/>
  <c r="I58" i="17"/>
  <c r="H58" i="17"/>
  <c r="G58" i="17"/>
  <c r="F58" i="17"/>
  <c r="E58" i="17"/>
  <c r="H56" i="17"/>
  <c r="H55" i="17"/>
  <c r="H54" i="17"/>
  <c r="H53" i="17"/>
  <c r="H52" i="17"/>
  <c r="H51" i="17"/>
  <c r="H50" i="17"/>
  <c r="H49" i="17"/>
  <c r="H48" i="17"/>
  <c r="H47" i="17"/>
  <c r="H46" i="17"/>
  <c r="H45" i="17"/>
  <c r="H44" i="17"/>
  <c r="G41" i="17"/>
  <c r="G60" i="17" s="1"/>
  <c r="F41" i="17"/>
  <c r="F60" i="17" s="1"/>
  <c r="E41" i="17"/>
  <c r="E60" i="17" s="1"/>
  <c r="I39" i="17"/>
  <c r="I41" i="17" s="1"/>
  <c r="I60" i="17" s="1"/>
  <c r="G39" i="17"/>
  <c r="F39" i="17"/>
  <c r="E39" i="17"/>
  <c r="H35" i="17"/>
  <c r="H34" i="17"/>
  <c r="H33" i="17"/>
  <c r="H32" i="17"/>
  <c r="H31" i="17"/>
  <c r="H29" i="17"/>
  <c r="H28" i="17"/>
  <c r="H27" i="17"/>
  <c r="H26" i="17"/>
  <c r="H25" i="17"/>
  <c r="H24" i="17"/>
  <c r="H23" i="17"/>
  <c r="H22" i="17"/>
  <c r="H21" i="17"/>
  <c r="H20" i="17"/>
  <c r="H19" i="17"/>
  <c r="H18" i="17"/>
  <c r="H17" i="17"/>
  <c r="H16" i="17"/>
  <c r="H39" i="17" s="1"/>
  <c r="H41" i="17" s="1"/>
  <c r="H60" i="17" s="1"/>
  <c r="H15" i="17"/>
  <c r="H12" i="17"/>
  <c r="H11" i="17"/>
  <c r="H10" i="17"/>
  <c r="H9" i="17"/>
  <c r="H8" i="17"/>
  <c r="H7" i="17"/>
  <c r="H6" i="17"/>
  <c r="H5" i="17"/>
  <c r="H2" i="17"/>
  <c r="G59" i="16"/>
  <c r="E59" i="16"/>
  <c r="I57" i="16"/>
  <c r="H57" i="16"/>
  <c r="H59" i="16" s="1"/>
  <c r="G57" i="16"/>
  <c r="F57" i="16"/>
  <c r="E57" i="16"/>
  <c r="H55" i="16"/>
  <c r="H54" i="16"/>
  <c r="I51" i="16"/>
  <c r="I59" i="16" s="1"/>
  <c r="H51" i="16"/>
  <c r="G51" i="16"/>
  <c r="F51" i="16"/>
  <c r="F59" i="16" s="1"/>
  <c r="E51" i="16"/>
  <c r="I49" i="16"/>
  <c r="H49" i="16"/>
  <c r="G49" i="16"/>
  <c r="F49" i="16"/>
  <c r="E49" i="16"/>
  <c r="H47" i="16"/>
  <c r="H46" i="16"/>
  <c r="H43" i="16"/>
  <c r="I40" i="16"/>
  <c r="G38" i="16"/>
  <c r="I36" i="16"/>
  <c r="H36" i="16"/>
  <c r="G36" i="16"/>
  <c r="F36" i="16"/>
  <c r="E36" i="16"/>
  <c r="H34" i="16"/>
  <c r="H33" i="16"/>
  <c r="H32" i="16"/>
  <c r="H31" i="16"/>
  <c r="H30" i="16"/>
  <c r="H29" i="16"/>
  <c r="H28" i="16"/>
  <c r="H27" i="16"/>
  <c r="H26" i="16"/>
  <c r="H25" i="16"/>
  <c r="H24" i="16"/>
  <c r="G21" i="16"/>
  <c r="F21" i="16"/>
  <c r="F38" i="16" s="1"/>
  <c r="E21" i="16"/>
  <c r="E38" i="16" s="1"/>
  <c r="I19" i="16"/>
  <c r="I21" i="16" s="1"/>
  <c r="I38" i="16" s="1"/>
  <c r="H19" i="16"/>
  <c r="H21" i="16" s="1"/>
  <c r="H38" i="16" s="1"/>
  <c r="G19" i="16"/>
  <c r="F19" i="16"/>
  <c r="E19" i="16"/>
  <c r="H17" i="16"/>
  <c r="H16" i="16"/>
  <c r="H15" i="16"/>
  <c r="H14" i="16"/>
  <c r="H13" i="16"/>
  <c r="H12" i="16"/>
  <c r="H11" i="16"/>
  <c r="H10" i="16"/>
  <c r="H9" i="16"/>
  <c r="H8" i="16"/>
  <c r="H7" i="16"/>
  <c r="H6" i="16"/>
  <c r="H5" i="16"/>
  <c r="H2" i="16"/>
  <c r="C13" i="1" l="1"/>
  <c r="G13" i="1" l="1"/>
  <c r="I13" i="1" s="1"/>
  <c r="C15" i="1"/>
  <c r="C14" i="1"/>
  <c r="D13" i="1" l="1"/>
  <c r="B20" i="1" l="1"/>
  <c r="H17" i="1" l="1"/>
  <c r="H19" i="1"/>
  <c r="H18" i="1"/>
  <c r="I16" i="1" l="1"/>
  <c r="C20" i="1"/>
  <c r="D20" i="1" s="1"/>
  <c r="G14" i="1" l="1"/>
  <c r="I14" i="1" s="1"/>
  <c r="G15" i="1" l="1"/>
  <c r="I15" i="1" s="1"/>
  <c r="I17" i="1"/>
  <c r="D18" i="1"/>
  <c r="I19" i="1"/>
  <c r="D19" i="1"/>
  <c r="H20" i="1"/>
  <c r="D15" i="1"/>
  <c r="D16" i="1"/>
  <c r="G20" i="1" l="1"/>
  <c r="I18" i="1"/>
  <c r="D14" i="1"/>
  <c r="D17" i="1" l="1"/>
</calcChain>
</file>

<file path=xl/sharedStrings.xml><?xml version="1.0" encoding="utf-8"?>
<sst xmlns="http://schemas.openxmlformats.org/spreadsheetml/2006/main" count="651" uniqueCount="356">
  <si>
    <t>PACIFICORP</t>
  </si>
  <si>
    <t>INCOME STATEMENT</t>
  </si>
  <si>
    <t>Recon YTD FERC to Form 1</t>
  </si>
  <si>
    <t>GAAP-to-FERC-to-Ratemaking Financial Results - Income Statement</t>
  </si>
  <si>
    <t>Utility Operating Income</t>
  </si>
  <si>
    <t>(1)</t>
  </si>
  <si>
    <t>(2)</t>
  </si>
  <si>
    <t>(1) - (2)</t>
  </si>
  <si>
    <t>(3)</t>
  </si>
  <si>
    <t>(4)</t>
  </si>
  <si>
    <t>(2) - (3) - (4)</t>
  </si>
  <si>
    <t>YTD</t>
  </si>
  <si>
    <t>GAAP/FERC</t>
  </si>
  <si>
    <t xml:space="preserve">Nonutility </t>
  </si>
  <si>
    <t>GAAP</t>
  </si>
  <si>
    <t>FERC</t>
  </si>
  <si>
    <t>Differences</t>
  </si>
  <si>
    <t>Form 1</t>
  </si>
  <si>
    <t>Income</t>
  </si>
  <si>
    <t>Difference</t>
  </si>
  <si>
    <t>Revenues</t>
  </si>
  <si>
    <t>Energy Costs &amp; OMAG</t>
  </si>
  <si>
    <t>(a) - (c)</t>
  </si>
  <si>
    <t>Depreciation &amp; Amortization</t>
  </si>
  <si>
    <t>(a),(c)</t>
  </si>
  <si>
    <t>Taxes Other Than Income Taxes</t>
  </si>
  <si>
    <t>Interest and Other</t>
  </si>
  <si>
    <t>(c)</t>
  </si>
  <si>
    <t>Below the Line Activity</t>
  </si>
  <si>
    <t xml:space="preserve">(b) </t>
  </si>
  <si>
    <t>Income Taxes</t>
  </si>
  <si>
    <t>(d)</t>
  </si>
  <si>
    <t>Earnings on Common</t>
  </si>
  <si>
    <t>Operating Income</t>
  </si>
  <si>
    <t>Explanations for "Adjustments from GAAP to FERC" notes to reconciliations:</t>
  </si>
  <si>
    <t>(a)</t>
  </si>
  <si>
    <t xml:space="preserve">Depreciation expense associated with transportation equipment is generally charged to O&amp;M and CWIP for FERC, but to depreciation expense and CWIP for GAAP. </t>
  </si>
  <si>
    <t>(b)</t>
  </si>
  <si>
    <t>FERC requires that intercompany profits associated with Bridger Coal Company and Trapper Mining not be eliminated in cost of fuel, as is done for GAAP (and for regulatory results). Therefore, for FERC purposes, the intercompany profit is included in FERC account 418.1 and fuel expense is presented at cost plus profit.</t>
  </si>
  <si>
    <t xml:space="preserve">For GAAP, payments on capital leases are recorded as depreciation and interest expense. For FERC, they are recorded in O&amp;M (as rent or fuel expense, depending on the nature of the lease). </t>
  </si>
  <si>
    <t xml:space="preserve">For FERC, taxes associated with PacifiCorp's mining subsidiary are not consolidated. </t>
  </si>
  <si>
    <t>DO NOT UPDATE. VALUES ELECTRONICALLY POPULATED FROM FERC FINANCIALS</t>
  </si>
  <si>
    <t>Operating Revenues (400)</t>
  </si>
  <si>
    <t>A</t>
  </si>
  <si>
    <t>Operating Expenses (401)</t>
  </si>
  <si>
    <t>B</t>
  </si>
  <si>
    <t>Maintenance Expense (402)</t>
  </si>
  <si>
    <t>Depreciation Expense (403)</t>
  </si>
  <si>
    <t>C</t>
  </si>
  <si>
    <t>Depreciation of Asset Retirement Cost (403.1)</t>
  </si>
  <si>
    <t>Depreciation and Depletion of Plant (404 - 405)</t>
  </si>
  <si>
    <t>Amortization of Utility Plant Acq. Adj. (406)</t>
  </si>
  <si>
    <t>Amort of Property Loss, Unrecovrd Plnt &amp; Reg Stdy Cost (407)</t>
  </si>
  <si>
    <t>Amort. of Conversion Expenses (407.2)</t>
  </si>
  <si>
    <t>Regulatory Debits (407.3)</t>
  </si>
  <si>
    <t>(Less) Regulatory Credits (407.4)</t>
  </si>
  <si>
    <t>Taxes Other than Income Taxes (408.1)</t>
  </si>
  <si>
    <t>D</t>
  </si>
  <si>
    <t>Income Taxes - Federal (409.1)</t>
  </si>
  <si>
    <t>G</t>
  </si>
  <si>
    <t>Income Taxes - Other (409.1)</t>
  </si>
  <si>
    <t>Prov. for Def. Income Taxes (410.1)</t>
  </si>
  <si>
    <t>(Less) Def. Income Taxes-Cr. (411.1)</t>
  </si>
  <si>
    <t>Investment Tax Credit Adjustment - Net (411.4)</t>
  </si>
  <si>
    <t>(Less) Gains from Disposition of Utility Plant (411.6)</t>
  </si>
  <si>
    <t>Losses from Disposition of Utility Plant (411.7)</t>
  </si>
  <si>
    <t>(Less) Gains from Disposition of Allowances (411.8)</t>
  </si>
  <si>
    <t>Losses from Disposition of Allowances (411.9)</t>
  </si>
  <si>
    <t>Accretion Expense (411.10)</t>
  </si>
  <si>
    <t>Revenues From Merchandising, Jobbing &amp; Contract Work (415)</t>
  </si>
  <si>
    <t>F</t>
  </si>
  <si>
    <t>(Less) Exp. of Merchandising, Jobbing &amp; Contract Work (416)</t>
  </si>
  <si>
    <t>Revenues From Nonutility Operations (417)</t>
  </si>
  <si>
    <t>(Less) Exp. of Nonutility Operations (417.1)</t>
  </si>
  <si>
    <t>Nonoperating Rental Income (418)</t>
  </si>
  <si>
    <t>Equity in Earnings of Subsidiaries (418.1)</t>
  </si>
  <si>
    <t>Interest and Dividend Income  (419)</t>
  </si>
  <si>
    <t>E</t>
  </si>
  <si>
    <t>AFUDC (419.1)</t>
  </si>
  <si>
    <t>Misc. Nonoperating Income (421)</t>
  </si>
  <si>
    <t>Gain on Disposition of Property (421.1)</t>
  </si>
  <si>
    <t>Loss on Disposition of Property (421.2)</t>
  </si>
  <si>
    <t>Miscellaneous Amortization (425)</t>
  </si>
  <si>
    <t>Donations (426.1)</t>
  </si>
  <si>
    <t>Life Insurance (426.2)</t>
  </si>
  <si>
    <t>Penalties (426.3)</t>
  </si>
  <si>
    <t>Exp. for Certain Civic, Political &amp; Related Act. (426.4)</t>
  </si>
  <si>
    <t>Other Deductions (426.5)</t>
  </si>
  <si>
    <t>Taxes Other Than Income Taxes (408.2)</t>
  </si>
  <si>
    <t>Income Taxes - Federal (409.2)</t>
  </si>
  <si>
    <t>Income Taxes - Other (409.2)</t>
  </si>
  <si>
    <t>Provision for Deferred Income Taxes (410.2)</t>
  </si>
  <si>
    <t>(Less) Provision for Deferred Income Taxes - Cr (411.2)</t>
  </si>
  <si>
    <t>Investment Tax Credit Adjustment - Net (411.5)</t>
  </si>
  <si>
    <t>(Less) Investment Tax Credits (420)</t>
  </si>
  <si>
    <t>Interest on Long-Term Debt (427)</t>
  </si>
  <si>
    <t>Amortization of Debt Discount and Expenses (428)</t>
  </si>
  <si>
    <t>Amortization of Loss on Reacquired Debt (428.1)</t>
  </si>
  <si>
    <t>(Less) Amortization of Premium on Debt - Credit (429)</t>
  </si>
  <si>
    <t>(Less) Amortization of Gain on Reacquired Debt (429.1)</t>
  </si>
  <si>
    <t>Interest on Debt to Associated Companies (430)</t>
  </si>
  <si>
    <t>Other Interest Expense (431)</t>
  </si>
  <si>
    <t>(Less)Allowance for Borrowed Funds Used During Constr. (432)</t>
  </si>
  <si>
    <t>Extraordinary Income (434)</t>
  </si>
  <si>
    <t>(Less) Extraordinary Deductions (435)</t>
  </si>
  <si>
    <t>Net Extraordinary Items</t>
  </si>
  <si>
    <t>Income Taxes - Federal and Other (409.3)</t>
  </si>
  <si>
    <t>Extraordinary Items After Tax</t>
  </si>
  <si>
    <t>NET INCOME</t>
  </si>
  <si>
    <t>GAAP Income Statement 10Q/K</t>
  </si>
  <si>
    <t xml:space="preserve">For the Period Ended </t>
  </si>
  <si>
    <t>The lettered tabs in this spreadsheet compare PacifiCorp's Standalone GAAP financial line item to FERC account balances. FERC to GAAP reconciliation GL accounts are populated on these tabs using company 1000, PacifiCorp only balances.</t>
  </si>
  <si>
    <t xml:space="preserve">The following GAAP financial line items are electronically updated using the Excel formula "sumif" to the SAP, F.01 trial balance report tab within this document. </t>
  </si>
  <si>
    <t>PacifiCorp 
Standalone</t>
  </si>
  <si>
    <t>PMI *</t>
  </si>
  <si>
    <t>Elimination</t>
  </si>
  <si>
    <t>PacifiCorp 
Consolidated</t>
  </si>
  <si>
    <t>check to HFM</t>
  </si>
  <si>
    <t>difference (rounding)</t>
  </si>
  <si>
    <t>Company Code</t>
  </si>
  <si>
    <t>Tab</t>
  </si>
  <si>
    <t>2025 &amp; 2022</t>
  </si>
  <si>
    <t>($000)</t>
  </si>
  <si>
    <t>REVENUES</t>
  </si>
  <si>
    <t>AA</t>
  </si>
  <si>
    <t/>
  </si>
  <si>
    <t>EXPENSES</t>
  </si>
  <si>
    <t xml:space="preserve">  Energy costs</t>
  </si>
  <si>
    <t>BB</t>
  </si>
  <si>
    <t xml:space="preserve">  Operations and maintenance</t>
  </si>
  <si>
    <t xml:space="preserve">  Depreciation and amortization</t>
  </si>
  <si>
    <t>DD</t>
  </si>
  <si>
    <t xml:space="preserve">  Taxes other than income taxes</t>
  </si>
  <si>
    <t>CC</t>
  </si>
  <si>
    <t>Total</t>
  </si>
  <si>
    <t>Operating income</t>
  </si>
  <si>
    <t>Other income (expense)</t>
  </si>
  <si>
    <t xml:space="preserve">  Interest expense</t>
  </si>
  <si>
    <t>FF</t>
  </si>
  <si>
    <t xml:space="preserve">  Allowance for borrowed funds</t>
  </si>
  <si>
    <t xml:space="preserve">  Allowance for equity funds</t>
  </si>
  <si>
    <t>HH</t>
  </si>
  <si>
    <t xml:space="preserve">  Interest income</t>
  </si>
  <si>
    <t>GG</t>
  </si>
  <si>
    <t xml:space="preserve">  Other - net</t>
  </si>
  <si>
    <t>EE</t>
  </si>
  <si>
    <t>Income before income taxes</t>
  </si>
  <si>
    <t>Income tax expense</t>
  </si>
  <si>
    <t>Net income attributable to PacifiCorp</t>
  </si>
  <si>
    <t>GAAP/FERC net income check</t>
  </si>
  <si>
    <t>FERC Form 1 (Page 114)</t>
  </si>
  <si>
    <t>Regulatory Results of</t>
  </si>
  <si>
    <t>Income Statement</t>
  </si>
  <si>
    <t>Operations</t>
  </si>
  <si>
    <t>Reference</t>
  </si>
  <si>
    <t>Operating Revenues</t>
  </si>
  <si>
    <t>Operation Expenses</t>
  </si>
  <si>
    <t>Maintenance Expenses</t>
  </si>
  <si>
    <t>Depreciation Expense</t>
  </si>
  <si>
    <t>Amortization of Utility Plant</t>
  </si>
  <si>
    <t>Amortization of Utility Plant Acq Adj</t>
  </si>
  <si>
    <t>Amort of Property Losses, Unrec Plant, etc.</t>
  </si>
  <si>
    <t>Regulatory Debits less Regulatory Credits</t>
  </si>
  <si>
    <t>Taxes Other Than Income</t>
  </si>
  <si>
    <t>Income Taxes - Federal</t>
  </si>
  <si>
    <t>(5)</t>
  </si>
  <si>
    <t>Income Taxes - Other</t>
  </si>
  <si>
    <t>Provision for Deferred Income Tax - DR</t>
  </si>
  <si>
    <t>Provision for Deferred Income Tax - CR</t>
  </si>
  <si>
    <t>Investment Tax Credit Adj. - Net</t>
  </si>
  <si>
    <t>Gains on Disposition of Allowances</t>
  </si>
  <si>
    <t>Loss on Sales of Plant</t>
  </si>
  <si>
    <t>(6)</t>
  </si>
  <si>
    <t>Accretion Expense</t>
  </si>
  <si>
    <t>Total Utility Operation Expenses</t>
  </si>
  <si>
    <t>Net Utility Operating Income</t>
  </si>
  <si>
    <t>(1)  Operation &amp; Maintenance Expense Differences</t>
  </si>
  <si>
    <t>(a)  Operation Expenses in FERC Form 1 not in Regulatory Results</t>
  </si>
  <si>
    <t xml:space="preserve"> - Bridger/Trapper equity earnings.  This is shown in the Form 1 as fuel expense which is </t>
  </si>
  <si>
    <t xml:space="preserve">offset by equity in earnings of subsidiary. In regulatory results, this amount is removed from  </t>
  </si>
  <si>
    <t>fuel expense. Bridger/Trapper plant balances are included in rate base.</t>
  </si>
  <si>
    <t xml:space="preserve"> - Hydro relicensing costs - these items are included in regulatory results on a cash basis.</t>
  </si>
  <si>
    <t>These amounts reflect the difference between cash and accrual basis accounting.</t>
  </si>
  <si>
    <t>North Umpqua</t>
  </si>
  <si>
    <t>Bear River</t>
  </si>
  <si>
    <t>Lewis River</t>
  </si>
  <si>
    <t>-Washington RPS REC</t>
  </si>
  <si>
    <t>-Washington Environmental Costs</t>
  </si>
  <si>
    <t>(b) 2017 Protocol Adjustment in JAM but not in Form 1</t>
  </si>
  <si>
    <t>(c) Interwest Mining Company O&amp;M expenses are recognized in Regulatory Results</t>
  </si>
  <si>
    <t xml:space="preserve"> but not the Form 1 because it is an Electric Subsidiary.  These O&amp;M expenses were offset by below</t>
  </si>
  <si>
    <t xml:space="preserve"> the line items to produce 0 net income for Interwest.</t>
  </si>
  <si>
    <t xml:space="preserve"> - Oregon accelerated depreciation on steam generation</t>
  </si>
  <si>
    <t xml:space="preserve"> - Utah Klamath Depreciation Adjustment - classfied non-regulatory</t>
  </si>
  <si>
    <t xml:space="preserve"> - Other nonutility depreciation items</t>
  </si>
  <si>
    <t xml:space="preserve"> -Wyoming Klamath Adjustment</t>
  </si>
  <si>
    <t xml:space="preserve">Form 1 </t>
  </si>
  <si>
    <t>Amount</t>
  </si>
  <si>
    <t>Pg. 114</t>
  </si>
  <si>
    <t xml:space="preserve">Income Taxes - Other (409.1) </t>
  </si>
  <si>
    <t>Provision for Deferred Income Taxes (410.1)</t>
  </si>
  <si>
    <t>Less: Provision for Deferred Income Taxes-Cr (411.1)</t>
  </si>
  <si>
    <t>Investment Tax Credit Adj. - Net (411.4) / (411.5)</t>
  </si>
  <si>
    <t>Total Income Tax Expense - Form 1</t>
  </si>
  <si>
    <t>Results of Operations</t>
  </si>
  <si>
    <t>Pg. 2.2</t>
  </si>
  <si>
    <t>Income Taxes - State</t>
  </si>
  <si>
    <t>Provision for Deferred Income Taxes Dr</t>
  </si>
  <si>
    <t>Pg. 2.18</t>
  </si>
  <si>
    <t xml:space="preserve">Less: Provision for Deferred Income Taxes-Cr </t>
  </si>
  <si>
    <t>Pg. 2.19</t>
  </si>
  <si>
    <t>Investment Tax Credit Adj.</t>
  </si>
  <si>
    <t>Results of Operations Income Tax Expense before Corrections</t>
  </si>
  <si>
    <t>No adjustments in Results of Operations altering base period taxes.</t>
  </si>
  <si>
    <t>Total Income Tax Expense - Results of Operations</t>
  </si>
  <si>
    <t>Difference in Form 1 and Results of Operations Income Tax Expense</t>
  </si>
  <si>
    <t>Reconciling Items</t>
  </si>
  <si>
    <t>Pre-Tax Book Income</t>
  </si>
  <si>
    <t>Book/Tax Differences not included for State Ratemaking purposes</t>
  </si>
  <si>
    <t>Uncertain Tax Position</t>
  </si>
  <si>
    <t>Provision-to-Return adjustments</t>
  </si>
  <si>
    <t>Other Adjustments</t>
  </si>
  <si>
    <t>State Tax  Credits - Deferred</t>
  </si>
  <si>
    <t>Current &amp; Deferred Tax Adjustment - PMI</t>
  </si>
  <si>
    <t>Reconciled Difference</t>
  </si>
  <si>
    <t>Account 421 is shown below the line in the Form 1. Certain gains and losses are included in</t>
  </si>
  <si>
    <t>regulatory results to ensure appropriate ratemaking treatment of these transactions.</t>
  </si>
  <si>
    <t>New Acct</t>
  </si>
  <si>
    <t>GL Acct</t>
  </si>
  <si>
    <t>Acct. Description</t>
  </si>
  <si>
    <t>Income Statment Reference</t>
  </si>
  <si>
    <t>notes</t>
  </si>
  <si>
    <t>reference</t>
  </si>
  <si>
    <t>Provision for Income Taxes</t>
  </si>
  <si>
    <t>PacifiCorp GAAP</t>
  </si>
  <si>
    <t>Remove from GAAP classification:</t>
  </si>
  <si>
    <t>Current federal tax correction interest</t>
  </si>
  <si>
    <t>FF or HH</t>
  </si>
  <si>
    <t>Current federal tax correction interest income</t>
  </si>
  <si>
    <t>Federal uncertain tax position interest</t>
  </si>
  <si>
    <t>Federal uncertain tax position interest income</t>
  </si>
  <si>
    <t>Current state tax correction interest</t>
  </si>
  <si>
    <t>State uncertain tax position interest</t>
  </si>
  <si>
    <t>Current federal tax interest expense</t>
  </si>
  <si>
    <t>Current federal tax interest income</t>
  </si>
  <si>
    <t>Current state tax interest expense </t>
  </si>
  <si>
    <t>Current state tax interest income</t>
  </si>
  <si>
    <t>Curr Fed Tax Interest Exp - Reg Asset</t>
  </si>
  <si>
    <t>Current state tax correction interest income</t>
  </si>
  <si>
    <t>State uncertain tax position interest income</t>
  </si>
  <si>
    <t>Net Changes</t>
  </si>
  <si>
    <t>GAAP Adjusted to FERC - (income)/expense</t>
  </si>
  <si>
    <t>Per FERC Form 1/3Q</t>
  </si>
  <si>
    <t>Comparison</t>
  </si>
  <si>
    <t>Net interest on income tax positions and corrections, including interest on regulatory assets/liab.</t>
  </si>
  <si>
    <t>Taxes other than income taxes</t>
  </si>
  <si>
    <t>PacifiCorp Standalone GAAP</t>
  </si>
  <si>
    <t>Add to GAAP classification:</t>
  </si>
  <si>
    <t>Other Taxes and Fees - Other Inc/Ded</t>
  </si>
  <si>
    <t>Taxes Other Than Income Taxes (408.1)</t>
  </si>
  <si>
    <t>Interest Expense</t>
  </si>
  <si>
    <t>Pref Stk Reprch Amrt</t>
  </si>
  <si>
    <t>Pref Stk Reprch Loss</t>
  </si>
  <si>
    <t>Current federal tax correction int income</t>
  </si>
  <si>
    <t>Current state tax correction int income</t>
  </si>
  <si>
    <t>Current state tax interest expense</t>
  </si>
  <si>
    <t>Curr ST Tax Interest Exp - Reg Asset</t>
  </si>
  <si>
    <t>Curr Fed Tax Int-Reg</t>
  </si>
  <si>
    <t>Purch Power Exp Offs</t>
  </si>
  <si>
    <t>Nat Gas Offst-Int</t>
  </si>
  <si>
    <t>Rent Exp Off-Cap Int</t>
  </si>
  <si>
    <t>GAAP Adjusted to FERC</t>
  </si>
  <si>
    <t>PMI interest</t>
  </si>
  <si>
    <t>Allowance for borrowed funds</t>
  </si>
  <si>
    <t>Other</t>
  </si>
  <si>
    <t>Dividends</t>
  </si>
  <si>
    <t>Services Provided to Others - Revenue</t>
  </si>
  <si>
    <t>FAS 133 Unrealized Purch Power Exp - Gains</t>
  </si>
  <si>
    <t>MidAmerican Mgmt Fee - (426.5)</t>
  </si>
  <si>
    <t>MidAm Affiliated Svc - LTIP (426.5)</t>
  </si>
  <si>
    <t>MidAm Affiliated Svc - Aircraft (426.5)</t>
  </si>
  <si>
    <t>Gain on Disposition of Property</t>
  </si>
  <si>
    <t>Loss on Disposition of Property</t>
  </si>
  <si>
    <t>Reimbursement of Street Light Installation &amp; Maintenance</t>
  </si>
  <si>
    <t>Asset Sales Proceeds-Clearing</t>
  </si>
  <si>
    <t>426.1 Donations</t>
  </si>
  <si>
    <t>426.3 &amp; 426.4 Penalties, Civic, Political &amp; Related Activities</t>
  </si>
  <si>
    <t>426.5 Other Deductions</t>
  </si>
  <si>
    <t>418 Nonoperating Rental Income</t>
  </si>
  <si>
    <t>416 Expenses - Merchandising and Jobbing</t>
  </si>
  <si>
    <t>tab DD</t>
  </si>
  <si>
    <t>RECONCILIATION OF 10K TO FORM 1</t>
  </si>
  <si>
    <t>(e)</t>
  </si>
  <si>
    <t>(f)</t>
  </si>
  <si>
    <r>
      <rPr>
        <sz val="10"/>
        <color rgb="FFFF0000"/>
        <rFont val="Symbol"/>
        <family val="1"/>
        <charset val="2"/>
      </rPr>
      <t>å</t>
    </r>
    <r>
      <rPr>
        <sz val="8"/>
        <color rgb="FFFF0000"/>
        <rFont val="Times New Roman"/>
        <family val="1"/>
      </rPr>
      <t xml:space="preserve">  A</t>
    </r>
  </si>
  <si>
    <t>Environmental Services (costs in Order No. 249444)</t>
  </si>
  <si>
    <r>
      <t xml:space="preserve">Rate Making - Other below the line </t>
    </r>
    <r>
      <rPr>
        <sz val="8"/>
        <rFont val="Symbol"/>
        <family val="1"/>
        <charset val="2"/>
      </rPr>
      <t xml:space="preserve"> </t>
    </r>
    <r>
      <rPr>
        <sz val="8"/>
        <color rgb="FFFF0000"/>
        <rFont val="Symbol"/>
        <family val="1"/>
        <charset val="2"/>
      </rPr>
      <t>å</t>
    </r>
    <r>
      <rPr>
        <sz val="8"/>
        <color rgb="FFFF0000"/>
        <rFont val="Times New Roman"/>
        <family val="1"/>
      </rPr>
      <t xml:space="preserve"> A</t>
    </r>
  </si>
  <si>
    <t>(7)</t>
  </si>
  <si>
    <t>(7)  Gain on Sale of Plant</t>
  </si>
  <si>
    <t>HFM Report: Provided by N. Adolphson</t>
  </si>
  <si>
    <t>Mining 
(FRF, EW, Glenrock, Centrailia, Interwest)</t>
  </si>
  <si>
    <t>2060, 2050, 2040, 2030 &amp; 2010</t>
  </si>
  <si>
    <t xml:space="preserve">(e) </t>
  </si>
  <si>
    <t xml:space="preserve">(f) </t>
  </si>
  <si>
    <t>For GAAP, excise tax fees, forestry tax fees and non-operating property taxes are included in other, net operating income/expense activity.</t>
  </si>
  <si>
    <t>manually input</t>
  </si>
  <si>
    <t>new</t>
  </si>
  <si>
    <t>Pension Exp(Ben)-NonService Costs</t>
  </si>
  <si>
    <t>Pension Exp/(Ben)-State Situs-OEI</t>
  </si>
  <si>
    <t>Post-Ret Exp(Ben)-NonService Costs</t>
  </si>
  <si>
    <t>Post-Retirement Exp-State Situs-OEI</t>
  </si>
  <si>
    <t>SERP Exp(Ben)-NonService Costs</t>
  </si>
  <si>
    <t>Rent Revenue</t>
  </si>
  <si>
    <t>Rent Rev - NonUtilit</t>
  </si>
  <si>
    <t>Miscellaneous Materials &amp; Supplies (costs in Order No. 249444)</t>
  </si>
  <si>
    <t>manually update</t>
  </si>
  <si>
    <t>Constr &amp; Maint Contracts-Labor (costs in Order No. 249444)</t>
  </si>
  <si>
    <t>Contract Line Construction/Maintenance (costs in Order 249444)</t>
  </si>
  <si>
    <t>3 Months Ended
Mar. 31, 2018</t>
  </si>
  <si>
    <t>3 Months Ended
Jun. 30, 2018</t>
  </si>
  <si>
    <t>3 Months Ended
Sept. 30, 2018</t>
  </si>
  <si>
    <t>3 Months Ended
Dec. 31, 2018</t>
  </si>
  <si>
    <t>(9)</t>
  </si>
  <si>
    <t>(8)</t>
  </si>
  <si>
    <t>(14)</t>
  </si>
  <si>
    <t>(18)</t>
  </si>
  <si>
    <t>(22)</t>
  </si>
  <si>
    <t>(19)</t>
  </si>
  <si>
    <t>(16)</t>
  </si>
  <si>
    <t>(15)</t>
  </si>
  <si>
    <t>(11)</t>
  </si>
  <si>
    <t>(23)</t>
  </si>
  <si>
    <t>(12)</t>
  </si>
  <si>
    <t>Revenue     A</t>
  </si>
  <si>
    <t>O&amp;M/Energy Costs     B</t>
  </si>
  <si>
    <t>Depr/Amort     C</t>
  </si>
  <si>
    <t>Taxes o/t inc. taxes     D</t>
  </si>
  <si>
    <t>Interest/Other     E</t>
  </si>
  <si>
    <t>Below the line     F</t>
  </si>
  <si>
    <t>Inc. taxes     G</t>
  </si>
  <si>
    <t>RECONCILIATION OF CY 2018 FERC FORM 1 INCOME STATEMENT TO SEMIANNUAL REPORT</t>
  </si>
  <si>
    <t>CY 2018</t>
  </si>
  <si>
    <t>(3)  Depreciation Differences</t>
  </si>
  <si>
    <t>(4)  Amortization of Utility Plant Differences</t>
  </si>
  <si>
    <t>(5)  Amortization of Powerdale in Washington and Idaho</t>
  </si>
  <si>
    <t>(6) Tax Reconciliation</t>
  </si>
  <si>
    <t>presuming this relates to 586180, Amort - Debt Premium/Gain, $(11)k</t>
  </si>
  <si>
    <t>HFM reports div. (GL 385600) on def. comp/LTIP plans in Interest Inc.</t>
  </si>
  <si>
    <t>* Note: PMI balances exclude equity earnings in Bridger. Also, company code 2022 (Eliminations) &amp; 2025 (Bridger) fully eliminate beginning 2012 as PMI (company 2020) records its own tax expense. No longer need to include 2022 &amp; 2025 to capture PMI eliminations of tax with PacifiCorp (company 1000).</t>
  </si>
  <si>
    <t>December 31, 2018</t>
  </si>
  <si>
    <t>YTD December 2018</t>
  </si>
  <si>
    <t>(2)  Operation &amp; Maintenance Expense Differences</t>
  </si>
  <si>
    <t>Rounding</t>
  </si>
  <si>
    <t>For FERC, the net margin on bookouts are usually in a net loss position and included in account 555, Purchase power. Other adjustments to GAAP include the net profit on sales of inventory is recorded as revenue.</t>
  </si>
  <si>
    <t xml:space="preserve">  Equity in subsidiary earnings</t>
  </si>
  <si>
    <t xml:space="preserve"> - Utah accelerated depreciation of the Dave Johnston thermal generation plant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</si>
</sst>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_);\(0.0\)"/>
    <numFmt numFmtId="167" formatCode="_(* #,##0.0_);_(* \(#,##0.0\);_(* &quot;-&quot;??_);_(@_)"/>
    <numFmt numFmtId="168" formatCode="[$-409]mmmm\-yy;@"/>
  </numFmts>
  <fonts count="39" x14ac:knownFonts="1">
    <font>
      <sz val="10"/>
      <name val="Times New Roman"/>
      <family val="1"/>
    </font>
    <font>
      <sz val="11"/>
      <color theme="1"/>
      <name val="Calibri"/>
      <family val="2"/>
      <scheme val="minor"/>
    </font>
    <font>
      <sz val="10"/>
      <color theme="1"/>
      <name val="Arial"/>
      <family val="2"/>
    </font>
    <font>
      <b/>
      <sz val="10"/>
      <color theme="1"/>
      <name val="Arial"/>
      <family val="2"/>
    </font>
    <font>
      <sz val="11"/>
      <color theme="1"/>
      <name val="Calibri"/>
      <family val="2"/>
      <scheme val="minor"/>
    </font>
    <font>
      <sz val="10"/>
      <name val="Times New Roman"/>
      <family val="1"/>
    </font>
    <font>
      <sz val="10"/>
      <name val="Arial"/>
      <family val="2"/>
    </font>
    <font>
      <sz val="8"/>
      <name val="Times New Roman"/>
      <family val="1"/>
    </font>
    <font>
      <sz val="8"/>
      <color rgb="FFFF0000"/>
      <name val="Times New Roman"/>
      <family val="1"/>
    </font>
    <font>
      <sz val="10"/>
      <color indexed="8"/>
      <name val="Arial"/>
      <family val="2"/>
    </font>
    <font>
      <sz val="8"/>
      <color indexed="8"/>
      <name val="Times New Roman"/>
      <family val="1"/>
    </font>
    <font>
      <b/>
      <sz val="8"/>
      <color rgb="FFFF0000"/>
      <name val="Times New Roman"/>
      <family val="1"/>
    </font>
    <font>
      <b/>
      <sz val="8"/>
      <name val="Times New Roman"/>
      <family val="1"/>
    </font>
    <font>
      <i/>
      <sz val="8"/>
      <name val="Times New Roman"/>
      <family val="1"/>
    </font>
    <font>
      <b/>
      <i/>
      <sz val="8"/>
      <name val="Times New Roman"/>
      <family val="1"/>
    </font>
    <font>
      <b/>
      <u/>
      <sz val="8"/>
      <name val="Times New Roman"/>
      <family val="1"/>
    </font>
    <font>
      <u/>
      <sz val="8"/>
      <name val="Times New Roman"/>
      <family val="1"/>
    </font>
    <font>
      <sz val="11"/>
      <color rgb="FFFF0000"/>
      <name val="Calibri"/>
      <family val="2"/>
      <scheme val="minor"/>
    </font>
    <font>
      <sz val="11"/>
      <name val="Calibri"/>
      <family val="2"/>
      <scheme val="minor"/>
    </font>
    <font>
      <sz val="8"/>
      <name val="Arial"/>
      <family val="2"/>
    </font>
    <font>
      <u/>
      <sz val="8"/>
      <color indexed="12"/>
      <name val="Arial"/>
      <family val="2"/>
    </font>
    <font>
      <sz val="8"/>
      <color indexed="12"/>
      <name val="Times New Roman"/>
      <family val="1"/>
    </font>
    <font>
      <sz val="8"/>
      <color indexed="12"/>
      <name val="Arial"/>
      <family val="2"/>
    </font>
    <font>
      <sz val="8"/>
      <color rgb="FF0000FF"/>
      <name val="Times New Roman"/>
      <family val="1"/>
    </font>
    <font>
      <sz val="10"/>
      <color rgb="FFFF0000"/>
      <name val="Symbol"/>
      <family val="1"/>
      <charset val="2"/>
    </font>
    <font>
      <sz val="8"/>
      <name val="Symbol"/>
      <family val="1"/>
      <charset val="2"/>
    </font>
    <font>
      <sz val="8"/>
      <color rgb="FFFF0000"/>
      <name val="Symbol"/>
      <family val="1"/>
      <charset val="2"/>
    </font>
    <font>
      <sz val="8"/>
      <name val="Calibri"/>
      <family val="2"/>
      <scheme val="minor"/>
    </font>
    <font>
      <sz val="8"/>
      <color rgb="FFFF0000"/>
      <name val="Calibri"/>
      <family val="2"/>
      <scheme val="minor"/>
    </font>
    <font>
      <sz val="8"/>
      <color indexed="8"/>
      <name val="Calibri"/>
      <family val="2"/>
      <scheme val="minor"/>
    </font>
    <font>
      <sz val="10"/>
      <name val="Times New Roman"/>
    </font>
    <font>
      <b/>
      <sz val="10"/>
      <name val="Times New Roman"/>
      <family val="1"/>
    </font>
    <font>
      <i/>
      <sz val="8"/>
      <color rgb="FFFF0000"/>
      <name val="Times New Roman"/>
      <family val="1"/>
    </font>
    <font>
      <b/>
      <sz val="14"/>
      <name val="Arial"/>
      <family val="2"/>
    </font>
    <font>
      <u/>
      <sz val="10"/>
      <name val="Arial"/>
      <family val="2"/>
    </font>
    <font>
      <b/>
      <sz val="10"/>
      <name val="Arial"/>
      <family val="2"/>
    </font>
    <font>
      <b/>
      <sz val="8"/>
      <name val="Arial"/>
      <family val="2"/>
    </font>
    <font>
      <b/>
      <sz val="10"/>
      <name val="Calibri"/>
      <family val="2"/>
      <scheme val="minor"/>
    </font>
    <font>
      <sz val="10"/>
      <name val="Calibri"/>
      <family val="2"/>
      <scheme val="minor"/>
    </font>
  </fonts>
  <fills count="8">
    <fill>
      <patternFill patternType="none"/>
    </fill>
    <fill>
      <patternFill patternType="gray125"/>
    </fill>
    <fill>
      <patternFill patternType="solid">
        <fgColor indexed="40"/>
      </patternFill>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99"/>
        <bgColor indexed="64"/>
      </patternFill>
    </fill>
    <fill>
      <patternFill patternType="solid">
        <fgColor theme="0" tint="-4.9989318521683403E-2"/>
        <bgColor indexed="64"/>
      </patternFill>
    </fill>
  </fills>
  <borders count="15">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indexed="64"/>
      </top>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right/>
      <top/>
      <bottom style="double">
        <color indexed="64"/>
      </bottom>
      <diagonal/>
    </border>
    <border>
      <left/>
      <right/>
      <top style="thin">
        <color auto="1"/>
      </top>
      <bottom style="thin">
        <color theme="0" tint="-0.24994659260841701"/>
      </bottom>
      <diagonal/>
    </border>
    <border>
      <left/>
      <right/>
      <top style="thin">
        <color indexed="64"/>
      </top>
      <bottom/>
      <diagonal/>
    </border>
  </borders>
  <cellStyleXfs count="21">
    <xf numFmtId="0" fontId="0" fillId="0" borderId="0"/>
    <xf numFmtId="43" fontId="5" fillId="0" borderId="0" applyFont="0" applyFill="0" applyBorder="0" applyAlignment="0" applyProtection="0"/>
    <xf numFmtId="0" fontId="4" fillId="0" borderId="0"/>
    <xf numFmtId="0" fontId="6" fillId="0" borderId="0"/>
    <xf numFmtId="44" fontId="4" fillId="0" borderId="0" applyFont="0" applyFill="0" applyBorder="0" applyAlignment="0" applyProtection="0"/>
    <xf numFmtId="0" fontId="6" fillId="0" borderId="0"/>
    <xf numFmtId="0" fontId="6" fillId="0" borderId="0"/>
    <xf numFmtId="4" fontId="9" fillId="2" borderId="6" applyNumberFormat="0" applyProtection="0">
      <alignment horizontal="left" vertical="center" indent="1"/>
    </xf>
    <xf numFmtId="0" fontId="6" fillId="0" borderId="0"/>
    <xf numFmtId="0" fontId="4" fillId="0" borderId="0"/>
    <xf numFmtId="43" fontId="4" fillId="0" borderId="0" applyFont="0" applyFill="0" applyBorder="0" applyAlignment="0" applyProtection="0"/>
    <xf numFmtId="43" fontId="2" fillId="0" borderId="0" applyFont="0" applyFill="0" applyBorder="0" applyAlignment="0" applyProtection="0"/>
    <xf numFmtId="0" fontId="6" fillId="0" borderId="0"/>
    <xf numFmtId="0" fontId="19" fillId="0" borderId="0"/>
    <xf numFmtId="0" fontId="19" fillId="0" borderId="0"/>
    <xf numFmtId="0" fontId="20" fillId="0" borderId="0" applyNumberFormat="0" applyFill="0" applyBorder="0" applyAlignment="0" applyProtection="0">
      <alignment vertical="top"/>
      <protection locked="0"/>
    </xf>
    <xf numFmtId="0" fontId="6" fillId="0" borderId="0"/>
    <xf numFmtId="0" fontId="1" fillId="0" borderId="0"/>
    <xf numFmtId="43" fontId="1" fillId="0" borderId="0" applyFont="0" applyFill="0" applyBorder="0" applyAlignment="0" applyProtection="0"/>
    <xf numFmtId="0" fontId="30" fillId="0" borderId="0"/>
    <xf numFmtId="43" fontId="6" fillId="0" borderId="0" applyFont="0" applyFill="0" applyBorder="0" applyAlignment="0" applyProtection="0"/>
  </cellStyleXfs>
  <cellXfs count="345">
    <xf numFmtId="0" fontId="0" fillId="0" borderId="0" xfId="0"/>
    <xf numFmtId="0" fontId="12" fillId="4" borderId="0" xfId="8" applyFont="1" applyFill="1"/>
    <xf numFmtId="0" fontId="7" fillId="4" borderId="0" xfId="8" applyFont="1" applyFill="1" applyAlignment="1">
      <alignment horizontal="center"/>
    </xf>
    <xf numFmtId="0" fontId="11" fillId="4" borderId="0" xfId="8" applyNumberFormat="1" applyFont="1" applyFill="1"/>
    <xf numFmtId="0" fontId="7" fillId="4" borderId="0" xfId="8" applyFont="1" applyFill="1"/>
    <xf numFmtId="0" fontId="7" fillId="4" borderId="0" xfId="8" applyFont="1" applyFill="1" applyBorder="1"/>
    <xf numFmtId="43" fontId="7" fillId="4" borderId="0" xfId="1" applyNumberFormat="1" applyFont="1" applyFill="1"/>
    <xf numFmtId="0" fontId="7" fillId="4" borderId="0" xfId="8" applyFont="1" applyFill="1" applyAlignment="1" applyProtection="1">
      <alignment horizontal="center" vertical="top"/>
      <protection locked="0"/>
    </xf>
    <xf numFmtId="14" fontId="7" fillId="4" borderId="0" xfId="8" applyNumberFormat="1" applyFont="1" applyFill="1" applyAlignment="1" applyProtection="1">
      <alignment horizontal="left"/>
      <protection locked="0"/>
    </xf>
    <xf numFmtId="43" fontId="7" fillId="4" borderId="0" xfId="8" quotePrefix="1" applyNumberFormat="1" applyFont="1" applyFill="1"/>
    <xf numFmtId="14" fontId="7" fillId="4" borderId="0" xfId="8" applyNumberFormat="1" applyFont="1" applyFill="1" applyAlignment="1" applyProtection="1">
      <alignment horizontal="center"/>
      <protection locked="0"/>
    </xf>
    <xf numFmtId="0" fontId="14" fillId="4" borderId="0" xfId="8" applyFont="1" applyFill="1" applyAlignment="1" applyProtection="1">
      <alignment horizontal="center"/>
      <protection locked="0"/>
    </xf>
    <xf numFmtId="0" fontId="7" fillId="4" borderId="0" xfId="8" applyFont="1" applyFill="1" applyBorder="1" applyAlignment="1"/>
    <xf numFmtId="0" fontId="11" fillId="4" borderId="0" xfId="8" applyNumberFormat="1" applyFont="1" applyFill="1" applyBorder="1"/>
    <xf numFmtId="43" fontId="7" fillId="4" borderId="0" xfId="8" quotePrefix="1" applyNumberFormat="1" applyFont="1" applyFill="1" applyBorder="1"/>
    <xf numFmtId="0" fontId="7" fillId="4" borderId="0" xfId="8" applyFont="1" applyFill="1" applyAlignment="1">
      <alignment horizontal="center" vertical="center"/>
    </xf>
    <xf numFmtId="0" fontId="8" fillId="4" borderId="0" xfId="8" applyNumberFormat="1" applyFont="1" applyFill="1"/>
    <xf numFmtId="0" fontId="7" fillId="4" borderId="0" xfId="8" applyFont="1" applyFill="1" applyBorder="1" applyAlignment="1">
      <alignment horizontal="center" wrapText="1"/>
    </xf>
    <xf numFmtId="0" fontId="7" fillId="4" borderId="0" xfId="8" applyFont="1" applyFill="1" applyBorder="1" applyAlignment="1">
      <alignment horizontal="center"/>
    </xf>
    <xf numFmtId="0" fontId="7" fillId="4" borderId="0" xfId="8" applyFont="1" applyFill="1" applyAlignment="1">
      <alignment horizontal="center" wrapText="1"/>
    </xf>
    <xf numFmtId="43" fontId="7" fillId="4" borderId="0" xfId="1" applyNumberFormat="1" applyFont="1" applyFill="1" applyBorder="1" applyAlignment="1" applyProtection="1">
      <alignment horizontal="center" wrapText="1"/>
      <protection locked="0"/>
    </xf>
    <xf numFmtId="0" fontId="7" fillId="4" borderId="1" xfId="8" applyFont="1" applyFill="1" applyBorder="1" applyAlignment="1">
      <alignment horizontal="center" vertical="center"/>
    </xf>
    <xf numFmtId="0" fontId="7" fillId="4" borderId="1" xfId="8" applyFont="1" applyFill="1" applyBorder="1" applyAlignment="1">
      <alignment horizontal="center"/>
    </xf>
    <xf numFmtId="0" fontId="7" fillId="4" borderId="1" xfId="8" applyNumberFormat="1" applyFont="1" applyFill="1" applyBorder="1" applyAlignment="1">
      <alignment horizontal="center" wrapText="1"/>
    </xf>
    <xf numFmtId="43" fontId="7" fillId="4" borderId="1" xfId="1" applyNumberFormat="1" applyFont="1" applyFill="1" applyBorder="1" applyAlignment="1" applyProtection="1">
      <alignment horizontal="center"/>
      <protection locked="0"/>
    </xf>
    <xf numFmtId="6" fontId="7" fillId="4" borderId="1" xfId="1" quotePrefix="1" applyNumberFormat="1" applyFont="1" applyFill="1" applyBorder="1" applyAlignment="1" applyProtection="1">
      <alignment horizontal="center"/>
      <protection locked="0"/>
    </xf>
    <xf numFmtId="6" fontId="7" fillId="4" borderId="0" xfId="1" applyNumberFormat="1" applyFont="1" applyFill="1" applyBorder="1" applyAlignment="1" applyProtection="1">
      <alignment horizontal="center"/>
      <protection locked="0"/>
    </xf>
    <xf numFmtId="0" fontId="12" fillId="4" borderId="0" xfId="8" quotePrefix="1" applyFont="1" applyFill="1"/>
    <xf numFmtId="0" fontId="12" fillId="4" borderId="0" xfId="8" quotePrefix="1" applyFont="1" applyFill="1" applyAlignment="1">
      <alignment horizontal="center"/>
    </xf>
    <xf numFmtId="43" fontId="7" fillId="4" borderId="0" xfId="8" applyNumberFormat="1" applyFont="1" applyFill="1"/>
    <xf numFmtId="0" fontId="11" fillId="4" borderId="0" xfId="1" applyNumberFormat="1" applyFont="1" applyFill="1"/>
    <xf numFmtId="165" fontId="7" fillId="0" borderId="1" xfId="1" applyNumberFormat="1" applyFont="1" applyFill="1" applyBorder="1"/>
    <xf numFmtId="165" fontId="7" fillId="4" borderId="1" xfId="1" applyNumberFormat="1" applyFont="1" applyFill="1" applyBorder="1"/>
    <xf numFmtId="165" fontId="7" fillId="4" borderId="0" xfId="1" applyNumberFormat="1" applyFont="1" applyFill="1" applyBorder="1"/>
    <xf numFmtId="165" fontId="7" fillId="4" borderId="7" xfId="1" applyNumberFormat="1" applyFont="1" applyFill="1" applyBorder="1"/>
    <xf numFmtId="165" fontId="7" fillId="4" borderId="0" xfId="8" applyNumberFormat="1" applyFont="1" applyFill="1"/>
    <xf numFmtId="0" fontId="7" fillId="4" borderId="0" xfId="8" quotePrefix="1" applyFont="1" applyFill="1"/>
    <xf numFmtId="0" fontId="7" fillId="4" borderId="0" xfId="8" quotePrefix="1" applyFont="1" applyFill="1" applyAlignment="1">
      <alignment horizontal="center"/>
    </xf>
    <xf numFmtId="165" fontId="7" fillId="4" borderId="0" xfId="1" applyNumberFormat="1" applyFont="1" applyFill="1"/>
    <xf numFmtId="166" fontId="7" fillId="4" borderId="0" xfId="1" applyNumberFormat="1" applyFont="1" applyFill="1" applyAlignment="1">
      <alignment horizontal="center"/>
    </xf>
    <xf numFmtId="165" fontId="7" fillId="4" borderId="4" xfId="1" applyNumberFormat="1" applyFont="1" applyFill="1" applyBorder="1"/>
    <xf numFmtId="165" fontId="8" fillId="4" borderId="0" xfId="1" applyNumberFormat="1" applyFont="1" applyFill="1" applyBorder="1"/>
    <xf numFmtId="0" fontId="12" fillId="4" borderId="0" xfId="8" applyFont="1" applyFill="1" applyAlignment="1">
      <alignment wrapText="1"/>
    </xf>
    <xf numFmtId="0" fontId="12" fillId="4" borderId="0" xfId="8" applyFont="1" applyFill="1" applyAlignment="1">
      <alignment horizontal="center" wrapText="1"/>
    </xf>
    <xf numFmtId="0" fontId="7" fillId="4" borderId="0" xfId="8" quotePrefix="1" applyFont="1" applyFill="1" applyAlignment="1">
      <alignment wrapText="1"/>
    </xf>
    <xf numFmtId="0" fontId="7" fillId="4" borderId="0" xfId="8" quotePrefix="1" applyFont="1" applyFill="1" applyAlignment="1">
      <alignment horizontal="center" wrapText="1"/>
    </xf>
    <xf numFmtId="165" fontId="7" fillId="4" borderId="7" xfId="8" applyNumberFormat="1" applyFont="1" applyFill="1" applyBorder="1"/>
    <xf numFmtId="0" fontId="7" fillId="4" borderId="0" xfId="8" applyFont="1" applyFill="1" applyAlignment="1">
      <alignment horizontal="left" indent="1"/>
    </xf>
    <xf numFmtId="165" fontId="7" fillId="4" borderId="2" xfId="1" applyNumberFormat="1" applyFont="1" applyFill="1" applyBorder="1"/>
    <xf numFmtId="165" fontId="7" fillId="4" borderId="0" xfId="8" applyNumberFormat="1" applyFont="1" applyFill="1" applyBorder="1"/>
    <xf numFmtId="43" fontId="7" fillId="4" borderId="0" xfId="1" applyFont="1" applyFill="1"/>
    <xf numFmtId="43" fontId="7" fillId="4" borderId="0" xfId="1" applyFont="1" applyFill="1" applyBorder="1"/>
    <xf numFmtId="0" fontId="16" fillId="4" borderId="0" xfId="8" applyFont="1" applyFill="1"/>
    <xf numFmtId="0" fontId="13" fillId="4" borderId="0" xfId="8" applyFont="1" applyFill="1"/>
    <xf numFmtId="0" fontId="13" fillId="4" borderId="0" xfId="8" quotePrefix="1" applyFont="1" applyFill="1" applyAlignment="1">
      <alignment horizontal="center"/>
    </xf>
    <xf numFmtId="43" fontId="13" fillId="0" borderId="0" xfId="1" applyFont="1" applyFill="1"/>
    <xf numFmtId="0" fontId="7" fillId="4" borderId="0" xfId="8" applyFont="1" applyFill="1" applyAlignment="1">
      <alignment wrapText="1"/>
    </xf>
    <xf numFmtId="0" fontId="12" fillId="4" borderId="1" xfId="12" applyFont="1" applyFill="1" applyBorder="1" applyAlignment="1">
      <alignment horizontal="center" wrapText="1"/>
    </xf>
    <xf numFmtId="0" fontId="12" fillId="4" borderId="1" xfId="13" applyFont="1" applyFill="1" applyBorder="1" applyAlignment="1">
      <alignment horizontal="center" wrapText="1"/>
    </xf>
    <xf numFmtId="0" fontId="12" fillId="4" borderId="1" xfId="12" applyFont="1" applyFill="1" applyBorder="1"/>
    <xf numFmtId="0" fontId="12" fillId="4" borderId="1" xfId="12" applyFont="1" applyFill="1" applyBorder="1" applyAlignment="1">
      <alignment horizontal="right"/>
    </xf>
    <xf numFmtId="38" fontId="12" fillId="4" borderId="1" xfId="1" applyNumberFormat="1" applyFont="1" applyFill="1" applyBorder="1" applyAlignment="1">
      <alignment horizontal="center" wrapText="1"/>
    </xf>
    <xf numFmtId="0" fontId="12" fillId="4" borderId="1" xfId="12" applyNumberFormat="1" applyFont="1" applyFill="1" applyBorder="1" applyAlignment="1">
      <alignment horizontal="center"/>
    </xf>
    <xf numFmtId="0" fontId="12" fillId="4" borderId="1" xfId="14" applyNumberFormat="1" applyFont="1" applyFill="1" applyBorder="1" applyAlignment="1">
      <alignment horizontal="center"/>
    </xf>
    <xf numFmtId="0" fontId="7" fillId="4" borderId="0" xfId="12" applyFont="1" applyFill="1"/>
    <xf numFmtId="0" fontId="7" fillId="4" borderId="0" xfId="12" applyFont="1" applyFill="1" applyAlignment="1">
      <alignment horizontal="center"/>
    </xf>
    <xf numFmtId="0" fontId="7" fillId="4" borderId="0" xfId="12" applyFont="1" applyFill="1" applyAlignment="1">
      <alignment horizontal="right"/>
    </xf>
    <xf numFmtId="0" fontId="21" fillId="4" borderId="0" xfId="15" applyFont="1" applyFill="1" applyBorder="1" applyAlignment="1" applyProtection="1">
      <alignment horizontal="center"/>
    </xf>
    <xf numFmtId="165" fontId="7" fillId="4" borderId="0" xfId="1" applyNumberFormat="1" applyFont="1" applyFill="1" applyAlignment="1">
      <alignment horizontal="center"/>
    </xf>
    <xf numFmtId="0" fontId="12" fillId="4" borderId="0" xfId="12" applyFont="1" applyFill="1"/>
    <xf numFmtId="49" fontId="22" fillId="4" borderId="0" xfId="15" applyNumberFormat="1" applyFont="1" applyFill="1" applyBorder="1" applyAlignment="1" applyProtection="1">
      <alignment horizontal="center"/>
    </xf>
    <xf numFmtId="49" fontId="8" fillId="4" borderId="0" xfId="15" applyNumberFormat="1" applyFont="1" applyFill="1" applyAlignment="1" applyProtection="1">
      <alignment horizontal="center"/>
    </xf>
    <xf numFmtId="49" fontId="21" fillId="4" borderId="0" xfId="15" applyNumberFormat="1" applyFont="1" applyFill="1" applyAlignment="1" applyProtection="1">
      <alignment horizontal="center"/>
    </xf>
    <xf numFmtId="0" fontId="7" fillId="4" borderId="0" xfId="1" quotePrefix="1" applyNumberFormat="1" applyFont="1" applyFill="1" applyBorder="1" applyAlignment="1" applyProtection="1">
      <alignment horizontal="center" vertical="center"/>
      <protection locked="0"/>
    </xf>
    <xf numFmtId="0" fontId="7" fillId="4" borderId="0" xfId="1" quotePrefix="1" applyNumberFormat="1" applyFont="1" applyFill="1" applyBorder="1" applyAlignment="1" applyProtection="1">
      <alignment vertical="center"/>
      <protection locked="0"/>
    </xf>
    <xf numFmtId="165" fontId="21" fillId="4" borderId="0" xfId="1" applyNumberFormat="1" applyFont="1" applyFill="1"/>
    <xf numFmtId="165" fontId="7" fillId="4" borderId="8" xfId="1" applyNumberFormat="1" applyFont="1" applyFill="1" applyBorder="1"/>
    <xf numFmtId="165" fontId="7" fillId="5" borderId="4" xfId="1" applyNumberFormat="1" applyFont="1" applyFill="1" applyBorder="1"/>
    <xf numFmtId="38" fontId="15" fillId="4" borderId="0" xfId="1" applyNumberFormat="1" applyFont="1" applyFill="1" applyAlignment="1">
      <alignment horizontal="left"/>
    </xf>
    <xf numFmtId="43" fontId="7" fillId="4" borderId="0" xfId="12" applyNumberFormat="1" applyFont="1" applyFill="1" applyAlignment="1">
      <alignment horizontal="center"/>
    </xf>
    <xf numFmtId="0" fontId="7" fillId="4" borderId="0" xfId="12" applyFont="1" applyFill="1" applyBorder="1"/>
    <xf numFmtId="0" fontId="7" fillId="4" borderId="0" xfId="16" applyFont="1" applyFill="1"/>
    <xf numFmtId="165" fontId="7" fillId="4" borderId="0" xfId="12" applyNumberFormat="1" applyFont="1" applyFill="1" applyBorder="1"/>
    <xf numFmtId="38" fontId="7" fillId="4" borderId="0" xfId="1" applyNumberFormat="1" applyFont="1" applyFill="1" applyAlignment="1">
      <alignment horizontal="left"/>
    </xf>
    <xf numFmtId="38" fontId="12" fillId="4" borderId="0" xfId="1" applyNumberFormat="1" applyFont="1" applyFill="1" applyAlignment="1">
      <alignment horizontal="right"/>
    </xf>
    <xf numFmtId="165" fontId="12" fillId="6" borderId="2" xfId="1" applyNumberFormat="1" applyFont="1" applyFill="1" applyBorder="1"/>
    <xf numFmtId="43" fontId="7" fillId="6" borderId="2" xfId="1" applyFont="1" applyFill="1" applyBorder="1"/>
    <xf numFmtId="165" fontId="7" fillId="4" borderId="0" xfId="1" applyNumberFormat="1" applyFont="1" applyFill="1" applyAlignment="1">
      <alignment horizontal="right"/>
    </xf>
    <xf numFmtId="165" fontId="7" fillId="4" borderId="0" xfId="12" applyNumberFormat="1" applyFont="1" applyFill="1"/>
    <xf numFmtId="0" fontId="7" fillId="4" borderId="1" xfId="12" applyFont="1" applyFill="1" applyBorder="1"/>
    <xf numFmtId="165" fontId="7" fillId="4" borderId="1" xfId="1" applyNumberFormat="1" applyFont="1" applyFill="1" applyBorder="1" applyAlignment="1">
      <alignment horizontal="right"/>
    </xf>
    <xf numFmtId="165" fontId="7" fillId="4" borderId="1" xfId="12" applyNumberFormat="1" applyFont="1" applyFill="1" applyBorder="1"/>
    <xf numFmtId="167" fontId="7" fillId="4" borderId="1" xfId="1" applyNumberFormat="1" applyFont="1" applyFill="1" applyBorder="1"/>
    <xf numFmtId="165" fontId="7" fillId="4" borderId="1" xfId="12" applyNumberFormat="1" applyFont="1" applyFill="1" applyBorder="1" applyAlignment="1">
      <alignment horizontal="left"/>
    </xf>
    <xf numFmtId="167" fontId="7" fillId="4" borderId="0" xfId="1" applyNumberFormat="1" applyFont="1" applyFill="1"/>
    <xf numFmtId="0" fontId="7" fillId="4" borderId="0" xfId="12" applyFont="1" applyFill="1" applyAlignment="1">
      <alignment horizontal="left"/>
    </xf>
    <xf numFmtId="0" fontId="7" fillId="4" borderId="0" xfId="13" applyFont="1" applyFill="1" applyAlignment="1" applyProtection="1">
      <alignment horizontal="right"/>
      <protection locked="0"/>
    </xf>
    <xf numFmtId="43" fontId="7" fillId="4" borderId="0" xfId="1" applyFont="1" applyFill="1" applyAlignment="1">
      <alignment horizontal="center"/>
    </xf>
    <xf numFmtId="0" fontId="7" fillId="4" borderId="0" xfId="12" applyFont="1" applyFill="1" applyBorder="1" applyAlignment="1">
      <alignment horizontal="center"/>
    </xf>
    <xf numFmtId="0" fontId="7" fillId="4" borderId="0" xfId="12" applyFont="1" applyFill="1" applyProtection="1">
      <protection locked="0"/>
    </xf>
    <xf numFmtId="165" fontId="7" fillId="4" borderId="0" xfId="1" applyNumberFormat="1" applyFont="1" applyFill="1" applyProtection="1">
      <protection locked="0"/>
    </xf>
    <xf numFmtId="0" fontId="12" fillId="4" borderId="0" xfId="12" applyFont="1" applyFill="1" applyProtection="1">
      <protection locked="0"/>
    </xf>
    <xf numFmtId="165" fontId="7" fillId="4" borderId="0" xfId="1" applyNumberFormat="1" applyFont="1" applyFill="1" applyBorder="1" applyProtection="1">
      <protection locked="0"/>
    </xf>
    <xf numFmtId="0" fontId="7" fillId="4" borderId="0" xfId="12" applyFont="1" applyFill="1" applyAlignment="1" applyProtection="1">
      <alignment horizontal="center"/>
      <protection locked="0"/>
    </xf>
    <xf numFmtId="0" fontId="12" fillId="4" borderId="0" xfId="12" applyFont="1" applyFill="1" applyAlignment="1" applyProtection="1">
      <alignment horizontal="left"/>
      <protection locked="0"/>
    </xf>
    <xf numFmtId="38" fontId="7" fillId="4" borderId="0" xfId="1" applyNumberFormat="1" applyFont="1" applyFill="1" applyBorder="1" applyAlignment="1" applyProtection="1">
      <protection locked="0"/>
    </xf>
    <xf numFmtId="49" fontId="21" fillId="4" borderId="0" xfId="15" applyNumberFormat="1" applyFont="1" applyFill="1" applyBorder="1" applyAlignment="1" applyProtection="1">
      <alignment horizontal="center"/>
    </xf>
    <xf numFmtId="165" fontId="7" fillId="4" borderId="4" xfId="1" applyNumberFormat="1" applyFont="1" applyFill="1" applyBorder="1" applyProtection="1">
      <protection locked="0"/>
    </xf>
    <xf numFmtId="165" fontId="7" fillId="5" borderId="4" xfId="1" applyNumberFormat="1" applyFont="1" applyFill="1" applyBorder="1" applyProtection="1">
      <protection locked="0"/>
    </xf>
    <xf numFmtId="38" fontId="15" fillId="4" borderId="0" xfId="1" applyNumberFormat="1" applyFont="1" applyFill="1" applyAlignment="1" applyProtection="1">
      <alignment horizontal="left"/>
      <protection locked="0"/>
    </xf>
    <xf numFmtId="38" fontId="7" fillId="4" borderId="0" xfId="1" applyNumberFormat="1" applyFont="1" applyFill="1" applyAlignment="1" applyProtection="1">
      <alignment horizontal="left"/>
      <protection locked="0"/>
    </xf>
    <xf numFmtId="43" fontId="7" fillId="4" borderId="0" xfId="1" applyFont="1" applyFill="1" applyBorder="1" applyProtection="1">
      <protection locked="0"/>
    </xf>
    <xf numFmtId="38" fontId="12" fillId="4" borderId="0" xfId="1" applyNumberFormat="1" applyFont="1" applyFill="1" applyAlignment="1" applyProtection="1">
      <alignment horizontal="right"/>
      <protection locked="0"/>
    </xf>
    <xf numFmtId="165" fontId="12" fillId="6" borderId="2" xfId="1" applyNumberFormat="1" applyFont="1" applyFill="1" applyBorder="1" applyProtection="1">
      <protection locked="0"/>
    </xf>
    <xf numFmtId="43" fontId="7" fillId="6" borderId="2" xfId="1" applyNumberFormat="1" applyFont="1" applyFill="1" applyBorder="1" applyProtection="1">
      <protection locked="0"/>
    </xf>
    <xf numFmtId="165" fontId="12" fillId="4" borderId="0" xfId="1" applyNumberFormat="1" applyFont="1" applyFill="1" applyBorder="1" applyProtection="1">
      <protection locked="0"/>
    </xf>
    <xf numFmtId="165" fontId="7" fillId="4" borderId="1" xfId="1" applyNumberFormat="1" applyFont="1" applyFill="1" applyBorder="1" applyProtection="1">
      <protection locked="0"/>
    </xf>
    <xf numFmtId="38" fontId="7" fillId="4" borderId="0" xfId="1" applyNumberFormat="1" applyFont="1" applyFill="1" applyAlignment="1">
      <alignment horizontal="right"/>
    </xf>
    <xf numFmtId="0" fontId="7" fillId="4" borderId="0" xfId="16" applyFont="1" applyFill="1" applyAlignment="1">
      <alignment horizontal="right"/>
    </xf>
    <xf numFmtId="165" fontId="7" fillId="4" borderId="0" xfId="12" quotePrefix="1" applyNumberFormat="1" applyFont="1" applyFill="1"/>
    <xf numFmtId="0" fontId="23" fillId="4" borderId="0" xfId="15" applyFont="1" applyFill="1" applyBorder="1" applyAlignment="1" applyProtection="1">
      <alignment horizontal="center"/>
    </xf>
    <xf numFmtId="49" fontId="23" fillId="4" borderId="0" xfId="15" applyNumberFormat="1" applyFont="1" applyFill="1" applyBorder="1" applyAlignment="1" applyProtection="1">
      <alignment horizontal="center"/>
    </xf>
    <xf numFmtId="0" fontId="7" fillId="4" borderId="0" xfId="12" quotePrefix="1" applyFont="1" applyFill="1"/>
    <xf numFmtId="0" fontId="23" fillId="4" borderId="0" xfId="15" applyFont="1" applyFill="1" applyAlignment="1" applyProtection="1">
      <alignment horizontal="center"/>
    </xf>
    <xf numFmtId="43" fontId="7" fillId="6" borderId="2" xfId="1" applyNumberFormat="1" applyFont="1" applyFill="1" applyBorder="1"/>
    <xf numFmtId="167" fontId="7" fillId="4" borderId="0" xfId="1" applyNumberFormat="1" applyFont="1" applyFill="1" applyAlignment="1">
      <alignment horizontal="left"/>
    </xf>
    <xf numFmtId="165" fontId="23" fillId="4" borderId="0" xfId="1" applyNumberFormat="1" applyFont="1" applyFill="1" applyAlignment="1" applyProtection="1">
      <alignment horizontal="center"/>
      <protection locked="0"/>
    </xf>
    <xf numFmtId="165" fontId="8" fillId="4" borderId="0" xfId="12" applyNumberFormat="1" applyFont="1" applyFill="1" applyAlignment="1">
      <alignment horizontal="center"/>
    </xf>
    <xf numFmtId="165" fontId="7" fillId="4" borderId="1" xfId="12" applyNumberFormat="1" applyFont="1" applyFill="1" applyBorder="1" applyAlignment="1">
      <alignment horizontal="center"/>
    </xf>
    <xf numFmtId="49" fontId="8" fillId="4" borderId="0" xfId="1" applyNumberFormat="1" applyFont="1" applyFill="1" applyAlignment="1">
      <alignment horizontal="left"/>
    </xf>
    <xf numFmtId="0" fontId="27" fillId="0" borderId="0" xfId="0" applyFont="1"/>
    <xf numFmtId="165" fontId="27" fillId="0" borderId="0" xfId="1" applyNumberFormat="1" applyFont="1" applyAlignment="1">
      <alignment horizontal="center"/>
    </xf>
    <xf numFmtId="0" fontId="28" fillId="0" borderId="0" xfId="0" applyFont="1"/>
    <xf numFmtId="0" fontId="29" fillId="0" borderId="6" xfId="7" quotePrefix="1" applyNumberFormat="1" applyFont="1" applyFill="1" applyProtection="1">
      <alignment horizontal="left" vertical="center" indent="1"/>
      <protection locked="0"/>
    </xf>
    <xf numFmtId="43" fontId="27" fillId="0" borderId="0" xfId="1" applyFont="1"/>
    <xf numFmtId="43" fontId="27" fillId="3" borderId="0" xfId="1" applyFont="1" applyFill="1"/>
    <xf numFmtId="165" fontId="27" fillId="0" borderId="0" xfId="1" applyNumberFormat="1" applyFont="1" applyFill="1"/>
    <xf numFmtId="165" fontId="27" fillId="0" borderId="0" xfId="1" applyNumberFormat="1" applyFont="1"/>
    <xf numFmtId="0" fontId="27" fillId="0" borderId="0" xfId="0" applyFont="1" applyAlignment="1">
      <alignment horizontal="right"/>
    </xf>
    <xf numFmtId="43" fontId="27" fillId="0" borderId="0" xfId="0" applyNumberFormat="1" applyFont="1"/>
    <xf numFmtId="165" fontId="27" fillId="0" borderId="1" xfId="1" applyNumberFormat="1" applyFont="1" applyBorder="1"/>
    <xf numFmtId="0" fontId="1" fillId="0" borderId="0" xfId="17"/>
    <xf numFmtId="0" fontId="1" fillId="0" borderId="0" xfId="17" applyFont="1"/>
    <xf numFmtId="0" fontId="17" fillId="0" borderId="0" xfId="17" applyFont="1"/>
    <xf numFmtId="0" fontId="1" fillId="0" borderId="0" xfId="17" applyFill="1"/>
    <xf numFmtId="43" fontId="1" fillId="0" borderId="0" xfId="17" applyNumberFormat="1"/>
    <xf numFmtId="37" fontId="2" fillId="0" borderId="0" xfId="17" applyNumberFormat="1" applyFont="1" applyFill="1" applyBorder="1" applyAlignment="1">
      <alignment horizontal="centerContinuous"/>
    </xf>
    <xf numFmtId="37" fontId="2" fillId="0" borderId="0" xfId="17" applyNumberFormat="1" applyFont="1" applyBorder="1"/>
    <xf numFmtId="37" fontId="2" fillId="0" borderId="0" xfId="17" applyNumberFormat="1" applyFont="1"/>
    <xf numFmtId="37" fontId="3" fillId="0" borderId="0" xfId="17" applyNumberFormat="1" applyFont="1" applyBorder="1" applyAlignment="1">
      <alignment horizontal="center"/>
    </xf>
    <xf numFmtId="0" fontId="1" fillId="0" borderId="0" xfId="17" applyBorder="1"/>
    <xf numFmtId="37" fontId="2" fillId="0" borderId="0" xfId="17" applyNumberFormat="1" applyFont="1" applyFill="1" applyBorder="1"/>
    <xf numFmtId="165" fontId="2" fillId="0" borderId="0" xfId="18" applyNumberFormat="1" applyFont="1" applyBorder="1"/>
    <xf numFmtId="0" fontId="13" fillId="4" borderId="0" xfId="19" applyFont="1" applyFill="1"/>
    <xf numFmtId="0" fontId="13" fillId="4" borderId="0" xfId="19" applyFont="1" applyFill="1" applyAlignment="1">
      <alignment horizontal="left" vertical="top"/>
    </xf>
    <xf numFmtId="0" fontId="8" fillId="4" borderId="0" xfId="8" applyFont="1" applyFill="1"/>
    <xf numFmtId="0" fontId="7" fillId="4" borderId="0" xfId="19" applyFont="1" applyFill="1" applyBorder="1" applyAlignment="1">
      <alignment horizontal="center" wrapText="1"/>
    </xf>
    <xf numFmtId="0" fontId="7" fillId="4" borderId="0" xfId="19" applyFont="1" applyFill="1" applyAlignment="1">
      <alignment horizontal="center" wrapText="1"/>
    </xf>
    <xf numFmtId="0" fontId="7" fillId="4" borderId="1" xfId="19" applyNumberFormat="1" applyFont="1" applyFill="1" applyBorder="1" applyAlignment="1">
      <alignment horizontal="center" wrapText="1"/>
    </xf>
    <xf numFmtId="0" fontId="7" fillId="4" borderId="0" xfId="19" quotePrefix="1" applyFont="1" applyFill="1" applyAlignment="1">
      <alignment horizontal="left"/>
    </xf>
    <xf numFmtId="0" fontId="12" fillId="4" borderId="0" xfId="19" applyFont="1" applyFill="1"/>
    <xf numFmtId="0" fontId="12" fillId="4" borderId="0" xfId="19" applyFont="1" applyFill="1" applyAlignment="1">
      <alignment horizontal="center"/>
    </xf>
    <xf numFmtId="0" fontId="15" fillId="4" borderId="0" xfId="19" applyFont="1" applyFill="1"/>
    <xf numFmtId="0" fontId="7" fillId="4" borderId="0" xfId="19" quotePrefix="1" applyFont="1" applyFill="1" applyAlignment="1">
      <alignment horizontal="center"/>
    </xf>
    <xf numFmtId="0" fontId="10" fillId="4" borderId="0" xfId="19" applyNumberFormat="1" applyFont="1" applyFill="1" applyBorder="1" applyAlignment="1">
      <alignment horizontal="center"/>
    </xf>
    <xf numFmtId="0" fontId="5" fillId="0" borderId="0" xfId="0" applyFont="1"/>
    <xf numFmtId="0" fontId="31" fillId="0" borderId="0" xfId="5" applyFont="1" applyFill="1" applyAlignment="1">
      <alignment vertical="top"/>
    </xf>
    <xf numFmtId="0" fontId="5" fillId="0" borderId="0" xfId="5" applyFont="1" applyFill="1" applyAlignment="1">
      <alignment vertical="top"/>
    </xf>
    <xf numFmtId="0" fontId="5" fillId="0" borderId="0" xfId="5" applyFont="1" applyFill="1" applyAlignment="1">
      <alignment horizontal="center" vertical="top"/>
    </xf>
    <xf numFmtId="49" fontId="5" fillId="0" borderId="0" xfId="6" applyNumberFormat="1" applyFont="1" applyFill="1" applyAlignment="1">
      <alignment horizontal="center" vertical="top"/>
    </xf>
    <xf numFmtId="0" fontId="5" fillId="0" borderId="0" xfId="0" applyFont="1" applyAlignment="1">
      <alignment horizontal="center" vertical="top"/>
    </xf>
    <xf numFmtId="0" fontId="7" fillId="4" borderId="0" xfId="19" applyFont="1" applyFill="1" applyAlignment="1">
      <alignment horizontal="left"/>
    </xf>
    <xf numFmtId="38" fontId="7" fillId="4" borderId="0" xfId="19" applyNumberFormat="1" applyFont="1" applyFill="1" applyAlignment="1">
      <alignment horizontal="center"/>
    </xf>
    <xf numFmtId="0" fontId="7" fillId="4" borderId="0" xfId="19" applyFont="1" applyFill="1" applyBorder="1" applyAlignment="1"/>
    <xf numFmtId="0" fontId="7" fillId="4" borderId="0" xfId="19" applyNumberFormat="1" applyFont="1" applyFill="1" applyBorder="1" applyAlignment="1">
      <alignment horizontal="center"/>
    </xf>
    <xf numFmtId="49" fontId="23" fillId="4" borderId="0" xfId="19" applyNumberFormat="1" applyFont="1" applyFill="1" applyAlignment="1">
      <alignment horizontal="center"/>
    </xf>
    <xf numFmtId="0" fontId="7" fillId="4" borderId="0" xfId="19" applyFont="1" applyFill="1" applyBorder="1"/>
    <xf numFmtId="0" fontId="7" fillId="4" borderId="0" xfId="19" applyFont="1" applyFill="1" applyBorder="1" applyAlignment="1">
      <alignment horizontal="left"/>
    </xf>
    <xf numFmtId="0" fontId="7" fillId="4" borderId="0" xfId="19" applyNumberFormat="1" applyFont="1" applyFill="1" applyBorder="1" applyAlignment="1"/>
    <xf numFmtId="0" fontId="7" fillId="4" borderId="0" xfId="19" applyFont="1" applyFill="1" applyAlignment="1">
      <alignment horizontal="right"/>
    </xf>
    <xf numFmtId="0" fontId="7" fillId="4" borderId="0" xfId="19" applyFont="1" applyFill="1" applyBorder="1" applyAlignment="1">
      <alignment horizontal="center"/>
    </xf>
    <xf numFmtId="165" fontId="7" fillId="7" borderId="0" xfId="1" applyNumberFormat="1" applyFont="1" applyFill="1"/>
    <xf numFmtId="0" fontId="7" fillId="0" borderId="0" xfId="12" applyFont="1" applyFill="1"/>
    <xf numFmtId="0" fontId="23" fillId="4" borderId="0" xfId="12" applyFont="1" applyFill="1" applyAlignment="1">
      <alignment horizontal="left"/>
    </xf>
    <xf numFmtId="43" fontId="12" fillId="6" borderId="2" xfId="1" applyNumberFormat="1" applyFont="1" applyFill="1" applyBorder="1"/>
    <xf numFmtId="165" fontId="7" fillId="4" borderId="1" xfId="1" applyNumberFormat="1" applyFont="1" applyFill="1" applyBorder="1" applyAlignment="1">
      <alignment horizontal="center"/>
    </xf>
    <xf numFmtId="0" fontId="7" fillId="4" borderId="0" xfId="19" applyFont="1" applyFill="1"/>
    <xf numFmtId="165" fontId="7" fillId="4" borderId="0" xfId="1" applyNumberFormat="1" applyFont="1" applyFill="1" applyBorder="1" applyAlignment="1"/>
    <xf numFmtId="0" fontId="23" fillId="4" borderId="0" xfId="19" applyFont="1" applyFill="1" applyAlignment="1">
      <alignment horizontal="center"/>
    </xf>
    <xf numFmtId="43" fontId="7" fillId="4" borderId="0" xfId="19" applyNumberFormat="1" applyFont="1" applyFill="1"/>
    <xf numFmtId="0" fontId="7" fillId="4" borderId="0" xfId="19" applyFont="1" applyFill="1" applyAlignment="1">
      <alignment horizontal="center"/>
    </xf>
    <xf numFmtId="0" fontId="32" fillId="4" borderId="0" xfId="19" applyFont="1" applyFill="1"/>
    <xf numFmtId="38" fontId="7" fillId="4" borderId="0" xfId="1" applyNumberFormat="1" applyFont="1" applyFill="1" applyBorder="1" applyAlignment="1"/>
    <xf numFmtId="0" fontId="7" fillId="4" borderId="0" xfId="12" applyNumberFormat="1" applyFont="1" applyFill="1" applyAlignment="1">
      <alignment horizontal="center"/>
    </xf>
    <xf numFmtId="165" fontId="7" fillId="4" borderId="0" xfId="1" applyNumberFormat="1" applyFont="1" applyFill="1" applyAlignment="1"/>
    <xf numFmtId="0" fontId="7" fillId="4" borderId="0" xfId="20" quotePrefix="1" applyNumberFormat="1" applyFont="1" applyFill="1" applyBorder="1" applyAlignment="1" applyProtection="1">
      <alignment horizontal="left" vertical="center"/>
      <protection locked="0"/>
    </xf>
    <xf numFmtId="49" fontId="10" fillId="4" borderId="0" xfId="19" applyNumberFormat="1" applyFont="1" applyFill="1" applyBorder="1"/>
    <xf numFmtId="0" fontId="23" fillId="4" borderId="0" xfId="19" applyFont="1" applyFill="1" applyBorder="1" applyAlignment="1">
      <alignment horizontal="center"/>
    </xf>
    <xf numFmtId="49" fontId="23" fillId="4" borderId="0" xfId="19" applyNumberFormat="1" applyFont="1" applyFill="1" applyBorder="1"/>
    <xf numFmtId="165" fontId="7" fillId="7" borderId="0" xfId="1" applyNumberFormat="1" applyFont="1" applyFill="1" applyBorder="1" applyAlignment="1"/>
    <xf numFmtId="0" fontId="23" fillId="4" borderId="0" xfId="19" applyFont="1" applyFill="1"/>
    <xf numFmtId="0" fontId="23" fillId="4" borderId="0" xfId="12" applyFont="1" applyFill="1"/>
    <xf numFmtId="165" fontId="7" fillId="0" borderId="0" xfId="1" applyNumberFormat="1" applyFont="1" applyFill="1" applyBorder="1" applyAlignment="1"/>
    <xf numFmtId="165" fontId="7" fillId="4" borderId="4" xfId="1" applyNumberFormat="1" applyFont="1" applyFill="1" applyBorder="1" applyAlignment="1"/>
    <xf numFmtId="165" fontId="7" fillId="5" borderId="4" xfId="1" applyNumberFormat="1" applyFont="1" applyFill="1" applyBorder="1" applyAlignment="1"/>
    <xf numFmtId="165" fontId="7" fillId="4" borderId="0" xfId="19" applyNumberFormat="1" applyFont="1" applyFill="1"/>
    <xf numFmtId="165" fontId="8" fillId="4" borderId="0" xfId="19" applyNumberFormat="1" applyFont="1" applyFill="1" applyAlignment="1">
      <alignment horizontal="center"/>
    </xf>
    <xf numFmtId="165" fontId="23" fillId="4" borderId="0" xfId="19" applyNumberFormat="1" applyFont="1" applyFill="1" applyAlignment="1">
      <alignment horizontal="center"/>
    </xf>
    <xf numFmtId="165" fontId="7" fillId="4" borderId="0" xfId="19" applyNumberFormat="1" applyFont="1" applyFill="1" applyAlignment="1">
      <alignment horizontal="center"/>
    </xf>
    <xf numFmtId="0" fontId="12" fillId="4" borderId="0" xfId="19" applyFont="1" applyFill="1" applyAlignment="1">
      <alignment horizontal="left"/>
    </xf>
    <xf numFmtId="43" fontId="7" fillId="6" borderId="2" xfId="1" applyNumberFormat="1" applyFont="1" applyFill="1" applyBorder="1" applyAlignment="1"/>
    <xf numFmtId="38" fontId="7" fillId="4" borderId="0" xfId="19" applyNumberFormat="1" applyFont="1" applyFill="1"/>
    <xf numFmtId="40" fontId="7" fillId="4" borderId="0" xfId="19" applyNumberFormat="1" applyFont="1" applyFill="1"/>
    <xf numFmtId="38" fontId="7" fillId="4" borderId="0" xfId="19" applyNumberFormat="1" applyFont="1" applyFill="1" applyAlignment="1">
      <alignment horizontal="right"/>
    </xf>
    <xf numFmtId="165" fontId="7" fillId="4" borderId="1" xfId="1" applyNumberFormat="1" applyFont="1" applyFill="1" applyBorder="1" applyAlignment="1"/>
    <xf numFmtId="0" fontId="7" fillId="4" borderId="0" xfId="19" applyFont="1" applyFill="1" applyProtection="1">
      <protection locked="0"/>
    </xf>
    <xf numFmtId="0" fontId="7" fillId="4" borderId="0" xfId="19" applyFont="1" applyFill="1" applyAlignment="1" applyProtection="1">
      <alignment horizontal="center"/>
      <protection locked="0"/>
    </xf>
    <xf numFmtId="49" fontId="23" fillId="4" borderId="0" xfId="19" applyNumberFormat="1" applyFont="1" applyFill="1" applyAlignment="1" applyProtection="1">
      <alignment horizontal="center"/>
      <protection locked="0"/>
    </xf>
    <xf numFmtId="49" fontId="10" fillId="4" borderId="0" xfId="19" applyNumberFormat="1" applyFont="1" applyFill="1" applyBorder="1" applyProtection="1">
      <protection locked="0"/>
    </xf>
    <xf numFmtId="43" fontId="23" fillId="4" borderId="0" xfId="19" applyNumberFormat="1" applyFont="1" applyFill="1" applyAlignment="1" applyProtection="1">
      <alignment horizontal="center"/>
      <protection locked="0"/>
    </xf>
    <xf numFmtId="165" fontId="7" fillId="7" borderId="0" xfId="1" applyNumberFormat="1" applyFont="1" applyFill="1" applyProtection="1">
      <protection locked="0"/>
    </xf>
    <xf numFmtId="0" fontId="8" fillId="4" borderId="0" xfId="19" applyFont="1" applyFill="1" applyProtection="1">
      <protection locked="0"/>
    </xf>
    <xf numFmtId="0" fontId="7" fillId="4" borderId="0" xfId="19" quotePrefix="1" applyFont="1" applyFill="1" applyProtection="1">
      <protection locked="0"/>
    </xf>
    <xf numFmtId="0" fontId="7" fillId="4" borderId="0" xfId="19" applyNumberFormat="1" applyFont="1" applyFill="1" applyBorder="1" applyAlignment="1" applyProtection="1">
      <alignment horizontal="center"/>
      <protection locked="0"/>
    </xf>
    <xf numFmtId="0" fontId="7" fillId="4" borderId="0" xfId="19" applyFont="1" applyFill="1" applyBorder="1" applyProtection="1">
      <protection locked="0"/>
    </xf>
    <xf numFmtId="43" fontId="7" fillId="4" borderId="0" xfId="19" applyNumberFormat="1" applyFont="1" applyFill="1" applyAlignment="1" applyProtection="1">
      <alignment horizontal="center"/>
      <protection locked="0"/>
    </xf>
    <xf numFmtId="165" fontId="7" fillId="4" borderId="4" xfId="19" applyNumberFormat="1" applyFont="1" applyFill="1" applyBorder="1" applyProtection="1">
      <protection locked="0"/>
    </xf>
    <xf numFmtId="165" fontId="7" fillId="4" borderId="0" xfId="19" applyNumberFormat="1" applyFont="1" applyFill="1" applyProtection="1">
      <protection locked="0"/>
    </xf>
    <xf numFmtId="0" fontId="12" fillId="4" borderId="0" xfId="19" applyFont="1" applyFill="1" applyProtection="1">
      <protection locked="0"/>
    </xf>
    <xf numFmtId="43" fontId="12" fillId="6" borderId="2" xfId="1" applyNumberFormat="1" applyFont="1" applyFill="1" applyBorder="1" applyProtection="1">
      <protection locked="0"/>
    </xf>
    <xf numFmtId="43" fontId="7" fillId="4" borderId="0" xfId="19" applyNumberFormat="1" applyFont="1" applyFill="1" applyBorder="1" applyProtection="1">
      <protection locked="0"/>
    </xf>
    <xf numFmtId="0" fontId="8" fillId="4" borderId="0" xfId="19" applyNumberFormat="1" applyFont="1" applyFill="1" applyAlignment="1" applyProtection="1">
      <alignment horizontal="center"/>
      <protection locked="0"/>
    </xf>
    <xf numFmtId="165" fontId="7" fillId="4" borderId="1" xfId="19" applyNumberFormat="1" applyFont="1" applyFill="1" applyBorder="1"/>
    <xf numFmtId="0" fontId="33" fillId="0" borderId="0" xfId="9" applyFont="1"/>
    <xf numFmtId="0" fontId="18" fillId="0" borderId="0" xfId="9" applyFont="1"/>
    <xf numFmtId="0" fontId="6" fillId="0" borderId="0" xfId="9" applyFont="1"/>
    <xf numFmtId="0" fontId="6" fillId="0" borderId="1" xfId="9" applyFont="1" applyBorder="1" applyAlignment="1">
      <alignment horizontal="centerContinuous"/>
    </xf>
    <xf numFmtId="0" fontId="6" fillId="0" borderId="0" xfId="9" applyFont="1" applyAlignment="1">
      <alignment horizontal="center"/>
    </xf>
    <xf numFmtId="0" fontId="6" fillId="0" borderId="1" xfId="9" applyFont="1" applyBorder="1" applyAlignment="1">
      <alignment horizontal="center"/>
    </xf>
    <xf numFmtId="0" fontId="34" fillId="0" borderId="0" xfId="9" applyFont="1" applyAlignment="1">
      <alignment horizontal="center"/>
    </xf>
    <xf numFmtId="165" fontId="6" fillId="0" borderId="0" xfId="10" applyNumberFormat="1" applyFont="1" applyBorder="1"/>
    <xf numFmtId="165" fontId="6" fillId="0" borderId="0" xfId="9" applyNumberFormat="1" applyFont="1" applyFill="1" applyBorder="1"/>
    <xf numFmtId="0" fontId="6" fillId="0" borderId="0" xfId="9" quotePrefix="1" applyFont="1" applyFill="1" applyAlignment="1">
      <alignment horizontal="center"/>
    </xf>
    <xf numFmtId="165" fontId="6" fillId="0" borderId="0" xfId="10" applyNumberFormat="1" applyFont="1"/>
    <xf numFmtId="0" fontId="6" fillId="0" borderId="0" xfId="9" applyFont="1" applyFill="1"/>
    <xf numFmtId="165" fontId="6" fillId="0" borderId="0" xfId="10" applyNumberFormat="1" applyFont="1" applyFill="1"/>
    <xf numFmtId="165" fontId="6" fillId="0" borderId="0" xfId="9" applyNumberFormat="1" applyFont="1" applyFill="1"/>
    <xf numFmtId="165" fontId="18" fillId="0" borderId="0" xfId="9" applyNumberFormat="1" applyFont="1"/>
    <xf numFmtId="0" fontId="6" fillId="0" borderId="0" xfId="9" applyFont="1" applyFill="1" applyAlignment="1">
      <alignment horizontal="center"/>
    </xf>
    <xf numFmtId="165" fontId="18" fillId="0" borderId="0" xfId="9" applyNumberFormat="1" applyFont="1" applyFill="1"/>
    <xf numFmtId="0" fontId="18" fillId="0" borderId="0" xfId="9" applyFont="1" applyFill="1"/>
    <xf numFmtId="165" fontId="6" fillId="0" borderId="4" xfId="10" applyNumberFormat="1" applyFont="1" applyFill="1" applyBorder="1"/>
    <xf numFmtId="165" fontId="6" fillId="0" borderId="2" xfId="10" applyNumberFormat="1" applyFont="1" applyFill="1" applyBorder="1"/>
    <xf numFmtId="0" fontId="6" fillId="0" borderId="0" xfId="9" applyFont="1" applyFill="1" applyAlignment="1">
      <alignment horizontal="left" indent="2"/>
    </xf>
    <xf numFmtId="0" fontId="6" fillId="0" borderId="0" xfId="9" applyFont="1" applyFill="1" applyAlignment="1">
      <alignment horizontal="left" indent="4"/>
    </xf>
    <xf numFmtId="0" fontId="6" fillId="0" borderId="0" xfId="9" applyFont="1" applyFill="1" applyAlignment="1">
      <alignment horizontal="left" indent="5"/>
    </xf>
    <xf numFmtId="49" fontId="6" fillId="0" borderId="0" xfId="9" applyNumberFormat="1" applyFont="1" applyFill="1" applyAlignment="1">
      <alignment horizontal="left" indent="6"/>
    </xf>
    <xf numFmtId="0" fontId="6" fillId="0" borderId="0" xfId="9" quotePrefix="1" applyFont="1" applyFill="1" applyAlignment="1">
      <alignment horizontal="left" indent="4"/>
    </xf>
    <xf numFmtId="0" fontId="6" fillId="0" borderId="0" xfId="9" quotePrefix="1" applyFont="1" applyFill="1" applyAlignment="1">
      <alignment horizontal="left" indent="3"/>
    </xf>
    <xf numFmtId="0" fontId="6" fillId="0" borderId="0" xfId="9" applyFont="1" applyFill="1" applyAlignment="1">
      <alignment horizontal="left" indent="3"/>
    </xf>
    <xf numFmtId="0" fontId="6" fillId="0" borderId="0" xfId="9" applyFont="1" applyFill="1" applyAlignment="1">
      <alignment horizontal="left"/>
    </xf>
    <xf numFmtId="0" fontId="6" fillId="0" borderId="0" xfId="9" quotePrefix="1" applyFont="1" applyFill="1" applyBorder="1"/>
    <xf numFmtId="0" fontId="6" fillId="0" borderId="0" xfId="9" applyFont="1" applyFill="1" applyBorder="1"/>
    <xf numFmtId="165" fontId="6" fillId="0" borderId="2" xfId="9" applyNumberFormat="1" applyFont="1" applyFill="1" applyBorder="1"/>
    <xf numFmtId="0" fontId="6" fillId="0" borderId="0" xfId="9" applyFont="1" applyFill="1" applyBorder="1" applyAlignment="1">
      <alignment horizontal="center"/>
    </xf>
    <xf numFmtId="49" fontId="6" fillId="0" borderId="0" xfId="9" quotePrefix="1" applyNumberFormat="1" applyFont="1" applyFill="1" applyAlignment="1"/>
    <xf numFmtId="165" fontId="6" fillId="0" borderId="4" xfId="9" applyNumberFormat="1" applyFont="1" applyFill="1" applyBorder="1"/>
    <xf numFmtId="165" fontId="6" fillId="0" borderId="0" xfId="9" applyNumberFormat="1" applyFont="1" applyFill="1" applyAlignment="1">
      <alignment horizontal="center"/>
    </xf>
    <xf numFmtId="37" fontId="34" fillId="0" borderId="0" xfId="9" applyNumberFormat="1" applyFont="1" applyFill="1" applyBorder="1"/>
    <xf numFmtId="37" fontId="6" fillId="0" borderId="0" xfId="9" applyNumberFormat="1" applyFont="1" applyFill="1" applyBorder="1" applyAlignment="1">
      <alignment horizontal="centerContinuous"/>
    </xf>
    <xf numFmtId="0" fontId="18" fillId="0" borderId="0" xfId="9" applyFont="1" applyAlignment="1">
      <alignment horizontal="center"/>
    </xf>
    <xf numFmtId="37" fontId="6" fillId="0" borderId="1" xfId="9" applyNumberFormat="1" applyFont="1" applyFill="1" applyBorder="1" applyAlignment="1">
      <alignment horizontal="center"/>
    </xf>
    <xf numFmtId="37" fontId="6" fillId="0" borderId="0" xfId="9" applyNumberFormat="1" applyFont="1" applyFill="1" applyBorder="1" applyAlignment="1">
      <alignment horizontal="left" indent="1"/>
    </xf>
    <xf numFmtId="0" fontId="18" fillId="0" borderId="0" xfId="9" applyFont="1" applyBorder="1"/>
    <xf numFmtId="37" fontId="19" fillId="0" borderId="13" xfId="9" applyNumberFormat="1" applyFont="1" applyFill="1" applyBorder="1" applyAlignment="1">
      <alignment horizontal="center"/>
    </xf>
    <xf numFmtId="37" fontId="6" fillId="0" borderId="14" xfId="9" applyNumberFormat="1" applyFont="1" applyFill="1" applyBorder="1"/>
    <xf numFmtId="37" fontId="35" fillId="0" borderId="0" xfId="9" applyNumberFormat="1" applyFont="1" applyFill="1" applyBorder="1" applyAlignment="1">
      <alignment horizontal="center"/>
    </xf>
    <xf numFmtId="37" fontId="6" fillId="0" borderId="0" xfId="9" applyNumberFormat="1" applyFont="1" applyFill="1" applyBorder="1"/>
    <xf numFmtId="37" fontId="19" fillId="0" borderId="9" xfId="9" applyNumberFormat="1" applyFont="1" applyFill="1" applyBorder="1" applyAlignment="1">
      <alignment horizontal="center"/>
    </xf>
    <xf numFmtId="37" fontId="19" fillId="0" borderId="10" xfId="9" applyNumberFormat="1" applyFont="1" applyFill="1" applyBorder="1" applyAlignment="1">
      <alignment horizontal="center"/>
    </xf>
    <xf numFmtId="37" fontId="19" fillId="0" borderId="0" xfId="9" applyNumberFormat="1" applyFont="1" applyFill="1" applyBorder="1" applyAlignment="1">
      <alignment horizontal="center"/>
    </xf>
    <xf numFmtId="37" fontId="6" fillId="0" borderId="1" xfId="9" applyNumberFormat="1" applyFont="1" applyFill="1" applyBorder="1"/>
    <xf numFmtId="37" fontId="35" fillId="0" borderId="0" xfId="9" applyNumberFormat="1" applyFont="1" applyFill="1" applyBorder="1"/>
    <xf numFmtId="37" fontId="6" fillId="0" borderId="0" xfId="9" applyNumberFormat="1" applyFont="1" applyFill="1"/>
    <xf numFmtId="0" fontId="18" fillId="0" borderId="1" xfId="9" applyFont="1" applyBorder="1" applyAlignment="1">
      <alignment horizontal="center"/>
    </xf>
    <xf numFmtId="37" fontId="35" fillId="0" borderId="0" xfId="9" applyNumberFormat="1" applyFont="1" applyFill="1" applyBorder="1" applyAlignment="1">
      <alignment horizontal="centerContinuous"/>
    </xf>
    <xf numFmtId="37" fontId="36" fillId="0" borderId="0" xfId="9" applyNumberFormat="1" applyFont="1" applyFill="1" applyBorder="1" applyAlignment="1">
      <alignment horizontal="center"/>
    </xf>
    <xf numFmtId="37" fontId="6" fillId="0" borderId="11" xfId="9" applyNumberFormat="1" applyFont="1" applyFill="1" applyBorder="1"/>
    <xf numFmtId="43" fontId="6" fillId="0" borderId="9" xfId="11" applyFont="1" applyFill="1" applyBorder="1"/>
    <xf numFmtId="37" fontId="35" fillId="0" borderId="0" xfId="9" applyNumberFormat="1" applyFont="1" applyFill="1" applyBorder="1" applyAlignment="1">
      <alignment horizontal="left" indent="1"/>
    </xf>
    <xf numFmtId="37" fontId="6" fillId="0" borderId="4" xfId="9" applyNumberFormat="1" applyFont="1" applyFill="1" applyBorder="1"/>
    <xf numFmtId="37" fontId="19" fillId="0" borderId="0" xfId="9" applyNumberFormat="1" applyFont="1" applyFill="1" applyBorder="1"/>
    <xf numFmtId="37" fontId="6" fillId="0" borderId="12" xfId="9" applyNumberFormat="1" applyFont="1" applyFill="1" applyBorder="1"/>
    <xf numFmtId="37" fontId="35" fillId="0" borderId="0" xfId="9" applyNumberFormat="1" applyFont="1" applyFill="1" applyBorder="1" applyAlignment="1"/>
    <xf numFmtId="0" fontId="6" fillId="0" borderId="0" xfId="9" applyFont="1" applyAlignment="1">
      <alignment horizontal="left" indent="3"/>
    </xf>
    <xf numFmtId="37" fontId="6" fillId="0" borderId="0" xfId="9" applyNumberFormat="1" applyFont="1" applyFill="1" applyBorder="1" applyAlignment="1">
      <alignment horizontal="center"/>
    </xf>
    <xf numFmtId="37" fontId="6" fillId="0" borderId="0" xfId="9" applyNumberFormat="1" applyFont="1" applyFill="1" applyBorder="1" applyAlignment="1">
      <alignment horizontal="left" indent="5"/>
    </xf>
    <xf numFmtId="0" fontId="37" fillId="0" borderId="0" xfId="2" applyFont="1"/>
    <xf numFmtId="0" fontId="38" fillId="0" borderId="0" xfId="2" applyFont="1"/>
    <xf numFmtId="0" fontId="38" fillId="0" borderId="0" xfId="2" applyFont="1" applyBorder="1"/>
    <xf numFmtId="0" fontId="37" fillId="0" borderId="0" xfId="2" applyFont="1" applyAlignment="1">
      <alignment horizontal="left"/>
    </xf>
    <xf numFmtId="0" fontId="38" fillId="0" borderId="0" xfId="3" applyFont="1"/>
    <xf numFmtId="0" fontId="37" fillId="0" borderId="0" xfId="2" applyFont="1" applyAlignment="1">
      <alignment horizontal="center"/>
    </xf>
    <xf numFmtId="0" fontId="38" fillId="0" borderId="0" xfId="2" quotePrefix="1" applyFont="1" applyAlignment="1">
      <alignment horizontal="center"/>
    </xf>
    <xf numFmtId="0" fontId="38" fillId="0" borderId="0" xfId="2" applyFont="1" applyAlignment="1">
      <alignment horizontal="center"/>
    </xf>
    <xf numFmtId="17" fontId="38" fillId="0" borderId="0" xfId="2" applyNumberFormat="1" applyFont="1" applyAlignment="1">
      <alignment horizontal="center"/>
    </xf>
    <xf numFmtId="168" fontId="38" fillId="0" borderId="0" xfId="2" applyNumberFormat="1" applyFont="1" applyAlignment="1">
      <alignment horizontal="center" wrapText="1"/>
    </xf>
    <xf numFmtId="0" fontId="38" fillId="0" borderId="1" xfId="2" applyFont="1" applyBorder="1" applyAlignment="1">
      <alignment horizontal="center"/>
    </xf>
    <xf numFmtId="164" fontId="38" fillId="0" borderId="0" xfId="4" applyNumberFormat="1" applyFont="1"/>
    <xf numFmtId="164" fontId="38" fillId="0" borderId="0" xfId="4" applyNumberFormat="1" applyFont="1" applyFill="1"/>
    <xf numFmtId="165" fontId="38" fillId="0" borderId="0" xfId="1" applyNumberFormat="1" applyFont="1"/>
    <xf numFmtId="43" fontId="38" fillId="0" borderId="0" xfId="1" applyFont="1"/>
    <xf numFmtId="165" fontId="38" fillId="0" borderId="0" xfId="2" applyNumberFormat="1" applyFont="1"/>
    <xf numFmtId="0" fontId="38" fillId="0" borderId="0" xfId="2" quotePrefix="1" applyFont="1"/>
    <xf numFmtId="165" fontId="38" fillId="0" borderId="0" xfId="2" applyNumberFormat="1" applyFont="1" applyFill="1"/>
    <xf numFmtId="165" fontId="38" fillId="0" borderId="0" xfId="2" applyNumberFormat="1" applyFont="1" applyFill="1" applyBorder="1"/>
    <xf numFmtId="0" fontId="38" fillId="0" borderId="0" xfId="2" applyFont="1" applyAlignment="1">
      <alignment horizontal="right"/>
    </xf>
    <xf numFmtId="164" fontId="38" fillId="0" borderId="2" xfId="4" applyNumberFormat="1" applyFont="1" applyBorder="1"/>
    <xf numFmtId="165" fontId="38" fillId="0" borderId="2" xfId="2" applyNumberFormat="1" applyFont="1" applyBorder="1"/>
    <xf numFmtId="165" fontId="38" fillId="0" borderId="0" xfId="2" applyNumberFormat="1" applyFont="1" applyBorder="1"/>
    <xf numFmtId="41" fontId="38" fillId="0" borderId="0" xfId="2" applyNumberFormat="1" applyFont="1"/>
    <xf numFmtId="43" fontId="38" fillId="0" borderId="0" xfId="2" applyNumberFormat="1" applyFont="1"/>
    <xf numFmtId="164" fontId="5" fillId="0" borderId="0" xfId="0" applyNumberFormat="1" applyFont="1"/>
    <xf numFmtId="0" fontId="5" fillId="0" borderId="0" xfId="2" applyFont="1"/>
    <xf numFmtId="0" fontId="5" fillId="0" borderId="0" xfId="2" applyFont="1" applyBorder="1"/>
    <xf numFmtId="165" fontId="5" fillId="0" borderId="0" xfId="1" applyNumberFormat="1" applyFont="1" applyBorder="1"/>
    <xf numFmtId="0" fontId="5" fillId="0" borderId="0" xfId="2" applyFont="1" applyBorder="1" applyAlignment="1">
      <alignment horizontal="left"/>
    </xf>
    <xf numFmtId="0" fontId="5" fillId="0" borderId="0" xfId="2" applyFont="1" applyFill="1" applyBorder="1"/>
    <xf numFmtId="41" fontId="5" fillId="0" borderId="0" xfId="2" applyNumberFormat="1" applyFont="1" applyBorder="1"/>
    <xf numFmtId="0" fontId="5" fillId="0" borderId="0" xfId="2" applyFont="1" applyFill="1"/>
    <xf numFmtId="0" fontId="1" fillId="0" borderId="0" xfId="17" applyFill="1" applyBorder="1"/>
    <xf numFmtId="0" fontId="18" fillId="0" borderId="0" xfId="9" applyFont="1" applyFill="1" applyBorder="1"/>
    <xf numFmtId="37" fontId="36" fillId="0" borderId="0" xfId="9" applyNumberFormat="1" applyFont="1" applyFill="1" applyBorder="1" applyAlignment="1">
      <alignment horizontal="left"/>
    </xf>
    <xf numFmtId="37" fontId="6" fillId="0" borderId="2" xfId="9" applyNumberFormat="1" applyFont="1" applyFill="1" applyBorder="1"/>
    <xf numFmtId="0" fontId="0"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5" fillId="0" borderId="3" xfId="6" applyFont="1" applyFill="1" applyBorder="1" applyAlignment="1">
      <alignment horizontal="left" vertical="top" wrapText="1"/>
    </xf>
    <xf numFmtId="0" fontId="5" fillId="0" borderId="4" xfId="6" applyFont="1" applyFill="1" applyBorder="1" applyAlignment="1">
      <alignment horizontal="left" vertical="top" wrapText="1"/>
    </xf>
    <xf numFmtId="0" fontId="5" fillId="0" borderId="5" xfId="6" applyFont="1" applyFill="1" applyBorder="1" applyAlignment="1">
      <alignment horizontal="left" vertical="top" wrapText="1"/>
    </xf>
    <xf numFmtId="0" fontId="37" fillId="0" borderId="0" xfId="2" applyFont="1" applyBorder="1" applyAlignment="1">
      <alignment horizontal="center"/>
    </xf>
    <xf numFmtId="0" fontId="37" fillId="0" borderId="1" xfId="2" applyFont="1" applyBorder="1" applyAlignment="1">
      <alignment horizontal="center"/>
    </xf>
    <xf numFmtId="37" fontId="35" fillId="0" borderId="0" xfId="9" applyNumberFormat="1" applyFont="1" applyFill="1" applyBorder="1" applyAlignment="1">
      <alignment horizontal="center" vertical="center" textRotation="90"/>
    </xf>
    <xf numFmtId="0" fontId="7" fillId="4" borderId="0" xfId="8" applyFont="1" applyFill="1" applyAlignment="1">
      <alignment horizontal="left" vertical="top" wrapText="1"/>
    </xf>
  </cellXfs>
  <cellStyles count="21">
    <cellStyle name="Comma" xfId="1" builtinId="3"/>
    <cellStyle name="Comma 2" xfId="10"/>
    <cellStyle name="Comma 2 2" xfId="18"/>
    <cellStyle name="Comma 2 2 2" xfId="20"/>
    <cellStyle name="Comma 3" xfId="11"/>
    <cellStyle name="Currency 3" xfId="4"/>
    <cellStyle name="Hyperlink" xfId="15" builtinId="8"/>
    <cellStyle name="Normal" xfId="0" builtinId="0"/>
    <cellStyle name="Normal 10 2 2" xfId="3"/>
    <cellStyle name="Normal 2" xfId="9"/>
    <cellStyle name="Normal 2 2" xfId="17"/>
    <cellStyle name="Normal 22 2" xfId="5"/>
    <cellStyle name="Normal 25" xfId="2"/>
    <cellStyle name="Normal 3" xfId="19"/>
    <cellStyle name="Normal_03 2008 income statement - year-to-date" xfId="8"/>
    <cellStyle name="Normal_CY 2003 Assets BS Recon" xfId="13"/>
    <cellStyle name="Normal_CY 2003 Liabilities BS Recon" xfId="14"/>
    <cellStyle name="Normal_FERC 2002 P&amp;L Tie-out" xfId="16"/>
    <cellStyle name="Normal_FERC 2002 Revenue Reconciliation" xfId="12"/>
    <cellStyle name="Normal_GAAP-FERC B-S Recon 9-30-2007" xfId="6"/>
    <cellStyle name="SAPBEXstdItem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115956</xdr:colOff>
      <xdr:row>0</xdr:row>
      <xdr:rowOff>124239</xdr:rowOff>
    </xdr:from>
    <xdr:to>
      <xdr:col>11</xdr:col>
      <xdr:colOff>275475</xdr:colOff>
      <xdr:row>47</xdr:row>
      <xdr:rowOff>62396</xdr:rowOff>
    </xdr:to>
    <xdr:pic>
      <xdr:nvPicPr>
        <xdr:cNvPr id="2" name="Picture 1"/>
        <xdr:cNvPicPr>
          <a:picLocks noChangeAspect="1"/>
        </xdr:cNvPicPr>
      </xdr:nvPicPr>
      <xdr:blipFill>
        <a:blip xmlns:r="http://schemas.openxmlformats.org/officeDocument/2006/relationships" r:embed="rId1"/>
        <a:stretch>
          <a:fillRect/>
        </a:stretch>
      </xdr:blipFill>
      <xdr:spPr>
        <a:xfrm>
          <a:off x="115956" y="124239"/>
          <a:ext cx="5990476" cy="77238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76995</xdr:colOff>
      <xdr:row>5</xdr:row>
      <xdr:rowOff>793</xdr:rowOff>
    </xdr:from>
    <xdr:to>
      <xdr:col>11</xdr:col>
      <xdr:colOff>76995</xdr:colOff>
      <xdr:row>16</xdr:row>
      <xdr:rowOff>123825</xdr:rowOff>
    </xdr:to>
    <xdr:cxnSp macro="">
      <xdr:nvCxnSpPr>
        <xdr:cNvPr id="2" name="Straight Arrow Connector 1"/>
        <xdr:cNvCxnSpPr/>
      </xdr:nvCxnSpPr>
      <xdr:spPr bwMode="auto">
        <a:xfrm>
          <a:off x="10421145" y="877093"/>
          <a:ext cx="0" cy="1694657"/>
        </a:xfrm>
        <a:prstGeom prst="straightConnector1">
          <a:avLst/>
        </a:prstGeom>
        <a:solidFill>
          <a:srgbClr val="FFFFFF"/>
        </a:solidFill>
        <a:ln w="9525" cap="flat" cmpd="sng" algn="ctr">
          <a:solidFill>
            <a:srgbClr val="FF0000"/>
          </a:solidFill>
          <a:prstDash val="solid"/>
          <a:round/>
          <a:headEnd type="none" w="med" len="me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247650</xdr:colOff>
      <xdr:row>44</xdr:row>
      <xdr:rowOff>9525</xdr:rowOff>
    </xdr:from>
    <xdr:to>
      <xdr:col>10</xdr:col>
      <xdr:colOff>247650</xdr:colOff>
      <xdr:row>55</xdr:row>
      <xdr:rowOff>71967</xdr:rowOff>
    </xdr:to>
    <xdr:cxnSp macro="">
      <xdr:nvCxnSpPr>
        <xdr:cNvPr id="2" name="Straight Arrow Connector 1"/>
        <xdr:cNvCxnSpPr/>
      </xdr:nvCxnSpPr>
      <xdr:spPr bwMode="auto">
        <a:xfrm>
          <a:off x="9982200" y="6457950"/>
          <a:ext cx="0" cy="1634067"/>
        </a:xfrm>
        <a:prstGeom prst="straightConnector1">
          <a:avLst/>
        </a:prstGeom>
        <a:solidFill>
          <a:srgbClr val="FFFFFF"/>
        </a:solidFill>
        <a:ln w="9525" cap="flat" cmpd="sng" algn="ctr">
          <a:solidFill>
            <a:srgbClr val="FF0000"/>
          </a:solidFill>
          <a:prstDash val="solid"/>
          <a:round/>
          <a:headEnd type="none" w="med" len="med"/>
          <a:tailEnd type="arrow"/>
        </a:ln>
        <a:effec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76200</xdr:colOff>
      <xdr:row>8</xdr:row>
      <xdr:rowOff>133350</xdr:rowOff>
    </xdr:from>
    <xdr:to>
      <xdr:col>11</xdr:col>
      <xdr:colOff>76200</xdr:colOff>
      <xdr:row>17</xdr:row>
      <xdr:rowOff>116417</xdr:rowOff>
    </xdr:to>
    <xdr:cxnSp macro="">
      <xdr:nvCxnSpPr>
        <xdr:cNvPr id="2" name="Straight Arrow Connector 1"/>
        <xdr:cNvCxnSpPr/>
      </xdr:nvCxnSpPr>
      <xdr:spPr bwMode="auto">
        <a:xfrm>
          <a:off x="10306050" y="1438275"/>
          <a:ext cx="0" cy="1268942"/>
        </a:xfrm>
        <a:prstGeom prst="straightConnector1">
          <a:avLst/>
        </a:prstGeom>
        <a:solidFill>
          <a:srgbClr val="FFFFFF"/>
        </a:solidFill>
        <a:ln w="9525" cap="flat" cmpd="sng" algn="ctr">
          <a:solidFill>
            <a:srgbClr val="FF0000"/>
          </a:solidFill>
          <a:prstDash val="solid"/>
          <a:round/>
          <a:headEnd type="none" w="med" len="med"/>
          <a:tailEnd type="arrow"/>
        </a:ln>
        <a:effectLst/>
      </xdr:spPr>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311766</xdr:colOff>
      <xdr:row>6</xdr:row>
      <xdr:rowOff>333375</xdr:rowOff>
    </xdr:from>
    <xdr:to>
      <xdr:col>31</xdr:col>
      <xdr:colOff>332362</xdr:colOff>
      <xdr:row>39</xdr:row>
      <xdr:rowOff>19050</xdr:rowOff>
    </xdr:to>
    <xdr:pic>
      <xdr:nvPicPr>
        <xdr:cNvPr id="2" name="Picture 1"/>
        <xdr:cNvPicPr>
          <a:picLocks noChangeAspect="1"/>
        </xdr:cNvPicPr>
      </xdr:nvPicPr>
      <xdr:blipFill>
        <a:blip xmlns:r="http://schemas.openxmlformats.org/officeDocument/2006/relationships" r:embed="rId1"/>
        <a:stretch>
          <a:fillRect/>
        </a:stretch>
      </xdr:blipFill>
      <xdr:spPr>
        <a:xfrm>
          <a:off x="12827616" y="1190625"/>
          <a:ext cx="7335796" cy="4991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acificorp.us\dfs\REGULATN\PA&amp;D\DSMRecov\2001\RECOV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ECCS%20reports%20Electronic%20version\Legal%20consol%20IS%2012.31.20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acificorp.us\dfs\ACCTNG\ExternalReporting\FERC\Financial%20Reporting\Form%201\2011%20Form%201\Reconciliations%20-%202011\FERC%20to%20GAAP%20Reconciliations%20-%20Deconsolidated\12.31.11%20Decon%20GAAP-FERC%20Recon_BS%20(4.16.1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p38231\AppData\Local\Temp\sapaocache\66892\download\JARS%20-%20Sum%20Of%20Range%20Master.V2.xlsm%20(13-54-44).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acificorp.us\dfs\REGULATN\PA&amp;D\CASES\Wy0902\EAST%20Blocking%209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REGULATN\PA&amp;D\CASES\Wy0902\EAST%20Blocking%209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acificorp.us\dfs\DOCUME~1\p05771\LOCALS~1\Temp\xSAPtemp949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acificorp.us\dfs\Documents%20and%20Settings\p04092.000\Local%20Settings\Temporary%20Internet%20Files\OLK1AC\RECOV0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EGULATN\PA&amp;D\DSMRecov\2001\RECOV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acificorp.us\dfs\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Documents%20and%20Settings\p70596\Local%20Settings\Temporary%20Internet%20Files\OLK3B\ORA%20Workpap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acificorp.us\dfs\ARCHIVE\2011\Results%20-%20December%202011\Models\Wyoming\JAM%20December%202011%20Results%20W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p05771\AppData\Local\Microsoft\Windows\Temporary%20Internet%20Files\Content.Outlook\3P6HM9X3\COPY%20Sum%20of%20Range%20Extract%2012%20ME%20Dec%20201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acificorp.us\dfs\DOCUME~1\p05771\LOCALS~1\Temp\xSAPtemp867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acificorp.us\dfs\USER\CraigS\1%20-%20MISC%20PROJECTS\MASTER%20MODEL%20REVIEW\Models%20as%20of%20Mon%20Dec%2011\RAM%20-%20UT%20-%20Dec%2020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acificorp.us\dfs\Documents%20and%20Settings\p21027\Local%20Settings\Temporary%20Internet%20Files\Content.Outlook\ANWNCKU5\JARS%20Depreciation%20Issue\JARS%20Asset%20Variances%20-%20FY2012%20Jan%20thru%20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refreshError="1"/>
      <sheetData sheetId="1" refreshError="1"/>
      <sheetData sheetId="2" refreshError="1"/>
      <sheetData sheetId="3" refreshError="1"/>
      <sheetData sheetId="4" refreshError="1"/>
      <sheetData sheetId="5" refreshError="1">
        <row r="21">
          <cell r="B21" t="str">
            <v>26</v>
          </cell>
          <cell r="G21">
            <v>83871482</v>
          </cell>
        </row>
        <row r="22">
          <cell r="B22" t="str">
            <v>27</v>
          </cell>
          <cell r="G22">
            <v>1931963666</v>
          </cell>
        </row>
        <row r="23">
          <cell r="B23" t="str">
            <v>36</v>
          </cell>
          <cell r="G23">
            <v>70121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month and year here"/>
      <sheetName val="Top level MTD"/>
      <sheetName val="Top level YTD"/>
      <sheetName val="Top level QTD"/>
      <sheetName val="PHI MTD"/>
      <sheetName val="PHI YTD"/>
      <sheetName val="PHI QTD"/>
      <sheetName val="PacifiCorp MTD"/>
      <sheetName val="PacifiCorp YTD"/>
      <sheetName val="PacifiCorp QTD"/>
      <sheetName val="PGHC MTD"/>
      <sheetName val="PGHC YTD"/>
      <sheetName val="PGHC QTD"/>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A1">
            <v>1</v>
          </cell>
        </row>
        <row r="40">
          <cell r="A40">
            <v>1</v>
          </cell>
          <cell r="B40" t="str">
            <v>APRIL 30, 2003</v>
          </cell>
          <cell r="C40" t="str">
            <v>FOR THE MONTH ENDED APRIL 30, 2003</v>
          </cell>
          <cell r="D40" t="str">
            <v>FOR THE MONTH ENDED APRIL 30, 2003</v>
          </cell>
          <cell r="E40" t="str">
            <v>FOR THE QUARTER ENDED APRIL 30, 2003</v>
          </cell>
          <cell r="F40" t="str">
            <v>April 30, 2003</v>
          </cell>
        </row>
        <row r="41">
          <cell r="A41">
            <v>2</v>
          </cell>
          <cell r="B41" t="str">
            <v>MAY 31, 2003</v>
          </cell>
          <cell r="C41" t="str">
            <v>FOR THE MONTH ENDED MAY 31, 2003</v>
          </cell>
          <cell r="D41" t="str">
            <v>FOR THE 2 MONTHS ENDED MAY 31, 2003</v>
          </cell>
          <cell r="E41" t="str">
            <v>FOR THE QUARTER ENDED MAY 31, 2003</v>
          </cell>
          <cell r="F41" t="str">
            <v>May 31, 2003</v>
          </cell>
        </row>
        <row r="42">
          <cell r="A42">
            <v>3</v>
          </cell>
          <cell r="B42" t="str">
            <v>JUNE 30, 2003</v>
          </cell>
          <cell r="C42" t="str">
            <v>FOR THE MONTH ENDED JUNE 30, 2003</v>
          </cell>
          <cell r="D42" t="str">
            <v>FOR THE 3 MONTHS ENDED JUNE 30, 2003</v>
          </cell>
          <cell r="E42" t="str">
            <v>FOR THE QUARTER ENDED JUNE 30, 2003</v>
          </cell>
          <cell r="F42" t="str">
            <v>June 30, 2003</v>
          </cell>
        </row>
        <row r="43">
          <cell r="A43">
            <v>4</v>
          </cell>
          <cell r="B43" t="str">
            <v>JULY 31, 2003</v>
          </cell>
          <cell r="C43" t="str">
            <v>FOR THE MONTH ENDED JULY 31, 2003</v>
          </cell>
          <cell r="D43" t="str">
            <v>FOR THE 4 MONTHS ENDED JULY 31, 2003</v>
          </cell>
          <cell r="E43" t="str">
            <v>FOR THE QUARTER ENDED JULY 31, 2003</v>
          </cell>
          <cell r="F43" t="str">
            <v>July 31, 2003</v>
          </cell>
        </row>
        <row r="44">
          <cell r="A44">
            <v>5</v>
          </cell>
          <cell r="B44" t="str">
            <v>AUGUST 31, 2003</v>
          </cell>
          <cell r="C44" t="str">
            <v>FOR THE MONTH ENDED AUGUST 31, 2003</v>
          </cell>
          <cell r="D44" t="str">
            <v>FOR THE 5 MONTHS ENDED AUGUST 31, 2003</v>
          </cell>
          <cell r="E44" t="str">
            <v>FOR THE QUARTER ENDED AUGUST 31, 2003</v>
          </cell>
          <cell r="F44" t="str">
            <v>August 31, 2003</v>
          </cell>
        </row>
        <row r="45">
          <cell r="A45">
            <v>6</v>
          </cell>
          <cell r="B45" t="str">
            <v>SEPTEMBER 30, 2003</v>
          </cell>
          <cell r="C45" t="str">
            <v>FOR THE MONTH ENDED SEPTEMBER 30, 2003</v>
          </cell>
          <cell r="D45" t="str">
            <v>FOR THE 6 MONTHS ENDED SEPTEMBER 30, 2003</v>
          </cell>
          <cell r="E45" t="str">
            <v>FOR THE QUARTER ENDED SEPTEMBER 30, 2003</v>
          </cell>
          <cell r="F45" t="str">
            <v>September 30, 2003</v>
          </cell>
        </row>
        <row r="46">
          <cell r="A46">
            <v>7</v>
          </cell>
          <cell r="B46" t="str">
            <v>OCTOBER 31, 2003</v>
          </cell>
          <cell r="C46" t="str">
            <v>FOR THE MONTH ENDED OCTOBER 31, 2003</v>
          </cell>
          <cell r="D46" t="str">
            <v>FOR THE 7 MONTHS ENDED OCTOBER 31, 2003</v>
          </cell>
          <cell r="E46" t="str">
            <v>FOR THE QUARTER ENDED OCTOBER 31, 2003</v>
          </cell>
          <cell r="F46" t="str">
            <v>October 31, 2003</v>
          </cell>
        </row>
        <row r="47">
          <cell r="A47">
            <v>8</v>
          </cell>
          <cell r="B47" t="str">
            <v>NOVEMBER 30, 2003</v>
          </cell>
          <cell r="C47" t="str">
            <v>FOR THE MONTH ENDED NOVEMBER 30, 2003</v>
          </cell>
          <cell r="D47" t="str">
            <v>FOR THE 8 MONTHS ENDED NOVEMBER 30, 2003</v>
          </cell>
          <cell r="E47" t="str">
            <v>FOR THE QUARTER ENDED NOVEMBER 30, 2003</v>
          </cell>
          <cell r="F47" t="str">
            <v>November 30, 2003</v>
          </cell>
        </row>
        <row r="48">
          <cell r="A48">
            <v>9</v>
          </cell>
          <cell r="B48" t="str">
            <v>DECEMBER 31, 2003</v>
          </cell>
          <cell r="C48" t="str">
            <v>FOR THE MONTH ENDED DECEMBER 31, 2003</v>
          </cell>
          <cell r="D48" t="str">
            <v>FOR THE 9 MONTHS ENDED DECEMBER 31, 2003</v>
          </cell>
          <cell r="E48" t="str">
            <v>FOR THE QUARTER ENDED DECEMBER 31, 2003</v>
          </cell>
          <cell r="F48" t="str">
            <v>December 31, 2003</v>
          </cell>
        </row>
        <row r="49">
          <cell r="A49">
            <v>10</v>
          </cell>
          <cell r="B49" t="str">
            <v>JANUARY 31, 2004</v>
          </cell>
          <cell r="C49" t="str">
            <v>FOR THE MONTH ENDED JANUARY 31, 2004</v>
          </cell>
          <cell r="D49" t="str">
            <v>FOR THE 10 MONTHS ENDED JANUARY 31, 2004</v>
          </cell>
          <cell r="E49" t="str">
            <v>FOR THE QUARTER ENDED JANUARY 31, 2004</v>
          </cell>
          <cell r="F49" t="str">
            <v>January 31, 2004</v>
          </cell>
        </row>
        <row r="50">
          <cell r="A50">
            <v>11</v>
          </cell>
          <cell r="B50" t="str">
            <v>FEBRUARY 29, 2004</v>
          </cell>
          <cell r="C50" t="str">
            <v>FOR THE MONTH ENDED FEBRUARY 28, 2004</v>
          </cell>
          <cell r="D50" t="str">
            <v>FOR THE 11 MONTHS ENDED FEBRUARY 28, 2004</v>
          </cell>
          <cell r="E50" t="str">
            <v>FOR THE QUARTER ENDED FEBRUARY 28, 2004</v>
          </cell>
          <cell r="F50" t="str">
            <v>February 29, 2004</v>
          </cell>
        </row>
        <row r="51">
          <cell r="A51">
            <v>12</v>
          </cell>
          <cell r="B51" t="str">
            <v>MARCH 31, 2004</v>
          </cell>
          <cell r="C51" t="str">
            <v>FOR THE MONTH ENDED MARCH 31, 2004</v>
          </cell>
          <cell r="D51" t="str">
            <v>FOR THE YEAR ENDED MARCH 31, 2004</v>
          </cell>
          <cell r="E51" t="str">
            <v>FOR THE QUARTER ENDED MARCH 31, 2004</v>
          </cell>
          <cell r="F51" t="str">
            <v>March 31, 2004</v>
          </cell>
        </row>
        <row r="53">
          <cell r="A53">
            <v>1</v>
          </cell>
          <cell r="B53" t="str">
            <v>APRIL 30, 2004</v>
          </cell>
          <cell r="C53" t="str">
            <v>FOR THE MONTH ENDED APRIL 30, 2004</v>
          </cell>
          <cell r="D53" t="str">
            <v>FOR THE MONTH ENDED APRIL 30, 2004</v>
          </cell>
          <cell r="E53" t="str">
            <v>FOR THE QUARTER ENDED APRIL 30, 2004</v>
          </cell>
          <cell r="F53" t="str">
            <v>April 30, 2004</v>
          </cell>
        </row>
        <row r="54">
          <cell r="A54">
            <v>2</v>
          </cell>
          <cell r="B54" t="str">
            <v>MAY 31, 2004</v>
          </cell>
          <cell r="C54" t="str">
            <v>FOR THE MONTH ENDED MAY 31, 2004</v>
          </cell>
          <cell r="D54" t="str">
            <v>FOR THE 2 MONTHS ENDED MAY 31, 2004</v>
          </cell>
          <cell r="E54" t="str">
            <v>FOR THE QUARTER ENDED MAY 31, 2004</v>
          </cell>
          <cell r="F54" t="str">
            <v>May 31, 2004</v>
          </cell>
        </row>
        <row r="55">
          <cell r="A55">
            <v>3</v>
          </cell>
          <cell r="B55" t="str">
            <v>JUNE 30, 2004</v>
          </cell>
          <cell r="C55" t="str">
            <v>FOR THE MONTH ENDED JUNE 30, 2004</v>
          </cell>
          <cell r="D55" t="str">
            <v>FOR THE 3 MONTHS ENDED JUNE 30, 2004</v>
          </cell>
          <cell r="E55" t="str">
            <v>FOR THE QUARTER ENDED JUNE 30, 2004</v>
          </cell>
          <cell r="F55" t="str">
            <v>June 30, 2004</v>
          </cell>
        </row>
        <row r="56">
          <cell r="A56">
            <v>4</v>
          </cell>
          <cell r="B56" t="str">
            <v>JULY 31, 2004</v>
          </cell>
          <cell r="C56" t="str">
            <v>FOR THE MONTH ENDED JULY 31, 2004</v>
          </cell>
          <cell r="D56" t="str">
            <v>FOR THE 4 MONTHS ENDED JULY 31, 2004</v>
          </cell>
          <cell r="E56" t="str">
            <v>FOR THE QUARTER ENDED JULY 31, 2004</v>
          </cell>
          <cell r="F56" t="str">
            <v>July 31, 2004</v>
          </cell>
        </row>
        <row r="57">
          <cell r="A57">
            <v>5</v>
          </cell>
          <cell r="B57" t="str">
            <v>AUGUST 31, 2004</v>
          </cell>
          <cell r="C57" t="str">
            <v>FOR THE MONTH ENDED AUGUST 31, 2004</v>
          </cell>
          <cell r="D57" t="str">
            <v>FOR THE 5 MONTHS ENDED AUGUST 31, 2004</v>
          </cell>
          <cell r="E57" t="str">
            <v>FOR THE QUARTER ENDED AUGUST 31, 2004</v>
          </cell>
          <cell r="F57" t="str">
            <v>August 31, 2004</v>
          </cell>
        </row>
        <row r="58">
          <cell r="A58">
            <v>6</v>
          </cell>
          <cell r="B58" t="str">
            <v>SEPTEMBER 30, 2004</v>
          </cell>
          <cell r="C58" t="str">
            <v>FOR THE MONTH ENDED SEPTEMBER 30, 2004</v>
          </cell>
          <cell r="D58" t="str">
            <v>FOR THE 6 MONTHS ENDED SEPTEMBER 30, 2004</v>
          </cell>
          <cell r="E58" t="str">
            <v>FOR THE QUARTER ENDED SEPTEMBER 30, 2004</v>
          </cell>
          <cell r="F58" t="str">
            <v>September 30, 2004</v>
          </cell>
        </row>
        <row r="59">
          <cell r="A59">
            <v>7</v>
          </cell>
          <cell r="B59" t="str">
            <v>OCTOBER 31, 2004</v>
          </cell>
          <cell r="C59" t="str">
            <v>FOR THE MONTH ENDED OCTOBER 31, 2004</v>
          </cell>
          <cell r="D59" t="str">
            <v>FOR THE 7 MONTHS ENDED OCTOBER 31, 2004</v>
          </cell>
          <cell r="E59" t="str">
            <v>FOR THE QUARTER ENDED OCTOBER 31, 2004</v>
          </cell>
          <cell r="F59" t="str">
            <v>October 31, 2004</v>
          </cell>
        </row>
        <row r="60">
          <cell r="A60">
            <v>8</v>
          </cell>
          <cell r="B60" t="str">
            <v>NOVEMBER 30, 2004</v>
          </cell>
          <cell r="C60" t="str">
            <v>FOR THE MONTH ENDED NOVEMBER 30, 2004</v>
          </cell>
          <cell r="D60" t="str">
            <v>FOR THE 8 MONTHS ENDED NOVEMBER 30, 200</v>
          </cell>
          <cell r="E60" t="str">
            <v>FOR THE QUARTER ENDED NOVEMBER 30, 2004</v>
          </cell>
          <cell r="F60" t="str">
            <v>November 30, 2004</v>
          </cell>
        </row>
        <row r="61">
          <cell r="A61">
            <v>9</v>
          </cell>
          <cell r="B61" t="str">
            <v>DECEMBER 31, 2004</v>
          </cell>
          <cell r="C61" t="str">
            <v>FOR THE MONTH ENDED DECEMBER 31, 2004</v>
          </cell>
          <cell r="D61" t="str">
            <v>FOR THE 9 MONTHS ENDED DECEMBER 31, 2004</v>
          </cell>
          <cell r="E61" t="str">
            <v>FOR THE QUARTER ENDED DECEMBER 31, 2004</v>
          </cell>
          <cell r="F61" t="str">
            <v>December 31, 2004</v>
          </cell>
        </row>
        <row r="62">
          <cell r="A62">
            <v>10</v>
          </cell>
          <cell r="B62" t="str">
            <v>JANUARY 31, 2005</v>
          </cell>
          <cell r="C62" t="str">
            <v>FOR THE MONTH ENDED JANUARY 31, 2005</v>
          </cell>
          <cell r="D62" t="str">
            <v>FOR THE 10 MONTHS ENDED JANUARY 31, 2005</v>
          </cell>
          <cell r="E62" t="str">
            <v>FOR THE QUARTER ENDED JANUARY 31, 2005</v>
          </cell>
          <cell r="F62" t="str">
            <v>January 31, 2005</v>
          </cell>
        </row>
        <row r="63">
          <cell r="A63">
            <v>11</v>
          </cell>
          <cell r="B63" t="str">
            <v>FEBRUARY 29, 2005</v>
          </cell>
          <cell r="C63" t="str">
            <v>FOR THE MONTH ENDED FEBRUARY 28, 2005</v>
          </cell>
          <cell r="D63" t="str">
            <v>FOR THE 11 MONTHS ENDED FEBRUARY 28, 2005</v>
          </cell>
          <cell r="E63" t="str">
            <v>FOR THE QUARTER ENDED FEBRUARY 28, 2005</v>
          </cell>
          <cell r="F63" t="str">
            <v>February 29, 2005</v>
          </cell>
        </row>
        <row r="64">
          <cell r="A64">
            <v>12</v>
          </cell>
          <cell r="B64" t="str">
            <v>MARCH 31, 2005</v>
          </cell>
          <cell r="C64" t="str">
            <v>FOR THE MONTH ENDED MARCH 31, 2005</v>
          </cell>
          <cell r="D64" t="str">
            <v>FOR THE YEAR ENDED MARCH 31, 2005</v>
          </cell>
          <cell r="E64" t="str">
            <v>FOR THE QUARTER ENDED MARCH 31, 2005</v>
          </cell>
          <cell r="F64" t="str">
            <v>March 31, 2005</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acifiCorp GAAP"/>
      <sheetName val="Tab A"/>
      <sheetName val="Tab B "/>
      <sheetName val="Tab C"/>
      <sheetName val="Tab E"/>
      <sheetName val="Tab F"/>
      <sheetName val="Tab G"/>
      <sheetName val="Tab H"/>
      <sheetName val="Tab J"/>
      <sheetName val="Tab K"/>
      <sheetName val="Tab L"/>
      <sheetName val="Tab N"/>
      <sheetName val="Tab O"/>
      <sheetName val="Tab M"/>
      <sheetName val="Tab P "/>
      <sheetName val="notes"/>
      <sheetName val="FERC Fin-Assets"/>
      <sheetName val="FERC Fin-Liab"/>
      <sheetName val="F.01 SAP (PCORP)"/>
      <sheetName val="F.01 SAP (Mining)"/>
      <sheetName val="F.01 SAP (PERCO)"/>
      <sheetName val="F.01 SAP (Interwest)"/>
      <sheetName val="F.01 SAP (PM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Start"/>
      <sheetName val="Actuals_Data"/>
      <sheetName val="Master Data"/>
    </sheetNames>
    <sheetDataSet>
      <sheetData sheetId="0" refreshError="1"/>
      <sheetData sheetId="1" refreshError="1"/>
      <sheetData sheetId="2" refreshError="1"/>
      <sheetData sheetId="3">
        <row r="2">
          <cell r="A2" t="str">
            <v>ADVN</v>
          </cell>
        </row>
        <row r="28">
          <cell r="D28" t="str">
            <v>Taxes Other Than Income</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refreshError="1"/>
      <sheetData sheetId="5" refreshError="1"/>
      <sheetData sheetId="6" refreshError="1">
        <row r="2">
          <cell r="A2" t="str">
            <v>ADVN</v>
          </cell>
          <cell r="AB2">
            <v>0</v>
          </cell>
        </row>
        <row r="15">
          <cell r="AB15">
            <v>4570000</v>
          </cell>
          <cell r="AE15" t="str">
            <v>Unassigned</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refreshError="1"/>
      <sheetData sheetId="1" refreshError="1"/>
      <sheetData sheetId="2" refreshError="1"/>
      <sheetData sheetId="3" refreshError="1"/>
      <sheetData sheetId="4" refreshError="1"/>
      <sheetData sheetId="5" refreshError="1">
        <row r="21">
          <cell r="B21" t="str">
            <v>26</v>
          </cell>
          <cell r="G21">
            <v>83871482</v>
          </cell>
        </row>
        <row r="22">
          <cell r="B22" t="str">
            <v>27</v>
          </cell>
          <cell r="G22">
            <v>1931963666</v>
          </cell>
        </row>
        <row r="23">
          <cell r="B23" t="str">
            <v>36</v>
          </cell>
          <cell r="G23">
            <v>70121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
      <sheetName val="Function1149"/>
      <sheetName val="Non-NPC Results"/>
      <sheetName val="Results"/>
      <sheetName val="Report"/>
      <sheetName val="NRO"/>
      <sheetName val="UTCR"/>
      <sheetName val="ADJ"/>
      <sheetName val="URO"/>
      <sheetName val="2010 Protocol ECD"/>
      <sheetName val="ECD"/>
      <sheetName val="Unadj Data for RAM"/>
      <sheetName val="Variables"/>
      <sheetName val="Inputs"/>
      <sheetName val="Factors"/>
      <sheetName val="CWC"/>
      <sheetName val="WelcomeDialog"/>
      <sheetName val="Macro"/>
    </sheetNames>
    <sheetDataSet>
      <sheetData sheetId="0">
        <row r="198">
          <cell r="F198" t="str">
            <v>P</v>
          </cell>
        </row>
      </sheetData>
      <sheetData sheetId="1">
        <row r="6">
          <cell r="E6" t="str">
            <v>ACCMDIT</v>
          </cell>
          <cell r="F6" t="str">
            <v>Deferred Income Tax - Balance</v>
          </cell>
          <cell r="I6">
            <v>0.68399527163731999</v>
          </cell>
          <cell r="J6">
            <v>0.21980548584597029</v>
          </cell>
          <cell r="K6">
            <v>6.850019381629692E-2</v>
          </cell>
          <cell r="L6">
            <v>0</v>
          </cell>
          <cell r="M6">
            <v>1.5776350859476963E-4</v>
          </cell>
          <cell r="N6">
            <v>2.743365063811265E-2</v>
          </cell>
          <cell r="O6">
            <v>1.0763455370530992E-4</v>
          </cell>
          <cell r="P6">
            <v>0</v>
          </cell>
        </row>
        <row r="7">
          <cell r="E7" t="str">
            <v>CWC</v>
          </cell>
          <cell r="F7" t="str">
            <v>Cash Working Capital</v>
          </cell>
          <cell r="I7">
            <v>1</v>
          </cell>
          <cell r="J7">
            <v>1</v>
          </cell>
          <cell r="K7">
            <v>1</v>
          </cell>
          <cell r="L7">
            <v>1</v>
          </cell>
          <cell r="M7">
            <v>1</v>
          </cell>
          <cell r="N7">
            <v>1</v>
          </cell>
          <cell r="O7">
            <v>1</v>
          </cell>
          <cell r="P7">
            <v>1</v>
          </cell>
        </row>
        <row r="8">
          <cell r="E8" t="str">
            <v>D_SPLIT</v>
          </cell>
          <cell r="F8" t="str">
            <v>Distribution Slit between Functions</v>
          </cell>
          <cell r="I8">
            <v>0</v>
          </cell>
          <cell r="J8">
            <v>0</v>
          </cell>
          <cell r="K8">
            <v>0.70075589990769827</v>
          </cell>
          <cell r="L8">
            <v>0</v>
          </cell>
          <cell r="M8">
            <v>0</v>
          </cell>
          <cell r="N8">
            <v>0.29924410009230168</v>
          </cell>
          <cell r="O8">
            <v>0</v>
          </cell>
          <cell r="P8">
            <v>0</v>
          </cell>
        </row>
        <row r="9">
          <cell r="E9" t="str">
            <v>DITEXP</v>
          </cell>
          <cell r="F9" t="str">
            <v>Deferred Income Tax - Expense</v>
          </cell>
          <cell r="I9" t="e">
            <v>#DIV/0!</v>
          </cell>
          <cell r="J9" t="e">
            <v>#DIV/0!</v>
          </cell>
          <cell r="K9" t="e">
            <v>#DIV/0!</v>
          </cell>
          <cell r="L9" t="e">
            <v>#DIV/0!</v>
          </cell>
          <cell r="M9" t="e">
            <v>#DIV/0!</v>
          </cell>
          <cell r="N9" t="e">
            <v>#DIV/0!</v>
          </cell>
          <cell r="O9" t="e">
            <v>#DIV/0!</v>
          </cell>
          <cell r="P9" t="e">
            <v>#DIV/0!</v>
          </cell>
        </row>
        <row r="10">
          <cell r="E10" t="str">
            <v>FIT</v>
          </cell>
          <cell r="F10" t="str">
            <v>Federal Income Taxes</v>
          </cell>
          <cell r="I10" t="e">
            <v>#VALUE!</v>
          </cell>
          <cell r="J10">
            <v>1</v>
          </cell>
          <cell r="K10">
            <v>1</v>
          </cell>
          <cell r="L10">
            <v>1</v>
          </cell>
          <cell r="M10">
            <v>1</v>
          </cell>
          <cell r="N10">
            <v>1</v>
          </cell>
          <cell r="O10">
            <v>1</v>
          </cell>
          <cell r="P10">
            <v>1</v>
          </cell>
        </row>
        <row r="11">
          <cell r="E11" t="str">
            <v>GP</v>
          </cell>
          <cell r="F11" t="str">
            <v>Gross Plant</v>
          </cell>
          <cell r="I11">
            <v>0.50204626835147104</v>
          </cell>
          <cell r="J11">
            <v>0.20188494096029688</v>
          </cell>
          <cell r="K11">
            <v>0.26961828291088652</v>
          </cell>
          <cell r="L11">
            <v>0</v>
          </cell>
          <cell r="M11">
            <v>5.9055597972545622E-3</v>
          </cell>
          <cell r="N11">
            <v>1.6678800397488005E-2</v>
          </cell>
          <cell r="O11">
            <v>3.8661475826029285E-3</v>
          </cell>
          <cell r="P11">
            <v>0</v>
          </cell>
        </row>
        <row r="12">
          <cell r="E12" t="str">
            <v>IBT</v>
          </cell>
          <cell r="F12" t="str">
            <v>Income Before Taxes</v>
          </cell>
          <cell r="I12" t="e">
            <v>#VALUE!</v>
          </cell>
          <cell r="J12">
            <v>1</v>
          </cell>
          <cell r="K12">
            <v>1</v>
          </cell>
          <cell r="L12">
            <v>1</v>
          </cell>
          <cell r="M12">
            <v>1</v>
          </cell>
          <cell r="N12">
            <v>1</v>
          </cell>
          <cell r="O12">
            <v>1</v>
          </cell>
          <cell r="P12">
            <v>1</v>
          </cell>
        </row>
        <row r="13">
          <cell r="E13" t="str">
            <v>NP</v>
          </cell>
          <cell r="F13" t="str">
            <v>Net Plant</v>
          </cell>
          <cell r="I13">
            <v>0.5107330141481522</v>
          </cell>
          <cell r="J13">
            <v>0.22103089890243255</v>
          </cell>
          <cell r="K13">
            <v>0.24962413665776828</v>
          </cell>
          <cell r="L13">
            <v>0</v>
          </cell>
          <cell r="M13">
            <v>2.712140403768183E-3</v>
          </cell>
          <cell r="N13">
            <v>1.3457188010333963E-2</v>
          </cell>
          <cell r="O13">
            <v>2.4426218775447156E-3</v>
          </cell>
          <cell r="P13">
            <v>0</v>
          </cell>
        </row>
        <row r="14">
          <cell r="E14" t="str">
            <v>PT</v>
          </cell>
          <cell r="F14" t="str">
            <v>Production / Transmission</v>
          </cell>
          <cell r="I14">
            <v>0.69445984934071514</v>
          </cell>
          <cell r="J14">
            <v>0.3055401506592848</v>
          </cell>
          <cell r="K14">
            <v>0</v>
          </cell>
          <cell r="L14">
            <v>0</v>
          </cell>
          <cell r="M14">
            <v>0</v>
          </cell>
          <cell r="N14">
            <v>0</v>
          </cell>
          <cell r="O14">
            <v>0</v>
          </cell>
          <cell r="P14">
            <v>0</v>
          </cell>
        </row>
        <row r="15">
          <cell r="E15" t="str">
            <v>PTD</v>
          </cell>
          <cell r="F15" t="str">
            <v>Prod, Trans, Dist Plant</v>
          </cell>
          <cell r="I15">
            <v>0.5018285712337609</v>
          </cell>
          <cell r="J15">
            <v>0.22078854149085719</v>
          </cell>
          <cell r="K15">
            <v>0.26855493899392469</v>
          </cell>
          <cell r="L15">
            <v>0</v>
          </cell>
          <cell r="M15">
            <v>0</v>
          </cell>
          <cell r="N15">
            <v>8.827948281457285E-3</v>
          </cell>
          <cell r="O15">
            <v>0</v>
          </cell>
          <cell r="P15">
            <v>0</v>
          </cell>
        </row>
        <row r="16">
          <cell r="E16" t="str">
            <v>REVREQ</v>
          </cell>
          <cell r="F16" t="str">
            <v>Revenue Requirement</v>
          </cell>
          <cell r="I16">
            <v>0.50836621007191862</v>
          </cell>
          <cell r="J16">
            <v>8.4456287074023334E-2</v>
          </cell>
          <cell r="K16">
            <v>0.16075814938525548</v>
          </cell>
          <cell r="L16">
            <v>2.5523351357681212E-11</v>
          </cell>
          <cell r="M16">
            <v>1.7573718358199056E-2</v>
          </cell>
          <cell r="N16">
            <v>1.8069080839334135E-2</v>
          </cell>
          <cell r="O16">
            <v>6.6384879844574212E-3</v>
          </cell>
          <cell r="P16">
            <v>0</v>
          </cell>
        </row>
        <row r="17">
          <cell r="E17" t="str">
            <v>T_SPLIT</v>
          </cell>
          <cell r="F17" t="str">
            <v>Transmission Split</v>
          </cell>
          <cell r="I17">
            <v>2.2569499772130262E-2</v>
          </cell>
          <cell r="J17">
            <v>0.97743050022786959</v>
          </cell>
          <cell r="K17">
            <v>0</v>
          </cell>
          <cell r="L17">
            <v>0</v>
          </cell>
          <cell r="M17">
            <v>0</v>
          </cell>
          <cell r="N17">
            <v>0</v>
          </cell>
          <cell r="O17">
            <v>0</v>
          </cell>
          <cell r="P17">
            <v>0</v>
          </cell>
        </row>
        <row r="18">
          <cell r="E18" t="str">
            <v>TD</v>
          </cell>
          <cell r="F18" t="str">
            <v>Transmission / Distribution</v>
          </cell>
          <cell r="I18">
            <v>0</v>
          </cell>
          <cell r="J18">
            <v>0.44319792091982757</v>
          </cell>
          <cell r="K18">
            <v>0.53908137537919865</v>
          </cell>
          <cell r="L18">
            <v>0</v>
          </cell>
          <cell r="M18">
            <v>0</v>
          </cell>
          <cell r="N18">
            <v>1.7720703700973773E-2</v>
          </cell>
          <cell r="O18">
            <v>0</v>
          </cell>
          <cell r="P18">
            <v>0</v>
          </cell>
        </row>
        <row r="20">
          <cell r="F20" t="str">
            <v>External Factors</v>
          </cell>
        </row>
        <row r="21">
          <cell r="E21" t="str">
            <v>ANC</v>
          </cell>
          <cell r="F21" t="str">
            <v>Ancillary Function</v>
          </cell>
          <cell r="I21">
            <v>0</v>
          </cell>
          <cell r="J21">
            <v>0</v>
          </cell>
          <cell r="K21">
            <v>0</v>
          </cell>
          <cell r="L21">
            <v>1</v>
          </cell>
          <cell r="M21">
            <v>0</v>
          </cell>
          <cell r="N21">
            <v>0</v>
          </cell>
          <cell r="O21">
            <v>0</v>
          </cell>
          <cell r="P21">
            <v>0</v>
          </cell>
        </row>
        <row r="22">
          <cell r="E22" t="str">
            <v>B_CENTER</v>
          </cell>
          <cell r="F22" t="str">
            <v>Business Centers</v>
          </cell>
          <cell r="I22">
            <v>0</v>
          </cell>
          <cell r="J22">
            <v>0</v>
          </cell>
          <cell r="K22">
            <v>0</v>
          </cell>
          <cell r="L22">
            <v>0</v>
          </cell>
          <cell r="M22">
            <v>0.59444107175277716</v>
          </cell>
          <cell r="N22">
            <v>0</v>
          </cell>
          <cell r="O22">
            <v>0.40555892824722278</v>
          </cell>
          <cell r="P22">
            <v>0</v>
          </cell>
        </row>
        <row r="23">
          <cell r="E23" t="str">
            <v>BOOKDEPR</v>
          </cell>
          <cell r="F23" t="str">
            <v>Book Depreciation</v>
          </cell>
          <cell r="I23">
            <v>0.46824084675586425</v>
          </cell>
          <cell r="J23">
            <v>0.16733002521746299</v>
          </cell>
          <cell r="K23">
            <v>0.34532396332993925</v>
          </cell>
          <cell r="L23">
            <v>0</v>
          </cell>
          <cell r="M23">
            <v>3.1890205317283652E-3</v>
          </cell>
          <cell r="N23">
            <v>1.5915984483762056E-2</v>
          </cell>
          <cell r="O23">
            <v>1.5968124310771437E-7</v>
          </cell>
          <cell r="P23">
            <v>0</v>
          </cell>
        </row>
        <row r="24">
          <cell r="E24" t="str">
            <v>C_METER</v>
          </cell>
          <cell r="F24" t="str">
            <v>Customer Metering</v>
          </cell>
          <cell r="I24">
            <v>0</v>
          </cell>
          <cell r="J24">
            <v>0</v>
          </cell>
          <cell r="K24">
            <v>0</v>
          </cell>
          <cell r="L24">
            <v>0</v>
          </cell>
          <cell r="M24">
            <v>0</v>
          </cell>
          <cell r="N24">
            <v>1</v>
          </cell>
          <cell r="O24">
            <v>0</v>
          </cell>
          <cell r="P24">
            <v>0</v>
          </cell>
        </row>
        <row r="25">
          <cell r="E25" t="str">
            <v>C_SERVICE</v>
          </cell>
          <cell r="F25" t="str">
            <v>Customer Other</v>
          </cell>
          <cell r="I25">
            <v>0</v>
          </cell>
          <cell r="J25">
            <v>0</v>
          </cell>
          <cell r="K25">
            <v>0</v>
          </cell>
          <cell r="L25">
            <v>0</v>
          </cell>
          <cell r="M25">
            <v>0</v>
          </cell>
          <cell r="N25">
            <v>0</v>
          </cell>
          <cell r="O25">
            <v>1</v>
          </cell>
          <cell r="P25">
            <v>0</v>
          </cell>
        </row>
        <row r="26">
          <cell r="E26" t="str">
            <v>COM_EQ</v>
          </cell>
          <cell r="F26" t="str">
            <v>Communication Equipment Acct 397</v>
          </cell>
          <cell r="I26">
            <v>0.16918</v>
          </cell>
          <cell r="J26">
            <v>0.30689499999999997</v>
          </cell>
          <cell r="K26">
            <v>0.47829199999999999</v>
          </cell>
          <cell r="L26">
            <v>0</v>
          </cell>
          <cell r="M26">
            <v>0</v>
          </cell>
          <cell r="N26">
            <v>0</v>
          </cell>
          <cell r="O26">
            <v>4.5633E-2</v>
          </cell>
          <cell r="P26">
            <v>0</v>
          </cell>
        </row>
        <row r="27">
          <cell r="E27" t="str">
            <v>CSS_SYS</v>
          </cell>
          <cell r="F27" t="str">
            <v>CSS System</v>
          </cell>
          <cell r="I27">
            <v>0</v>
          </cell>
          <cell r="J27">
            <v>0</v>
          </cell>
          <cell r="K27">
            <v>0</v>
          </cell>
          <cell r="L27">
            <v>0</v>
          </cell>
          <cell r="M27">
            <v>0.52975615876075532</v>
          </cell>
          <cell r="N27">
            <v>0.14582143151456503</v>
          </cell>
          <cell r="O27">
            <v>0.32442240972467967</v>
          </cell>
          <cell r="P27">
            <v>0</v>
          </cell>
        </row>
        <row r="28">
          <cell r="E28" t="str">
            <v>CUST</v>
          </cell>
          <cell r="F28" t="str">
            <v>Customer Billing</v>
          </cell>
          <cell r="I28">
            <v>0</v>
          </cell>
          <cell r="J28">
            <v>0</v>
          </cell>
          <cell r="K28">
            <v>0</v>
          </cell>
          <cell r="L28">
            <v>0</v>
          </cell>
          <cell r="M28">
            <v>1</v>
          </cell>
          <cell r="N28">
            <v>0</v>
          </cell>
          <cell r="O28">
            <v>0</v>
          </cell>
          <cell r="P28">
            <v>0</v>
          </cell>
        </row>
        <row r="29">
          <cell r="E29" t="str">
            <v>CUST901</v>
          </cell>
          <cell r="F29" t="str">
            <v>Supervision</v>
          </cell>
          <cell r="I29">
            <v>0</v>
          </cell>
          <cell r="J29">
            <v>0</v>
          </cell>
          <cell r="K29">
            <v>0</v>
          </cell>
          <cell r="L29">
            <v>0</v>
          </cell>
          <cell r="M29">
            <v>0.43729565529150211</v>
          </cell>
          <cell r="N29">
            <v>0.23138577244629063</v>
          </cell>
          <cell r="O29">
            <v>0.33131857226220718</v>
          </cell>
          <cell r="P29">
            <v>0</v>
          </cell>
        </row>
        <row r="30">
          <cell r="E30" t="str">
            <v>CUST903</v>
          </cell>
          <cell r="F30" t="str">
            <v>Cust. Records &amp; Coll. Exp.</v>
          </cell>
          <cell r="I30">
            <v>0</v>
          </cell>
          <cell r="J30">
            <v>0</v>
          </cell>
          <cell r="K30">
            <v>0</v>
          </cell>
          <cell r="L30">
            <v>0</v>
          </cell>
          <cell r="M30">
            <v>0.91698158457168033</v>
          </cell>
          <cell r="N30">
            <v>0</v>
          </cell>
          <cell r="O30">
            <v>8.3018415428319683E-2</v>
          </cell>
          <cell r="P30">
            <v>0</v>
          </cell>
        </row>
        <row r="31">
          <cell r="E31" t="str">
            <v>CUST905</v>
          </cell>
          <cell r="F31" t="str">
            <v>Misc. Customer Acct. Exp.</v>
          </cell>
          <cell r="I31">
            <v>0</v>
          </cell>
          <cell r="J31">
            <v>0</v>
          </cell>
          <cell r="K31">
            <v>0</v>
          </cell>
          <cell r="L31">
            <v>0</v>
          </cell>
          <cell r="M31">
            <v>6.8951083010194937E-3</v>
          </cell>
          <cell r="N31">
            <v>7.9882665955725175E-3</v>
          </cell>
          <cell r="O31">
            <v>0.98511662510340792</v>
          </cell>
          <cell r="P31">
            <v>0</v>
          </cell>
        </row>
        <row r="32">
          <cell r="E32" t="str">
            <v>D</v>
          </cell>
          <cell r="F32" t="str">
            <v>Distribution Only</v>
          </cell>
          <cell r="I32">
            <v>0</v>
          </cell>
          <cell r="J32">
            <v>0</v>
          </cell>
          <cell r="K32">
            <v>1</v>
          </cell>
          <cell r="L32">
            <v>0</v>
          </cell>
          <cell r="M32">
            <v>0</v>
          </cell>
          <cell r="N32">
            <v>0</v>
          </cell>
          <cell r="O32">
            <v>0</v>
          </cell>
          <cell r="P32">
            <v>0</v>
          </cell>
        </row>
        <row r="33">
          <cell r="E33" t="str">
            <v>DDS2</v>
          </cell>
          <cell r="F33" t="str">
            <v>Deferred Debits - Situs</v>
          </cell>
          <cell r="I33">
            <v>0.62940526940060448</v>
          </cell>
          <cell r="J33">
            <v>9.7905597274876147E-2</v>
          </cell>
          <cell r="K33">
            <v>0.15750348266297354</v>
          </cell>
          <cell r="L33">
            <v>0</v>
          </cell>
          <cell r="M33">
            <v>0.10792631377096548</v>
          </cell>
          <cell r="N33">
            <v>7.259336890580146E-3</v>
          </cell>
          <cell r="O33">
            <v>0</v>
          </cell>
          <cell r="P33">
            <v>0</v>
          </cell>
        </row>
        <row r="34">
          <cell r="E34" t="str">
            <v>DDS6</v>
          </cell>
          <cell r="F34" t="str">
            <v>Deferred Debits - Situs</v>
          </cell>
          <cell r="I34">
            <v>0.43772424956692402</v>
          </cell>
          <cell r="J34">
            <v>0.20875226193852539</v>
          </cell>
          <cell r="K34">
            <v>0.33804528256697924</v>
          </cell>
          <cell r="L34">
            <v>0</v>
          </cell>
          <cell r="M34">
            <v>0</v>
          </cell>
          <cell r="N34">
            <v>1.5478205927571202E-2</v>
          </cell>
          <cell r="O34">
            <v>0</v>
          </cell>
          <cell r="P34">
            <v>0</v>
          </cell>
        </row>
        <row r="35">
          <cell r="E35" t="str">
            <v>DDSO2</v>
          </cell>
          <cell r="F35" t="str">
            <v>Deferred Debits - System Overhead</v>
          </cell>
          <cell r="I35">
            <v>0.27087658344404147</v>
          </cell>
          <cell r="J35">
            <v>7.3745948379595638E-2</v>
          </cell>
          <cell r="K35">
            <v>0.65528304603961973</v>
          </cell>
          <cell r="L35">
            <v>0</v>
          </cell>
          <cell r="M35">
            <v>0</v>
          </cell>
          <cell r="N35">
            <v>9.4422136743242934E-5</v>
          </cell>
          <cell r="O35">
            <v>0</v>
          </cell>
          <cell r="P35">
            <v>0</v>
          </cell>
        </row>
        <row r="36">
          <cell r="E36" t="str">
            <v>DDSO6</v>
          </cell>
          <cell r="F36" t="str">
            <v>Deferred Debits - System Overhead</v>
          </cell>
          <cell r="I36">
            <v>0</v>
          </cell>
          <cell r="J36">
            <v>0</v>
          </cell>
          <cell r="K36">
            <v>1</v>
          </cell>
          <cell r="L36">
            <v>0</v>
          </cell>
          <cell r="M36">
            <v>0</v>
          </cell>
          <cell r="N36">
            <v>0</v>
          </cell>
          <cell r="O36">
            <v>0</v>
          </cell>
          <cell r="P36">
            <v>0</v>
          </cell>
        </row>
        <row r="37">
          <cell r="E37" t="str">
            <v>DEFSG</v>
          </cell>
          <cell r="F37" t="str">
            <v>Deferred Debit - System Generation</v>
          </cell>
          <cell r="I37">
            <v>0.43214035143260399</v>
          </cell>
          <cell r="J37">
            <v>0.56785964856739601</v>
          </cell>
          <cell r="K37">
            <v>0</v>
          </cell>
          <cell r="L37">
            <v>0</v>
          </cell>
          <cell r="M37">
            <v>0</v>
          </cell>
          <cell r="N37">
            <v>0</v>
          </cell>
          <cell r="O37">
            <v>0</v>
          </cell>
          <cell r="P37">
            <v>0</v>
          </cell>
        </row>
        <row r="38">
          <cell r="E38" t="str">
            <v>DSM</v>
          </cell>
          <cell r="F38" t="str">
            <v>Demand Side Management</v>
          </cell>
          <cell r="I38">
            <v>0</v>
          </cell>
          <cell r="J38">
            <v>0</v>
          </cell>
          <cell r="K38">
            <v>1</v>
          </cell>
          <cell r="L38">
            <v>0</v>
          </cell>
          <cell r="M38">
            <v>0</v>
          </cell>
          <cell r="N38">
            <v>0</v>
          </cell>
          <cell r="O38">
            <v>0</v>
          </cell>
          <cell r="P38">
            <v>0</v>
          </cell>
        </row>
        <row r="39">
          <cell r="E39" t="str">
            <v>DPW</v>
          </cell>
          <cell r="F39" t="str">
            <v>Distribution Poles &amp; Wires</v>
          </cell>
          <cell r="I39">
            <v>0</v>
          </cell>
          <cell r="J39">
            <v>0</v>
          </cell>
          <cell r="K39">
            <v>1</v>
          </cell>
          <cell r="L39">
            <v>0</v>
          </cell>
          <cell r="M39">
            <v>0</v>
          </cell>
          <cell r="N39">
            <v>0</v>
          </cell>
          <cell r="O39">
            <v>0</v>
          </cell>
          <cell r="P39">
            <v>0</v>
          </cell>
        </row>
        <row r="40">
          <cell r="E40" t="str">
            <v>ESD</v>
          </cell>
          <cell r="F40" t="str">
            <v>Environmental Services Department</v>
          </cell>
          <cell r="I40">
            <v>0.3</v>
          </cell>
          <cell r="J40">
            <v>0.1</v>
          </cell>
          <cell r="K40">
            <v>0.6</v>
          </cell>
          <cell r="L40">
            <v>0</v>
          </cell>
          <cell r="M40">
            <v>0</v>
          </cell>
          <cell r="N40">
            <v>0</v>
          </cell>
          <cell r="O40">
            <v>0</v>
          </cell>
          <cell r="P40">
            <v>0</v>
          </cell>
        </row>
        <row r="41">
          <cell r="E41" t="str">
            <v>FERC</v>
          </cell>
          <cell r="F41" t="str">
            <v>FERC Fees</v>
          </cell>
          <cell r="I41">
            <v>0.70421323483111053</v>
          </cell>
          <cell r="J41">
            <v>0.29578676516888952</v>
          </cell>
          <cell r="K41">
            <v>0</v>
          </cell>
          <cell r="L41">
            <v>0</v>
          </cell>
          <cell r="M41">
            <v>0</v>
          </cell>
          <cell r="N41">
            <v>0</v>
          </cell>
          <cell r="O41">
            <v>0</v>
          </cell>
          <cell r="P41">
            <v>0</v>
          </cell>
        </row>
        <row r="42">
          <cell r="E42" t="str">
            <v>G</v>
          </cell>
          <cell r="F42" t="str">
            <v>General Plant</v>
          </cell>
          <cell r="I42">
            <v>0.24431061709762689</v>
          </cell>
          <cell r="J42">
            <v>0.21591167746538384</v>
          </cell>
          <cell r="K42">
            <v>0.48994958257006077</v>
          </cell>
          <cell r="L42">
            <v>0</v>
          </cell>
          <cell r="M42">
            <v>1.6196344936071194E-2</v>
          </cell>
          <cell r="N42">
            <v>2.2581780536788779E-2</v>
          </cell>
          <cell r="O42">
            <v>1.1049997394068322E-2</v>
          </cell>
          <cell r="P42">
            <v>0</v>
          </cell>
        </row>
        <row r="43">
          <cell r="E43" t="str">
            <v>G-DGP</v>
          </cell>
          <cell r="F43" t="str">
            <v>General Plant - DGP Factor</v>
          </cell>
          <cell r="I43">
            <v>0.56929433485318315</v>
          </cell>
          <cell r="J43">
            <v>0.43070566514681691</v>
          </cell>
          <cell r="K43">
            <v>0</v>
          </cell>
          <cell r="L43">
            <v>0</v>
          </cell>
          <cell r="M43">
            <v>0</v>
          </cell>
          <cell r="N43">
            <v>0</v>
          </cell>
          <cell r="O43">
            <v>0</v>
          </cell>
          <cell r="P43">
            <v>0</v>
          </cell>
        </row>
        <row r="44">
          <cell r="E44" t="str">
            <v>G-DGU</v>
          </cell>
          <cell r="F44" t="str">
            <v>General Plant - DGU Factor</v>
          </cell>
          <cell r="I44">
            <v>0.5739844505651519</v>
          </cell>
          <cell r="J44">
            <v>0.39301765293774249</v>
          </cell>
          <cell r="K44">
            <v>3.1544031796306826E-2</v>
          </cell>
          <cell r="L44">
            <v>0</v>
          </cell>
          <cell r="M44">
            <v>0</v>
          </cell>
          <cell r="N44">
            <v>1.4538647007987379E-3</v>
          </cell>
          <cell r="O44">
            <v>0</v>
          </cell>
          <cell r="P44">
            <v>0</v>
          </cell>
        </row>
        <row r="45">
          <cell r="E45" t="str">
            <v>G-SG</v>
          </cell>
          <cell r="F45" t="str">
            <v>General Plant - SG Factor</v>
          </cell>
          <cell r="I45">
            <v>0.69303905430907664</v>
          </cell>
          <cell r="J45">
            <v>0.28271300551450557</v>
          </cell>
          <cell r="K45">
            <v>2.3179592553330242E-2</v>
          </cell>
          <cell r="L45">
            <v>0</v>
          </cell>
          <cell r="M45">
            <v>0</v>
          </cell>
          <cell r="N45">
            <v>1.0683476230876014E-3</v>
          </cell>
          <cell r="O45">
            <v>0</v>
          </cell>
          <cell r="P45">
            <v>0</v>
          </cell>
        </row>
        <row r="46">
          <cell r="E46" t="str">
            <v>G-SITUS</v>
          </cell>
          <cell r="F46" t="str">
            <v>General Plant - SITUS Factor</v>
          </cell>
          <cell r="I46">
            <v>3.1220156465127878E-5</v>
          </cell>
          <cell r="J46">
            <v>0.20134304129185931</v>
          </cell>
          <cell r="K46">
            <v>0.76343883594012729</v>
          </cell>
          <cell r="L46">
            <v>0</v>
          </cell>
          <cell r="M46">
            <v>0</v>
          </cell>
          <cell r="N46">
            <v>3.5186902611548249E-2</v>
          </cell>
          <cell r="O46">
            <v>0</v>
          </cell>
          <cell r="P46">
            <v>0</v>
          </cell>
        </row>
        <row r="47">
          <cell r="E47" t="str">
            <v>I</v>
          </cell>
          <cell r="F47" t="str">
            <v>Intangible Plant</v>
          </cell>
          <cell r="I47">
            <v>0.44567898252693056</v>
          </cell>
          <cell r="J47">
            <v>0.15722432315168386</v>
          </cell>
          <cell r="K47">
            <v>0.22503396395846131</v>
          </cell>
          <cell r="L47">
            <v>0</v>
          </cell>
          <cell r="M47">
            <v>8.5656756977425433E-2</v>
          </cell>
          <cell r="N47">
            <v>3.3949817759439331E-2</v>
          </cell>
          <cell r="O47">
            <v>5.2456155626059424E-2</v>
          </cell>
          <cell r="P47">
            <v>0</v>
          </cell>
        </row>
        <row r="48">
          <cell r="E48" t="str">
            <v>I-DGP</v>
          </cell>
          <cell r="F48" t="str">
            <v>Intangible Plant - DGP Factor</v>
          </cell>
          <cell r="I48">
            <v>1</v>
          </cell>
          <cell r="J48">
            <v>0</v>
          </cell>
          <cell r="K48">
            <v>0</v>
          </cell>
          <cell r="L48">
            <v>0</v>
          </cell>
          <cell r="M48">
            <v>0</v>
          </cell>
          <cell r="N48">
            <v>0</v>
          </cell>
          <cell r="O48">
            <v>0</v>
          </cell>
          <cell r="P48">
            <v>0</v>
          </cell>
        </row>
        <row r="49">
          <cell r="E49" t="str">
            <v>I-DGU</v>
          </cell>
          <cell r="F49" t="str">
            <v>Intangible Plant - DGU Factor</v>
          </cell>
          <cell r="I49">
            <v>1</v>
          </cell>
          <cell r="J49">
            <v>0</v>
          </cell>
          <cell r="K49">
            <v>0</v>
          </cell>
          <cell r="L49">
            <v>0</v>
          </cell>
          <cell r="M49">
            <v>0</v>
          </cell>
          <cell r="N49">
            <v>0</v>
          </cell>
          <cell r="O49">
            <v>0</v>
          </cell>
          <cell r="P49">
            <v>0</v>
          </cell>
        </row>
        <row r="50">
          <cell r="E50" t="str">
            <v>I-SG</v>
          </cell>
          <cell r="F50" t="str">
            <v>Intangible Plant - SG Factor</v>
          </cell>
          <cell r="I50">
            <v>0.87927246540320958</v>
          </cell>
          <cell r="J50">
            <v>0.10405143520753571</v>
          </cell>
          <cell r="K50">
            <v>1.5941361881026711E-2</v>
          </cell>
          <cell r="L50">
            <v>0</v>
          </cell>
          <cell r="M50">
            <v>0</v>
          </cell>
          <cell r="N50">
            <v>7.3473750822800087E-4</v>
          </cell>
          <cell r="O50">
            <v>0</v>
          </cell>
          <cell r="P50">
            <v>0</v>
          </cell>
        </row>
        <row r="51">
          <cell r="E51" t="str">
            <v>I-SITUS</v>
          </cell>
          <cell r="F51" t="str">
            <v>Intangible Plant - SITUS Factor</v>
          </cell>
          <cell r="I51">
            <v>0.37291157858633101</v>
          </cell>
          <cell r="J51">
            <v>0.23373752803621942</v>
          </cell>
          <cell r="K51">
            <v>0.37602012264303963</v>
          </cell>
          <cell r="L51">
            <v>0</v>
          </cell>
          <cell r="M51">
            <v>0</v>
          </cell>
          <cell r="N51">
            <v>1.7330770734409834E-2</v>
          </cell>
          <cell r="O51">
            <v>0</v>
          </cell>
          <cell r="P51">
            <v>0</v>
          </cell>
        </row>
        <row r="52">
          <cell r="E52" t="str">
            <v>LABOR</v>
          </cell>
          <cell r="F52" t="str">
            <v>Direct Labor Expense</v>
          </cell>
          <cell r="I52">
            <v>0.44035835665309381</v>
          </cell>
          <cell r="J52">
            <v>4.5023429947452551E-2</v>
          </cell>
          <cell r="K52">
            <v>0.31020911088596803</v>
          </cell>
          <cell r="L52">
            <v>0</v>
          </cell>
          <cell r="M52">
            <v>7.9281185327875647E-2</v>
          </cell>
          <cell r="N52">
            <v>8.8041638453713877E-2</v>
          </cell>
          <cell r="O52">
            <v>3.7086278731896315E-2</v>
          </cell>
          <cell r="P52">
            <v>0</v>
          </cell>
        </row>
        <row r="53">
          <cell r="E53" t="str">
            <v>MSS</v>
          </cell>
          <cell r="F53" t="str">
            <v>Materials &amp; Supplies</v>
          </cell>
          <cell r="I53">
            <v>0.82255186454703078</v>
          </cell>
          <cell r="J53">
            <v>5.0904094261251066E-2</v>
          </cell>
          <cell r="K53">
            <v>0.12096860970379743</v>
          </cell>
          <cell r="L53">
            <v>0</v>
          </cell>
          <cell r="M53">
            <v>0</v>
          </cell>
          <cell r="N53">
            <v>5.5754314879208153E-3</v>
          </cell>
          <cell r="O53">
            <v>0</v>
          </cell>
          <cell r="P53">
            <v>0</v>
          </cell>
        </row>
        <row r="54">
          <cell r="E54" t="str">
            <v>NONE</v>
          </cell>
          <cell r="F54" t="str">
            <v>Not Functionalized</v>
          </cell>
          <cell r="I54">
            <v>0</v>
          </cell>
          <cell r="J54">
            <v>0</v>
          </cell>
          <cell r="K54">
            <v>0</v>
          </cell>
          <cell r="L54">
            <v>0</v>
          </cell>
          <cell r="M54">
            <v>0</v>
          </cell>
          <cell r="N54">
            <v>0</v>
          </cell>
          <cell r="O54">
            <v>0</v>
          </cell>
          <cell r="P54">
            <v>0</v>
          </cell>
        </row>
        <row r="55">
          <cell r="E55" t="str">
            <v>NUTIL</v>
          </cell>
          <cell r="F55" t="str">
            <v>Non-Utility</v>
          </cell>
          <cell r="I55">
            <v>0</v>
          </cell>
          <cell r="J55">
            <v>0</v>
          </cell>
          <cell r="K55">
            <v>0</v>
          </cell>
          <cell r="L55">
            <v>0</v>
          </cell>
          <cell r="M55">
            <v>0</v>
          </cell>
          <cell r="N55">
            <v>0</v>
          </cell>
          <cell r="O55">
            <v>0</v>
          </cell>
          <cell r="P55">
            <v>0</v>
          </cell>
        </row>
        <row r="56">
          <cell r="E56" t="str">
            <v>OTHDGP</v>
          </cell>
          <cell r="F56" t="str">
            <v>Other Revenues - DGP Factor</v>
          </cell>
          <cell r="I56">
            <v>0.16204335141591772</v>
          </cell>
          <cell r="J56">
            <v>0.83795664858408236</v>
          </cell>
          <cell r="K56">
            <v>0</v>
          </cell>
          <cell r="L56">
            <v>0</v>
          </cell>
          <cell r="M56">
            <v>0</v>
          </cell>
          <cell r="N56">
            <v>0</v>
          </cell>
          <cell r="O56">
            <v>0</v>
          </cell>
          <cell r="P56">
            <v>0</v>
          </cell>
        </row>
        <row r="57">
          <cell r="E57" t="str">
            <v>OTHDGU</v>
          </cell>
          <cell r="F57" t="str">
            <v>Other Revenues - DGU Factor</v>
          </cell>
          <cell r="I57">
            <v>0.16204335141591772</v>
          </cell>
          <cell r="J57">
            <v>0.83795664858408236</v>
          </cell>
          <cell r="K57">
            <v>0</v>
          </cell>
          <cell r="L57">
            <v>0</v>
          </cell>
          <cell r="M57">
            <v>0</v>
          </cell>
          <cell r="N57">
            <v>0</v>
          </cell>
          <cell r="O57">
            <v>0</v>
          </cell>
          <cell r="P57">
            <v>0</v>
          </cell>
        </row>
        <row r="58">
          <cell r="E58" t="str">
            <v>OTHSE</v>
          </cell>
          <cell r="F58" t="str">
            <v>Other Revenues - SE Factor</v>
          </cell>
          <cell r="I58">
            <v>0.17010107924686896</v>
          </cell>
          <cell r="J58">
            <v>0.8298759847686451</v>
          </cell>
          <cell r="K58">
            <v>2.2935984485906367E-5</v>
          </cell>
          <cell r="L58">
            <v>0</v>
          </cell>
          <cell r="M58">
            <v>0</v>
          </cell>
          <cell r="N58">
            <v>0</v>
          </cell>
          <cell r="O58">
            <v>0</v>
          </cell>
          <cell r="P58">
            <v>0</v>
          </cell>
        </row>
        <row r="59">
          <cell r="E59" t="str">
            <v>OTHSG</v>
          </cell>
          <cell r="F59" t="str">
            <v>Other Revenues - SG Factor</v>
          </cell>
          <cell r="I59">
            <v>0.16204335141591772</v>
          </cell>
          <cell r="J59">
            <v>0.83795664858408236</v>
          </cell>
          <cell r="K59">
            <v>0</v>
          </cell>
          <cell r="L59">
            <v>0</v>
          </cell>
          <cell r="M59">
            <v>0</v>
          </cell>
          <cell r="N59">
            <v>0</v>
          </cell>
          <cell r="O59">
            <v>0</v>
          </cell>
          <cell r="P59">
            <v>0</v>
          </cell>
        </row>
        <row r="60">
          <cell r="E60" t="str">
            <v>OTHSGR</v>
          </cell>
          <cell r="F60" t="str">
            <v>Other Revenues - Rolled-In SG Factor</v>
          </cell>
          <cell r="I60">
            <v>0.16204335141591772</v>
          </cell>
          <cell r="J60">
            <v>0.83795664858408236</v>
          </cell>
          <cell r="K60">
            <v>0</v>
          </cell>
          <cell r="L60">
            <v>0</v>
          </cell>
          <cell r="M60">
            <v>0</v>
          </cell>
          <cell r="N60">
            <v>0</v>
          </cell>
          <cell r="O60">
            <v>0</v>
          </cell>
          <cell r="P60">
            <v>0</v>
          </cell>
        </row>
        <row r="61">
          <cell r="E61" t="str">
            <v>OTHSITUS</v>
          </cell>
          <cell r="F61" t="str">
            <v>Other Revenues - SITUS</v>
          </cell>
          <cell r="I61">
            <v>0.63681385250866751</v>
          </cell>
          <cell r="J61">
            <v>0.30369880644377245</v>
          </cell>
          <cell r="K61">
            <v>3.515504380765417E-2</v>
          </cell>
          <cell r="L61">
            <v>0</v>
          </cell>
          <cell r="M61">
            <v>0</v>
          </cell>
          <cell r="N61">
            <v>2.4332297239905747E-2</v>
          </cell>
          <cell r="O61">
            <v>0</v>
          </cell>
          <cell r="P61">
            <v>0</v>
          </cell>
        </row>
        <row r="62">
          <cell r="E62" t="str">
            <v>OTHSO</v>
          </cell>
          <cell r="F62" t="str">
            <v>Other Revenues - SO Factor</v>
          </cell>
          <cell r="I62">
            <v>0.43869800949122134</v>
          </cell>
          <cell r="J62">
            <v>0.20921665153307778</v>
          </cell>
          <cell r="K62">
            <v>0.33657270028218805</v>
          </cell>
          <cell r="L62">
            <v>0</v>
          </cell>
          <cell r="M62">
            <v>0</v>
          </cell>
          <cell r="N62">
            <v>1.5512638693512777E-2</v>
          </cell>
          <cell r="O62">
            <v>0</v>
          </cell>
          <cell r="P62">
            <v>0</v>
          </cell>
        </row>
        <row r="63">
          <cell r="E63" t="str">
            <v>P</v>
          </cell>
          <cell r="F63" t="str">
            <v>Production</v>
          </cell>
          <cell r="I63">
            <v>1</v>
          </cell>
          <cell r="J63">
            <v>0</v>
          </cell>
          <cell r="K63">
            <v>0</v>
          </cell>
          <cell r="L63">
            <v>0</v>
          </cell>
          <cell r="M63">
            <v>0</v>
          </cell>
          <cell r="N63">
            <v>0</v>
          </cell>
          <cell r="O63">
            <v>0</v>
          </cell>
          <cell r="P63">
            <v>0</v>
          </cell>
        </row>
        <row r="64">
          <cell r="E64" t="str">
            <v>RETAIL</v>
          </cell>
          <cell r="F64" t="str">
            <v>Retail Function</v>
          </cell>
          <cell r="I64">
            <v>0</v>
          </cell>
          <cell r="J64">
            <v>0</v>
          </cell>
          <cell r="K64">
            <v>0</v>
          </cell>
          <cell r="L64">
            <v>0</v>
          </cell>
          <cell r="M64">
            <v>0</v>
          </cell>
          <cell r="N64">
            <v>0</v>
          </cell>
          <cell r="O64">
            <v>0</v>
          </cell>
          <cell r="P64">
            <v>0</v>
          </cell>
        </row>
        <row r="65">
          <cell r="E65" t="str">
            <v>SCHMA</v>
          </cell>
          <cell r="F65" t="str">
            <v>Schedule M Additions</v>
          </cell>
          <cell r="I65">
            <v>0.42462531231308592</v>
          </cell>
          <cell r="J65">
            <v>0.15045845604092345</v>
          </cell>
          <cell r="K65">
            <v>0.38215344327427514</v>
          </cell>
          <cell r="L65">
            <v>0</v>
          </cell>
          <cell r="M65">
            <v>1.1301930227890009E-2</v>
          </cell>
          <cell r="N65">
            <v>2.5550564611999893E-2</v>
          </cell>
          <cell r="O65">
            <v>5.9102935318255858E-3</v>
          </cell>
          <cell r="P65">
            <v>0</v>
          </cell>
        </row>
        <row r="66">
          <cell r="E66" t="str">
            <v>SCHMAF</v>
          </cell>
          <cell r="F66" t="str">
            <v>Schedule M Additions - Flow Through</v>
          </cell>
          <cell r="I66">
            <v>1</v>
          </cell>
          <cell r="J66">
            <v>0</v>
          </cell>
          <cell r="K66">
            <v>0</v>
          </cell>
          <cell r="L66">
            <v>0</v>
          </cell>
          <cell r="M66">
            <v>0</v>
          </cell>
          <cell r="N66">
            <v>0</v>
          </cell>
          <cell r="O66">
            <v>0</v>
          </cell>
          <cell r="P66">
            <v>0</v>
          </cell>
        </row>
        <row r="67">
          <cell r="E67" t="str">
            <v>SCHMAP</v>
          </cell>
          <cell r="F67" t="str">
            <v>Schedule M Additions - Permanent</v>
          </cell>
          <cell r="I67">
            <v>0.57480292110500542</v>
          </cell>
          <cell r="J67">
            <v>0.12643794268148634</v>
          </cell>
          <cell r="K67">
            <v>0.24999017729980841</v>
          </cell>
          <cell r="L67">
            <v>0</v>
          </cell>
          <cell r="M67">
            <v>1.5532875026184502E-2</v>
          </cell>
          <cell r="N67">
            <v>2.5970090949260803E-2</v>
          </cell>
          <cell r="O67">
            <v>7.2659929382544869E-3</v>
          </cell>
          <cell r="P67">
            <v>0</v>
          </cell>
        </row>
        <row r="68">
          <cell r="E68" t="str">
            <v>SCHMAP-SO</v>
          </cell>
          <cell r="F68" t="str">
            <v>Schedule M Additions - Permanent-SO</v>
          </cell>
          <cell r="I68">
            <v>0.44035835665309381</v>
          </cell>
          <cell r="J68">
            <v>4.5023429947452551E-2</v>
          </cell>
          <cell r="K68">
            <v>0.31020911088596803</v>
          </cell>
          <cell r="L68">
            <v>0</v>
          </cell>
          <cell r="M68">
            <v>7.9281185327875647E-2</v>
          </cell>
          <cell r="N68">
            <v>8.8041638453713877E-2</v>
          </cell>
          <cell r="O68">
            <v>3.7086278731896315E-2</v>
          </cell>
          <cell r="P68">
            <v>0</v>
          </cell>
        </row>
        <row r="69">
          <cell r="E69" t="str">
            <v>SCHMAT</v>
          </cell>
          <cell r="F69" t="str">
            <v>Schedule M Additions - Temporary</v>
          </cell>
          <cell r="I69">
            <v>0.42257478932987763</v>
          </cell>
          <cell r="J69">
            <v>0.15078643179648521</v>
          </cell>
          <cell r="K69">
            <v>0.38395799867102542</v>
          </cell>
          <cell r="L69">
            <v>0</v>
          </cell>
          <cell r="M69">
            <v>1.1244160966417689E-2</v>
          </cell>
          <cell r="N69">
            <v>2.5544836405221701E-2</v>
          </cell>
          <cell r="O69">
            <v>5.8917828309723308E-3</v>
          </cell>
          <cell r="P69">
            <v>0</v>
          </cell>
        </row>
        <row r="70">
          <cell r="E70" t="str">
            <v>SCHMAT-GPS</v>
          </cell>
          <cell r="F70" t="str">
            <v>Schedule M Additions - Temporary-GPS</v>
          </cell>
          <cell r="I70">
            <v>0.43869800949122129</v>
          </cell>
          <cell r="J70">
            <v>0.20921665153307778</v>
          </cell>
          <cell r="K70">
            <v>0.33657270028218805</v>
          </cell>
          <cell r="L70">
            <v>0</v>
          </cell>
          <cell r="M70">
            <v>0</v>
          </cell>
          <cell r="N70">
            <v>1.5512638693512777E-2</v>
          </cell>
          <cell r="O70">
            <v>0</v>
          </cell>
          <cell r="P70">
            <v>0</v>
          </cell>
        </row>
        <row r="71">
          <cell r="E71" t="str">
            <v>SCHMAT-SE</v>
          </cell>
          <cell r="F71" t="str">
            <v>Schedule M Additions - Temporary-SE</v>
          </cell>
          <cell r="I71">
            <v>1.0056046142342259</v>
          </cell>
          <cell r="J71">
            <v>-2.0890334312844813E-3</v>
          </cell>
          <cell r="K71">
            <v>-3.3606867225671978E-3</v>
          </cell>
          <cell r="L71">
            <v>0</v>
          </cell>
          <cell r="M71">
            <v>0</v>
          </cell>
          <cell r="N71">
            <v>-1.5489408037419936E-4</v>
          </cell>
          <cell r="O71">
            <v>0</v>
          </cell>
          <cell r="P71">
            <v>0</v>
          </cell>
        </row>
        <row r="72">
          <cell r="E72" t="str">
            <v>SCHMAT-SITUS</v>
          </cell>
          <cell r="F72" t="str">
            <v>Schedule M Additions - Temporary-SITUS</v>
          </cell>
          <cell r="I72">
            <v>0.38257592538388663</v>
          </cell>
          <cell r="J72">
            <v>5.9553312258670971E-2</v>
          </cell>
          <cell r="K72">
            <v>0.35484515557868529</v>
          </cell>
          <cell r="L72">
            <v>0</v>
          </cell>
          <cell r="M72">
            <v>7.9518491141716829E-2</v>
          </cell>
          <cell r="N72">
            <v>8.629416987560358E-2</v>
          </cell>
          <cell r="O72">
            <v>3.7212945761436925E-2</v>
          </cell>
          <cell r="P72">
            <v>0</v>
          </cell>
        </row>
        <row r="73">
          <cell r="E73" t="str">
            <v>SCHMAT-SNP</v>
          </cell>
          <cell r="F73" t="str">
            <v>Schedule M Additions - Temporary-SNP</v>
          </cell>
          <cell r="I73">
            <v>0.43869800949122129</v>
          </cell>
          <cell r="J73">
            <v>0.20921665153307778</v>
          </cell>
          <cell r="K73">
            <v>0.33657270028218805</v>
          </cell>
          <cell r="L73">
            <v>0</v>
          </cell>
          <cell r="M73">
            <v>0</v>
          </cell>
          <cell r="N73">
            <v>1.5512638693512779E-2</v>
          </cell>
          <cell r="O73">
            <v>0</v>
          </cell>
          <cell r="P73">
            <v>0</v>
          </cell>
        </row>
        <row r="74">
          <cell r="E74" t="str">
            <v>SCHMAT-SO</v>
          </cell>
          <cell r="F74" t="str">
            <v>Schedule M Additions - Temporary-SO</v>
          </cell>
          <cell r="I74">
            <v>0.13630396630270647</v>
          </cell>
          <cell r="J74">
            <v>0.20883080683667524</v>
          </cell>
          <cell r="K74">
            <v>0.68709753164009169</v>
          </cell>
          <cell r="L74">
            <v>0</v>
          </cell>
          <cell r="M74">
            <v>-1.5555863654305757E-2</v>
          </cell>
          <cell r="N74">
            <v>-9.3996945299561711E-3</v>
          </cell>
          <cell r="O74">
            <v>-7.2767465952115933E-3</v>
          </cell>
          <cell r="P74">
            <v>0</v>
          </cell>
        </row>
        <row r="75">
          <cell r="E75" t="str">
            <v>SCHMD</v>
          </cell>
          <cell r="F75" t="str">
            <v>Schedule M Deductions</v>
          </cell>
          <cell r="I75">
            <v>0.40016313208209792</v>
          </cell>
          <cell r="J75">
            <v>0.17424516837916901</v>
          </cell>
          <cell r="K75">
            <v>0.39067009721373402</v>
          </cell>
          <cell r="L75">
            <v>0</v>
          </cell>
          <cell r="M75">
            <v>7.4981909911661293E-3</v>
          </cell>
          <cell r="N75">
            <v>2.3572053431073461E-2</v>
          </cell>
          <cell r="O75">
            <v>3.8513579027593691E-3</v>
          </cell>
          <cell r="P75">
            <v>0</v>
          </cell>
        </row>
        <row r="76">
          <cell r="E76" t="str">
            <v>SCHMDF</v>
          </cell>
          <cell r="F76" t="str">
            <v>Schedule M Deductions - Flow Through</v>
          </cell>
          <cell r="I76">
            <v>1</v>
          </cell>
          <cell r="J76">
            <v>0</v>
          </cell>
          <cell r="K76">
            <v>0</v>
          </cell>
          <cell r="L76">
            <v>0</v>
          </cell>
          <cell r="M76">
            <v>0</v>
          </cell>
          <cell r="N76">
            <v>0</v>
          </cell>
          <cell r="O76">
            <v>0</v>
          </cell>
          <cell r="P76">
            <v>0</v>
          </cell>
        </row>
        <row r="77">
          <cell r="E77" t="str">
            <v>SCHMDP</v>
          </cell>
          <cell r="F77" t="str">
            <v>Schedule M Deductions - Permanent</v>
          </cell>
          <cell r="I77">
            <v>0.53851528148112804</v>
          </cell>
          <cell r="J77">
            <v>8.1007414931319285E-2</v>
          </cell>
          <cell r="K77">
            <v>0.26260603716476494</v>
          </cell>
          <cell r="L77">
            <v>0</v>
          </cell>
          <cell r="M77">
            <v>4.4107747341549382E-2</v>
          </cell>
          <cell r="N77">
            <v>5.3130727008569842E-2</v>
          </cell>
          <cell r="O77">
            <v>2.0632792072668552E-2</v>
          </cell>
          <cell r="P77">
            <v>0</v>
          </cell>
        </row>
        <row r="78">
          <cell r="E78" t="str">
            <v>SCHMDP-SO</v>
          </cell>
          <cell r="F78" t="str">
            <v>Schedule M Deductions - Permanent- SO</v>
          </cell>
          <cell r="I78">
            <v>0.43983746568310961</v>
          </cell>
          <cell r="J78">
            <v>9.6534805652820757E-2</v>
          </cell>
          <cell r="K78">
            <v>0.31848000505088064</v>
          </cell>
          <cell r="L78">
            <v>0</v>
          </cell>
          <cell r="M78">
            <v>5.4408764381670992E-2</v>
          </cell>
          <cell r="N78">
            <v>6.5287541054912579E-2</v>
          </cell>
          <cell r="O78">
            <v>2.5451418176605487E-2</v>
          </cell>
          <cell r="P78">
            <v>0</v>
          </cell>
        </row>
        <row r="79">
          <cell r="E79" t="str">
            <v>SCHMDT</v>
          </cell>
          <cell r="F79" t="str">
            <v>Schedule M Deductions - Temporary</v>
          </cell>
          <cell r="I79">
            <v>0.3936424421983572</v>
          </cell>
          <cell r="J79">
            <v>0.17863716825444065</v>
          </cell>
          <cell r="K79">
            <v>0.39670418184957446</v>
          </cell>
          <cell r="L79">
            <v>0</v>
          </cell>
          <cell r="M79">
            <v>5.7744756177670062E-3</v>
          </cell>
          <cell r="N79">
            <v>2.2180502787851782E-2</v>
          </cell>
          <cell r="O79">
            <v>3.0612292920088628E-3</v>
          </cell>
          <cell r="P79">
            <v>0</v>
          </cell>
        </row>
        <row r="80">
          <cell r="E80" t="str">
            <v>SCHMDT-GPS</v>
          </cell>
          <cell r="F80" t="str">
            <v>Schedule M Deductions - Temporary-GPS</v>
          </cell>
          <cell r="I80">
            <v>0.43772762921418601</v>
          </cell>
          <cell r="J80">
            <v>0.20325004622232382</v>
          </cell>
          <cell r="K80">
            <v>0.33463393533505753</v>
          </cell>
          <cell r="L80">
            <v>0</v>
          </cell>
          <cell r="M80">
            <v>4.8594713755959794E-3</v>
          </cell>
          <cell r="N80">
            <v>1.6482270794422278E-2</v>
          </cell>
          <cell r="O80">
            <v>3.0466470584143762E-3</v>
          </cell>
          <cell r="P80">
            <v>0</v>
          </cell>
        </row>
        <row r="81">
          <cell r="E81" t="str">
            <v>SCHMDT-SG</v>
          </cell>
          <cell r="F81" t="str">
            <v>Schedule M Deductions - Temporary-SG</v>
          </cell>
          <cell r="I81">
            <v>0.13218962141715046</v>
          </cell>
          <cell r="J81">
            <v>0.43936912858179811</v>
          </cell>
          <cell r="K81">
            <v>0.42844125000105138</v>
          </cell>
          <cell r="L81">
            <v>0</v>
          </cell>
          <cell r="M81">
            <v>0</v>
          </cell>
          <cell r="N81">
            <v>0</v>
          </cell>
          <cell r="O81">
            <v>0</v>
          </cell>
          <cell r="P81">
            <v>0</v>
          </cell>
        </row>
        <row r="82">
          <cell r="E82" t="str">
            <v>SCHMDT-SITUS</v>
          </cell>
          <cell r="F82" t="str">
            <v>Schedule M Deductions - Temporary-SITUS</v>
          </cell>
          <cell r="I82">
            <v>-7.9039732044379571E-2</v>
          </cell>
          <cell r="J82">
            <v>-1.7454740995519975E-2</v>
          </cell>
          <cell r="K82">
            <v>1.0973029831735899</v>
          </cell>
          <cell r="L82">
            <v>0</v>
          </cell>
          <cell r="M82">
            <v>-2.1704872137735403E-2</v>
          </cell>
          <cell r="N82">
            <v>3.1044224774734334E-2</v>
          </cell>
          <cell r="O82">
            <v>-1.0147862770689183E-2</v>
          </cell>
          <cell r="P82">
            <v>0</v>
          </cell>
        </row>
        <row r="83">
          <cell r="E83" t="str">
            <v>SCHMDT-SNP</v>
          </cell>
          <cell r="F83" t="str">
            <v>Schedule M Deductions - Temporary-SNP</v>
          </cell>
          <cell r="I83">
            <v>0.43848436438907817</v>
          </cell>
          <cell r="J83">
            <v>0.20790300570655887</v>
          </cell>
          <cell r="K83">
            <v>0.33614584944343578</v>
          </cell>
          <cell r="L83">
            <v>0</v>
          </cell>
          <cell r="M83">
            <v>1.0698921680195881E-3</v>
          </cell>
          <cell r="N83">
            <v>1.5726119072434902E-2</v>
          </cell>
          <cell r="O83">
            <v>6.7076922047260598E-4</v>
          </cell>
          <cell r="P83">
            <v>0</v>
          </cell>
        </row>
        <row r="84">
          <cell r="E84" t="str">
            <v>SCHMDT-SO</v>
          </cell>
          <cell r="F84" t="str">
            <v>Schedule M Deductions - Temporary-SO</v>
          </cell>
          <cell r="I84">
            <v>0.44172187941843649</v>
          </cell>
          <cell r="J84">
            <v>-5.906768795452344E-2</v>
          </cell>
          <cell r="K84">
            <v>0.29379164219794091</v>
          </cell>
          <cell r="L84">
            <v>0</v>
          </cell>
          <cell r="M84">
            <v>0.12894504095171758</v>
          </cell>
          <cell r="N84">
            <v>0.13452434492487453</v>
          </cell>
          <cell r="O84">
            <v>6.0084780461554348E-2</v>
          </cell>
          <cell r="P84">
            <v>0</v>
          </cell>
        </row>
        <row r="85">
          <cell r="E85" t="str">
            <v>STEP_UP</v>
          </cell>
          <cell r="F85" t="str">
            <v>Step-up Transformers</v>
          </cell>
          <cell r="I85">
            <v>6.3646339574951818E-2</v>
          </cell>
          <cell r="J85">
            <v>0.9363536604250482</v>
          </cell>
        </row>
        <row r="86">
          <cell r="E86" t="str">
            <v>T</v>
          </cell>
          <cell r="F86" t="str">
            <v>Transmission</v>
          </cell>
          <cell r="I86">
            <v>0</v>
          </cell>
          <cell r="J86">
            <v>1</v>
          </cell>
          <cell r="K86">
            <v>0</v>
          </cell>
          <cell r="L86">
            <v>0</v>
          </cell>
          <cell r="M86">
            <v>0</v>
          </cell>
          <cell r="N86">
            <v>0</v>
          </cell>
          <cell r="O86">
            <v>0</v>
          </cell>
          <cell r="P86">
            <v>0</v>
          </cell>
        </row>
        <row r="87">
          <cell r="E87" t="str">
            <v>TAXDEPR</v>
          </cell>
          <cell r="F87" t="str">
            <v>Tax Depreciation</v>
          </cell>
          <cell r="I87">
            <v>0.3628039067545995</v>
          </cell>
          <cell r="J87">
            <v>0.18060818402394452</v>
          </cell>
          <cell r="K87">
            <v>0.43367583969947432</v>
          </cell>
          <cell r="L87">
            <v>0</v>
          </cell>
          <cell r="M87">
            <v>1.7381137635448668E-3</v>
          </cell>
          <cell r="N87">
            <v>1.9988123236742907E-2</v>
          </cell>
          <cell r="O87">
            <v>1.1858325216938708E-3</v>
          </cell>
          <cell r="P87">
            <v>0</v>
          </cell>
        </row>
        <row r="88">
          <cell r="E88" t="str">
            <v>WSF</v>
          </cell>
          <cell r="F88" t="str">
            <v>Wholesale Sales Firm</v>
          </cell>
          <cell r="I88">
            <v>0.85470948791845824</v>
          </cell>
          <cell r="J88">
            <v>0.14529051208154184</v>
          </cell>
          <cell r="K88">
            <v>0</v>
          </cell>
          <cell r="L88">
            <v>0</v>
          </cell>
          <cell r="M88">
            <v>0</v>
          </cell>
          <cell r="N88">
            <v>0</v>
          </cell>
          <cell r="O88">
            <v>0</v>
          </cell>
          <cell r="P88">
            <v>0</v>
          </cell>
        </row>
      </sheetData>
      <sheetData sheetId="2"/>
      <sheetData sheetId="3">
        <row r="205">
          <cell r="D205">
            <v>0.61777718697698258</v>
          </cell>
        </row>
      </sheetData>
      <sheetData sheetId="4"/>
      <sheetData sheetId="5">
        <row r="192">
          <cell r="J192">
            <v>51536988.469999999</v>
          </cell>
        </row>
      </sheetData>
      <sheetData sheetId="6">
        <row r="7">
          <cell r="J7">
            <v>2.7311981417082278E-2</v>
          </cell>
        </row>
        <row r="22">
          <cell r="G22" t="str">
            <v>FACTOR</v>
          </cell>
          <cell r="J22" t="str">
            <v>TOTAL</v>
          </cell>
          <cell r="K22" t="str">
            <v>CALIFORNIA</v>
          </cell>
          <cell r="L22" t="str">
            <v>OREGON</v>
          </cell>
          <cell r="M22" t="str">
            <v>WASHINGTON</v>
          </cell>
          <cell r="N22" t="str">
            <v>MONTANA</v>
          </cell>
          <cell r="O22" t="str">
            <v>WYOMING-PPL</v>
          </cell>
          <cell r="P22" t="str">
            <v>UTAH</v>
          </cell>
          <cell r="Q22" t="str">
            <v>IDAHO</v>
          </cell>
          <cell r="R22" t="str">
            <v>WY-UP&amp;L</v>
          </cell>
          <cell r="S22" t="str">
            <v>FERC</v>
          </cell>
          <cell r="T22" t="str">
            <v>OTHER</v>
          </cell>
          <cell r="U22" t="str">
            <v>NON-UTILITY</v>
          </cell>
          <cell r="AC22" t="str">
            <v>FACTOR</v>
          </cell>
          <cell r="AF22" t="str">
            <v>TOTAL</v>
          </cell>
          <cell r="AG22" t="str">
            <v>CALIFORNIA</v>
          </cell>
          <cell r="AH22" t="str">
            <v>OREGON</v>
          </cell>
          <cell r="AI22" t="str">
            <v>WASHINGTON</v>
          </cell>
          <cell r="AJ22" t="str">
            <v>MONTANA</v>
          </cell>
          <cell r="AK22" t="str">
            <v>WYOMING-PPL</v>
          </cell>
          <cell r="AL22" t="str">
            <v>UTAH</v>
          </cell>
          <cell r="AM22" t="str">
            <v>IDAHO</v>
          </cell>
          <cell r="AN22" t="str">
            <v>WY-UP&amp;L</v>
          </cell>
          <cell r="AO22" t="str">
            <v>FERC</v>
          </cell>
          <cell r="AP22" t="str">
            <v>OTHER</v>
          </cell>
          <cell r="AQ22" t="str">
            <v>NON-UTILITY</v>
          </cell>
        </row>
        <row r="23">
          <cell r="G23" t="str">
            <v>S</v>
          </cell>
          <cell r="K23">
            <v>1</v>
          </cell>
          <cell r="L23">
            <v>1</v>
          </cell>
          <cell r="M23">
            <v>1</v>
          </cell>
          <cell r="N23">
            <v>1</v>
          </cell>
          <cell r="O23">
            <v>1</v>
          </cell>
          <cell r="P23">
            <v>1</v>
          </cell>
          <cell r="Q23">
            <v>1</v>
          </cell>
          <cell r="R23">
            <v>1</v>
          </cell>
          <cell r="S23">
            <v>1</v>
          </cell>
          <cell r="T23">
            <v>1</v>
          </cell>
          <cell r="AC23" t="str">
            <v>S</v>
          </cell>
          <cell r="AG23">
            <v>1</v>
          </cell>
          <cell r="AH23">
            <v>1</v>
          </cell>
          <cell r="AI23">
            <v>1</v>
          </cell>
          <cell r="AJ23">
            <v>1</v>
          </cell>
          <cell r="AK23">
            <v>1</v>
          </cell>
          <cell r="AL23">
            <v>1</v>
          </cell>
          <cell r="AM23">
            <v>1</v>
          </cell>
          <cell r="AN23">
            <v>1</v>
          </cell>
          <cell r="AO23">
            <v>1</v>
          </cell>
          <cell r="AP23">
            <v>1</v>
          </cell>
        </row>
        <row r="24">
          <cell r="G24" t="str">
            <v>SG</v>
          </cell>
          <cell r="J24">
            <v>1.0000000000000002</v>
          </cell>
          <cell r="K24">
            <v>1.6261867053105131E-2</v>
          </cell>
          <cell r="L24">
            <v>0.26406803466184114</v>
          </cell>
          <cell r="M24">
            <v>7.8920636793450613E-2</v>
          </cell>
          <cell r="N24">
            <v>0</v>
          </cell>
          <cell r="O24">
            <v>0.13038212652145753</v>
          </cell>
          <cell r="P24">
            <v>0.42261614286422916</v>
          </cell>
          <cell r="Q24">
            <v>5.5743775742460283E-2</v>
          </cell>
          <cell r="R24">
            <v>2.8490464200093137E-2</v>
          </cell>
          <cell r="S24">
            <v>3.5169521633631401E-3</v>
          </cell>
          <cell r="AC24" t="str">
            <v>SG</v>
          </cell>
          <cell r="AF24">
            <v>1.0000000000000002</v>
          </cell>
          <cell r="AG24">
            <v>1.6261867053105131E-2</v>
          </cell>
          <cell r="AH24">
            <v>0.26406803466184114</v>
          </cell>
          <cell r="AI24">
            <v>7.8920636793450613E-2</v>
          </cell>
          <cell r="AJ24">
            <v>0</v>
          </cell>
          <cell r="AK24">
            <v>0.13038212652145753</v>
          </cell>
          <cell r="AL24">
            <v>0.42261614286422916</v>
          </cell>
          <cell r="AM24">
            <v>5.5743775742460283E-2</v>
          </cell>
          <cell r="AN24">
            <v>2.8490464200093137E-2</v>
          </cell>
          <cell r="AO24">
            <v>3.5169521633631401E-3</v>
          </cell>
        </row>
        <row r="25">
          <cell r="G25" t="str">
            <v>SG-P</v>
          </cell>
          <cell r="J25">
            <v>1.0000000000000002</v>
          </cell>
          <cell r="K25">
            <v>1.6261867053105131E-2</v>
          </cell>
          <cell r="L25">
            <v>0.26406803466184114</v>
          </cell>
          <cell r="M25">
            <v>7.8920636793450613E-2</v>
          </cell>
          <cell r="N25">
            <v>0</v>
          </cell>
          <cell r="O25">
            <v>0.13038212652145753</v>
          </cell>
          <cell r="P25">
            <v>0.42261614286422916</v>
          </cell>
          <cell r="Q25">
            <v>5.5743775742460283E-2</v>
          </cell>
          <cell r="R25">
            <v>2.8490464200093137E-2</v>
          </cell>
          <cell r="S25">
            <v>3.5169521633631401E-3</v>
          </cell>
          <cell r="AC25" t="str">
            <v>SG-P</v>
          </cell>
          <cell r="AF25">
            <v>1.0000000000000002</v>
          </cell>
          <cell r="AG25">
            <v>1.6261867053105131E-2</v>
          </cell>
          <cell r="AH25">
            <v>0.26406803466184114</v>
          </cell>
          <cell r="AI25">
            <v>7.8920636793450613E-2</v>
          </cell>
          <cell r="AJ25">
            <v>0</v>
          </cell>
          <cell r="AK25">
            <v>0.13038212652145753</v>
          </cell>
          <cell r="AL25">
            <v>0.42261614286422916</v>
          </cell>
          <cell r="AM25">
            <v>5.5743775742460283E-2</v>
          </cell>
          <cell r="AN25">
            <v>2.8490464200093137E-2</v>
          </cell>
          <cell r="AO25">
            <v>3.5169521633631401E-3</v>
          </cell>
        </row>
        <row r="26">
          <cell r="G26" t="str">
            <v>SG-U</v>
          </cell>
          <cell r="J26">
            <v>1.0000000000000002</v>
          </cell>
          <cell r="K26">
            <v>1.6261867053105131E-2</v>
          </cell>
          <cell r="L26">
            <v>0.26406803466184114</v>
          </cell>
          <cell r="M26">
            <v>7.8920636793450613E-2</v>
          </cell>
          <cell r="N26">
            <v>0</v>
          </cell>
          <cell r="O26">
            <v>0.13038212652145753</v>
          </cell>
          <cell r="P26">
            <v>0.42261614286422916</v>
          </cell>
          <cell r="Q26">
            <v>5.5743775742460283E-2</v>
          </cell>
          <cell r="R26">
            <v>2.8490464200093137E-2</v>
          </cell>
          <cell r="S26">
            <v>3.5169521633631401E-3</v>
          </cell>
          <cell r="AC26" t="str">
            <v>SG-U</v>
          </cell>
          <cell r="AF26">
            <v>1.0000000000000002</v>
          </cell>
          <cell r="AG26">
            <v>1.6261867053105131E-2</v>
          </cell>
          <cell r="AH26">
            <v>0.26406803466184114</v>
          </cell>
          <cell r="AI26">
            <v>7.8920636793450613E-2</v>
          </cell>
          <cell r="AJ26">
            <v>0</v>
          </cell>
          <cell r="AK26">
            <v>0.13038212652145753</v>
          </cell>
          <cell r="AL26">
            <v>0.42261614286422916</v>
          </cell>
          <cell r="AM26">
            <v>5.5743775742460283E-2</v>
          </cell>
          <cell r="AN26">
            <v>2.8490464200093137E-2</v>
          </cell>
          <cell r="AO26">
            <v>3.5169521633631401E-3</v>
          </cell>
        </row>
        <row r="27">
          <cell r="G27" t="str">
            <v>DGP</v>
          </cell>
          <cell r="J27">
            <v>1</v>
          </cell>
          <cell r="K27">
            <v>3.3212381882474273E-2</v>
          </cell>
          <cell r="L27">
            <v>0.53931866381043037</v>
          </cell>
          <cell r="M27">
            <v>0.1611833573003929</v>
          </cell>
          <cell r="N27">
            <v>0</v>
          </cell>
          <cell r="O27">
            <v>0.2662855970067024</v>
          </cell>
          <cell r="P27">
            <v>0</v>
          </cell>
          <cell r="Q27">
            <v>0</v>
          </cell>
          <cell r="R27">
            <v>0</v>
          </cell>
          <cell r="S27">
            <v>0</v>
          </cell>
          <cell r="AC27" t="str">
            <v>DGP</v>
          </cell>
          <cell r="AF27">
            <v>1</v>
          </cell>
          <cell r="AG27">
            <v>3.3212381882474273E-2</v>
          </cell>
          <cell r="AH27">
            <v>0.53931866381043037</v>
          </cell>
          <cell r="AI27">
            <v>0.1611833573003929</v>
          </cell>
          <cell r="AJ27">
            <v>0</v>
          </cell>
          <cell r="AK27">
            <v>0.2662855970067024</v>
          </cell>
          <cell r="AL27">
            <v>0</v>
          </cell>
          <cell r="AM27">
            <v>0</v>
          </cell>
          <cell r="AN27">
            <v>0</v>
          </cell>
          <cell r="AO27">
            <v>0</v>
          </cell>
        </row>
        <row r="28">
          <cell r="G28" t="str">
            <v>DGU</v>
          </cell>
          <cell r="J28">
            <v>0.99999999999999989</v>
          </cell>
          <cell r="K28">
            <v>0</v>
          </cell>
          <cell r="L28">
            <v>0</v>
          </cell>
          <cell r="M28">
            <v>0</v>
          </cell>
          <cell r="N28">
            <v>0</v>
          </cell>
          <cell r="O28">
            <v>0</v>
          </cell>
          <cell r="P28">
            <v>0.82806267938160727</v>
          </cell>
          <cell r="Q28">
            <v>0.10922285170488243</v>
          </cell>
          <cell r="R28">
            <v>5.5823447638473384E-2</v>
          </cell>
          <cell r="S28">
            <v>6.8910212750368646E-3</v>
          </cell>
          <cell r="AC28" t="str">
            <v>DGU</v>
          </cell>
          <cell r="AF28">
            <v>0.99999999999999989</v>
          </cell>
          <cell r="AG28">
            <v>0</v>
          </cell>
          <cell r="AH28">
            <v>0</v>
          </cell>
          <cell r="AI28">
            <v>0</v>
          </cell>
          <cell r="AJ28">
            <v>0</v>
          </cell>
          <cell r="AK28">
            <v>0</v>
          </cell>
          <cell r="AL28">
            <v>0.82806267938160727</v>
          </cell>
          <cell r="AM28">
            <v>0.10922285170488243</v>
          </cell>
          <cell r="AN28">
            <v>5.5823447638473384E-2</v>
          </cell>
          <cell r="AO28">
            <v>6.8910212750368646E-3</v>
          </cell>
        </row>
        <row r="29">
          <cell r="G29" t="str">
            <v>SC</v>
          </cell>
          <cell r="J29">
            <v>1.0000000000000002</v>
          </cell>
          <cell r="K29">
            <v>1.637504071404065E-2</v>
          </cell>
          <cell r="L29">
            <v>0.27048776957321613</v>
          </cell>
          <cell r="M29">
            <v>8.0075233827748588E-2</v>
          </cell>
          <cell r="N29">
            <v>0</v>
          </cell>
          <cell r="O29">
            <v>0.12562688579534825</v>
          </cell>
          <cell r="P29">
            <v>0.42324316539528467</v>
          </cell>
          <cell r="Q29">
            <v>5.3410458151950509E-2</v>
          </cell>
          <cell r="R29">
            <v>2.7155990516288982E-2</v>
          </cell>
          <cell r="S29">
            <v>3.6254560261223603E-3</v>
          </cell>
          <cell r="AC29" t="str">
            <v>SC</v>
          </cell>
          <cell r="AF29">
            <v>1.0000000000000002</v>
          </cell>
          <cell r="AG29">
            <v>1.637504071404065E-2</v>
          </cell>
          <cell r="AH29">
            <v>0.27048776957321613</v>
          </cell>
          <cell r="AI29">
            <v>8.0075233827748588E-2</v>
          </cell>
          <cell r="AJ29">
            <v>0</v>
          </cell>
          <cell r="AK29">
            <v>0.12562688579534825</v>
          </cell>
          <cell r="AL29">
            <v>0.42324316539528467</v>
          </cell>
          <cell r="AM29">
            <v>5.3410458151950509E-2</v>
          </cell>
          <cell r="AN29">
            <v>2.7155990516288982E-2</v>
          </cell>
          <cell r="AO29">
            <v>3.6254560261223603E-3</v>
          </cell>
        </row>
        <row r="30">
          <cell r="G30" t="str">
            <v>SE</v>
          </cell>
          <cell r="J30">
            <v>1.0000000000000002</v>
          </cell>
          <cell r="K30">
            <v>1.5922346070298576E-2</v>
          </cell>
          <cell r="L30">
            <v>0.24480882992771624</v>
          </cell>
          <cell r="M30">
            <v>7.5456845690556676E-2</v>
          </cell>
          <cell r="N30">
            <v>0</v>
          </cell>
          <cell r="O30">
            <v>0.14464784869978539</v>
          </cell>
          <cell r="P30">
            <v>0.42073507527106258</v>
          </cell>
          <cell r="Q30">
            <v>6.2743728513989586E-2</v>
          </cell>
          <cell r="R30">
            <v>3.2493885251505601E-2</v>
          </cell>
          <cell r="S30">
            <v>3.1914405750854795E-3</v>
          </cell>
          <cell r="AC30" t="str">
            <v>SE</v>
          </cell>
          <cell r="AF30">
            <v>1.0000000000000002</v>
          </cell>
          <cell r="AG30">
            <v>1.5922346070298576E-2</v>
          </cell>
          <cell r="AH30">
            <v>0.24480882992771624</v>
          </cell>
          <cell r="AI30">
            <v>7.5456845690556676E-2</v>
          </cell>
          <cell r="AJ30">
            <v>0</v>
          </cell>
          <cell r="AK30">
            <v>0.14464784869978539</v>
          </cell>
          <cell r="AL30">
            <v>0.42073507527106258</v>
          </cell>
          <cell r="AM30">
            <v>6.2743728513989586E-2</v>
          </cell>
          <cell r="AN30">
            <v>3.2493885251505601E-2</v>
          </cell>
          <cell r="AO30">
            <v>3.1914405750854795E-3</v>
          </cell>
        </row>
        <row r="31">
          <cell r="G31" t="str">
            <v>SE-P</v>
          </cell>
          <cell r="J31">
            <v>1.0000000000000002</v>
          </cell>
          <cell r="K31">
            <v>1.5922346070298576E-2</v>
          </cell>
          <cell r="L31">
            <v>0.24480882992771624</v>
          </cell>
          <cell r="M31">
            <v>7.5456845690556676E-2</v>
          </cell>
          <cell r="N31">
            <v>0</v>
          </cell>
          <cell r="O31">
            <v>0.14464784869978539</v>
          </cell>
          <cell r="P31">
            <v>0.42073507527106258</v>
          </cell>
          <cell r="Q31">
            <v>6.2743728513989586E-2</v>
          </cell>
          <cell r="R31">
            <v>3.2493885251505601E-2</v>
          </cell>
          <cell r="S31">
            <v>3.1914405750854795E-3</v>
          </cell>
          <cell r="AC31" t="str">
            <v>SE-P</v>
          </cell>
          <cell r="AF31">
            <v>1.0000000000000002</v>
          </cell>
          <cell r="AG31">
            <v>1.5922346070298576E-2</v>
          </cell>
          <cell r="AH31">
            <v>0.24480882992771624</v>
          </cell>
          <cell r="AI31">
            <v>7.5456845690556676E-2</v>
          </cell>
          <cell r="AJ31">
            <v>0</v>
          </cell>
          <cell r="AK31">
            <v>0.14464784869978539</v>
          </cell>
          <cell r="AL31">
            <v>0.42073507527106258</v>
          </cell>
          <cell r="AM31">
            <v>6.2743728513989586E-2</v>
          </cell>
          <cell r="AN31">
            <v>3.2493885251505601E-2</v>
          </cell>
          <cell r="AO31">
            <v>3.1914405750854795E-3</v>
          </cell>
        </row>
        <row r="32">
          <cell r="G32" t="str">
            <v>SE-U</v>
          </cell>
          <cell r="J32">
            <v>1.0000000000000002</v>
          </cell>
          <cell r="K32">
            <v>1.5922346070298576E-2</v>
          </cell>
          <cell r="L32">
            <v>0.24480882992771624</v>
          </cell>
          <cell r="M32">
            <v>7.5456845690556676E-2</v>
          </cell>
          <cell r="N32">
            <v>0</v>
          </cell>
          <cell r="O32">
            <v>0.14464784869978539</v>
          </cell>
          <cell r="P32">
            <v>0.42073507527106258</v>
          </cell>
          <cell r="Q32">
            <v>6.2743728513989586E-2</v>
          </cell>
          <cell r="R32">
            <v>3.2493885251505601E-2</v>
          </cell>
          <cell r="S32">
            <v>3.1914405750854795E-3</v>
          </cell>
          <cell r="AC32" t="str">
            <v>SE-U</v>
          </cell>
          <cell r="AF32">
            <v>1.0000000000000002</v>
          </cell>
          <cell r="AG32">
            <v>1.5922346070298576E-2</v>
          </cell>
          <cell r="AH32">
            <v>0.24480882992771624</v>
          </cell>
          <cell r="AI32">
            <v>7.5456845690556676E-2</v>
          </cell>
          <cell r="AJ32">
            <v>0</v>
          </cell>
          <cell r="AK32">
            <v>0.14464784869978539</v>
          </cell>
          <cell r="AL32">
            <v>0.42073507527106258</v>
          </cell>
          <cell r="AM32">
            <v>6.2743728513989586E-2</v>
          </cell>
          <cell r="AN32">
            <v>3.2493885251505601E-2</v>
          </cell>
          <cell r="AO32">
            <v>3.1914405750854795E-3</v>
          </cell>
        </row>
        <row r="33">
          <cell r="G33" t="str">
            <v>DEP</v>
          </cell>
          <cell r="J33">
            <v>1.0000000000000002</v>
          </cell>
          <cell r="K33">
            <v>3.3113889896439236E-2</v>
          </cell>
          <cell r="L33">
            <v>0.50913179528389063</v>
          </cell>
          <cell r="M33">
            <v>0.15692848711476626</v>
          </cell>
          <cell r="N33">
            <v>0</v>
          </cell>
          <cell r="O33">
            <v>0.30082582770490401</v>
          </cell>
          <cell r="P33">
            <v>0</v>
          </cell>
          <cell r="Q33">
            <v>0</v>
          </cell>
          <cell r="R33">
            <v>0</v>
          </cell>
          <cell r="S33">
            <v>0</v>
          </cell>
          <cell r="AC33" t="str">
            <v>DEP</v>
          </cell>
          <cell r="AF33">
            <v>1.0000000000000002</v>
          </cell>
          <cell r="AG33">
            <v>3.3113889896439236E-2</v>
          </cell>
          <cell r="AH33">
            <v>0.50913179528389063</v>
          </cell>
          <cell r="AI33">
            <v>0.15692848711476626</v>
          </cell>
          <cell r="AJ33">
            <v>0</v>
          </cell>
          <cell r="AK33">
            <v>0.30082582770490401</v>
          </cell>
          <cell r="AL33">
            <v>0</v>
          </cell>
          <cell r="AM33">
            <v>0</v>
          </cell>
          <cell r="AN33">
            <v>0</v>
          </cell>
          <cell r="AO33">
            <v>0</v>
          </cell>
        </row>
        <row r="34">
          <cell r="G34" t="str">
            <v>DEU</v>
          </cell>
          <cell r="J34">
            <v>1</v>
          </cell>
          <cell r="K34">
            <v>0</v>
          </cell>
          <cell r="L34">
            <v>0</v>
          </cell>
          <cell r="M34">
            <v>0</v>
          </cell>
          <cell r="N34">
            <v>0</v>
          </cell>
          <cell r="O34">
            <v>0</v>
          </cell>
          <cell r="P34">
            <v>0.81040859965766554</v>
          </cell>
          <cell r="Q34">
            <v>0.1208552843605057</v>
          </cell>
          <cell r="R34">
            <v>6.2588848878701239E-2</v>
          </cell>
          <cell r="S34">
            <v>6.1472671031275062E-3</v>
          </cell>
          <cell r="AC34" t="str">
            <v>DEU</v>
          </cell>
          <cell r="AF34">
            <v>1</v>
          </cell>
          <cell r="AG34">
            <v>0</v>
          </cell>
          <cell r="AH34">
            <v>0</v>
          </cell>
          <cell r="AI34">
            <v>0</v>
          </cell>
          <cell r="AJ34">
            <v>0</v>
          </cell>
          <cell r="AK34">
            <v>0</v>
          </cell>
          <cell r="AL34">
            <v>0.81040859965766554</v>
          </cell>
          <cell r="AM34">
            <v>0.1208552843605057</v>
          </cell>
          <cell r="AN34">
            <v>6.2588848878701239E-2</v>
          </cell>
          <cell r="AO34">
            <v>6.1472671031275062E-3</v>
          </cell>
        </row>
        <row r="35">
          <cell r="G35" t="str">
            <v>SO</v>
          </cell>
          <cell r="J35">
            <v>1</v>
          </cell>
          <cell r="K35">
            <v>2.2680449517385241E-2</v>
          </cell>
          <cell r="L35">
            <v>0.27696320699499838</v>
          </cell>
          <cell r="M35">
            <v>7.7099657764582899E-2</v>
          </cell>
          <cell r="N35">
            <v>0</v>
          </cell>
          <cell r="O35">
            <v>0.11887379786629095</v>
          </cell>
          <cell r="P35">
            <v>0.42190478764369005</v>
          </cell>
          <cell r="Q35">
            <v>5.448058159237712E-2</v>
          </cell>
          <cell r="R35">
            <v>2.5498277816380008E-2</v>
          </cell>
          <cell r="S35">
            <v>2.4992408042954252E-3</v>
          </cell>
          <cell r="AC35" t="str">
            <v>SO</v>
          </cell>
          <cell r="AF35">
            <v>1</v>
          </cell>
          <cell r="AG35">
            <v>2.2646160840513796E-2</v>
          </cell>
          <cell r="AH35">
            <v>0.27721320048955878</v>
          </cell>
          <cell r="AI35">
            <v>7.7278891747865633E-2</v>
          </cell>
          <cell r="AJ35">
            <v>0</v>
          </cell>
          <cell r="AK35">
            <v>0.1185086868672707</v>
          </cell>
          <cell r="AL35">
            <v>0.42181313100543244</v>
          </cell>
          <cell r="AM35">
            <v>5.4592715238143061E-2</v>
          </cell>
          <cell r="AN35">
            <v>2.5450196589469114E-2</v>
          </cell>
          <cell r="AO35">
            <v>2.4970172217465454E-3</v>
          </cell>
        </row>
        <row r="36">
          <cell r="G36" t="str">
            <v>SO-P</v>
          </cell>
          <cell r="J36">
            <v>1</v>
          </cell>
          <cell r="K36">
            <v>2.2680449517385241E-2</v>
          </cell>
          <cell r="L36">
            <v>0.27696320699499838</v>
          </cell>
          <cell r="M36">
            <v>7.7099657764582899E-2</v>
          </cell>
          <cell r="N36">
            <v>0</v>
          </cell>
          <cell r="O36">
            <v>0.11887379786629095</v>
          </cell>
          <cell r="P36">
            <v>0.42190478764369005</v>
          </cell>
          <cell r="Q36">
            <v>5.448058159237712E-2</v>
          </cell>
          <cell r="R36">
            <v>2.5498277816380008E-2</v>
          </cell>
          <cell r="S36">
            <v>2.4992408042954252E-3</v>
          </cell>
          <cell r="AC36" t="str">
            <v>SO-P</v>
          </cell>
          <cell r="AF36">
            <v>1</v>
          </cell>
          <cell r="AG36">
            <v>2.2646160840513796E-2</v>
          </cell>
          <cell r="AH36">
            <v>0.27721320048955878</v>
          </cell>
          <cell r="AI36">
            <v>7.7278891747865633E-2</v>
          </cell>
          <cell r="AJ36">
            <v>0</v>
          </cell>
          <cell r="AK36">
            <v>0.1185086868672707</v>
          </cell>
          <cell r="AL36">
            <v>0.42181313100543244</v>
          </cell>
          <cell r="AM36">
            <v>5.4592715238143061E-2</v>
          </cell>
          <cell r="AN36">
            <v>2.5450196589469114E-2</v>
          </cell>
          <cell r="AO36">
            <v>2.4970172217465454E-3</v>
          </cell>
        </row>
        <row r="37">
          <cell r="G37" t="str">
            <v>SO-U</v>
          </cell>
          <cell r="J37">
            <v>1</v>
          </cell>
          <cell r="K37">
            <v>2.2680449517385241E-2</v>
          </cell>
          <cell r="L37">
            <v>0.27696320699499838</v>
          </cell>
          <cell r="M37">
            <v>7.7099657764582899E-2</v>
          </cell>
          <cell r="N37">
            <v>0</v>
          </cell>
          <cell r="O37">
            <v>0.11887379786629095</v>
          </cell>
          <cell r="P37">
            <v>0.42190478764369005</v>
          </cell>
          <cell r="Q37">
            <v>5.448058159237712E-2</v>
          </cell>
          <cell r="R37">
            <v>2.5498277816380008E-2</v>
          </cell>
          <cell r="S37">
            <v>2.4992408042954252E-3</v>
          </cell>
          <cell r="AC37" t="str">
            <v>SO-U</v>
          </cell>
          <cell r="AF37">
            <v>1</v>
          </cell>
          <cell r="AG37">
            <v>2.2646160840513796E-2</v>
          </cell>
          <cell r="AH37">
            <v>0.27721320048955878</v>
          </cell>
          <cell r="AI37">
            <v>7.7278891747865633E-2</v>
          </cell>
          <cell r="AJ37">
            <v>0</v>
          </cell>
          <cell r="AK37">
            <v>0.1185086868672707</v>
          </cell>
          <cell r="AL37">
            <v>0.42181313100543244</v>
          </cell>
          <cell r="AM37">
            <v>5.4592715238143061E-2</v>
          </cell>
          <cell r="AN37">
            <v>2.5450196589469114E-2</v>
          </cell>
          <cell r="AO37">
            <v>2.4970172217465454E-3</v>
          </cell>
        </row>
        <row r="38">
          <cell r="G38" t="str">
            <v>DOP</v>
          </cell>
          <cell r="J38">
            <v>0</v>
          </cell>
          <cell r="K38">
            <v>0</v>
          </cell>
          <cell r="L38">
            <v>0</v>
          </cell>
          <cell r="M38">
            <v>0</v>
          </cell>
          <cell r="N38">
            <v>0</v>
          </cell>
          <cell r="O38">
            <v>0</v>
          </cell>
          <cell r="P38">
            <v>0</v>
          </cell>
          <cell r="Q38">
            <v>0</v>
          </cell>
          <cell r="R38">
            <v>0</v>
          </cell>
          <cell r="S38">
            <v>0</v>
          </cell>
          <cell r="AC38" t="str">
            <v>DOP</v>
          </cell>
          <cell r="AF38">
            <v>0</v>
          </cell>
          <cell r="AG38">
            <v>0</v>
          </cell>
          <cell r="AH38">
            <v>0</v>
          </cell>
          <cell r="AI38">
            <v>0</v>
          </cell>
          <cell r="AJ38">
            <v>0</v>
          </cell>
          <cell r="AK38">
            <v>0</v>
          </cell>
          <cell r="AL38">
            <v>0</v>
          </cell>
          <cell r="AM38">
            <v>0</v>
          </cell>
          <cell r="AN38">
            <v>0</v>
          </cell>
          <cell r="AO38">
            <v>0</v>
          </cell>
        </row>
        <row r="39">
          <cell r="G39" t="str">
            <v>DOU</v>
          </cell>
          <cell r="J39">
            <v>0</v>
          </cell>
          <cell r="K39">
            <v>0</v>
          </cell>
          <cell r="L39">
            <v>0</v>
          </cell>
          <cell r="M39">
            <v>0</v>
          </cell>
          <cell r="N39">
            <v>0</v>
          </cell>
          <cell r="O39">
            <v>0</v>
          </cell>
          <cell r="P39">
            <v>0</v>
          </cell>
          <cell r="Q39">
            <v>0</v>
          </cell>
          <cell r="R39">
            <v>0</v>
          </cell>
          <cell r="S39">
            <v>0</v>
          </cell>
          <cell r="AC39" t="str">
            <v>DOU</v>
          </cell>
          <cell r="AF39">
            <v>0</v>
          </cell>
          <cell r="AG39">
            <v>0</v>
          </cell>
          <cell r="AH39">
            <v>0</v>
          </cell>
          <cell r="AI39">
            <v>0</v>
          </cell>
          <cell r="AJ39">
            <v>0</v>
          </cell>
          <cell r="AK39">
            <v>0</v>
          </cell>
          <cell r="AL39">
            <v>0</v>
          </cell>
          <cell r="AM39">
            <v>0</v>
          </cell>
          <cell r="AN39">
            <v>0</v>
          </cell>
          <cell r="AO39">
            <v>0</v>
          </cell>
        </row>
        <row r="40">
          <cell r="G40" t="str">
            <v>GPS</v>
          </cell>
          <cell r="J40">
            <v>1</v>
          </cell>
          <cell r="K40">
            <v>2.2680449517385244E-2</v>
          </cell>
          <cell r="L40">
            <v>0.27696320699499838</v>
          </cell>
          <cell r="M40">
            <v>7.7099657764582899E-2</v>
          </cell>
          <cell r="N40">
            <v>0</v>
          </cell>
          <cell r="O40">
            <v>0.11887379786629092</v>
          </cell>
          <cell r="P40">
            <v>0.42190478764369005</v>
          </cell>
          <cell r="Q40">
            <v>5.448058159237712E-2</v>
          </cell>
          <cell r="R40">
            <v>2.5498277816380015E-2</v>
          </cell>
          <cell r="S40">
            <v>2.4992408042954252E-3</v>
          </cell>
          <cell r="AC40" t="str">
            <v>GPS</v>
          </cell>
          <cell r="AF40">
            <v>1</v>
          </cell>
          <cell r="AG40">
            <v>2.2646160840513792E-2</v>
          </cell>
          <cell r="AH40">
            <v>0.27721320048955872</v>
          </cell>
          <cell r="AI40">
            <v>7.7278891747865633E-2</v>
          </cell>
          <cell r="AJ40">
            <v>0</v>
          </cell>
          <cell r="AK40">
            <v>0.1185086868672707</v>
          </cell>
          <cell r="AL40">
            <v>0.4218131310054325</v>
          </cell>
          <cell r="AM40">
            <v>5.4592715238143061E-2</v>
          </cell>
          <cell r="AN40">
            <v>2.5450196589469114E-2</v>
          </cell>
          <cell r="AO40">
            <v>2.4970172217465459E-3</v>
          </cell>
        </row>
        <row r="41">
          <cell r="G41" t="str">
            <v>SG-W</v>
          </cell>
          <cell r="J41">
            <v>1.0000000000000002</v>
          </cell>
          <cell r="K41">
            <v>1.6261867053105131E-2</v>
          </cell>
          <cell r="L41">
            <v>0.26406803466184114</v>
          </cell>
          <cell r="M41">
            <v>7.8920636793450613E-2</v>
          </cell>
          <cell r="N41">
            <v>0</v>
          </cell>
          <cell r="O41">
            <v>0.13038212652145753</v>
          </cell>
          <cell r="P41">
            <v>0.42261614286422916</v>
          </cell>
          <cell r="Q41">
            <v>5.5743775742460283E-2</v>
          </cell>
          <cell r="R41">
            <v>2.8490464200093137E-2</v>
          </cell>
          <cell r="S41">
            <v>3.5169521633631401E-3</v>
          </cell>
          <cell r="AC41" t="str">
            <v>SG-W</v>
          </cell>
          <cell r="AF41">
            <v>1.0000000000000002</v>
          </cell>
          <cell r="AG41">
            <v>1.6261867053105131E-2</v>
          </cell>
          <cell r="AH41">
            <v>0.26406803466184114</v>
          </cell>
          <cell r="AI41">
            <v>7.8920636793450613E-2</v>
          </cell>
          <cell r="AJ41">
            <v>0</v>
          </cell>
          <cell r="AK41">
            <v>0.13038212652145753</v>
          </cell>
          <cell r="AL41">
            <v>0.42261614286422916</v>
          </cell>
          <cell r="AM41">
            <v>5.5743775742460283E-2</v>
          </cell>
          <cell r="AN41">
            <v>2.8490464200093137E-2</v>
          </cell>
          <cell r="AO41">
            <v>3.5169521633631401E-3</v>
          </cell>
        </row>
        <row r="42">
          <cell r="G42" t="str">
            <v>SNPPO-W</v>
          </cell>
          <cell r="J42">
            <v>0.99999999999999989</v>
          </cell>
          <cell r="K42">
            <v>1.6261867053105127E-2</v>
          </cell>
          <cell r="L42">
            <v>0.26406803466184114</v>
          </cell>
          <cell r="M42">
            <v>7.8920636793450585E-2</v>
          </cell>
          <cell r="N42">
            <v>0</v>
          </cell>
          <cell r="O42">
            <v>0.13038212652145748</v>
          </cell>
          <cell r="P42">
            <v>0.42261614286422899</v>
          </cell>
          <cell r="Q42">
            <v>5.5743775742460255E-2</v>
          </cell>
          <cell r="R42">
            <v>2.8490464200093126E-2</v>
          </cell>
          <cell r="S42">
            <v>3.5169521633631384E-3</v>
          </cell>
          <cell r="AC42" t="str">
            <v>SNPPO-W</v>
          </cell>
          <cell r="AF42">
            <v>1.0000000000000002</v>
          </cell>
          <cell r="AG42">
            <v>1.6261867053105134E-2</v>
          </cell>
          <cell r="AH42">
            <v>0.26406803466184114</v>
          </cell>
          <cell r="AI42">
            <v>7.8920636793450585E-2</v>
          </cell>
          <cell r="AJ42">
            <v>0</v>
          </cell>
          <cell r="AK42">
            <v>0.13038212652145756</v>
          </cell>
          <cell r="AL42">
            <v>0.42261614286422922</v>
          </cell>
          <cell r="AM42">
            <v>5.5743775742460269E-2</v>
          </cell>
          <cell r="AN42">
            <v>2.849046420009314E-2</v>
          </cell>
          <cell r="AO42">
            <v>3.5169521633631393E-3</v>
          </cell>
        </row>
        <row r="43">
          <cell r="G43" t="str">
            <v>SNP</v>
          </cell>
          <cell r="J43">
            <v>0.99999999999999989</v>
          </cell>
          <cell r="K43">
            <v>2.1058656194040647E-2</v>
          </cell>
          <cell r="L43">
            <v>0.26789407083400768</v>
          </cell>
          <cell r="M43">
            <v>7.5474019583840382E-2</v>
          </cell>
          <cell r="N43">
            <v>0</v>
          </cell>
          <cell r="O43">
            <v>0.1197887326062774</v>
          </cell>
          <cell r="P43">
            <v>0.43354360636513423</v>
          </cell>
          <cell r="Q43">
            <v>5.3918648271371439E-2</v>
          </cell>
          <cell r="R43">
            <v>2.5732363103788826E-2</v>
          </cell>
          <cell r="S43">
            <v>2.5899030415392644E-3</v>
          </cell>
          <cell r="AC43" t="str">
            <v>SNP</v>
          </cell>
          <cell r="AF43">
            <v>0.99999999999999989</v>
          </cell>
          <cell r="AG43">
            <v>2.1047949843482242E-2</v>
          </cell>
          <cell r="AH43">
            <v>0.26828902032825813</v>
          </cell>
          <cell r="AI43">
            <v>7.5691311058435434E-2</v>
          </cell>
          <cell r="AJ43">
            <v>0</v>
          </cell>
          <cell r="AK43">
            <v>0.11889981845843733</v>
          </cell>
          <cell r="AL43">
            <v>0.43375495557640675</v>
          </cell>
          <cell r="AM43">
            <v>5.3971213083305013E-2</v>
          </cell>
          <cell r="AN43">
            <v>2.5760313707627564E-2</v>
          </cell>
          <cell r="AO43">
            <v>2.5854179440474539E-3</v>
          </cell>
        </row>
        <row r="44">
          <cell r="G44" t="str">
            <v>SSCCT</v>
          </cell>
          <cell r="J44">
            <v>1.0000000000000002</v>
          </cell>
          <cell r="K44">
            <v>1.6363940246790557E-2</v>
          </cell>
          <cell r="L44">
            <v>0.27010412218284074</v>
          </cell>
          <cell r="M44">
            <v>8.0026870115324583E-2</v>
          </cell>
          <cell r="N44">
            <v>0</v>
          </cell>
          <cell r="O44">
            <v>0.12555220769797071</v>
          </cell>
          <cell r="P44">
            <v>0.42374542864861348</v>
          </cell>
          <cell r="Q44">
            <v>5.3422413451684275E-2</v>
          </cell>
          <cell r="R44">
            <v>2.7156979171128449E-2</v>
          </cell>
          <cell r="S44">
            <v>3.6280384856473566E-3</v>
          </cell>
          <cell r="AC44" t="str">
            <v>SSCCT</v>
          </cell>
          <cell r="AF44">
            <v>1.0000000000000002</v>
          </cell>
          <cell r="AG44">
            <v>1.6363940246790557E-2</v>
          </cell>
          <cell r="AH44">
            <v>0.27010412218284074</v>
          </cell>
          <cell r="AI44">
            <v>8.0026870115324583E-2</v>
          </cell>
          <cell r="AJ44">
            <v>0</v>
          </cell>
          <cell r="AK44">
            <v>0.12555220769797071</v>
          </cell>
          <cell r="AL44">
            <v>0.42374542864861348</v>
          </cell>
          <cell r="AM44">
            <v>5.3422413451684275E-2</v>
          </cell>
          <cell r="AN44">
            <v>2.7156979171128449E-2</v>
          </cell>
          <cell r="AO44">
            <v>3.6280384856473566E-3</v>
          </cell>
        </row>
        <row r="45">
          <cell r="G45" t="str">
            <v>SSECT</v>
          </cell>
          <cell r="J45">
            <v>1</v>
          </cell>
          <cell r="K45">
            <v>1.5920187452756293E-2</v>
          </cell>
          <cell r="L45">
            <v>0.2447165196036678</v>
          </cell>
          <cell r="M45">
            <v>7.5427225603731315E-2</v>
          </cell>
          <cell r="N45">
            <v>0</v>
          </cell>
          <cell r="O45">
            <v>0.1445735674816444</v>
          </cell>
          <cell r="P45">
            <v>0.42086572436889724</v>
          </cell>
          <cell r="Q45">
            <v>6.2824917600742991E-2</v>
          </cell>
          <cell r="R45">
            <v>3.2480882755190232E-2</v>
          </cell>
          <cell r="S45">
            <v>3.190975133369764E-3</v>
          </cell>
          <cell r="AC45" t="str">
            <v>SSECT</v>
          </cell>
          <cell r="AF45">
            <v>1</v>
          </cell>
          <cell r="AG45">
            <v>1.5920187452756293E-2</v>
          </cell>
          <cell r="AH45">
            <v>0.2447165196036678</v>
          </cell>
          <cell r="AI45">
            <v>7.5427225603731315E-2</v>
          </cell>
          <cell r="AJ45">
            <v>0</v>
          </cell>
          <cell r="AK45">
            <v>0.1445735674816444</v>
          </cell>
          <cell r="AL45">
            <v>0.42086572436889724</v>
          </cell>
          <cell r="AM45">
            <v>6.2824917600742991E-2</v>
          </cell>
          <cell r="AN45">
            <v>3.2480882755190232E-2</v>
          </cell>
          <cell r="AO45">
            <v>3.190975133369764E-3</v>
          </cell>
        </row>
        <row r="46">
          <cell r="G46" t="str">
            <v>SSCCH</v>
          </cell>
          <cell r="J46">
            <v>1</v>
          </cell>
          <cell r="K46">
            <v>1.6253054760584348E-2</v>
          </cell>
          <cell r="L46">
            <v>0.27734579375914969</v>
          </cell>
          <cell r="M46">
            <v>8.3488791279052399E-2</v>
          </cell>
          <cell r="N46">
            <v>0</v>
          </cell>
          <cell r="O46">
            <v>0.1295688234893847</v>
          </cell>
          <cell r="P46">
            <v>0.40991098342448695</v>
          </cell>
          <cell r="Q46">
            <v>5.2786526040509103E-2</v>
          </cell>
          <cell r="R46">
            <v>2.7190007673761219E-2</v>
          </cell>
          <cell r="S46">
            <v>3.4560195730714699E-3</v>
          </cell>
          <cell r="AC46" t="str">
            <v>SSCCH</v>
          </cell>
          <cell r="AF46">
            <v>1</v>
          </cell>
          <cell r="AG46">
            <v>1.6253054760584348E-2</v>
          </cell>
          <cell r="AH46">
            <v>0.27734579375914969</v>
          </cell>
          <cell r="AI46">
            <v>8.3488791279052399E-2</v>
          </cell>
          <cell r="AJ46">
            <v>0</v>
          </cell>
          <cell r="AK46">
            <v>0.1295688234893847</v>
          </cell>
          <cell r="AL46">
            <v>0.40991098342448695</v>
          </cell>
          <cell r="AM46">
            <v>5.2786526040509103E-2</v>
          </cell>
          <cell r="AN46">
            <v>2.7190007673761219E-2</v>
          </cell>
          <cell r="AO46">
            <v>3.4560195730714699E-3</v>
          </cell>
        </row>
        <row r="47">
          <cell r="G47" t="str">
            <v>SSECH</v>
          </cell>
          <cell r="J47">
            <v>1.0000000000000002</v>
          </cell>
          <cell r="K47">
            <v>1.5456486305682783E-2</v>
          </cell>
          <cell r="L47">
            <v>0.2507725829750998</v>
          </cell>
          <cell r="M47">
            <v>7.8257294659917265E-2</v>
          </cell>
          <cell r="N47">
            <v>0</v>
          </cell>
          <cell r="O47">
            <v>0.14776348360434186</v>
          </cell>
          <cell r="P47">
            <v>0.41325821048452732</v>
          </cell>
          <cell r="Q47">
            <v>5.8855783669006588E-2</v>
          </cell>
          <cell r="R47">
            <v>3.2494910955491396E-2</v>
          </cell>
          <cell r="S47">
            <v>3.1412473459331591E-3</v>
          </cell>
          <cell r="AC47" t="str">
            <v>SSECH</v>
          </cell>
          <cell r="AF47">
            <v>1.0000000000000002</v>
          </cell>
          <cell r="AG47">
            <v>1.5456486305682783E-2</v>
          </cell>
          <cell r="AH47">
            <v>0.2507725829750998</v>
          </cell>
          <cell r="AI47">
            <v>7.8257294659917265E-2</v>
          </cell>
          <cell r="AJ47">
            <v>0</v>
          </cell>
          <cell r="AK47">
            <v>0.14776348360434186</v>
          </cell>
          <cell r="AL47">
            <v>0.41325821048452732</v>
          </cell>
          <cell r="AM47">
            <v>5.8855783669006588E-2</v>
          </cell>
          <cell r="AN47">
            <v>3.2494910955491396E-2</v>
          </cell>
          <cell r="AO47">
            <v>3.1412473459331591E-3</v>
          </cell>
        </row>
        <row r="48">
          <cell r="G48" t="str">
            <v>SSGCH</v>
          </cell>
          <cell r="J48">
            <v>0.99999999999999989</v>
          </cell>
          <cell r="K48">
            <v>1.6053912646858959E-2</v>
          </cell>
          <cell r="L48">
            <v>0.27070249106313721</v>
          </cell>
          <cell r="M48">
            <v>8.2180917124268615E-2</v>
          </cell>
          <cell r="N48">
            <v>0</v>
          </cell>
          <cell r="O48">
            <v>0.134117488518124</v>
          </cell>
          <cell r="P48">
            <v>0.41074779018949703</v>
          </cell>
          <cell r="Q48">
            <v>5.4303840447633478E-2</v>
          </cell>
          <cell r="R48">
            <v>2.8516233494193764E-2</v>
          </cell>
          <cell r="S48">
            <v>3.3773265162868921E-3</v>
          </cell>
          <cell r="AC48" t="str">
            <v>SSGCH</v>
          </cell>
          <cell r="AF48">
            <v>0.99999999999999989</v>
          </cell>
          <cell r="AG48">
            <v>1.6053912646858959E-2</v>
          </cell>
          <cell r="AH48">
            <v>0.27070249106313721</v>
          </cell>
          <cell r="AI48">
            <v>8.2180917124268615E-2</v>
          </cell>
          <cell r="AJ48">
            <v>0</v>
          </cell>
          <cell r="AK48">
            <v>0.134117488518124</v>
          </cell>
          <cell r="AL48">
            <v>0.41074779018949703</v>
          </cell>
          <cell r="AM48">
            <v>5.4303840447633478E-2</v>
          </cell>
          <cell r="AN48">
            <v>2.8516233494193764E-2</v>
          </cell>
          <cell r="AO48">
            <v>3.3773265162868921E-3</v>
          </cell>
        </row>
        <row r="49">
          <cell r="G49" t="str">
            <v>SSCP</v>
          </cell>
          <cell r="J49">
            <v>0</v>
          </cell>
          <cell r="K49">
            <v>0</v>
          </cell>
          <cell r="L49">
            <v>0</v>
          </cell>
          <cell r="M49">
            <v>0</v>
          </cell>
          <cell r="N49">
            <v>0</v>
          </cell>
          <cell r="O49">
            <v>0</v>
          </cell>
          <cell r="P49">
            <v>0</v>
          </cell>
          <cell r="Q49">
            <v>0</v>
          </cell>
          <cell r="R49">
            <v>0</v>
          </cell>
          <cell r="S49">
            <v>0</v>
          </cell>
          <cell r="AC49" t="str">
            <v>SSCP</v>
          </cell>
          <cell r="AF49">
            <v>0</v>
          </cell>
          <cell r="AG49">
            <v>0</v>
          </cell>
          <cell r="AH49">
            <v>0</v>
          </cell>
          <cell r="AI49">
            <v>0</v>
          </cell>
          <cell r="AJ49">
            <v>0</v>
          </cell>
          <cell r="AK49">
            <v>0</v>
          </cell>
          <cell r="AL49">
            <v>0</v>
          </cell>
          <cell r="AM49">
            <v>0</v>
          </cell>
          <cell r="AN49">
            <v>0</v>
          </cell>
          <cell r="AO49">
            <v>0</v>
          </cell>
        </row>
        <row r="50">
          <cell r="G50" t="str">
            <v>SSEP</v>
          </cell>
          <cell r="J50">
            <v>0</v>
          </cell>
          <cell r="K50">
            <v>0</v>
          </cell>
          <cell r="L50">
            <v>0</v>
          </cell>
          <cell r="M50">
            <v>0</v>
          </cell>
          <cell r="N50">
            <v>0</v>
          </cell>
          <cell r="O50">
            <v>0</v>
          </cell>
          <cell r="P50">
            <v>0</v>
          </cell>
          <cell r="Q50">
            <v>0</v>
          </cell>
          <cell r="R50">
            <v>0</v>
          </cell>
          <cell r="S50">
            <v>0</v>
          </cell>
          <cell r="AC50" t="str">
            <v>SSEP</v>
          </cell>
          <cell r="AF50">
            <v>0</v>
          </cell>
          <cell r="AG50">
            <v>0</v>
          </cell>
          <cell r="AH50">
            <v>0</v>
          </cell>
          <cell r="AI50">
            <v>0</v>
          </cell>
          <cell r="AJ50">
            <v>0</v>
          </cell>
          <cell r="AK50">
            <v>0</v>
          </cell>
          <cell r="AL50">
            <v>0</v>
          </cell>
          <cell r="AM50">
            <v>0</v>
          </cell>
          <cell r="AN50">
            <v>0</v>
          </cell>
          <cell r="AO50">
            <v>0</v>
          </cell>
        </row>
        <row r="51">
          <cell r="G51" t="str">
            <v>SSGC</v>
          </cell>
          <cell r="J51">
            <v>0</v>
          </cell>
          <cell r="K51">
            <v>0</v>
          </cell>
          <cell r="L51">
            <v>0</v>
          </cell>
          <cell r="M51">
            <v>0</v>
          </cell>
          <cell r="N51">
            <v>0</v>
          </cell>
          <cell r="O51">
            <v>0</v>
          </cell>
          <cell r="P51">
            <v>0</v>
          </cell>
          <cell r="Q51">
            <v>0</v>
          </cell>
          <cell r="R51">
            <v>0</v>
          </cell>
          <cell r="S51">
            <v>0</v>
          </cell>
          <cell r="AC51" t="str">
            <v>SSGC</v>
          </cell>
          <cell r="AF51">
            <v>0</v>
          </cell>
          <cell r="AG51">
            <v>0</v>
          </cell>
          <cell r="AH51">
            <v>0</v>
          </cell>
          <cell r="AI51">
            <v>0</v>
          </cell>
          <cell r="AJ51">
            <v>0</v>
          </cell>
          <cell r="AK51">
            <v>0</v>
          </cell>
          <cell r="AL51">
            <v>0</v>
          </cell>
          <cell r="AM51">
            <v>0</v>
          </cell>
          <cell r="AN51">
            <v>0</v>
          </cell>
          <cell r="AO51">
            <v>0</v>
          </cell>
        </row>
        <row r="52">
          <cell r="G52" t="str">
            <v>SSGCT</v>
          </cell>
          <cell r="J52">
            <v>1.0000000000000002</v>
          </cell>
          <cell r="K52">
            <v>1.6253002048281992E-2</v>
          </cell>
          <cell r="L52">
            <v>0.26375722153804748</v>
          </cell>
          <cell r="M52">
            <v>7.8876958987426263E-2</v>
          </cell>
          <cell r="N52">
            <v>0</v>
          </cell>
          <cell r="O52">
            <v>0.13030754764388913</v>
          </cell>
          <cell r="P52">
            <v>0.42302550257868443</v>
          </cell>
          <cell r="Q52">
            <v>5.5773039488948954E-2</v>
          </cell>
          <cell r="R52">
            <v>2.8487955067143897E-2</v>
          </cell>
          <cell r="S52">
            <v>3.5187726475779586E-3</v>
          </cell>
          <cell r="AC52" t="str">
            <v>SSGCT</v>
          </cell>
          <cell r="AF52">
            <v>1.0000000000000002</v>
          </cell>
          <cell r="AG52">
            <v>1.6253002048281992E-2</v>
          </cell>
          <cell r="AH52">
            <v>0.26375722153804748</v>
          </cell>
          <cell r="AI52">
            <v>7.8876958987426263E-2</v>
          </cell>
          <cell r="AJ52">
            <v>0</v>
          </cell>
          <cell r="AK52">
            <v>0.13030754764388913</v>
          </cell>
          <cell r="AL52">
            <v>0.42302550257868443</v>
          </cell>
          <cell r="AM52">
            <v>5.5773039488948954E-2</v>
          </cell>
          <cell r="AN52">
            <v>2.8487955067143897E-2</v>
          </cell>
          <cell r="AO52">
            <v>3.5187726475779586E-3</v>
          </cell>
        </row>
        <row r="53">
          <cell r="G53" t="str">
            <v>MC</v>
          </cell>
          <cell r="J53">
            <v>1</v>
          </cell>
          <cell r="K53">
            <v>1.0956821750027605E-2</v>
          </cell>
          <cell r="L53">
            <v>0.46012342994343142</v>
          </cell>
          <cell r="M53">
            <v>9.719947823772826E-2</v>
          </cell>
          <cell r="N53">
            <v>0</v>
          </cell>
          <cell r="O53">
            <v>8.7848075194562419E-2</v>
          </cell>
          <cell r="P53">
            <v>0.28474773105240586</v>
          </cell>
          <cell r="Q53">
            <v>3.7558701746182664E-2</v>
          </cell>
          <cell r="R53">
            <v>1.9196131464889625E-2</v>
          </cell>
          <cell r="S53">
            <v>2.3696306107720811E-3</v>
          </cell>
          <cell r="AC53" t="str">
            <v>MC</v>
          </cell>
          <cell r="AF53">
            <v>1</v>
          </cell>
          <cell r="AG53">
            <v>1.0956821750027605E-2</v>
          </cell>
          <cell r="AH53">
            <v>0.46012342994343142</v>
          </cell>
          <cell r="AI53">
            <v>9.719947823772826E-2</v>
          </cell>
          <cell r="AJ53">
            <v>0</v>
          </cell>
          <cell r="AK53">
            <v>8.7848075194562419E-2</v>
          </cell>
          <cell r="AL53">
            <v>0.28474773105240586</v>
          </cell>
          <cell r="AM53">
            <v>3.7558701746182664E-2</v>
          </cell>
          <cell r="AN53">
            <v>1.9196131464889625E-2</v>
          </cell>
          <cell r="AO53">
            <v>2.3696306107720811E-3</v>
          </cell>
        </row>
        <row r="54">
          <cell r="G54" t="str">
            <v>SNPD</v>
          </cell>
          <cell r="J54">
            <v>1</v>
          </cell>
          <cell r="K54">
            <v>3.5290488500061189E-2</v>
          </cell>
          <cell r="L54">
            <v>0.27416948840194338</v>
          </cell>
          <cell r="M54">
            <v>6.4589887338230109E-2</v>
          </cell>
          <cell r="N54">
            <v>0</v>
          </cell>
          <cell r="O54">
            <v>8.6988664254605844E-2</v>
          </cell>
          <cell r="P54">
            <v>0.47511203490139098</v>
          </cell>
          <cell r="Q54">
            <v>4.6397629264812848E-2</v>
          </cell>
          <cell r="R54">
            <v>1.7451807338955697E-2</v>
          </cell>
          <cell r="S54">
            <v>0</v>
          </cell>
          <cell r="AC54" t="str">
            <v>SNPD</v>
          </cell>
          <cell r="AF54">
            <v>1.0000000000000002</v>
          </cell>
          <cell r="AG54">
            <v>3.5277724124551844E-2</v>
          </cell>
          <cell r="AH54">
            <v>0.27644739875767854</v>
          </cell>
          <cell r="AI54">
            <v>6.5620671076938808E-2</v>
          </cell>
          <cell r="AJ54">
            <v>0</v>
          </cell>
          <cell r="AK54">
            <v>8.429178456634609E-2</v>
          </cell>
          <cell r="AL54">
            <v>0.47431746716845963</v>
          </cell>
          <cell r="AM54">
            <v>4.6494583000800949E-2</v>
          </cell>
          <cell r="AN54">
            <v>1.7550371305224192E-2</v>
          </cell>
          <cell r="AO54">
            <v>0</v>
          </cell>
        </row>
        <row r="55">
          <cell r="G55" t="str">
            <v>DGUH</v>
          </cell>
          <cell r="J55">
            <v>0.99999999999999989</v>
          </cell>
          <cell r="K55">
            <v>0</v>
          </cell>
          <cell r="L55">
            <v>0</v>
          </cell>
          <cell r="M55">
            <v>0</v>
          </cell>
          <cell r="N55">
            <v>0</v>
          </cell>
          <cell r="O55">
            <v>0</v>
          </cell>
          <cell r="P55">
            <v>0.82806267938160727</v>
          </cell>
          <cell r="Q55">
            <v>0.10922285170488243</v>
          </cell>
          <cell r="R55">
            <v>5.5823447638473384E-2</v>
          </cell>
          <cell r="S55">
            <v>6.8910212750368646E-3</v>
          </cell>
          <cell r="AC55" t="str">
            <v>DGUH</v>
          </cell>
          <cell r="AF55">
            <v>0.99999999999999989</v>
          </cell>
          <cell r="AG55">
            <v>0</v>
          </cell>
          <cell r="AH55">
            <v>0</v>
          </cell>
          <cell r="AI55">
            <v>0</v>
          </cell>
          <cell r="AJ55">
            <v>0</v>
          </cell>
          <cell r="AK55">
            <v>0</v>
          </cell>
          <cell r="AL55">
            <v>0.82806267938160727</v>
          </cell>
          <cell r="AM55">
            <v>0.10922285170488243</v>
          </cell>
          <cell r="AN55">
            <v>5.5823447638473384E-2</v>
          </cell>
          <cell r="AO55">
            <v>6.8910212750368646E-3</v>
          </cell>
        </row>
        <row r="56">
          <cell r="G56" t="str">
            <v>DEUH</v>
          </cell>
          <cell r="J56">
            <v>1</v>
          </cell>
          <cell r="K56">
            <v>0</v>
          </cell>
          <cell r="L56">
            <v>0</v>
          </cell>
          <cell r="M56">
            <v>0</v>
          </cell>
          <cell r="N56">
            <v>0</v>
          </cell>
          <cell r="O56">
            <v>0</v>
          </cell>
          <cell r="P56">
            <v>0.81040859965766554</v>
          </cell>
          <cell r="Q56">
            <v>0.1208552843605057</v>
          </cell>
          <cell r="R56">
            <v>6.2588848878701239E-2</v>
          </cell>
          <cell r="S56">
            <v>6.1472671031275062E-3</v>
          </cell>
          <cell r="AC56" t="str">
            <v>DEUH</v>
          </cell>
          <cell r="AF56">
            <v>1</v>
          </cell>
          <cell r="AG56">
            <v>0</v>
          </cell>
          <cell r="AH56">
            <v>0</v>
          </cell>
          <cell r="AI56">
            <v>0</v>
          </cell>
          <cell r="AJ56">
            <v>0</v>
          </cell>
          <cell r="AK56">
            <v>0</v>
          </cell>
          <cell r="AL56">
            <v>0.81040859965766554</v>
          </cell>
          <cell r="AM56">
            <v>0.1208552843605057</v>
          </cell>
          <cell r="AN56">
            <v>6.2588848878701239E-2</v>
          </cell>
          <cell r="AO56">
            <v>6.1472671031275062E-3</v>
          </cell>
        </row>
        <row r="57">
          <cell r="G57" t="str">
            <v>DNPGMP</v>
          </cell>
          <cell r="J57">
            <v>0</v>
          </cell>
          <cell r="K57">
            <v>0</v>
          </cell>
          <cell r="L57">
            <v>0</v>
          </cell>
          <cell r="M57">
            <v>0</v>
          </cell>
          <cell r="N57">
            <v>0</v>
          </cell>
          <cell r="O57">
            <v>0</v>
          </cell>
          <cell r="P57">
            <v>0</v>
          </cell>
          <cell r="Q57">
            <v>0</v>
          </cell>
          <cell r="R57">
            <v>0</v>
          </cell>
          <cell r="S57">
            <v>0</v>
          </cell>
          <cell r="AC57" t="str">
            <v>DNPGMP</v>
          </cell>
          <cell r="AF57">
            <v>0</v>
          </cell>
          <cell r="AG57">
            <v>0</v>
          </cell>
          <cell r="AH57">
            <v>0</v>
          </cell>
          <cell r="AI57">
            <v>0</v>
          </cell>
          <cell r="AJ57">
            <v>0</v>
          </cell>
          <cell r="AK57">
            <v>0</v>
          </cell>
          <cell r="AL57">
            <v>0</v>
          </cell>
          <cell r="AM57">
            <v>0</v>
          </cell>
          <cell r="AN57">
            <v>0</v>
          </cell>
          <cell r="AO57">
            <v>0</v>
          </cell>
        </row>
        <row r="58">
          <cell r="G58" t="str">
            <v>DNPGMU</v>
          </cell>
          <cell r="J58">
            <v>1.0000000000000002</v>
          </cell>
          <cell r="K58">
            <v>1.5922346070298576E-2</v>
          </cell>
          <cell r="L58">
            <v>0.24480882992771621</v>
          </cell>
          <cell r="M58">
            <v>7.5456845690556662E-2</v>
          </cell>
          <cell r="N58">
            <v>0</v>
          </cell>
          <cell r="O58">
            <v>0.14464784869978539</v>
          </cell>
          <cell r="P58">
            <v>0.42073507527106258</v>
          </cell>
          <cell r="Q58">
            <v>6.2743728513989586E-2</v>
          </cell>
          <cell r="R58">
            <v>3.2493885251505601E-2</v>
          </cell>
          <cell r="S58">
            <v>3.1914405750854799E-3</v>
          </cell>
          <cell r="AC58" t="str">
            <v>DNPGMU</v>
          </cell>
          <cell r="AF58">
            <v>1.0000000000000004</v>
          </cell>
          <cell r="AG58">
            <v>1.592234607029858E-2</v>
          </cell>
          <cell r="AH58">
            <v>0.24480882992771624</v>
          </cell>
          <cell r="AI58">
            <v>7.545684569055669E-2</v>
          </cell>
          <cell r="AJ58">
            <v>0</v>
          </cell>
          <cell r="AK58">
            <v>0.14464784869978539</v>
          </cell>
          <cell r="AL58">
            <v>0.42073507527106263</v>
          </cell>
          <cell r="AM58">
            <v>6.2743728513989599E-2</v>
          </cell>
          <cell r="AN58">
            <v>3.2493885251505601E-2</v>
          </cell>
          <cell r="AO58">
            <v>3.1914405750854799E-3</v>
          </cell>
        </row>
        <row r="59">
          <cell r="G59" t="str">
            <v>DNPIP</v>
          </cell>
          <cell r="J59">
            <v>0</v>
          </cell>
          <cell r="K59">
            <v>0</v>
          </cell>
          <cell r="L59">
            <v>0</v>
          </cell>
          <cell r="M59">
            <v>0</v>
          </cell>
          <cell r="N59">
            <v>0</v>
          </cell>
          <cell r="O59">
            <v>0</v>
          </cell>
          <cell r="P59">
            <v>0</v>
          </cell>
          <cell r="Q59">
            <v>0</v>
          </cell>
          <cell r="R59">
            <v>0</v>
          </cell>
          <cell r="S59">
            <v>0</v>
          </cell>
          <cell r="AC59" t="str">
            <v>DNPIP</v>
          </cell>
          <cell r="AF59">
            <v>0</v>
          </cell>
          <cell r="AG59">
            <v>0</v>
          </cell>
          <cell r="AH59">
            <v>0</v>
          </cell>
          <cell r="AI59">
            <v>0</v>
          </cell>
          <cell r="AJ59">
            <v>0</v>
          </cell>
          <cell r="AK59">
            <v>0</v>
          </cell>
          <cell r="AL59">
            <v>0</v>
          </cell>
          <cell r="AM59">
            <v>0</v>
          </cell>
          <cell r="AN59">
            <v>0</v>
          </cell>
          <cell r="AO59">
            <v>0</v>
          </cell>
        </row>
        <row r="60">
          <cell r="G60" t="str">
            <v>DNPIU</v>
          </cell>
          <cell r="J60">
            <v>0</v>
          </cell>
          <cell r="K60">
            <v>0</v>
          </cell>
          <cell r="L60">
            <v>0</v>
          </cell>
          <cell r="M60">
            <v>0</v>
          </cell>
          <cell r="N60">
            <v>0</v>
          </cell>
          <cell r="O60">
            <v>0</v>
          </cell>
          <cell r="P60">
            <v>0</v>
          </cell>
          <cell r="Q60">
            <v>0</v>
          </cell>
          <cell r="R60">
            <v>0</v>
          </cell>
          <cell r="S60">
            <v>0</v>
          </cell>
          <cell r="AC60" t="str">
            <v>DNPIU</v>
          </cell>
          <cell r="AF60">
            <v>0</v>
          </cell>
          <cell r="AG60">
            <v>0</v>
          </cell>
          <cell r="AH60">
            <v>0</v>
          </cell>
          <cell r="AI60">
            <v>0</v>
          </cell>
          <cell r="AJ60">
            <v>0</v>
          </cell>
          <cell r="AK60">
            <v>0</v>
          </cell>
          <cell r="AL60">
            <v>0</v>
          </cell>
          <cell r="AM60">
            <v>0</v>
          </cell>
          <cell r="AN60">
            <v>0</v>
          </cell>
          <cell r="AO60">
            <v>0</v>
          </cell>
        </row>
        <row r="61">
          <cell r="G61" t="str">
            <v>DNPPSP</v>
          </cell>
          <cell r="J61">
            <v>0</v>
          </cell>
          <cell r="K61">
            <v>0</v>
          </cell>
          <cell r="L61">
            <v>0</v>
          </cell>
          <cell r="M61">
            <v>0</v>
          </cell>
          <cell r="N61">
            <v>0</v>
          </cell>
          <cell r="O61">
            <v>0</v>
          </cell>
          <cell r="P61">
            <v>0</v>
          </cell>
          <cell r="Q61">
            <v>0</v>
          </cell>
          <cell r="R61">
            <v>0</v>
          </cell>
          <cell r="S61">
            <v>0</v>
          </cell>
          <cell r="AC61" t="str">
            <v>DNPPSP</v>
          </cell>
          <cell r="AF61">
            <v>0</v>
          </cell>
          <cell r="AG61">
            <v>0</v>
          </cell>
          <cell r="AH61">
            <v>0</v>
          </cell>
          <cell r="AI61">
            <v>0</v>
          </cell>
          <cell r="AJ61">
            <v>0</v>
          </cell>
          <cell r="AK61">
            <v>0</v>
          </cell>
          <cell r="AL61">
            <v>0</v>
          </cell>
          <cell r="AM61">
            <v>0</v>
          </cell>
          <cell r="AN61">
            <v>0</v>
          </cell>
          <cell r="AO61">
            <v>0</v>
          </cell>
        </row>
        <row r="62">
          <cell r="G62" t="str">
            <v>DNPPSU</v>
          </cell>
          <cell r="J62">
            <v>0</v>
          </cell>
          <cell r="K62">
            <v>0</v>
          </cell>
          <cell r="L62">
            <v>0</v>
          </cell>
          <cell r="M62">
            <v>0</v>
          </cell>
          <cell r="N62">
            <v>0</v>
          </cell>
          <cell r="O62">
            <v>0</v>
          </cell>
          <cell r="P62">
            <v>0</v>
          </cell>
          <cell r="Q62">
            <v>0</v>
          </cell>
          <cell r="R62">
            <v>0</v>
          </cell>
          <cell r="S62">
            <v>0</v>
          </cell>
          <cell r="AC62" t="str">
            <v>DNPPSU</v>
          </cell>
          <cell r="AF62">
            <v>0</v>
          </cell>
          <cell r="AG62">
            <v>0</v>
          </cell>
          <cell r="AH62">
            <v>0</v>
          </cell>
          <cell r="AI62">
            <v>0</v>
          </cell>
          <cell r="AJ62">
            <v>0</v>
          </cell>
          <cell r="AK62">
            <v>0</v>
          </cell>
          <cell r="AL62">
            <v>0</v>
          </cell>
          <cell r="AM62">
            <v>0</v>
          </cell>
          <cell r="AN62">
            <v>0</v>
          </cell>
          <cell r="AO62">
            <v>0</v>
          </cell>
        </row>
        <row r="63">
          <cell r="G63" t="str">
            <v>DNPPHP</v>
          </cell>
          <cell r="J63">
            <v>0</v>
          </cell>
          <cell r="K63">
            <v>0</v>
          </cell>
          <cell r="L63">
            <v>0</v>
          </cell>
          <cell r="M63">
            <v>0</v>
          </cell>
          <cell r="N63">
            <v>0</v>
          </cell>
          <cell r="O63">
            <v>0</v>
          </cell>
          <cell r="P63">
            <v>0</v>
          </cell>
          <cell r="Q63">
            <v>0</v>
          </cell>
          <cell r="R63">
            <v>0</v>
          </cell>
          <cell r="S63">
            <v>0</v>
          </cell>
          <cell r="AC63" t="str">
            <v>DNPPHP</v>
          </cell>
          <cell r="AF63">
            <v>0</v>
          </cell>
          <cell r="AG63">
            <v>0</v>
          </cell>
          <cell r="AH63">
            <v>0</v>
          </cell>
          <cell r="AI63">
            <v>0</v>
          </cell>
          <cell r="AJ63">
            <v>0</v>
          </cell>
          <cell r="AK63">
            <v>0</v>
          </cell>
          <cell r="AL63">
            <v>0</v>
          </cell>
          <cell r="AM63">
            <v>0</v>
          </cell>
          <cell r="AN63">
            <v>0</v>
          </cell>
          <cell r="AO63">
            <v>0</v>
          </cell>
        </row>
        <row r="64">
          <cell r="G64" t="str">
            <v>DNPPHU</v>
          </cell>
          <cell r="J64">
            <v>0</v>
          </cell>
          <cell r="K64">
            <v>0</v>
          </cell>
          <cell r="L64">
            <v>0</v>
          </cell>
          <cell r="M64">
            <v>0</v>
          </cell>
          <cell r="N64">
            <v>0</v>
          </cell>
          <cell r="O64">
            <v>0</v>
          </cell>
          <cell r="P64">
            <v>0</v>
          </cell>
          <cell r="Q64">
            <v>0</v>
          </cell>
          <cell r="R64">
            <v>0</v>
          </cell>
          <cell r="S64">
            <v>0</v>
          </cell>
          <cell r="AC64" t="str">
            <v>DNPPHU</v>
          </cell>
          <cell r="AF64">
            <v>0</v>
          </cell>
          <cell r="AG64">
            <v>0</v>
          </cell>
          <cell r="AH64">
            <v>0</v>
          </cell>
          <cell r="AI64">
            <v>0</v>
          </cell>
          <cell r="AJ64">
            <v>0</v>
          </cell>
          <cell r="AK64">
            <v>0</v>
          </cell>
          <cell r="AL64">
            <v>0</v>
          </cell>
          <cell r="AM64">
            <v>0</v>
          </cell>
          <cell r="AN64">
            <v>0</v>
          </cell>
          <cell r="AO64">
            <v>0</v>
          </cell>
        </row>
        <row r="65">
          <cell r="G65" t="str">
            <v>SNPPH-P</v>
          </cell>
          <cell r="J65">
            <v>1.0000000000000002</v>
          </cell>
          <cell r="K65">
            <v>1.6261867053105131E-2</v>
          </cell>
          <cell r="L65">
            <v>0.26406803466184109</v>
          </cell>
          <cell r="M65">
            <v>7.8920636793450613E-2</v>
          </cell>
          <cell r="N65">
            <v>0</v>
          </cell>
          <cell r="O65">
            <v>0.1303821265214575</v>
          </cell>
          <cell r="P65">
            <v>0.42261614286422922</v>
          </cell>
          <cell r="Q65">
            <v>5.574377574246029E-2</v>
          </cell>
          <cell r="R65">
            <v>2.8490464200093154E-2</v>
          </cell>
          <cell r="S65">
            <v>3.516952163363141E-3</v>
          </cell>
          <cell r="AC65" t="str">
            <v>SNPPH-P</v>
          </cell>
          <cell r="AF65">
            <v>1.0000000000000004</v>
          </cell>
          <cell r="AG65">
            <v>1.6261867053105131E-2</v>
          </cell>
          <cell r="AH65">
            <v>0.26406803466184126</v>
          </cell>
          <cell r="AI65">
            <v>7.8920636793450627E-2</v>
          </cell>
          <cell r="AJ65">
            <v>0</v>
          </cell>
          <cell r="AK65">
            <v>0.1303821265214575</v>
          </cell>
          <cell r="AL65">
            <v>0.42261614286422933</v>
          </cell>
          <cell r="AM65">
            <v>5.5743775742460304E-2</v>
          </cell>
          <cell r="AN65">
            <v>2.8490464200093171E-2</v>
          </cell>
          <cell r="AO65">
            <v>3.5169521633631406E-3</v>
          </cell>
        </row>
        <row r="66">
          <cell r="G66" t="str">
            <v>SNPPH-U</v>
          </cell>
          <cell r="J66">
            <v>1.0000000000000002</v>
          </cell>
          <cell r="K66">
            <v>1.6261867053105131E-2</v>
          </cell>
          <cell r="L66">
            <v>0.26406803466184109</v>
          </cell>
          <cell r="M66">
            <v>7.8920636793450613E-2</v>
          </cell>
          <cell r="N66">
            <v>0</v>
          </cell>
          <cell r="O66">
            <v>0.1303821265214575</v>
          </cell>
          <cell r="P66">
            <v>0.42261614286422922</v>
          </cell>
          <cell r="Q66">
            <v>5.574377574246029E-2</v>
          </cell>
          <cell r="R66">
            <v>2.8490464200093154E-2</v>
          </cell>
          <cell r="S66">
            <v>3.516952163363141E-3</v>
          </cell>
          <cell r="AC66" t="str">
            <v>SNPPH-U</v>
          </cell>
          <cell r="AF66">
            <v>1.0000000000000004</v>
          </cell>
          <cell r="AG66">
            <v>1.6261867053105131E-2</v>
          </cell>
          <cell r="AH66">
            <v>0.26406803466184126</v>
          </cell>
          <cell r="AI66">
            <v>7.8920636793450627E-2</v>
          </cell>
          <cell r="AJ66">
            <v>0</v>
          </cell>
          <cell r="AK66">
            <v>0.1303821265214575</v>
          </cell>
          <cell r="AL66">
            <v>0.42261614286422933</v>
          </cell>
          <cell r="AM66">
            <v>5.5743775742460304E-2</v>
          </cell>
          <cell r="AN66">
            <v>2.8490464200093171E-2</v>
          </cell>
          <cell r="AO66">
            <v>3.5169521633631406E-3</v>
          </cell>
        </row>
        <row r="67">
          <cell r="G67" t="str">
            <v>CN</v>
          </cell>
          <cell r="J67">
            <v>1</v>
          </cell>
          <cell r="K67">
            <v>2.4810842402893836E-2</v>
          </cell>
          <cell r="L67">
            <v>0.30444869182449547</v>
          </cell>
          <cell r="M67">
            <v>6.9521011367884536E-2</v>
          </cell>
          <cell r="N67">
            <v>0</v>
          </cell>
          <cell r="O67">
            <v>6.6002179853728651E-2</v>
          </cell>
          <cell r="P67">
            <v>0.48812822173430004</v>
          </cell>
          <cell r="Q67">
            <v>3.85818313930529E-2</v>
          </cell>
          <cell r="R67">
            <v>8.5072214236445679E-3</v>
          </cell>
          <cell r="S67">
            <v>0</v>
          </cell>
          <cell r="T67">
            <v>0</v>
          </cell>
          <cell r="U67">
            <v>0</v>
          </cell>
          <cell r="AC67" t="str">
            <v>CN</v>
          </cell>
          <cell r="AF67">
            <v>0.99999999999999989</v>
          </cell>
          <cell r="AG67">
            <v>2.4845400216949795E-2</v>
          </cell>
          <cell r="AH67">
            <v>0.30617138298349927</v>
          </cell>
          <cell r="AI67">
            <v>6.9519952243298141E-2</v>
          </cell>
          <cell r="AJ67">
            <v>0</v>
          </cell>
          <cell r="AK67">
            <v>6.5784326678808749E-2</v>
          </cell>
          <cell r="AL67">
            <v>0.48674748914163923</v>
          </cell>
          <cell r="AM67">
            <v>3.8442372444208825E-2</v>
          </cell>
          <cell r="AN67">
            <v>8.489076291595881E-3</v>
          </cell>
          <cell r="AO67">
            <v>0</v>
          </cell>
          <cell r="AP67">
            <v>0</v>
          </cell>
          <cell r="AQ67">
            <v>0</v>
          </cell>
        </row>
        <row r="68">
          <cell r="G68" t="str">
            <v>CNP</v>
          </cell>
          <cell r="J68">
            <v>1</v>
          </cell>
          <cell r="K68">
            <v>5.3381593257205005E-2</v>
          </cell>
          <cell r="L68">
            <v>0.65503443900670655</v>
          </cell>
          <cell r="M68">
            <v>0.14957744245060722</v>
          </cell>
          <cell r="N68">
            <v>0</v>
          </cell>
          <cell r="O68">
            <v>0.14200652528548124</v>
          </cell>
          <cell r="P68">
            <v>0</v>
          </cell>
          <cell r="Q68">
            <v>0</v>
          </cell>
          <cell r="R68">
            <v>0</v>
          </cell>
          <cell r="S68">
            <v>0</v>
          </cell>
          <cell r="T68">
            <v>0</v>
          </cell>
          <cell r="U68">
            <v>0</v>
          </cell>
          <cell r="AC68" t="str">
            <v>CNP</v>
          </cell>
          <cell r="AF68">
            <v>1</v>
          </cell>
          <cell r="AG68">
            <v>0</v>
          </cell>
          <cell r="AH68">
            <v>0.69351814698442682</v>
          </cell>
          <cell r="AI68">
            <v>0.15747176626502801</v>
          </cell>
          <cell r="AJ68">
            <v>0</v>
          </cell>
          <cell r="AK68">
            <v>0.14901008675054522</v>
          </cell>
          <cell r="AL68">
            <v>0</v>
          </cell>
          <cell r="AM68">
            <v>0</v>
          </cell>
          <cell r="AN68">
            <v>0</v>
          </cell>
          <cell r="AO68">
            <v>0</v>
          </cell>
          <cell r="AP68">
            <v>0</v>
          </cell>
          <cell r="AQ68">
            <v>0</v>
          </cell>
        </row>
        <row r="69">
          <cell r="G69" t="str">
            <v>CNU</v>
          </cell>
          <cell r="J69">
            <v>0.99999999999999989</v>
          </cell>
          <cell r="K69">
            <v>0</v>
          </cell>
          <cell r="L69">
            <v>0</v>
          </cell>
          <cell r="M69">
            <v>0</v>
          </cell>
          <cell r="N69">
            <v>0</v>
          </cell>
          <cell r="O69">
            <v>0</v>
          </cell>
          <cell r="P69">
            <v>0.91201880982596972</v>
          </cell>
          <cell r="Q69">
            <v>7.2086296963078833E-2</v>
          </cell>
          <cell r="R69">
            <v>1.5894893210951413E-2</v>
          </cell>
          <cell r="S69">
            <v>0</v>
          </cell>
          <cell r="T69">
            <v>0</v>
          </cell>
          <cell r="U69">
            <v>0</v>
          </cell>
          <cell r="AC69" t="str">
            <v>CNU</v>
          </cell>
          <cell r="AF69">
            <v>1</v>
          </cell>
          <cell r="AG69">
            <v>0</v>
          </cell>
          <cell r="AH69">
            <v>0</v>
          </cell>
          <cell r="AI69">
            <v>0</v>
          </cell>
          <cell r="AJ69">
            <v>0</v>
          </cell>
          <cell r="AK69">
            <v>0</v>
          </cell>
          <cell r="AL69">
            <v>0.91206051915321751</v>
          </cell>
          <cell r="AM69">
            <v>7.2032770483883846E-2</v>
          </cell>
          <cell r="AN69">
            <v>1.5906710362898646E-2</v>
          </cell>
          <cell r="AO69">
            <v>0</v>
          </cell>
          <cell r="AP69">
            <v>0</v>
          </cell>
          <cell r="AQ69">
            <v>0</v>
          </cell>
        </row>
        <row r="70">
          <cell r="G70" t="str">
            <v>WBTAX</v>
          </cell>
          <cell r="J70">
            <v>1</v>
          </cell>
          <cell r="K70">
            <v>0</v>
          </cell>
          <cell r="L70">
            <v>0</v>
          </cell>
          <cell r="M70">
            <v>1</v>
          </cell>
          <cell r="N70">
            <v>0</v>
          </cell>
          <cell r="O70">
            <v>0</v>
          </cell>
          <cell r="P70">
            <v>0</v>
          </cell>
          <cell r="Q70">
            <v>0</v>
          </cell>
          <cell r="R70">
            <v>0</v>
          </cell>
          <cell r="S70">
            <v>0</v>
          </cell>
          <cell r="T70">
            <v>0</v>
          </cell>
          <cell r="U70">
            <v>0</v>
          </cell>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G71" t="str">
            <v>OPRV-ID</v>
          </cell>
          <cell r="J71">
            <v>0</v>
          </cell>
          <cell r="K71">
            <v>0</v>
          </cell>
          <cell r="L71">
            <v>0</v>
          </cell>
          <cell r="M71">
            <v>0</v>
          </cell>
          <cell r="N71">
            <v>0</v>
          </cell>
          <cell r="O71">
            <v>0</v>
          </cell>
          <cell r="P71">
            <v>0</v>
          </cell>
          <cell r="Q71">
            <v>0</v>
          </cell>
          <cell r="R71">
            <v>0</v>
          </cell>
          <cell r="S71">
            <v>0</v>
          </cell>
          <cell r="AC71" t="str">
            <v>OPRV-ID</v>
          </cell>
          <cell r="AF71">
            <v>0</v>
          </cell>
          <cell r="AG71">
            <v>0</v>
          </cell>
          <cell r="AH71">
            <v>0</v>
          </cell>
          <cell r="AI71">
            <v>0</v>
          </cell>
          <cell r="AJ71">
            <v>0</v>
          </cell>
          <cell r="AK71">
            <v>0</v>
          </cell>
          <cell r="AL71">
            <v>0</v>
          </cell>
          <cell r="AM71">
            <v>0</v>
          </cell>
          <cell r="AN71">
            <v>0</v>
          </cell>
          <cell r="AO71">
            <v>0</v>
          </cell>
        </row>
        <row r="72">
          <cell r="G72" t="str">
            <v>OPRV-WY</v>
          </cell>
          <cell r="J72">
            <v>0</v>
          </cell>
          <cell r="K72">
            <v>0</v>
          </cell>
          <cell r="L72">
            <v>0</v>
          </cell>
          <cell r="M72">
            <v>0</v>
          </cell>
          <cell r="N72">
            <v>0</v>
          </cell>
          <cell r="O72">
            <v>0</v>
          </cell>
          <cell r="P72">
            <v>0</v>
          </cell>
          <cell r="Q72">
            <v>0</v>
          </cell>
          <cell r="R72">
            <v>0</v>
          </cell>
          <cell r="S72">
            <v>0</v>
          </cell>
          <cell r="AC72" t="str">
            <v>OPRV-WY</v>
          </cell>
          <cell r="AF72">
            <v>0</v>
          </cell>
          <cell r="AG72">
            <v>0</v>
          </cell>
          <cell r="AH72">
            <v>0</v>
          </cell>
          <cell r="AI72">
            <v>0</v>
          </cell>
          <cell r="AJ72">
            <v>0</v>
          </cell>
          <cell r="AK72">
            <v>0</v>
          </cell>
          <cell r="AL72">
            <v>0</v>
          </cell>
          <cell r="AM72">
            <v>0</v>
          </cell>
          <cell r="AN72">
            <v>0</v>
          </cell>
          <cell r="AO72">
            <v>0</v>
          </cell>
        </row>
        <row r="73">
          <cell r="G73" t="str">
            <v>EXCTAX</v>
          </cell>
          <cell r="J73">
            <v>0</v>
          </cell>
          <cell r="K73">
            <v>-1.4214766703439595E-2</v>
          </cell>
          <cell r="L73">
            <v>6.6974073675878668E-2</v>
          </cell>
          <cell r="M73">
            <v>4.6192842888555926E-3</v>
          </cell>
          <cell r="N73">
            <v>0</v>
          </cell>
          <cell r="O73">
            <v>0.13269723704741646</v>
          </cell>
          <cell r="P73">
            <v>0.47607336101672182</v>
          </cell>
          <cell r="Q73">
            <v>3.6847584105588443E-2</v>
          </cell>
          <cell r="R73">
            <v>2.5086028620870341E-2</v>
          </cell>
          <cell r="S73">
            <v>7.4422465661832006E-3</v>
          </cell>
          <cell r="T73">
            <v>0.17558044840283149</v>
          </cell>
          <cell r="U73">
            <v>8.8894502979095333E-2</v>
          </cell>
          <cell r="AC73" t="str">
            <v>EXCTAX</v>
          </cell>
          <cell r="AF73">
            <v>0</v>
          </cell>
          <cell r="AG73">
            <v>-1.4241638758354011E-2</v>
          </cell>
          <cell r="AH73">
            <v>6.7620485612401166E-2</v>
          </cell>
          <cell r="AI73">
            <v>4.8813765591324927E-3</v>
          </cell>
          <cell r="AJ73">
            <v>0</v>
          </cell>
          <cell r="AK73">
            <v>0.13184721073906927</v>
          </cell>
          <cell r="AL73">
            <v>0.47597012452322224</v>
          </cell>
          <cell r="AM73">
            <v>3.6943020820979527E-2</v>
          </cell>
          <cell r="AN73">
            <v>2.5066745612938656E-2</v>
          </cell>
          <cell r="AO73">
            <v>7.4377235086845591E-3</v>
          </cell>
          <cell r="AP73">
            <v>0.17558044840283146</v>
          </cell>
          <cell r="AQ73">
            <v>8.8894502979095319E-2</v>
          </cell>
        </row>
        <row r="74">
          <cell r="G74" t="str">
            <v>INT</v>
          </cell>
          <cell r="J74">
            <v>0.99999999999999989</v>
          </cell>
          <cell r="K74">
            <v>2.1058656194040647E-2</v>
          </cell>
          <cell r="L74">
            <v>0.26789407083400768</v>
          </cell>
          <cell r="M74">
            <v>7.5474019583840382E-2</v>
          </cell>
          <cell r="N74">
            <v>0</v>
          </cell>
          <cell r="O74">
            <v>0.1197887326062774</v>
          </cell>
          <cell r="P74">
            <v>0.43354360636513423</v>
          </cell>
          <cell r="Q74">
            <v>5.3918648271371439E-2</v>
          </cell>
          <cell r="R74">
            <v>2.5732363103788826E-2</v>
          </cell>
          <cell r="S74">
            <v>2.5899030415392644E-3</v>
          </cell>
          <cell r="U74">
            <v>0</v>
          </cell>
          <cell r="AC74" t="str">
            <v>INT</v>
          </cell>
          <cell r="AF74">
            <v>0.99999999999999989</v>
          </cell>
          <cell r="AG74">
            <v>2.1047949843482242E-2</v>
          </cell>
          <cell r="AH74">
            <v>0.26828902032825813</v>
          </cell>
          <cell r="AI74">
            <v>7.5691311058435434E-2</v>
          </cell>
          <cell r="AJ74">
            <v>0</v>
          </cell>
          <cell r="AK74">
            <v>0.11889981845843733</v>
          </cell>
          <cell r="AL74">
            <v>0.43375495557640675</v>
          </cell>
          <cell r="AM74">
            <v>5.3971213083305013E-2</v>
          </cell>
          <cell r="AN74">
            <v>2.5760313707627564E-2</v>
          </cell>
          <cell r="AO74">
            <v>2.5854179440474539E-3</v>
          </cell>
          <cell r="AQ74">
            <v>0</v>
          </cell>
        </row>
        <row r="75">
          <cell r="G75" t="str">
            <v>CIAC</v>
          </cell>
          <cell r="J75">
            <v>1</v>
          </cell>
          <cell r="K75">
            <v>3.5290488500061189E-2</v>
          </cell>
          <cell r="L75">
            <v>0.27416948840194338</v>
          </cell>
          <cell r="M75">
            <v>6.4589887338230109E-2</v>
          </cell>
          <cell r="N75">
            <v>0</v>
          </cell>
          <cell r="O75">
            <v>8.6988664254605844E-2</v>
          </cell>
          <cell r="P75">
            <v>0.47511203490139098</v>
          </cell>
          <cell r="Q75">
            <v>4.6397629264812848E-2</v>
          </cell>
          <cell r="R75">
            <v>1.7451807338955697E-2</v>
          </cell>
          <cell r="S75">
            <v>0</v>
          </cell>
          <cell r="AC75" t="str">
            <v>CIAC</v>
          </cell>
          <cell r="AF75">
            <v>1.0000000000000002</v>
          </cell>
          <cell r="AG75">
            <v>3.5277724124551844E-2</v>
          </cell>
          <cell r="AH75">
            <v>0.27644739875767854</v>
          </cell>
          <cell r="AI75">
            <v>6.5620671076938808E-2</v>
          </cell>
          <cell r="AJ75">
            <v>0</v>
          </cell>
          <cell r="AK75">
            <v>8.429178456634609E-2</v>
          </cell>
          <cell r="AL75">
            <v>0.47431746716845963</v>
          </cell>
          <cell r="AM75">
            <v>4.6494583000800949E-2</v>
          </cell>
          <cell r="AN75">
            <v>1.7550371305224192E-2</v>
          </cell>
          <cell r="AO75">
            <v>0</v>
          </cell>
        </row>
        <row r="76">
          <cell r="G76" t="str">
            <v>IDSIT</v>
          </cell>
          <cell r="J76">
            <v>1</v>
          </cell>
          <cell r="K76">
            <v>0</v>
          </cell>
          <cell r="L76">
            <v>0</v>
          </cell>
          <cell r="M76">
            <v>0</v>
          </cell>
          <cell r="N76">
            <v>0</v>
          </cell>
          <cell r="O76">
            <v>0</v>
          </cell>
          <cell r="P76">
            <v>0</v>
          </cell>
          <cell r="Q76">
            <v>1</v>
          </cell>
          <cell r="R76">
            <v>0</v>
          </cell>
          <cell r="S76">
            <v>0</v>
          </cell>
          <cell r="U76">
            <v>0</v>
          </cell>
          <cell r="AC76" t="str">
            <v>IDSIT</v>
          </cell>
          <cell r="AF76">
            <v>1</v>
          </cell>
          <cell r="AG76">
            <v>0</v>
          </cell>
          <cell r="AH76">
            <v>0</v>
          </cell>
          <cell r="AI76">
            <v>0</v>
          </cell>
          <cell r="AJ76">
            <v>0</v>
          </cell>
          <cell r="AK76">
            <v>0</v>
          </cell>
          <cell r="AL76">
            <v>0</v>
          </cell>
          <cell r="AM76">
            <v>1</v>
          </cell>
          <cell r="AN76">
            <v>0</v>
          </cell>
          <cell r="AO76">
            <v>0</v>
          </cell>
          <cell r="AQ76">
            <v>0</v>
          </cell>
        </row>
        <row r="77">
          <cell r="G77" t="str">
            <v>DONOTUSE</v>
          </cell>
          <cell r="J77">
            <v>0</v>
          </cell>
          <cell r="K77">
            <v>0</v>
          </cell>
          <cell r="L77">
            <v>0</v>
          </cell>
          <cell r="M77">
            <v>0</v>
          </cell>
          <cell r="N77">
            <v>0</v>
          </cell>
          <cell r="O77">
            <v>0</v>
          </cell>
          <cell r="P77">
            <v>0</v>
          </cell>
          <cell r="Q77">
            <v>0</v>
          </cell>
          <cell r="R77">
            <v>0</v>
          </cell>
          <cell r="S77">
            <v>0</v>
          </cell>
          <cell r="T77">
            <v>0</v>
          </cell>
          <cell r="U77">
            <v>0</v>
          </cell>
          <cell r="AC77" t="str">
            <v>DONOTUSE</v>
          </cell>
          <cell r="AF77">
            <v>0</v>
          </cell>
          <cell r="AG77">
            <v>0</v>
          </cell>
          <cell r="AH77">
            <v>0</v>
          </cell>
          <cell r="AI77">
            <v>0</v>
          </cell>
          <cell r="AJ77">
            <v>0</v>
          </cell>
          <cell r="AK77">
            <v>0</v>
          </cell>
          <cell r="AL77">
            <v>0</v>
          </cell>
          <cell r="AM77">
            <v>0</v>
          </cell>
          <cell r="AN77">
            <v>0</v>
          </cell>
          <cell r="AO77">
            <v>0</v>
          </cell>
        </row>
        <row r="78">
          <cell r="G78" t="str">
            <v>BADDEBT</v>
          </cell>
          <cell r="J78">
            <v>0.99999999999999989</v>
          </cell>
          <cell r="K78">
            <v>3.1879665876691964E-2</v>
          </cell>
          <cell r="L78">
            <v>0.49674295466411439</v>
          </cell>
          <cell r="M78">
            <v>0.14189083634447555</v>
          </cell>
          <cell r="N78">
            <v>0</v>
          </cell>
          <cell r="O78">
            <v>5.4206175508683348E-2</v>
          </cell>
          <cell r="P78">
            <v>0.2530278512872815</v>
          </cell>
          <cell r="Q78">
            <v>2.1872937839038788E-2</v>
          </cell>
          <cell r="R78">
            <v>3.7957847971431606E-4</v>
          </cell>
          <cell r="S78">
            <v>0</v>
          </cell>
          <cell r="T78">
            <v>0</v>
          </cell>
          <cell r="U78">
            <v>0</v>
          </cell>
          <cell r="AC78" t="str">
            <v>BADDEBT</v>
          </cell>
          <cell r="AF78">
            <v>1</v>
          </cell>
          <cell r="AG78">
            <v>3.1881207790540024E-2</v>
          </cell>
          <cell r="AH78">
            <v>0.49681981836127109</v>
          </cell>
          <cell r="AI78">
            <v>0.14189078908804711</v>
          </cell>
          <cell r="AJ78">
            <v>0</v>
          </cell>
          <cell r="AK78">
            <v>5.4196455251878092E-2</v>
          </cell>
          <cell r="AL78">
            <v>0.25296624522904992</v>
          </cell>
          <cell r="AM78">
            <v>2.1866715405984716E-2</v>
          </cell>
          <cell r="AN78">
            <v>3.7876887322892317E-4</v>
          </cell>
          <cell r="AO78">
            <v>0</v>
          </cell>
          <cell r="AP78">
            <v>0</v>
          </cell>
          <cell r="AQ78">
            <v>0</v>
          </cell>
        </row>
        <row r="79">
          <cell r="G79" t="str">
            <v>DONOTUSE</v>
          </cell>
          <cell r="J79">
            <v>0</v>
          </cell>
          <cell r="K79">
            <v>0</v>
          </cell>
          <cell r="L79">
            <v>0</v>
          </cell>
          <cell r="M79">
            <v>0</v>
          </cell>
          <cell r="N79">
            <v>0</v>
          </cell>
          <cell r="O79">
            <v>0</v>
          </cell>
          <cell r="P79">
            <v>0</v>
          </cell>
          <cell r="Q79">
            <v>0</v>
          </cell>
          <cell r="R79">
            <v>0</v>
          </cell>
          <cell r="S79">
            <v>0</v>
          </cell>
          <cell r="T79">
            <v>0</v>
          </cell>
          <cell r="U79">
            <v>0</v>
          </cell>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G80" t="str">
            <v>DONOTUSE</v>
          </cell>
          <cell r="J80">
            <v>0</v>
          </cell>
          <cell r="K80">
            <v>0</v>
          </cell>
          <cell r="L80">
            <v>0</v>
          </cell>
          <cell r="M80">
            <v>0</v>
          </cell>
          <cell r="N80">
            <v>0</v>
          </cell>
          <cell r="O80">
            <v>0</v>
          </cell>
          <cell r="P80">
            <v>0</v>
          </cell>
          <cell r="Q80">
            <v>0</v>
          </cell>
          <cell r="R80">
            <v>0</v>
          </cell>
          <cell r="S80">
            <v>0</v>
          </cell>
          <cell r="T80">
            <v>0</v>
          </cell>
          <cell r="U80">
            <v>0</v>
          </cell>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G81" t="str">
            <v>ITC84</v>
          </cell>
          <cell r="J81">
            <v>0.99999999999999989</v>
          </cell>
          <cell r="K81">
            <v>3.2870000000000003E-2</v>
          </cell>
          <cell r="L81">
            <v>0.70975999999999995</v>
          </cell>
          <cell r="M81">
            <v>0.14180000000000001</v>
          </cell>
          <cell r="N81">
            <v>0</v>
          </cell>
          <cell r="O81">
            <v>0.10946</v>
          </cell>
          <cell r="U81">
            <v>6.11E-3</v>
          </cell>
          <cell r="AC81" t="str">
            <v>ITC84</v>
          </cell>
          <cell r="AF81">
            <v>0.99999999999999989</v>
          </cell>
          <cell r="AG81">
            <v>3.2870000000000003E-2</v>
          </cell>
          <cell r="AH81">
            <v>0.70975999999999995</v>
          </cell>
          <cell r="AI81">
            <v>0.14180000000000001</v>
          </cell>
          <cell r="AJ81">
            <v>0</v>
          </cell>
          <cell r="AK81">
            <v>0.10946</v>
          </cell>
          <cell r="AQ81">
            <v>6.11E-3</v>
          </cell>
        </row>
        <row r="82">
          <cell r="G82" t="str">
            <v>ITC85</v>
          </cell>
          <cell r="J82">
            <v>1</v>
          </cell>
          <cell r="K82">
            <v>5.4199999999999998E-2</v>
          </cell>
          <cell r="L82">
            <v>0.67689999999999995</v>
          </cell>
          <cell r="M82">
            <v>0.1336</v>
          </cell>
          <cell r="N82">
            <v>0</v>
          </cell>
          <cell r="O82">
            <v>0.11609999999999999</v>
          </cell>
          <cell r="U82">
            <v>1.9199999999999998E-2</v>
          </cell>
          <cell r="AC82" t="str">
            <v>ITC85</v>
          </cell>
          <cell r="AF82">
            <v>1</v>
          </cell>
          <cell r="AG82">
            <v>5.4199999999999998E-2</v>
          </cell>
          <cell r="AH82">
            <v>0.67689999999999995</v>
          </cell>
          <cell r="AI82">
            <v>0.1336</v>
          </cell>
          <cell r="AJ82">
            <v>0</v>
          </cell>
          <cell r="AK82">
            <v>0.11609999999999999</v>
          </cell>
          <cell r="AQ82">
            <v>1.9199999999999998E-2</v>
          </cell>
        </row>
        <row r="83">
          <cell r="G83" t="str">
            <v>ITC86</v>
          </cell>
          <cell r="J83">
            <v>0.99999999999999989</v>
          </cell>
          <cell r="K83">
            <v>4.7890000000000002E-2</v>
          </cell>
          <cell r="L83">
            <v>0.64607999999999999</v>
          </cell>
          <cell r="M83">
            <v>0.13125999999999999</v>
          </cell>
          <cell r="N83">
            <v>0</v>
          </cell>
          <cell r="O83">
            <v>0.155</v>
          </cell>
          <cell r="U83">
            <v>1.9769999999999999E-2</v>
          </cell>
          <cell r="AC83" t="str">
            <v>ITC86</v>
          </cell>
          <cell r="AF83">
            <v>0.99999999999999989</v>
          </cell>
          <cell r="AG83">
            <v>4.7890000000000002E-2</v>
          </cell>
          <cell r="AH83">
            <v>0.64607999999999999</v>
          </cell>
          <cell r="AI83">
            <v>0.13125999999999999</v>
          </cell>
          <cell r="AJ83">
            <v>0</v>
          </cell>
          <cell r="AK83">
            <v>0.155</v>
          </cell>
          <cell r="AQ83">
            <v>1.9769999999999999E-2</v>
          </cell>
        </row>
        <row r="84">
          <cell r="G84" t="str">
            <v>ITC88</v>
          </cell>
          <cell r="J84">
            <v>1</v>
          </cell>
          <cell r="K84">
            <v>4.2700000000000002E-2</v>
          </cell>
          <cell r="L84">
            <v>0.61199999999999999</v>
          </cell>
          <cell r="M84">
            <v>0.14960000000000001</v>
          </cell>
          <cell r="N84">
            <v>0</v>
          </cell>
          <cell r="O84">
            <v>0.1671</v>
          </cell>
          <cell r="U84">
            <v>2.86E-2</v>
          </cell>
          <cell r="AC84" t="str">
            <v>ITC88</v>
          </cell>
          <cell r="AF84">
            <v>1</v>
          </cell>
          <cell r="AG84">
            <v>4.2700000000000002E-2</v>
          </cell>
          <cell r="AH84">
            <v>0.61199999999999999</v>
          </cell>
          <cell r="AI84">
            <v>0.14960000000000001</v>
          </cell>
          <cell r="AJ84">
            <v>0</v>
          </cell>
          <cell r="AK84">
            <v>0.1671</v>
          </cell>
          <cell r="AQ84">
            <v>2.86E-2</v>
          </cell>
        </row>
        <row r="85">
          <cell r="G85" t="str">
            <v>ITC89</v>
          </cell>
          <cell r="J85">
            <v>1</v>
          </cell>
          <cell r="K85">
            <v>4.8806000000000002E-2</v>
          </cell>
          <cell r="L85">
            <v>0.563558</v>
          </cell>
          <cell r="M85">
            <v>0.15268799999999999</v>
          </cell>
          <cell r="N85">
            <v>0</v>
          </cell>
          <cell r="O85">
            <v>0.20677599999999999</v>
          </cell>
          <cell r="U85">
            <v>2.8171999999999999E-2</v>
          </cell>
          <cell r="AC85" t="str">
            <v>ITC89</v>
          </cell>
          <cell r="AF85">
            <v>1</v>
          </cell>
          <cell r="AG85">
            <v>4.8806000000000002E-2</v>
          </cell>
          <cell r="AH85">
            <v>0.563558</v>
          </cell>
          <cell r="AI85">
            <v>0.15268799999999999</v>
          </cell>
          <cell r="AJ85">
            <v>0</v>
          </cell>
          <cell r="AK85">
            <v>0.20677599999999999</v>
          </cell>
          <cell r="AQ85">
            <v>2.8171999999999999E-2</v>
          </cell>
        </row>
        <row r="86">
          <cell r="G86" t="str">
            <v>ITC90</v>
          </cell>
          <cell r="J86">
            <v>1</v>
          </cell>
          <cell r="K86">
            <v>1.5047E-2</v>
          </cell>
          <cell r="L86">
            <v>0.159356</v>
          </cell>
          <cell r="M86">
            <v>3.9132E-2</v>
          </cell>
          <cell r="N86">
            <v>0</v>
          </cell>
          <cell r="O86">
            <v>3.8051000000000001E-2</v>
          </cell>
          <cell r="P86">
            <v>0.46935500000000002</v>
          </cell>
          <cell r="Q86">
            <v>0.13981499999999999</v>
          </cell>
          <cell r="R86">
            <v>0.135384</v>
          </cell>
          <cell r="U86">
            <v>3.8600000000000001E-3</v>
          </cell>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G87" t="str">
            <v>OTHER</v>
          </cell>
          <cell r="J87">
            <v>1</v>
          </cell>
          <cell r="K87">
            <v>0</v>
          </cell>
          <cell r="L87">
            <v>0</v>
          </cell>
          <cell r="M87">
            <v>0</v>
          </cell>
          <cell r="N87">
            <v>0</v>
          </cell>
          <cell r="O87">
            <v>0</v>
          </cell>
          <cell r="P87">
            <v>0</v>
          </cell>
          <cell r="Q87">
            <v>0</v>
          </cell>
          <cell r="R87">
            <v>0</v>
          </cell>
          <cell r="S87">
            <v>0</v>
          </cell>
          <cell r="T87">
            <v>1</v>
          </cell>
          <cell r="U87">
            <v>0</v>
          </cell>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G88" t="str">
            <v>NUTIL</v>
          </cell>
          <cell r="J88">
            <v>1</v>
          </cell>
          <cell r="K88">
            <v>0</v>
          </cell>
          <cell r="L88">
            <v>0</v>
          </cell>
          <cell r="M88">
            <v>0</v>
          </cell>
          <cell r="N88">
            <v>0</v>
          </cell>
          <cell r="O88">
            <v>0</v>
          </cell>
          <cell r="P88">
            <v>0</v>
          </cell>
          <cell r="Q88">
            <v>0</v>
          </cell>
          <cell r="R88">
            <v>0</v>
          </cell>
          <cell r="S88">
            <v>0</v>
          </cell>
          <cell r="T88">
            <v>0</v>
          </cell>
          <cell r="U88">
            <v>1</v>
          </cell>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G89" t="str">
            <v>SNPPS</v>
          </cell>
          <cell r="J89">
            <v>1.0000000000000002</v>
          </cell>
          <cell r="K89">
            <v>1.6261867053105127E-2</v>
          </cell>
          <cell r="L89">
            <v>0.26406803466184109</v>
          </cell>
          <cell r="M89">
            <v>7.8920636793450641E-2</v>
          </cell>
          <cell r="N89">
            <v>0</v>
          </cell>
          <cell r="O89">
            <v>0.13038212652145753</v>
          </cell>
          <cell r="P89">
            <v>0.42261614286422916</v>
          </cell>
          <cell r="Q89">
            <v>5.5743775742460269E-2</v>
          </cell>
          <cell r="R89">
            <v>2.8490464200093133E-2</v>
          </cell>
          <cell r="S89">
            <v>3.5169521633631401E-3</v>
          </cell>
          <cell r="AC89" t="str">
            <v>SNPPS</v>
          </cell>
          <cell r="AF89">
            <v>1.0000000000000004</v>
          </cell>
          <cell r="AG89">
            <v>1.6261867053105134E-2</v>
          </cell>
          <cell r="AH89">
            <v>0.26406803466184114</v>
          </cell>
          <cell r="AI89">
            <v>7.8920636793450669E-2</v>
          </cell>
          <cell r="AJ89">
            <v>0</v>
          </cell>
          <cell r="AK89">
            <v>0.13038212652145759</v>
          </cell>
          <cell r="AL89">
            <v>0.42261614286422927</v>
          </cell>
          <cell r="AM89">
            <v>5.5743775742460339E-2</v>
          </cell>
          <cell r="AN89">
            <v>2.8490464200093144E-2</v>
          </cell>
          <cell r="AO89">
            <v>3.5169521633631423E-3</v>
          </cell>
        </row>
        <row r="90">
          <cell r="G90" t="str">
            <v>SNPT</v>
          </cell>
          <cell r="J90">
            <v>1</v>
          </cell>
          <cell r="K90">
            <v>1.6261867053105127E-2</v>
          </cell>
          <cell r="L90">
            <v>0.26406803466184098</v>
          </cell>
          <cell r="M90">
            <v>7.8920636793450613E-2</v>
          </cell>
          <cell r="N90">
            <v>0</v>
          </cell>
          <cell r="O90">
            <v>0.1303821265214575</v>
          </cell>
          <cell r="P90">
            <v>0.42261614286422922</v>
          </cell>
          <cell r="Q90">
            <v>5.5743775742460262E-2</v>
          </cell>
          <cell r="R90">
            <v>2.849046420009313E-2</v>
          </cell>
          <cell r="S90">
            <v>3.5169521633631401E-3</v>
          </cell>
          <cell r="AC90" t="str">
            <v>SNPT</v>
          </cell>
          <cell r="AF90">
            <v>0.99999999999999967</v>
          </cell>
          <cell r="AG90">
            <v>1.6261867053105124E-2</v>
          </cell>
          <cell r="AH90">
            <v>0.26406803466184087</v>
          </cell>
          <cell r="AI90">
            <v>7.8920636793450558E-2</v>
          </cell>
          <cell r="AJ90">
            <v>0</v>
          </cell>
          <cell r="AK90">
            <v>0.1303821265214575</v>
          </cell>
          <cell r="AL90">
            <v>0.42261614286422911</v>
          </cell>
          <cell r="AM90">
            <v>5.5743775742460276E-2</v>
          </cell>
          <cell r="AN90">
            <v>2.8490464200093126E-2</v>
          </cell>
          <cell r="AO90">
            <v>3.5169521633631397E-3</v>
          </cell>
        </row>
        <row r="91">
          <cell r="G91" t="str">
            <v>SNPP</v>
          </cell>
          <cell r="J91">
            <v>1.0000000000000002</v>
          </cell>
          <cell r="K91">
            <v>1.6261867053105131E-2</v>
          </cell>
          <cell r="L91">
            <v>0.26406803466184114</v>
          </cell>
          <cell r="M91">
            <v>7.8920636793450627E-2</v>
          </cell>
          <cell r="N91">
            <v>0</v>
          </cell>
          <cell r="O91">
            <v>0.1303821265214575</v>
          </cell>
          <cell r="P91">
            <v>0.42261614286422927</v>
          </cell>
          <cell r="Q91">
            <v>5.5743775742460262E-2</v>
          </cell>
          <cell r="R91">
            <v>2.849046420009314E-2</v>
          </cell>
          <cell r="S91">
            <v>3.5169521633631393E-3</v>
          </cell>
          <cell r="AC91" t="str">
            <v>SNPP</v>
          </cell>
          <cell r="AF91">
            <v>1.0000000000000002</v>
          </cell>
          <cell r="AG91">
            <v>1.6261867053105134E-2</v>
          </cell>
          <cell r="AH91">
            <v>0.26406803466184114</v>
          </cell>
          <cell r="AI91">
            <v>7.8920636793450641E-2</v>
          </cell>
          <cell r="AJ91">
            <v>0</v>
          </cell>
          <cell r="AK91">
            <v>0.13038212652145756</v>
          </cell>
          <cell r="AL91">
            <v>0.42261614286422922</v>
          </cell>
          <cell r="AM91">
            <v>5.5743775742460311E-2</v>
          </cell>
          <cell r="AN91">
            <v>2.8490464200093144E-2</v>
          </cell>
          <cell r="AO91">
            <v>3.5169521633631414E-3</v>
          </cell>
        </row>
        <row r="92">
          <cell r="G92" t="str">
            <v>SNPPH</v>
          </cell>
          <cell r="J92">
            <v>1.0000000000000002</v>
          </cell>
          <cell r="K92">
            <v>1.6261867053105131E-2</v>
          </cell>
          <cell r="L92">
            <v>0.26406803466184109</v>
          </cell>
          <cell r="M92">
            <v>7.8920636793450613E-2</v>
          </cell>
          <cell r="N92">
            <v>0</v>
          </cell>
          <cell r="O92">
            <v>0.1303821265214575</v>
          </cell>
          <cell r="P92">
            <v>0.42261614286422922</v>
          </cell>
          <cell r="Q92">
            <v>5.574377574246029E-2</v>
          </cell>
          <cell r="R92">
            <v>2.8490464200093154E-2</v>
          </cell>
          <cell r="S92">
            <v>3.516952163363141E-3</v>
          </cell>
          <cell r="AC92" t="str">
            <v>SNPPH</v>
          </cell>
          <cell r="AF92">
            <v>1.0000000000000004</v>
          </cell>
          <cell r="AG92">
            <v>1.6261867053105131E-2</v>
          </cell>
          <cell r="AH92">
            <v>0.26406803466184126</v>
          </cell>
          <cell r="AI92">
            <v>7.8920636793450627E-2</v>
          </cell>
          <cell r="AJ92">
            <v>0</v>
          </cell>
          <cell r="AK92">
            <v>0.1303821265214575</v>
          </cell>
          <cell r="AL92">
            <v>0.42261614286422933</v>
          </cell>
          <cell r="AM92">
            <v>5.5743775742460304E-2</v>
          </cell>
          <cell r="AN92">
            <v>2.8490464200093171E-2</v>
          </cell>
          <cell r="AO92">
            <v>3.5169521633631406E-3</v>
          </cell>
        </row>
        <row r="93">
          <cell r="G93" t="str">
            <v>SNPPN</v>
          </cell>
          <cell r="J93">
            <v>1.0000000000000002</v>
          </cell>
          <cell r="K93">
            <v>1.6261867053105131E-2</v>
          </cell>
          <cell r="L93">
            <v>0.26406803466184114</v>
          </cell>
          <cell r="M93">
            <v>7.8920636793450613E-2</v>
          </cell>
          <cell r="N93">
            <v>0</v>
          </cell>
          <cell r="O93">
            <v>0.13038212652145753</v>
          </cell>
          <cell r="P93">
            <v>0.42261614286422922</v>
          </cell>
          <cell r="Q93">
            <v>5.574377574246029E-2</v>
          </cell>
          <cell r="R93">
            <v>2.849046420009314E-2</v>
          </cell>
          <cell r="S93">
            <v>3.5169521633631397E-3</v>
          </cell>
          <cell r="AC93" t="str">
            <v>SNPPN</v>
          </cell>
          <cell r="AF93">
            <v>1.0000000000000002</v>
          </cell>
          <cell r="AG93">
            <v>1.6261867053105131E-2</v>
          </cell>
          <cell r="AH93">
            <v>0.26406803466184114</v>
          </cell>
          <cell r="AI93">
            <v>7.8920636793450613E-2</v>
          </cell>
          <cell r="AJ93">
            <v>0</v>
          </cell>
          <cell r="AK93">
            <v>0.13038212652145753</v>
          </cell>
          <cell r="AL93">
            <v>0.42261614286422922</v>
          </cell>
          <cell r="AM93">
            <v>5.574377574246029E-2</v>
          </cell>
          <cell r="AN93">
            <v>2.849046420009314E-2</v>
          </cell>
          <cell r="AO93">
            <v>3.5169521633631397E-3</v>
          </cell>
        </row>
        <row r="94">
          <cell r="G94" t="str">
            <v>SNPPO</v>
          </cell>
          <cell r="J94">
            <v>0.99999999999999989</v>
          </cell>
          <cell r="K94">
            <v>1.6261867053105127E-2</v>
          </cell>
          <cell r="L94">
            <v>0.26406803466184114</v>
          </cell>
          <cell r="M94">
            <v>7.8920636793450585E-2</v>
          </cell>
          <cell r="N94">
            <v>0</v>
          </cell>
          <cell r="O94">
            <v>0.13038212652145748</v>
          </cell>
          <cell r="P94">
            <v>0.42261614286422899</v>
          </cell>
          <cell r="Q94">
            <v>5.5743775742460255E-2</v>
          </cell>
          <cell r="R94">
            <v>2.8490464200093126E-2</v>
          </cell>
          <cell r="S94">
            <v>3.5169521633631384E-3</v>
          </cell>
          <cell r="AC94" t="str">
            <v>SNPPO</v>
          </cell>
          <cell r="AF94">
            <v>1.0000000000000002</v>
          </cell>
          <cell r="AG94">
            <v>1.6261867053105134E-2</v>
          </cell>
          <cell r="AH94">
            <v>0.26406803466184114</v>
          </cell>
          <cell r="AI94">
            <v>7.8920636793450585E-2</v>
          </cell>
          <cell r="AJ94">
            <v>0</v>
          </cell>
          <cell r="AK94">
            <v>0.13038212652145756</v>
          </cell>
          <cell r="AL94">
            <v>0.42261614286422922</v>
          </cell>
          <cell r="AM94">
            <v>5.5743775742460269E-2</v>
          </cell>
          <cell r="AN94">
            <v>2.849046420009314E-2</v>
          </cell>
          <cell r="AO94">
            <v>3.5169521633631393E-3</v>
          </cell>
        </row>
        <row r="95">
          <cell r="G95" t="str">
            <v>SNPG</v>
          </cell>
          <cell r="J95">
            <v>1.0000000000000002</v>
          </cell>
          <cell r="K95">
            <v>2.3609556900337083E-2</v>
          </cell>
          <cell r="L95">
            <v>0.29809249847831137</v>
          </cell>
          <cell r="M95">
            <v>7.7301282414076855E-2</v>
          </cell>
          <cell r="N95">
            <v>0</v>
          </cell>
          <cell r="O95">
            <v>0.1189955366959401</v>
          </cell>
          <cell r="P95">
            <v>0.39365802839759639</v>
          </cell>
          <cell r="Q95">
            <v>6.2350094443324879E-2</v>
          </cell>
          <cell r="R95">
            <v>2.4614324485054274E-2</v>
          </cell>
          <cell r="S95">
            <v>1.3786781853592179E-3</v>
          </cell>
          <cell r="AC95" t="str">
            <v>SNPG</v>
          </cell>
          <cell r="AF95">
            <v>1.0000000000000002</v>
          </cell>
          <cell r="AG95">
            <v>2.2516739778083699E-2</v>
          </cell>
          <cell r="AH95">
            <v>0.29530731592779985</v>
          </cell>
          <cell r="AI95">
            <v>7.7532707660173117E-2</v>
          </cell>
          <cell r="AJ95">
            <v>0</v>
          </cell>
          <cell r="AK95">
            <v>0.11555756785404095</v>
          </cell>
          <cell r="AL95">
            <v>0.39838264267123757</v>
          </cell>
          <cell r="AM95">
            <v>6.3940360030832144E-2</v>
          </cell>
          <cell r="AN95">
            <v>2.5348178155053417E-2</v>
          </cell>
          <cell r="AO95">
            <v>1.4144879227793424E-3</v>
          </cell>
        </row>
        <row r="96">
          <cell r="G96" t="str">
            <v>SNPI</v>
          </cell>
          <cell r="J96">
            <v>1.0000000000000004</v>
          </cell>
          <cell r="K96">
            <v>1.8717821757947849E-2</v>
          </cell>
          <cell r="L96">
            <v>0.26928100177043396</v>
          </cell>
          <cell r="M96">
            <v>7.7989769113444962E-2</v>
          </cell>
          <cell r="N96">
            <v>0</v>
          </cell>
          <cell r="O96">
            <v>0.12427336737495219</v>
          </cell>
          <cell r="P96">
            <v>0.42562059272988984</v>
          </cell>
          <cell r="Q96">
            <v>5.509344558026831E-2</v>
          </cell>
          <cell r="R96">
            <v>2.6046752523009982E-2</v>
          </cell>
          <cell r="S96">
            <v>2.9772491500533087E-3</v>
          </cell>
          <cell r="AC96" t="str">
            <v>SNPI</v>
          </cell>
          <cell r="AF96">
            <v>1</v>
          </cell>
          <cell r="AG96">
            <v>1.8805392770283317E-2</v>
          </cell>
          <cell r="AH96">
            <v>0.26974695790167608</v>
          </cell>
          <cell r="AI96">
            <v>7.7984108432687285E-2</v>
          </cell>
          <cell r="AJ96">
            <v>0</v>
          </cell>
          <cell r="AK96">
            <v>0.12374030540606341</v>
          </cell>
          <cell r="AL96">
            <v>0.42578672919733823</v>
          </cell>
          <cell r="AM96">
            <v>5.5064355901930116E-2</v>
          </cell>
          <cell r="AN96">
            <v>2.591982320075592E-2</v>
          </cell>
          <cell r="AO96">
            <v>2.9523271892656576E-3</v>
          </cell>
        </row>
        <row r="97">
          <cell r="G97" t="str">
            <v>TROJP</v>
          </cell>
          <cell r="J97">
            <v>1.0000000000000002</v>
          </cell>
          <cell r="K97">
            <v>1.6210291217419341E-2</v>
          </cell>
          <cell r="L97">
            <v>0.26114241406957234</v>
          </cell>
          <cell r="M97">
            <v>7.8394460416085013E-2</v>
          </cell>
          <cell r="N97">
            <v>0</v>
          </cell>
          <cell r="O97">
            <v>0.13254919889774061</v>
          </cell>
          <cell r="P97">
            <v>0.4223303943007764</v>
          </cell>
          <cell r="Q97">
            <v>5.6807122139988786E-2</v>
          </cell>
          <cell r="R97">
            <v>2.9098614496495666E-2</v>
          </cell>
          <cell r="S97">
            <v>3.4675044619219752E-3</v>
          </cell>
          <cell r="AC97" t="str">
            <v>TROJP</v>
          </cell>
          <cell r="AF97">
            <v>1.0000000000000002</v>
          </cell>
          <cell r="AG97">
            <v>1.6210291217419341E-2</v>
          </cell>
          <cell r="AH97">
            <v>0.26114241406957234</v>
          </cell>
          <cell r="AI97">
            <v>7.8394460416085013E-2</v>
          </cell>
          <cell r="AJ97">
            <v>0</v>
          </cell>
          <cell r="AK97">
            <v>0.13254919889774061</v>
          </cell>
          <cell r="AL97">
            <v>0.4223303943007764</v>
          </cell>
          <cell r="AM97">
            <v>5.6807122139988786E-2</v>
          </cell>
          <cell r="AN97">
            <v>2.9098614496495666E-2</v>
          </cell>
          <cell r="AO97">
            <v>3.4675044619219752E-3</v>
          </cell>
        </row>
        <row r="98">
          <cell r="G98" t="str">
            <v>TROJD</v>
          </cell>
          <cell r="J98">
            <v>1.0000000000000002</v>
          </cell>
          <cell r="K98">
            <v>1.6201181882486607E-2</v>
          </cell>
          <cell r="L98">
            <v>0.26062569034601607</v>
          </cell>
          <cell r="M98">
            <v>7.8301527033787205E-2</v>
          </cell>
          <cell r="N98">
            <v>0</v>
          </cell>
          <cell r="O98">
            <v>0.13293194767605043</v>
          </cell>
          <cell r="P98">
            <v>0.42227992532947561</v>
          </cell>
          <cell r="Q98">
            <v>5.6994930604084587E-2</v>
          </cell>
          <cell r="R98">
            <v>2.9206026129593055E-2</v>
          </cell>
          <cell r="S98">
            <v>3.4587709985065564E-3</v>
          </cell>
          <cell r="AC98" t="str">
            <v>TROJD</v>
          </cell>
          <cell r="AF98">
            <v>1.0000000000000002</v>
          </cell>
          <cell r="AG98">
            <v>1.6201181882486607E-2</v>
          </cell>
          <cell r="AH98">
            <v>0.26062569034601607</v>
          </cell>
          <cell r="AI98">
            <v>7.8301527033787205E-2</v>
          </cell>
          <cell r="AJ98">
            <v>0</v>
          </cell>
          <cell r="AK98">
            <v>0.13293194767605043</v>
          </cell>
          <cell r="AL98">
            <v>0.42227992532947561</v>
          </cell>
          <cell r="AM98">
            <v>5.6994930604084587E-2</v>
          </cell>
          <cell r="AN98">
            <v>2.9206026129593055E-2</v>
          </cell>
          <cell r="AO98">
            <v>3.4587709985065564E-3</v>
          </cell>
        </row>
        <row r="99">
          <cell r="G99" t="str">
            <v>IBT</v>
          </cell>
          <cell r="J99">
            <v>0</v>
          </cell>
          <cell r="K99">
            <v>-1.5643321936567148E-2</v>
          </cell>
          <cell r="L99">
            <v>5.8843117047097354E-2</v>
          </cell>
          <cell r="M99">
            <v>5.3240223898925352E-3</v>
          </cell>
          <cell r="N99">
            <v>0</v>
          </cell>
          <cell r="O99">
            <v>0.13370124649577697</v>
          </cell>
          <cell r="P99">
            <v>0.47595428360671871</v>
          </cell>
          <cell r="Q99">
            <v>3.5944428386375474E-2</v>
          </cell>
          <cell r="R99">
            <v>2.5243741771813041E-2</v>
          </cell>
          <cell r="S99">
            <v>7.513796869094402E-3</v>
          </cell>
          <cell r="T99">
            <v>0.1843404372712209</v>
          </cell>
          <cell r="U99">
            <v>8.8778248098579537E-2</v>
          </cell>
          <cell r="AC99" t="str">
            <v>IBT</v>
          </cell>
          <cell r="AF99">
            <v>0</v>
          </cell>
          <cell r="AG99">
            <v>-1.6369565596171066E-2</v>
          </cell>
          <cell r="AH99">
            <v>5.5897758987758929E-2</v>
          </cell>
          <cell r="AI99">
            <v>4.3030209322727575E-3</v>
          </cell>
          <cell r="AJ99">
            <v>0</v>
          </cell>
          <cell r="AK99">
            <v>0.13282801330566574</v>
          </cell>
          <cell r="AL99">
            <v>0.47656287200671393</v>
          </cell>
          <cell r="AM99">
            <v>3.5681208832474179E-2</v>
          </cell>
          <cell r="AN99">
            <v>2.5111100745793879E-2</v>
          </cell>
          <cell r="AO99">
            <v>7.6055118055733161E-3</v>
          </cell>
          <cell r="AP99">
            <v>0.18782112166016407</v>
          </cell>
          <cell r="AQ99">
            <v>9.0558957319755204E-2</v>
          </cell>
        </row>
        <row r="100">
          <cell r="G100" t="str">
            <v>DITEXP</v>
          </cell>
          <cell r="J100">
            <v>1</v>
          </cell>
          <cell r="K100">
            <v>1.9141955588282758E-2</v>
          </cell>
          <cell r="L100">
            <v>0.27398036455512026</v>
          </cell>
          <cell r="M100">
            <v>3.2100059840287035E-2</v>
          </cell>
          <cell r="N100">
            <v>0</v>
          </cell>
          <cell r="O100">
            <v>0.12117948257707835</v>
          </cell>
          <cell r="P100">
            <v>0.41769949533400635</v>
          </cell>
          <cell r="Q100">
            <v>4.9355006141802826E-2</v>
          </cell>
          <cell r="R100">
            <v>2.6508898015263672E-2</v>
          </cell>
          <cell r="S100">
            <v>3.2247311804357438E-3</v>
          </cell>
          <cell r="T100">
            <v>0</v>
          </cell>
          <cell r="U100">
            <v>5.6810006767722993E-2</v>
          </cell>
          <cell r="AC100" t="str">
            <v>DITEXP</v>
          </cell>
          <cell r="AF100">
            <v>1</v>
          </cell>
          <cell r="AG100">
            <v>1.9141955588282758E-2</v>
          </cell>
          <cell r="AH100">
            <v>0.27398036455512026</v>
          </cell>
          <cell r="AI100">
            <v>3.2100059840287035E-2</v>
          </cell>
          <cell r="AJ100">
            <v>0</v>
          </cell>
          <cell r="AK100">
            <v>0.12117948257707835</v>
          </cell>
          <cell r="AL100">
            <v>0.41769949533400635</v>
          </cell>
          <cell r="AM100">
            <v>4.9355006141802826E-2</v>
          </cell>
          <cell r="AN100">
            <v>2.6508898015263672E-2</v>
          </cell>
          <cell r="AO100">
            <v>3.2247311804357438E-3</v>
          </cell>
          <cell r="AP100">
            <v>0</v>
          </cell>
          <cell r="AQ100">
            <v>5.6810006767722993E-2</v>
          </cell>
        </row>
        <row r="101">
          <cell r="G101" t="str">
            <v>DITBAL</v>
          </cell>
          <cell r="J101">
            <v>1</v>
          </cell>
          <cell r="K101">
            <v>2.2669828708624634E-2</v>
          </cell>
          <cell r="L101">
            <v>0.27442633826101487</v>
          </cell>
          <cell r="M101">
            <v>6.2028765801155954E-2</v>
          </cell>
          <cell r="N101">
            <v>0</v>
          </cell>
          <cell r="O101">
            <v>0.11448021857710469</v>
          </cell>
          <cell r="P101">
            <v>0.42903841690328953</v>
          </cell>
          <cell r="Q101">
            <v>5.6471764427834338E-2</v>
          </cell>
          <cell r="R101">
            <v>2.3997872586686671E-2</v>
          </cell>
          <cell r="S101">
            <v>2.8151223152341541E-3</v>
          </cell>
          <cell r="T101">
            <v>0</v>
          </cell>
          <cell r="U101">
            <v>1.4071672419055162E-2</v>
          </cell>
          <cell r="AC101" t="str">
            <v>DITBAL</v>
          </cell>
          <cell r="AF101">
            <v>1</v>
          </cell>
          <cell r="AG101">
            <v>2.2669828708624634E-2</v>
          </cell>
          <cell r="AH101">
            <v>0.27442633826101487</v>
          </cell>
          <cell r="AI101">
            <v>6.2028765801155954E-2</v>
          </cell>
          <cell r="AJ101">
            <v>0</v>
          </cell>
          <cell r="AK101">
            <v>0.11448021857710469</v>
          </cell>
          <cell r="AL101">
            <v>0.42903841690328953</v>
          </cell>
          <cell r="AM101">
            <v>5.6471764427834338E-2</v>
          </cell>
          <cell r="AN101">
            <v>2.3997872586686671E-2</v>
          </cell>
          <cell r="AO101">
            <v>2.8151223152341541E-3</v>
          </cell>
          <cell r="AP101">
            <v>0</v>
          </cell>
          <cell r="AQ101">
            <v>1.4071672419055162E-2</v>
          </cell>
        </row>
        <row r="102">
          <cell r="G102" t="str">
            <v>TAXDEPR</v>
          </cell>
          <cell r="J102">
            <v>1</v>
          </cell>
          <cell r="K102">
            <v>2.1437534095258986E-2</v>
          </cell>
          <cell r="L102">
            <v>0.26438304916327005</v>
          </cell>
          <cell r="M102">
            <v>5.7470851403864646E-2</v>
          </cell>
          <cell r="N102">
            <v>0</v>
          </cell>
          <cell r="O102">
            <v>0.11895862122316664</v>
          </cell>
          <cell r="P102">
            <v>0.4271442349752308</v>
          </cell>
          <cell r="Q102">
            <v>5.4448269564300614E-2</v>
          </cell>
          <cell r="R102">
            <v>2.5769835517010824E-2</v>
          </cell>
          <cell r="S102">
            <v>2.8565814141287382E-3</v>
          </cell>
          <cell r="T102">
            <v>0</v>
          </cell>
          <cell r="U102">
            <v>2.7531022643768693E-2</v>
          </cell>
          <cell r="AC102" t="str">
            <v>TAXDEPR</v>
          </cell>
          <cell r="AF102">
            <v>1</v>
          </cell>
          <cell r="AG102">
            <v>2.1437534095258986E-2</v>
          </cell>
          <cell r="AH102">
            <v>0.26438304916327005</v>
          </cell>
          <cell r="AI102">
            <v>5.7470851403864646E-2</v>
          </cell>
          <cell r="AJ102">
            <v>0</v>
          </cell>
          <cell r="AK102">
            <v>0.11895862122316664</v>
          </cell>
          <cell r="AL102">
            <v>0.4271442349752308</v>
          </cell>
          <cell r="AM102">
            <v>5.4448269564300614E-2</v>
          </cell>
          <cell r="AN102">
            <v>2.5769835517010824E-2</v>
          </cell>
          <cell r="AO102">
            <v>2.8565814141287382E-3</v>
          </cell>
          <cell r="AP102">
            <v>0</v>
          </cell>
          <cell r="AQ102">
            <v>2.7531022643768693E-2</v>
          </cell>
        </row>
        <row r="103">
          <cell r="G103" t="str">
            <v>DONOTUSE</v>
          </cell>
          <cell r="J103">
            <v>0</v>
          </cell>
          <cell r="K103">
            <v>0</v>
          </cell>
          <cell r="L103">
            <v>0</v>
          </cell>
          <cell r="M103">
            <v>0</v>
          </cell>
          <cell r="N103">
            <v>0</v>
          </cell>
          <cell r="O103">
            <v>0</v>
          </cell>
          <cell r="P103">
            <v>0</v>
          </cell>
          <cell r="Q103">
            <v>0</v>
          </cell>
          <cell r="R103">
            <v>0</v>
          </cell>
          <cell r="S103">
            <v>0</v>
          </cell>
          <cell r="T103">
            <v>0</v>
          </cell>
          <cell r="U103">
            <v>0</v>
          </cell>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G104" t="str">
            <v>DONOTUSE</v>
          </cell>
          <cell r="J104">
            <v>0</v>
          </cell>
          <cell r="K104">
            <v>0</v>
          </cell>
          <cell r="L104">
            <v>0</v>
          </cell>
          <cell r="M104">
            <v>0</v>
          </cell>
          <cell r="N104">
            <v>0</v>
          </cell>
          <cell r="O104">
            <v>0</v>
          </cell>
          <cell r="P104">
            <v>0</v>
          </cell>
          <cell r="Q104">
            <v>0</v>
          </cell>
          <cell r="R104">
            <v>0</v>
          </cell>
          <cell r="S104">
            <v>0</v>
          </cell>
          <cell r="T104">
            <v>0</v>
          </cell>
          <cell r="U104">
            <v>0</v>
          </cell>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G105" t="str">
            <v>DONOTUSE</v>
          </cell>
          <cell r="J105">
            <v>0</v>
          </cell>
          <cell r="K105">
            <v>0</v>
          </cell>
          <cell r="L105">
            <v>0</v>
          </cell>
          <cell r="M105">
            <v>0</v>
          </cell>
          <cell r="N105">
            <v>0</v>
          </cell>
          <cell r="O105">
            <v>0</v>
          </cell>
          <cell r="P105">
            <v>0</v>
          </cell>
          <cell r="Q105">
            <v>0</v>
          </cell>
          <cell r="R105">
            <v>0</v>
          </cell>
          <cell r="S105">
            <v>0</v>
          </cell>
          <cell r="T105">
            <v>0</v>
          </cell>
          <cell r="U105">
            <v>0</v>
          </cell>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G106" t="str">
            <v>SCHMDEXP</v>
          </cell>
          <cell r="J106">
            <v>0.99999999999999989</v>
          </cell>
          <cell r="K106">
            <v>2.3837706086936774E-2</v>
          </cell>
          <cell r="L106">
            <v>0.28304544795235675</v>
          </cell>
          <cell r="M106">
            <v>8.0774300823777817E-2</v>
          </cell>
          <cell r="N106">
            <v>0</v>
          </cell>
          <cell r="O106">
            <v>0.11961372420554817</v>
          </cell>
          <cell r="P106">
            <v>0.41123968939724609</v>
          </cell>
          <cell r="Q106">
            <v>5.3529820970432664E-2</v>
          </cell>
          <cell r="R106">
            <v>2.5544816747817851E-2</v>
          </cell>
          <cell r="S106">
            <v>2.4144938158838039E-3</v>
          </cell>
          <cell r="T106">
            <v>0</v>
          </cell>
          <cell r="U106">
            <v>0</v>
          </cell>
          <cell r="AC106" t="str">
            <v>SCHMDEXP</v>
          </cell>
          <cell r="AF106">
            <v>0.99999999999999989</v>
          </cell>
          <cell r="AG106">
            <v>2.3836856789093329E-2</v>
          </cell>
          <cell r="AH106">
            <v>0.283057886341471</v>
          </cell>
          <cell r="AI106">
            <v>8.0779308339294822E-2</v>
          </cell>
          <cell r="AJ106">
            <v>0</v>
          </cell>
          <cell r="AK106">
            <v>0.11960282763133362</v>
          </cell>
          <cell r="AL106">
            <v>0.41123275934859532</v>
          </cell>
          <cell r="AM106">
            <v>5.3532514761517914E-2</v>
          </cell>
          <cell r="AN106">
            <v>2.5543415137771842E-2</v>
          </cell>
          <cell r="AO106">
            <v>2.4144316509220492E-3</v>
          </cell>
          <cell r="AP106">
            <v>0</v>
          </cell>
          <cell r="AQ106">
            <v>0</v>
          </cell>
        </row>
        <row r="107">
          <cell r="G107" t="str">
            <v>SCHMAEXP</v>
          </cell>
          <cell r="J107">
            <v>1</v>
          </cell>
          <cell r="K107">
            <v>2.35916434763851E-2</v>
          </cell>
          <cell r="L107">
            <v>0.27643779881280056</v>
          </cell>
          <cell r="M107">
            <v>7.6257241054011118E-2</v>
          </cell>
          <cell r="N107">
            <v>0</v>
          </cell>
          <cell r="O107">
            <v>0.12838743830336868</v>
          </cell>
          <cell r="P107">
            <v>0.41249151556506269</v>
          </cell>
          <cell r="Q107">
            <v>5.1382197338989917E-2</v>
          </cell>
          <cell r="R107">
            <v>2.408231201605782E-2</v>
          </cell>
          <cell r="S107">
            <v>2.6279544178091203E-3</v>
          </cell>
          <cell r="T107">
            <v>4.7418990155149573E-3</v>
          </cell>
          <cell r="U107">
            <v>0</v>
          </cell>
          <cell r="AC107" t="str">
            <v>SCHMAEXP</v>
          </cell>
          <cell r="AF107">
            <v>1</v>
          </cell>
          <cell r="AG107">
            <v>2.3584588848284099E-2</v>
          </cell>
          <cell r="AH107">
            <v>0.27672004286675073</v>
          </cell>
          <cell r="AI107">
            <v>7.6315107750386163E-2</v>
          </cell>
          <cell r="AJ107">
            <v>0</v>
          </cell>
          <cell r="AK107">
            <v>0.1282438438613277</v>
          </cell>
          <cell r="AL107">
            <v>0.41230047120451374</v>
          </cell>
          <cell r="AM107">
            <v>5.1402176878340866E-2</v>
          </cell>
          <cell r="AN107">
            <v>2.4064634589000974E-2</v>
          </cell>
          <cell r="AO107">
            <v>2.6272349858808036E-3</v>
          </cell>
          <cell r="AP107">
            <v>4.7418990155149573E-3</v>
          </cell>
          <cell r="AQ107">
            <v>0</v>
          </cell>
        </row>
        <row r="108">
          <cell r="G108" t="str">
            <v>SGCT</v>
          </cell>
          <cell r="J108">
            <v>1</v>
          </cell>
          <cell r="K108">
            <v>1.6319261113783737E-2</v>
          </cell>
          <cell r="L108">
            <v>0.26500002708037274</v>
          </cell>
          <cell r="M108">
            <v>7.9199176508609137E-2</v>
          </cell>
          <cell r="N108">
            <v>0</v>
          </cell>
          <cell r="O108">
            <v>0.13084229260549579</v>
          </cell>
          <cell r="P108">
            <v>0.42410770939026821</v>
          </cell>
          <cell r="Q108">
            <v>5.594051586073634E-2</v>
          </cell>
          <cell r="R108">
            <v>2.8591017440734074E-2</v>
          </cell>
          <cell r="AC108" t="str">
            <v>SGCT</v>
          </cell>
          <cell r="AF108">
            <v>1</v>
          </cell>
          <cell r="AG108">
            <v>1.6319261113783737E-2</v>
          </cell>
          <cell r="AH108">
            <v>0.26500002708037274</v>
          </cell>
          <cell r="AI108">
            <v>7.9199176508609137E-2</v>
          </cell>
          <cell r="AJ108">
            <v>0</v>
          </cell>
          <cell r="AK108">
            <v>0.13084229260549579</v>
          </cell>
          <cell r="AL108">
            <v>0.42410770939026821</v>
          </cell>
          <cell r="AM108">
            <v>5.594051586073634E-2</v>
          </cell>
          <cell r="AN108">
            <v>2.8591017440734074E-2</v>
          </cell>
        </row>
      </sheetData>
      <sheetData sheetId="7"/>
      <sheetData sheetId="8"/>
      <sheetData sheetId="9"/>
      <sheetData sheetId="10"/>
      <sheetData sheetId="11"/>
      <sheetData sheetId="12">
        <row r="2">
          <cell r="A2" t="str">
            <v>JAM December 2011 Results WY</v>
          </cell>
          <cell r="AC2">
            <v>2</v>
          </cell>
        </row>
        <row r="3">
          <cell r="AH3" t="b">
            <v>1</v>
          </cell>
          <cell r="AI3" t="b">
            <v>1</v>
          </cell>
          <cell r="AJ3" t="b">
            <v>1</v>
          </cell>
        </row>
        <row r="25">
          <cell r="B25">
            <v>0.61777718697698258</v>
          </cell>
        </row>
        <row r="27">
          <cell r="B27">
            <v>1.272049546354488E-3</v>
          </cell>
        </row>
        <row r="28">
          <cell r="B28">
            <v>3.0999999999999999E-3</v>
          </cell>
        </row>
        <row r="29">
          <cell r="B29">
            <v>0</v>
          </cell>
        </row>
        <row r="30">
          <cell r="B30">
            <v>0</v>
          </cell>
        </row>
        <row r="31">
          <cell r="B31">
            <v>0</v>
          </cell>
        </row>
        <row r="32">
          <cell r="AF32">
            <v>4.5400000000000003E-2</v>
          </cell>
        </row>
      </sheetData>
      <sheetData sheetId="13">
        <row r="1">
          <cell r="E1">
            <v>24319237769.66938</v>
          </cell>
          <cell r="J1">
            <v>23981070260.687031</v>
          </cell>
        </row>
        <row r="3">
          <cell r="A3" t="str">
            <v>1011390OR</v>
          </cell>
          <cell r="B3" t="str">
            <v>1011390</v>
          </cell>
          <cell r="D3">
            <v>5882166.4100000001</v>
          </cell>
          <cell r="F3" t="str">
            <v>1011390OR</v>
          </cell>
          <cell r="G3" t="str">
            <v>1011390</v>
          </cell>
          <cell r="I3">
            <v>5882166.4099999899</v>
          </cell>
          <cell r="L3" t="str">
            <v>105SE</v>
          </cell>
          <cell r="M3">
            <v>0</v>
          </cell>
          <cell r="N3">
            <v>0</v>
          </cell>
          <cell r="O3">
            <v>0</v>
          </cell>
          <cell r="P3">
            <v>0</v>
          </cell>
          <cell r="Q3">
            <v>347733.4123630203</v>
          </cell>
          <cell r="R3">
            <v>0</v>
          </cell>
          <cell r="S3">
            <v>0</v>
          </cell>
          <cell r="T3">
            <v>78115.29657029199</v>
          </cell>
        </row>
        <row r="4">
          <cell r="A4" t="str">
            <v>1011390SG</v>
          </cell>
          <cell r="B4" t="str">
            <v>1011390</v>
          </cell>
          <cell r="D4">
            <v>33744911.799999997</v>
          </cell>
          <cell r="F4" t="str">
            <v>1011390SG</v>
          </cell>
          <cell r="G4" t="str">
            <v>1011390</v>
          </cell>
          <cell r="I4">
            <v>27286019.876922999</v>
          </cell>
          <cell r="L4" t="str">
            <v>108362S</v>
          </cell>
          <cell r="M4">
            <v>0</v>
          </cell>
          <cell r="N4">
            <v>0</v>
          </cell>
          <cell r="O4">
            <v>0</v>
          </cell>
          <cell r="P4">
            <v>0</v>
          </cell>
          <cell r="Q4">
            <v>0</v>
          </cell>
          <cell r="R4">
            <v>0</v>
          </cell>
          <cell r="S4">
            <v>0</v>
          </cell>
          <cell r="T4">
            <v>0</v>
          </cell>
        </row>
        <row r="5">
          <cell r="A5" t="str">
            <v>1011390SO</v>
          </cell>
          <cell r="B5" t="str">
            <v>1011390</v>
          </cell>
          <cell r="D5">
            <v>12664053.67</v>
          </cell>
          <cell r="F5" t="str">
            <v>1011390SO</v>
          </cell>
          <cell r="G5" t="str">
            <v>1011390</v>
          </cell>
          <cell r="I5">
            <v>12664053.669999899</v>
          </cell>
          <cell r="L5" t="str">
            <v>108364S</v>
          </cell>
          <cell r="M5">
            <v>0</v>
          </cell>
          <cell r="N5">
            <v>0</v>
          </cell>
          <cell r="O5">
            <v>0</v>
          </cell>
          <cell r="P5">
            <v>0</v>
          </cell>
          <cell r="Q5">
            <v>-157383.33145822302</v>
          </cell>
          <cell r="R5">
            <v>0</v>
          </cell>
          <cell r="S5">
            <v>0</v>
          </cell>
          <cell r="T5">
            <v>0</v>
          </cell>
        </row>
        <row r="6">
          <cell r="A6" t="str">
            <v>1011390UT</v>
          </cell>
          <cell r="B6" t="str">
            <v>1011390</v>
          </cell>
          <cell r="D6">
            <v>11714234</v>
          </cell>
          <cell r="F6" t="str">
            <v>1011390UT</v>
          </cell>
          <cell r="G6" t="str">
            <v>1011390</v>
          </cell>
          <cell r="I6">
            <v>11714234</v>
          </cell>
          <cell r="L6" t="str">
            <v>108GPS</v>
          </cell>
          <cell r="M6">
            <v>0</v>
          </cell>
          <cell r="N6">
            <v>0</v>
          </cell>
          <cell r="O6">
            <v>0</v>
          </cell>
          <cell r="P6">
            <v>0</v>
          </cell>
          <cell r="Q6">
            <v>0</v>
          </cell>
          <cell r="R6">
            <v>0</v>
          </cell>
          <cell r="S6">
            <v>0</v>
          </cell>
          <cell r="T6">
            <v>0</v>
          </cell>
        </row>
        <row r="7">
          <cell r="A7" t="str">
            <v>1011390WYP</v>
          </cell>
          <cell r="B7" t="str">
            <v>1011390</v>
          </cell>
          <cell r="D7">
            <v>1387755.33</v>
          </cell>
          <cell r="F7" t="str">
            <v>1011390WYP</v>
          </cell>
          <cell r="G7" t="str">
            <v>1011390</v>
          </cell>
          <cell r="I7">
            <v>1387755.33</v>
          </cell>
          <cell r="L7" t="str">
            <v>108GPSG</v>
          </cell>
          <cell r="M7">
            <v>0</v>
          </cell>
          <cell r="N7">
            <v>0</v>
          </cell>
          <cell r="O7">
            <v>0</v>
          </cell>
          <cell r="P7">
            <v>0</v>
          </cell>
          <cell r="Q7">
            <v>20652.075111198577</v>
          </cell>
          <cell r="R7">
            <v>0</v>
          </cell>
          <cell r="S7">
            <v>0</v>
          </cell>
          <cell r="T7">
            <v>4512.7903824793366</v>
          </cell>
        </row>
        <row r="8">
          <cell r="A8" t="str">
            <v>105OR</v>
          </cell>
          <cell r="B8" t="str">
            <v>105</v>
          </cell>
          <cell r="D8">
            <v>4254106.1500000004</v>
          </cell>
          <cell r="F8" t="str">
            <v>105OR</v>
          </cell>
          <cell r="G8" t="str">
            <v>105</v>
          </cell>
          <cell r="I8">
            <v>4254106.1499999901</v>
          </cell>
          <cell r="L8" t="str">
            <v>108HPSG-P</v>
          </cell>
          <cell r="M8">
            <v>0</v>
          </cell>
          <cell r="N8">
            <v>0</v>
          </cell>
          <cell r="O8">
            <v>0</v>
          </cell>
          <cell r="P8">
            <v>0</v>
          </cell>
          <cell r="Q8">
            <v>1094004.5630674565</v>
          </cell>
          <cell r="R8">
            <v>0</v>
          </cell>
          <cell r="S8">
            <v>0</v>
          </cell>
          <cell r="T8">
            <v>239056.52308625553</v>
          </cell>
        </row>
        <row r="9">
          <cell r="A9" t="str">
            <v>105SE</v>
          </cell>
          <cell r="B9" t="str">
            <v>105</v>
          </cell>
          <cell r="D9">
            <v>26175178.030000001</v>
          </cell>
          <cell r="F9" t="str">
            <v>105SE</v>
          </cell>
          <cell r="G9" t="str">
            <v>105</v>
          </cell>
          <cell r="I9">
            <v>14487997.4276923</v>
          </cell>
          <cell r="L9" t="str">
            <v>108HPSG-U</v>
          </cell>
          <cell r="M9">
            <v>0</v>
          </cell>
          <cell r="N9">
            <v>0</v>
          </cell>
          <cell r="O9">
            <v>0</v>
          </cell>
          <cell r="P9">
            <v>0</v>
          </cell>
          <cell r="Q9">
            <v>-210096.41953267425</v>
          </cell>
          <cell r="R9">
            <v>0</v>
          </cell>
          <cell r="S9">
            <v>0</v>
          </cell>
          <cell r="T9">
            <v>-45909.241388836417</v>
          </cell>
        </row>
        <row r="10">
          <cell r="A10" t="str">
            <v>105SNPP</v>
          </cell>
          <cell r="B10" t="str">
            <v>105</v>
          </cell>
          <cell r="D10">
            <v>8923301.5399999991</v>
          </cell>
          <cell r="F10" t="str">
            <v>105SNPP</v>
          </cell>
          <cell r="G10" t="str">
            <v>105</v>
          </cell>
          <cell r="I10">
            <v>8923301.5399999898</v>
          </cell>
          <cell r="L10" t="str">
            <v>108MPSE</v>
          </cell>
          <cell r="M10">
            <v>0</v>
          </cell>
          <cell r="N10">
            <v>0</v>
          </cell>
          <cell r="O10">
            <v>0</v>
          </cell>
          <cell r="P10">
            <v>0</v>
          </cell>
          <cell r="Q10">
            <v>-10401.188708844578</v>
          </cell>
          <cell r="R10">
            <v>0</v>
          </cell>
          <cell r="S10">
            <v>0</v>
          </cell>
          <cell r="T10">
            <v>-2336.5368750551829</v>
          </cell>
        </row>
        <row r="11">
          <cell r="A11" t="str">
            <v>105SNPT</v>
          </cell>
          <cell r="B11" t="str">
            <v>105</v>
          </cell>
          <cell r="D11">
            <v>3085461.41</v>
          </cell>
          <cell r="F11" t="str">
            <v>105SNPT</v>
          </cell>
          <cell r="G11" t="str">
            <v>105</v>
          </cell>
          <cell r="I11">
            <v>2473366.9353846102</v>
          </cell>
          <cell r="L11" t="str">
            <v>108OPSG</v>
          </cell>
          <cell r="M11">
            <v>0</v>
          </cell>
          <cell r="N11">
            <v>0</v>
          </cell>
          <cell r="O11">
            <v>0</v>
          </cell>
          <cell r="P11">
            <v>0</v>
          </cell>
          <cell r="Q11">
            <v>240995.9472349328</v>
          </cell>
          <cell r="R11">
            <v>0</v>
          </cell>
          <cell r="S11">
            <v>0</v>
          </cell>
          <cell r="T11">
            <v>52661.25496069745</v>
          </cell>
        </row>
        <row r="12">
          <cell r="A12" t="str">
            <v>105UT</v>
          </cell>
          <cell r="B12" t="str">
            <v>105</v>
          </cell>
          <cell r="D12">
            <v>2920236.57</v>
          </cell>
          <cell r="F12" t="str">
            <v>105UT</v>
          </cell>
          <cell r="G12" t="str">
            <v>105</v>
          </cell>
          <cell r="I12">
            <v>2886509.5899999901</v>
          </cell>
          <cell r="L12" t="str">
            <v>108SPSG</v>
          </cell>
          <cell r="M12">
            <v>0</v>
          </cell>
          <cell r="N12">
            <v>0</v>
          </cell>
          <cell r="O12">
            <v>0</v>
          </cell>
          <cell r="P12">
            <v>0</v>
          </cell>
          <cell r="Q12">
            <v>-706847.23364352342</v>
          </cell>
          <cell r="R12">
            <v>0</v>
          </cell>
          <cell r="S12">
            <v>0</v>
          </cell>
          <cell r="T12">
            <v>-154456.79820033777</v>
          </cell>
        </row>
        <row r="13">
          <cell r="A13" t="str">
            <v>108360CA</v>
          </cell>
          <cell r="B13" t="str">
            <v>108360</v>
          </cell>
          <cell r="D13">
            <v>-539474.80000000005</v>
          </cell>
          <cell r="F13" t="str">
            <v>106SG</v>
          </cell>
          <cell r="G13" t="str">
            <v>106</v>
          </cell>
          <cell r="I13">
            <v>0</v>
          </cell>
          <cell r="L13" t="str">
            <v>108TPSG</v>
          </cell>
          <cell r="M13">
            <v>0</v>
          </cell>
          <cell r="N13">
            <v>0</v>
          </cell>
          <cell r="O13">
            <v>0</v>
          </cell>
          <cell r="P13">
            <v>0</v>
          </cell>
          <cell r="Q13">
            <v>-187092.28788145518</v>
          </cell>
          <cell r="R13">
            <v>0</v>
          </cell>
          <cell r="S13">
            <v>0</v>
          </cell>
          <cell r="T13">
            <v>-40882.491122146872</v>
          </cell>
        </row>
        <row r="14">
          <cell r="A14" t="str">
            <v>108360ID</v>
          </cell>
          <cell r="B14" t="str">
            <v>108360</v>
          </cell>
          <cell r="D14">
            <v>-401194.41</v>
          </cell>
          <cell r="F14" t="str">
            <v>108360CA</v>
          </cell>
          <cell r="G14" t="str">
            <v>108360</v>
          </cell>
          <cell r="I14">
            <v>-529990.327692308</v>
          </cell>
          <cell r="L14" t="str">
            <v>111IPSG</v>
          </cell>
          <cell r="M14">
            <v>0</v>
          </cell>
          <cell r="N14">
            <v>0</v>
          </cell>
          <cell r="O14">
            <v>0</v>
          </cell>
          <cell r="P14">
            <v>0</v>
          </cell>
          <cell r="Q14">
            <v>-12171.466318156337</v>
          </cell>
          <cell r="R14">
            <v>0</v>
          </cell>
          <cell r="S14">
            <v>0</v>
          </cell>
          <cell r="T14">
            <v>-2659.6492529442144</v>
          </cell>
        </row>
        <row r="15">
          <cell r="A15" t="str">
            <v>108360OR</v>
          </cell>
          <cell r="B15" t="str">
            <v>108360</v>
          </cell>
          <cell r="D15">
            <v>-2433577.33</v>
          </cell>
          <cell r="F15" t="str">
            <v>108360ID</v>
          </cell>
          <cell r="G15" t="str">
            <v>108360</v>
          </cell>
          <cell r="I15">
            <v>-451595.275384615</v>
          </cell>
          <cell r="L15" t="str">
            <v>151SE</v>
          </cell>
          <cell r="M15">
            <v>0</v>
          </cell>
          <cell r="N15">
            <v>0</v>
          </cell>
          <cell r="O15">
            <v>0</v>
          </cell>
          <cell r="P15">
            <v>0</v>
          </cell>
          <cell r="Q15">
            <v>1020887.8175613427</v>
          </cell>
          <cell r="R15">
            <v>0</v>
          </cell>
          <cell r="S15">
            <v>0</v>
          </cell>
          <cell r="T15">
            <v>229333.59809137264</v>
          </cell>
        </row>
        <row r="16">
          <cell r="A16" t="str">
            <v>108360UT</v>
          </cell>
          <cell r="B16" t="str">
            <v>108360</v>
          </cell>
          <cell r="D16">
            <v>-2436997.7999999998</v>
          </cell>
          <cell r="F16" t="str">
            <v>108360OR</v>
          </cell>
          <cell r="G16" t="str">
            <v>108360</v>
          </cell>
          <cell r="I16">
            <v>-2381032.7176923002</v>
          </cell>
          <cell r="L16" t="str">
            <v>182MS</v>
          </cell>
          <cell r="M16">
            <v>0</v>
          </cell>
          <cell r="N16">
            <v>0</v>
          </cell>
          <cell r="O16">
            <v>0</v>
          </cell>
          <cell r="P16">
            <v>0</v>
          </cell>
          <cell r="Q16">
            <v>88627.863826687098</v>
          </cell>
          <cell r="R16">
            <v>0</v>
          </cell>
          <cell r="S16">
            <v>0</v>
          </cell>
          <cell r="T16">
            <v>0</v>
          </cell>
        </row>
        <row r="17">
          <cell r="A17" t="str">
            <v>108360WA</v>
          </cell>
          <cell r="B17" t="str">
            <v>108360</v>
          </cell>
          <cell r="D17">
            <v>-135731.03</v>
          </cell>
          <cell r="F17" t="str">
            <v>108360UT</v>
          </cell>
          <cell r="G17" t="str">
            <v>108360</v>
          </cell>
          <cell r="I17">
            <v>-2550829.8576922999</v>
          </cell>
          <cell r="L17" t="str">
            <v>186MSG</v>
          </cell>
          <cell r="M17">
            <v>0</v>
          </cell>
          <cell r="N17">
            <v>0</v>
          </cell>
          <cell r="O17">
            <v>0</v>
          </cell>
          <cell r="P17">
            <v>0</v>
          </cell>
          <cell r="Q17">
            <v>13844.861183655976</v>
          </cell>
          <cell r="R17">
            <v>0</v>
          </cell>
          <cell r="S17">
            <v>0</v>
          </cell>
          <cell r="T17">
            <v>3025.3113093940369</v>
          </cell>
        </row>
        <row r="18">
          <cell r="A18" t="str">
            <v>108360WYP</v>
          </cell>
          <cell r="B18" t="str">
            <v>108360</v>
          </cell>
          <cell r="D18">
            <v>-1036298.04</v>
          </cell>
          <cell r="F18" t="str">
            <v>108360WA</v>
          </cell>
          <cell r="G18" t="str">
            <v>108360</v>
          </cell>
          <cell r="I18">
            <v>-133559.061538462</v>
          </cell>
          <cell r="L18" t="str">
            <v>190S</v>
          </cell>
          <cell r="M18">
            <v>0</v>
          </cell>
          <cell r="N18">
            <v>0</v>
          </cell>
          <cell r="O18">
            <v>0</v>
          </cell>
          <cell r="P18">
            <v>0</v>
          </cell>
          <cell r="Q18">
            <v>-321971</v>
          </cell>
          <cell r="R18">
            <v>0</v>
          </cell>
          <cell r="S18">
            <v>0</v>
          </cell>
          <cell r="T18">
            <v>0</v>
          </cell>
        </row>
        <row r="19">
          <cell r="A19" t="str">
            <v>108360WYU</v>
          </cell>
          <cell r="B19" t="str">
            <v>108360</v>
          </cell>
          <cell r="D19">
            <v>-520528.9</v>
          </cell>
          <cell r="F19" t="str">
            <v>108360WYP</v>
          </cell>
          <cell r="G19" t="str">
            <v>108360</v>
          </cell>
          <cell r="I19">
            <v>-1035773.91538461</v>
          </cell>
          <cell r="L19" t="str">
            <v>190SE</v>
          </cell>
          <cell r="M19">
            <v>0</v>
          </cell>
          <cell r="N19">
            <v>0</v>
          </cell>
          <cell r="O19">
            <v>0</v>
          </cell>
          <cell r="P19">
            <v>0</v>
          </cell>
          <cell r="Q19">
            <v>1063226.4133066863</v>
          </cell>
          <cell r="R19">
            <v>0</v>
          </cell>
          <cell r="S19">
            <v>0</v>
          </cell>
          <cell r="T19">
            <v>238844.59659031619</v>
          </cell>
        </row>
        <row r="20">
          <cell r="A20" t="str">
            <v>108361CA</v>
          </cell>
          <cell r="B20" t="str">
            <v>108361</v>
          </cell>
          <cell r="D20">
            <v>-610953.72000000009</v>
          </cell>
          <cell r="F20" t="str">
            <v>108360WYU</v>
          </cell>
          <cell r="G20" t="str">
            <v>108360</v>
          </cell>
          <cell r="I20">
            <v>-514891.71230769198</v>
          </cell>
          <cell r="L20" t="str">
            <v>190SG</v>
          </cell>
          <cell r="M20">
            <v>0</v>
          </cell>
          <cell r="N20">
            <v>0</v>
          </cell>
          <cell r="O20">
            <v>0</v>
          </cell>
          <cell r="P20">
            <v>0</v>
          </cell>
          <cell r="Q20">
            <v>-4903947.6670517372</v>
          </cell>
          <cell r="R20">
            <v>0</v>
          </cell>
          <cell r="S20">
            <v>0</v>
          </cell>
          <cell r="T20">
            <v>-1071586.6443877502</v>
          </cell>
        </row>
        <row r="21">
          <cell r="A21" t="str">
            <v>108361ID</v>
          </cell>
          <cell r="B21" t="str">
            <v>108361</v>
          </cell>
          <cell r="D21">
            <v>-421189.73</v>
          </cell>
          <cell r="F21" t="str">
            <v>108361CA</v>
          </cell>
          <cell r="G21" t="str">
            <v>108361</v>
          </cell>
          <cell r="I21">
            <v>-600655.30692307686</v>
          </cell>
          <cell r="L21" t="str">
            <v>190TROJD</v>
          </cell>
          <cell r="M21">
            <v>0</v>
          </cell>
          <cell r="N21">
            <v>0</v>
          </cell>
          <cell r="O21">
            <v>0</v>
          </cell>
          <cell r="P21">
            <v>0</v>
          </cell>
          <cell r="Q21">
            <v>-254960.15234397282</v>
          </cell>
          <cell r="R21">
            <v>0</v>
          </cell>
          <cell r="S21">
            <v>0</v>
          </cell>
          <cell r="T21">
            <v>-56016.427965906238</v>
          </cell>
        </row>
        <row r="22">
          <cell r="A22" t="str">
            <v>108361OR</v>
          </cell>
          <cell r="B22" t="str">
            <v>108361</v>
          </cell>
          <cell r="D22">
            <v>-3683377.2800000003</v>
          </cell>
          <cell r="F22" t="str">
            <v>108361ID</v>
          </cell>
          <cell r="G22" t="str">
            <v>108361</v>
          </cell>
          <cell r="I22">
            <v>-469537.02384615398</v>
          </cell>
          <cell r="L22" t="str">
            <v>252S</v>
          </cell>
          <cell r="M22">
            <v>0</v>
          </cell>
          <cell r="N22">
            <v>0</v>
          </cell>
          <cell r="O22">
            <v>0</v>
          </cell>
          <cell r="P22">
            <v>0</v>
          </cell>
          <cell r="Q22">
            <v>-225029.37999999983</v>
          </cell>
          <cell r="R22">
            <v>0</v>
          </cell>
          <cell r="S22">
            <v>0</v>
          </cell>
          <cell r="T22">
            <v>0</v>
          </cell>
        </row>
        <row r="23">
          <cell r="A23" t="str">
            <v>108361UT</v>
          </cell>
          <cell r="B23" t="str">
            <v>108361</v>
          </cell>
          <cell r="D23">
            <v>-7009442.0099999998</v>
          </cell>
          <cell r="F23" t="str">
            <v>108361OR</v>
          </cell>
          <cell r="G23" t="str">
            <v>108361</v>
          </cell>
          <cell r="I23">
            <v>-3591502.2576923049</v>
          </cell>
          <cell r="L23" t="str">
            <v>252SG</v>
          </cell>
          <cell r="M23">
            <v>0</v>
          </cell>
          <cell r="N23">
            <v>0</v>
          </cell>
          <cell r="O23">
            <v>0</v>
          </cell>
          <cell r="P23">
            <v>0</v>
          </cell>
          <cell r="Q23">
            <v>231434.13134071045</v>
          </cell>
          <cell r="R23">
            <v>0</v>
          </cell>
          <cell r="S23">
            <v>0</v>
          </cell>
          <cell r="T23">
            <v>50571.853746817185</v>
          </cell>
        </row>
        <row r="24">
          <cell r="A24" t="str">
            <v>108361WA</v>
          </cell>
          <cell r="B24" t="str">
            <v>108361</v>
          </cell>
          <cell r="D24">
            <v>-627804.41</v>
          </cell>
          <cell r="F24" t="str">
            <v>108361UT</v>
          </cell>
          <cell r="G24" t="str">
            <v>108361</v>
          </cell>
          <cell r="I24">
            <v>-7333224.421538461</v>
          </cell>
          <cell r="L24" t="str">
            <v>25316SE</v>
          </cell>
          <cell r="M24">
            <v>0</v>
          </cell>
          <cell r="N24">
            <v>0</v>
          </cell>
          <cell r="O24">
            <v>0</v>
          </cell>
          <cell r="P24">
            <v>0</v>
          </cell>
          <cell r="Q24">
            <v>-66248.714704501705</v>
          </cell>
          <cell r="R24">
            <v>0</v>
          </cell>
          <cell r="S24">
            <v>0</v>
          </cell>
          <cell r="T24">
            <v>-14882.199445189566</v>
          </cell>
        </row>
        <row r="25">
          <cell r="A25" t="str">
            <v>108361WYP</v>
          </cell>
          <cell r="B25" t="str">
            <v>108361</v>
          </cell>
          <cell r="D25">
            <v>-2267600.1800000002</v>
          </cell>
          <cell r="F25" t="str">
            <v>108361WA</v>
          </cell>
          <cell r="G25" t="str">
            <v>108361</v>
          </cell>
          <cell r="I25">
            <v>-616734.448461539</v>
          </cell>
          <cell r="L25" t="str">
            <v>25317SE</v>
          </cell>
          <cell r="M25">
            <v>0</v>
          </cell>
          <cell r="N25">
            <v>0</v>
          </cell>
          <cell r="O25">
            <v>0</v>
          </cell>
          <cell r="P25">
            <v>0</v>
          </cell>
          <cell r="Q25">
            <v>-67521.326477362425</v>
          </cell>
          <cell r="R25">
            <v>0</v>
          </cell>
          <cell r="S25">
            <v>0</v>
          </cell>
          <cell r="T25">
            <v>-15168.080647632312</v>
          </cell>
        </row>
        <row r="26">
          <cell r="A26" t="str">
            <v>108361WYU</v>
          </cell>
          <cell r="B26" t="str">
            <v>108361</v>
          </cell>
          <cell r="D26">
            <v>-76977.350000000006</v>
          </cell>
          <cell r="F26" t="str">
            <v>108361WYP</v>
          </cell>
          <cell r="G26" t="str">
            <v>108361</v>
          </cell>
          <cell r="I26">
            <v>-2259159.110769222</v>
          </cell>
          <cell r="L26" t="str">
            <v>2533SE</v>
          </cell>
          <cell r="M26">
            <v>0</v>
          </cell>
          <cell r="N26">
            <v>0</v>
          </cell>
          <cell r="O26">
            <v>0</v>
          </cell>
          <cell r="P26">
            <v>0</v>
          </cell>
          <cell r="Q26">
            <v>-38149.40655245669</v>
          </cell>
          <cell r="R26">
            <v>0</v>
          </cell>
          <cell r="S26">
            <v>0</v>
          </cell>
          <cell r="T26">
            <v>-8569.9334630367212</v>
          </cell>
        </row>
        <row r="27">
          <cell r="A27" t="str">
            <v>108362CA</v>
          </cell>
          <cell r="B27" t="str">
            <v>108362</v>
          </cell>
          <cell r="D27">
            <v>-4367964</v>
          </cell>
          <cell r="F27" t="str">
            <v>108361WYU</v>
          </cell>
          <cell r="G27" t="str">
            <v>108361</v>
          </cell>
          <cell r="I27">
            <v>-77126.503076923007</v>
          </cell>
          <cell r="L27" t="str">
            <v>25398SE</v>
          </cell>
          <cell r="M27">
            <v>0</v>
          </cell>
          <cell r="N27">
            <v>0</v>
          </cell>
          <cell r="O27">
            <v>0</v>
          </cell>
          <cell r="P27">
            <v>0</v>
          </cell>
          <cell r="Q27">
            <v>-2801661.6308665313</v>
          </cell>
          <cell r="R27">
            <v>0</v>
          </cell>
          <cell r="S27">
            <v>0</v>
          </cell>
          <cell r="T27">
            <v>-629368.99763970135</v>
          </cell>
        </row>
        <row r="28">
          <cell r="A28" t="str">
            <v>108362ID</v>
          </cell>
          <cell r="B28" t="str">
            <v>108362</v>
          </cell>
          <cell r="D28">
            <v>-8350546.6999999993</v>
          </cell>
          <cell r="F28" t="str">
            <v>108362CA</v>
          </cell>
          <cell r="G28" t="str">
            <v>108362</v>
          </cell>
          <cell r="I28">
            <v>-4305766.5923076877</v>
          </cell>
          <cell r="L28" t="str">
            <v>25399SO</v>
          </cell>
          <cell r="M28">
            <v>0</v>
          </cell>
          <cell r="N28">
            <v>0</v>
          </cell>
          <cell r="O28">
            <v>0</v>
          </cell>
          <cell r="P28">
            <v>0</v>
          </cell>
          <cell r="Q28">
            <v>0</v>
          </cell>
          <cell r="R28">
            <v>0</v>
          </cell>
          <cell r="S28">
            <v>0</v>
          </cell>
          <cell r="T28">
            <v>0</v>
          </cell>
        </row>
        <row r="29">
          <cell r="A29" t="str">
            <v>108362OR</v>
          </cell>
          <cell r="B29" t="str">
            <v>108362</v>
          </cell>
          <cell r="D29">
            <v>-59164263.650000006</v>
          </cell>
          <cell r="F29" t="str">
            <v>108362ID</v>
          </cell>
          <cell r="G29" t="str">
            <v>108362</v>
          </cell>
          <cell r="I29">
            <v>-9445978.2292307653</v>
          </cell>
          <cell r="L29" t="str">
            <v>281SG</v>
          </cell>
          <cell r="M29">
            <v>0</v>
          </cell>
          <cell r="N29">
            <v>0</v>
          </cell>
          <cell r="O29">
            <v>0</v>
          </cell>
          <cell r="P29">
            <v>0</v>
          </cell>
          <cell r="Q29">
            <v>21470927.670514572</v>
          </cell>
          <cell r="R29">
            <v>0</v>
          </cell>
          <cell r="S29">
            <v>0</v>
          </cell>
          <cell r="T29">
            <v>4691722.036293922</v>
          </cell>
        </row>
        <row r="30">
          <cell r="A30" t="str">
            <v>108362UT</v>
          </cell>
          <cell r="B30" t="str">
            <v>108362</v>
          </cell>
          <cell r="D30">
            <v>-80732764.020000011</v>
          </cell>
          <cell r="F30" t="str">
            <v>108362OR</v>
          </cell>
          <cell r="G30" t="str">
            <v>108362</v>
          </cell>
          <cell r="I30">
            <v>-58100940.293846048</v>
          </cell>
          <cell r="L30" t="str">
            <v>282DITBAL</v>
          </cell>
          <cell r="M30">
            <v>0</v>
          </cell>
          <cell r="N30">
            <v>0</v>
          </cell>
          <cell r="O30">
            <v>0</v>
          </cell>
          <cell r="P30">
            <v>0</v>
          </cell>
          <cell r="Q30">
            <v>367999678.02506036</v>
          </cell>
          <cell r="R30">
            <v>0</v>
          </cell>
          <cell r="S30">
            <v>0</v>
          </cell>
          <cell r="T30">
            <v>77141793.533868238</v>
          </cell>
        </row>
        <row r="31">
          <cell r="A31" t="str">
            <v>108362WA</v>
          </cell>
          <cell r="B31" t="str">
            <v>108362</v>
          </cell>
          <cell r="D31">
            <v>-15325727.77</v>
          </cell>
          <cell r="F31" t="str">
            <v>108362UT</v>
          </cell>
          <cell r="G31" t="str">
            <v>108362</v>
          </cell>
          <cell r="I31">
            <v>-85432592.899230763</v>
          </cell>
          <cell r="L31" t="str">
            <v>282OTHER</v>
          </cell>
          <cell r="M31">
            <v>0</v>
          </cell>
          <cell r="N31">
            <v>0</v>
          </cell>
          <cell r="O31">
            <v>0</v>
          </cell>
          <cell r="P31">
            <v>0</v>
          </cell>
          <cell r="Q31">
            <v>0</v>
          </cell>
          <cell r="R31">
            <v>0</v>
          </cell>
          <cell r="S31">
            <v>0</v>
          </cell>
          <cell r="T31">
            <v>0</v>
          </cell>
        </row>
        <row r="32">
          <cell r="A32" t="str">
            <v>108362WYP</v>
          </cell>
          <cell r="B32" t="str">
            <v>108362</v>
          </cell>
          <cell r="D32">
            <v>-39985034.890000001</v>
          </cell>
          <cell r="F32" t="str">
            <v>108362WA</v>
          </cell>
          <cell r="G32" t="str">
            <v>108362</v>
          </cell>
          <cell r="I32">
            <v>-15120043.323076876</v>
          </cell>
          <cell r="L32" t="str">
            <v>282S</v>
          </cell>
          <cell r="M32">
            <v>0</v>
          </cell>
          <cell r="N32">
            <v>0</v>
          </cell>
          <cell r="O32">
            <v>0</v>
          </cell>
          <cell r="P32">
            <v>0</v>
          </cell>
          <cell r="Q32">
            <v>-466917349</v>
          </cell>
          <cell r="R32">
            <v>0</v>
          </cell>
          <cell r="S32">
            <v>0</v>
          </cell>
          <cell r="T32">
            <v>0</v>
          </cell>
        </row>
        <row r="33">
          <cell r="A33" t="str">
            <v>108362WYU</v>
          </cell>
          <cell r="B33" t="str">
            <v>108362</v>
          </cell>
          <cell r="D33">
            <v>-2520263.04</v>
          </cell>
          <cell r="F33" t="str">
            <v>108362WYP</v>
          </cell>
          <cell r="G33" t="str">
            <v>108362</v>
          </cell>
          <cell r="I33">
            <v>-39923673.2392307</v>
          </cell>
          <cell r="L33" t="str">
            <v>282SE</v>
          </cell>
          <cell r="M33">
            <v>0</v>
          </cell>
          <cell r="N33">
            <v>0</v>
          </cell>
          <cell r="O33">
            <v>0</v>
          </cell>
          <cell r="P33">
            <v>0</v>
          </cell>
          <cell r="Q33">
            <v>-122713.59357079864</v>
          </cell>
          <cell r="R33">
            <v>0</v>
          </cell>
          <cell r="S33">
            <v>0</v>
          </cell>
          <cell r="T33">
            <v>-27566.544985852543</v>
          </cell>
        </row>
        <row r="34">
          <cell r="A34" t="str">
            <v>108364CA</v>
          </cell>
          <cell r="B34" t="str">
            <v>108364</v>
          </cell>
          <cell r="D34">
            <v>-26984099.879999999</v>
          </cell>
          <cell r="F34" t="str">
            <v>108362WYU</v>
          </cell>
          <cell r="G34" t="str">
            <v>108362</v>
          </cell>
          <cell r="I34">
            <v>-2501515.5099999988</v>
          </cell>
          <cell r="L34" t="str">
            <v>282SG</v>
          </cell>
          <cell r="M34">
            <v>0</v>
          </cell>
          <cell r="N34">
            <v>0</v>
          </cell>
          <cell r="O34">
            <v>0</v>
          </cell>
          <cell r="P34">
            <v>0</v>
          </cell>
          <cell r="Q34">
            <v>-17118270.866751194</v>
          </cell>
          <cell r="R34">
            <v>0</v>
          </cell>
          <cell r="S34">
            <v>0</v>
          </cell>
          <cell r="T34">
            <v>-3740600.773346093</v>
          </cell>
        </row>
        <row r="35">
          <cell r="A35" t="str">
            <v>108364ID</v>
          </cell>
          <cell r="B35" t="str">
            <v>108364</v>
          </cell>
          <cell r="D35">
            <v>-43360340.289999999</v>
          </cell>
          <cell r="F35" t="str">
            <v>108363UT</v>
          </cell>
          <cell r="G35" t="str">
            <v>108363</v>
          </cell>
          <cell r="I35">
            <v>0</v>
          </cell>
          <cell r="L35" t="str">
            <v>282SO</v>
          </cell>
          <cell r="M35">
            <v>0</v>
          </cell>
          <cell r="N35">
            <v>0</v>
          </cell>
          <cell r="O35">
            <v>0</v>
          </cell>
          <cell r="P35">
            <v>0</v>
          </cell>
          <cell r="Q35">
            <v>14321.677419335001</v>
          </cell>
          <cell r="R35">
            <v>0</v>
          </cell>
          <cell r="S35">
            <v>0</v>
          </cell>
          <cell r="T35">
            <v>3071.9815147618306</v>
          </cell>
        </row>
        <row r="36">
          <cell r="A36" t="str">
            <v>108364OR</v>
          </cell>
          <cell r="B36" t="str">
            <v>108364</v>
          </cell>
          <cell r="D36">
            <v>-214165650.84</v>
          </cell>
          <cell r="F36" t="str">
            <v>108364CA</v>
          </cell>
          <cell r="G36" t="str">
            <v>108364</v>
          </cell>
          <cell r="I36">
            <v>-26383921.496153802</v>
          </cell>
          <cell r="L36" t="str">
            <v>283SO</v>
          </cell>
          <cell r="M36">
            <v>0</v>
          </cell>
          <cell r="N36">
            <v>0</v>
          </cell>
          <cell r="O36">
            <v>0</v>
          </cell>
          <cell r="P36">
            <v>0</v>
          </cell>
          <cell r="Q36">
            <v>-146354.32921423289</v>
          </cell>
          <cell r="R36">
            <v>0</v>
          </cell>
          <cell r="S36">
            <v>0</v>
          </cell>
          <cell r="T36">
            <v>-31392.816692303841</v>
          </cell>
        </row>
        <row r="37">
          <cell r="A37" t="str">
            <v>108364UT</v>
          </cell>
          <cell r="B37" t="str">
            <v>108364</v>
          </cell>
          <cell r="D37">
            <v>-176958119.12</v>
          </cell>
          <cell r="F37" t="str">
            <v>108364ID</v>
          </cell>
          <cell r="G37" t="str">
            <v>108364</v>
          </cell>
          <cell r="I37">
            <v>-38055859.334615298</v>
          </cell>
          <cell r="L37" t="str">
            <v>303SG</v>
          </cell>
          <cell r="M37">
            <v>0</v>
          </cell>
          <cell r="N37">
            <v>0</v>
          </cell>
          <cell r="O37">
            <v>0</v>
          </cell>
          <cell r="P37">
            <v>0</v>
          </cell>
          <cell r="Q37">
            <v>549367.45262229384</v>
          </cell>
          <cell r="R37">
            <v>0</v>
          </cell>
          <cell r="S37">
            <v>0</v>
          </cell>
          <cell r="T37">
            <v>120045.08715430374</v>
          </cell>
        </row>
        <row r="38">
          <cell r="A38" t="str">
            <v>108364WA</v>
          </cell>
          <cell r="B38" t="str">
            <v>108364</v>
          </cell>
          <cell r="D38">
            <v>-48615232.869999997</v>
          </cell>
          <cell r="F38" t="str">
            <v>108364OR</v>
          </cell>
          <cell r="G38" t="str">
            <v>108364</v>
          </cell>
          <cell r="I38">
            <v>-209421790.37384593</v>
          </cell>
          <cell r="L38" t="str">
            <v>312SG</v>
          </cell>
          <cell r="M38">
            <v>0</v>
          </cell>
          <cell r="N38">
            <v>0</v>
          </cell>
          <cell r="O38">
            <v>0</v>
          </cell>
          <cell r="P38">
            <v>0</v>
          </cell>
          <cell r="Q38">
            <v>50934707.357992448</v>
          </cell>
          <cell r="R38">
            <v>0</v>
          </cell>
          <cell r="S38">
            <v>0</v>
          </cell>
          <cell r="T38">
            <v>11130002.978485567</v>
          </cell>
        </row>
        <row r="39">
          <cell r="A39" t="str">
            <v>108364WYP</v>
          </cell>
          <cell r="B39" t="str">
            <v>108364</v>
          </cell>
          <cell r="D39">
            <v>-37378792.140000001</v>
          </cell>
          <cell r="F39" t="str">
            <v>108364UT</v>
          </cell>
          <cell r="G39" t="str">
            <v>108364</v>
          </cell>
          <cell r="I39">
            <v>-151034280.80999956</v>
          </cell>
          <cell r="L39" t="str">
            <v>314SG</v>
          </cell>
          <cell r="M39">
            <v>0</v>
          </cell>
          <cell r="N39">
            <v>0</v>
          </cell>
          <cell r="O39">
            <v>0</v>
          </cell>
          <cell r="P39">
            <v>0</v>
          </cell>
          <cell r="Q39">
            <v>-1027032.9184400466</v>
          </cell>
          <cell r="R39">
            <v>0</v>
          </cell>
          <cell r="S39">
            <v>0</v>
          </cell>
          <cell r="T39">
            <v>-224422.20706008945</v>
          </cell>
        </row>
        <row r="40">
          <cell r="A40" t="str">
            <v>108364WYU</v>
          </cell>
          <cell r="B40" t="str">
            <v>108364</v>
          </cell>
          <cell r="D40">
            <v>-8192610.5800000001</v>
          </cell>
          <cell r="F40" t="str">
            <v>108364WA</v>
          </cell>
          <cell r="G40" t="str">
            <v>108364</v>
          </cell>
          <cell r="I40">
            <v>-47769425.628461502</v>
          </cell>
          <cell r="L40" t="str">
            <v>332SG-P</v>
          </cell>
          <cell r="M40">
            <v>0</v>
          </cell>
          <cell r="N40">
            <v>0</v>
          </cell>
          <cell r="O40">
            <v>0</v>
          </cell>
          <cell r="P40">
            <v>0</v>
          </cell>
          <cell r="Q40">
            <v>18318533.556343157</v>
          </cell>
          <cell r="R40">
            <v>0</v>
          </cell>
          <cell r="S40">
            <v>0</v>
          </cell>
          <cell r="T40">
            <v>4002876.3022154551</v>
          </cell>
        </row>
        <row r="41">
          <cell r="A41" t="str">
            <v>108365CA</v>
          </cell>
          <cell r="B41" t="str">
            <v>108365</v>
          </cell>
          <cell r="D41">
            <v>-12702417.850000001</v>
          </cell>
          <cell r="F41" t="str">
            <v>108364WYP</v>
          </cell>
          <cell r="G41" t="str">
            <v>108364</v>
          </cell>
          <cell r="I41">
            <v>-37459461.3776922</v>
          </cell>
          <cell r="L41" t="str">
            <v>332SG-U</v>
          </cell>
          <cell r="M41">
            <v>0</v>
          </cell>
          <cell r="N41">
            <v>0</v>
          </cell>
          <cell r="O41">
            <v>0</v>
          </cell>
          <cell r="P41">
            <v>0</v>
          </cell>
          <cell r="Q41">
            <v>2498507.1779743806</v>
          </cell>
          <cell r="R41">
            <v>0</v>
          </cell>
          <cell r="S41">
            <v>0</v>
          </cell>
          <cell r="T41">
            <v>545961.56088955828</v>
          </cell>
        </row>
        <row r="42">
          <cell r="A42" t="str">
            <v>108365ID</v>
          </cell>
          <cell r="B42" t="str">
            <v>108365</v>
          </cell>
          <cell r="D42">
            <v>-15793291.6</v>
          </cell>
          <cell r="F42" t="str">
            <v>108364WYU</v>
          </cell>
          <cell r="G42" t="str">
            <v>108364</v>
          </cell>
          <cell r="I42">
            <v>-6387279.4438461503</v>
          </cell>
          <cell r="L42" t="str">
            <v>343SG</v>
          </cell>
          <cell r="M42">
            <v>0</v>
          </cell>
          <cell r="N42">
            <v>0</v>
          </cell>
          <cell r="O42">
            <v>0</v>
          </cell>
          <cell r="P42">
            <v>0</v>
          </cell>
          <cell r="Q42">
            <v>2049692.2988280575</v>
          </cell>
          <cell r="R42">
            <v>0</v>
          </cell>
          <cell r="S42">
            <v>0</v>
          </cell>
          <cell r="T42">
            <v>447888.72998905095</v>
          </cell>
        </row>
        <row r="43">
          <cell r="A43" t="str">
            <v>108365OR</v>
          </cell>
          <cell r="B43" t="str">
            <v>108365</v>
          </cell>
          <cell r="D43">
            <v>-130202332.91000001</v>
          </cell>
          <cell r="F43" t="str">
            <v>108365CA</v>
          </cell>
          <cell r="G43" t="str">
            <v>108365</v>
          </cell>
          <cell r="I43">
            <v>-12474584.866923001</v>
          </cell>
          <cell r="L43" t="str">
            <v>353SG</v>
          </cell>
          <cell r="M43">
            <v>0</v>
          </cell>
          <cell r="N43">
            <v>0</v>
          </cell>
          <cell r="O43">
            <v>0</v>
          </cell>
          <cell r="P43">
            <v>0</v>
          </cell>
          <cell r="Q43">
            <v>-33563.440296272871</v>
          </cell>
          <cell r="R43">
            <v>0</v>
          </cell>
          <cell r="S43">
            <v>0</v>
          </cell>
          <cell r="T43">
            <v>-7334.1187147730216</v>
          </cell>
        </row>
        <row r="44">
          <cell r="A44" t="str">
            <v>108365UT</v>
          </cell>
          <cell r="B44" t="str">
            <v>108365</v>
          </cell>
          <cell r="D44">
            <v>-74771419.36999999</v>
          </cell>
          <cell r="F44" t="str">
            <v>108365ID</v>
          </cell>
          <cell r="G44" t="str">
            <v>108365</v>
          </cell>
          <cell r="I44">
            <v>-11929245.351538446</v>
          </cell>
          <cell r="L44" t="str">
            <v>355SG</v>
          </cell>
          <cell r="M44">
            <v>0</v>
          </cell>
          <cell r="N44">
            <v>0</v>
          </cell>
          <cell r="O44">
            <v>0</v>
          </cell>
          <cell r="P44">
            <v>0</v>
          </cell>
          <cell r="Q44">
            <v>21432240.71983248</v>
          </cell>
          <cell r="R44">
            <v>0</v>
          </cell>
          <cell r="S44">
            <v>0</v>
          </cell>
          <cell r="T44">
            <v>4683268.3531639921</v>
          </cell>
        </row>
        <row r="45">
          <cell r="A45" t="str">
            <v>108365WA</v>
          </cell>
          <cell r="B45" t="str">
            <v>108365</v>
          </cell>
          <cell r="D45">
            <v>-28772368.739999998</v>
          </cell>
          <cell r="F45" t="str">
            <v>108365OR</v>
          </cell>
          <cell r="G45" t="str">
            <v>108365</v>
          </cell>
          <cell r="I45">
            <v>-127363451.71076846</v>
          </cell>
          <cell r="L45" t="str">
            <v>362S</v>
          </cell>
          <cell r="M45">
            <v>0</v>
          </cell>
          <cell r="N45">
            <v>0</v>
          </cell>
          <cell r="O45">
            <v>0</v>
          </cell>
          <cell r="P45">
            <v>0</v>
          </cell>
          <cell r="Q45">
            <v>0</v>
          </cell>
          <cell r="R45">
            <v>0</v>
          </cell>
          <cell r="S45">
            <v>0</v>
          </cell>
          <cell r="T45">
            <v>0</v>
          </cell>
        </row>
        <row r="46">
          <cell r="A46" t="str">
            <v>108365WYP</v>
          </cell>
          <cell r="B46" t="str">
            <v>108365</v>
          </cell>
          <cell r="D46">
            <v>-35456715.859999999</v>
          </cell>
          <cell r="F46" t="str">
            <v>108365UT</v>
          </cell>
          <cell r="G46" t="str">
            <v>108365</v>
          </cell>
          <cell r="I46">
            <v>-60128509.696923032</v>
          </cell>
          <cell r="L46" t="str">
            <v>364S</v>
          </cell>
          <cell r="M46">
            <v>0</v>
          </cell>
          <cell r="N46">
            <v>0</v>
          </cell>
          <cell r="O46">
            <v>0</v>
          </cell>
          <cell r="P46">
            <v>0</v>
          </cell>
          <cell r="Q46">
            <v>3750000</v>
          </cell>
          <cell r="R46">
            <v>0</v>
          </cell>
          <cell r="S46">
            <v>0</v>
          </cell>
          <cell r="T46">
            <v>0</v>
          </cell>
        </row>
        <row r="47">
          <cell r="A47" t="str">
            <v>108365WYU</v>
          </cell>
          <cell r="B47" t="str">
            <v>108365</v>
          </cell>
          <cell r="D47">
            <v>-4529866.42</v>
          </cell>
          <cell r="F47" t="str">
            <v>108365WA</v>
          </cell>
          <cell r="G47" t="str">
            <v>108365</v>
          </cell>
          <cell r="I47">
            <v>-28324922.536922999</v>
          </cell>
          <cell r="L47" t="str">
            <v>397S</v>
          </cell>
          <cell r="M47">
            <v>0</v>
          </cell>
          <cell r="N47">
            <v>0</v>
          </cell>
          <cell r="O47">
            <v>0</v>
          </cell>
          <cell r="P47">
            <v>0</v>
          </cell>
          <cell r="Q47">
            <v>0</v>
          </cell>
          <cell r="R47">
            <v>0</v>
          </cell>
          <cell r="S47">
            <v>0</v>
          </cell>
          <cell r="T47">
            <v>0</v>
          </cell>
        </row>
        <row r="48">
          <cell r="A48" t="str">
            <v>108366CA</v>
          </cell>
          <cell r="B48" t="str">
            <v>108366</v>
          </cell>
          <cell r="D48">
            <v>-7977803.1600000001</v>
          </cell>
          <cell r="F48" t="str">
            <v>108365WYP</v>
          </cell>
          <cell r="G48" t="str">
            <v>108365</v>
          </cell>
          <cell r="I48">
            <v>-35623714.139230669</v>
          </cell>
          <cell r="L48" t="str">
            <v>397SG</v>
          </cell>
          <cell r="M48">
            <v>0</v>
          </cell>
          <cell r="N48">
            <v>0</v>
          </cell>
          <cell r="O48">
            <v>0</v>
          </cell>
          <cell r="P48">
            <v>0</v>
          </cell>
          <cell r="Q48">
            <v>-42415.202817371021</v>
          </cell>
          <cell r="R48">
            <v>0</v>
          </cell>
          <cell r="S48">
            <v>0</v>
          </cell>
          <cell r="T48">
            <v>-9268.3625405444091</v>
          </cell>
        </row>
        <row r="49">
          <cell r="A49" t="str">
            <v>108366ID</v>
          </cell>
          <cell r="B49" t="str">
            <v>108366</v>
          </cell>
          <cell r="D49">
            <v>-2988544.03</v>
          </cell>
          <cell r="F49" t="str">
            <v>108365WYU</v>
          </cell>
          <cell r="G49" t="str">
            <v>108365</v>
          </cell>
          <cell r="I49">
            <v>-3263632.8192307656</v>
          </cell>
          <cell r="L49" t="str">
            <v>399SE</v>
          </cell>
          <cell r="M49">
            <v>0</v>
          </cell>
          <cell r="N49">
            <v>0</v>
          </cell>
          <cell r="O49">
            <v>0</v>
          </cell>
          <cell r="P49">
            <v>0</v>
          </cell>
          <cell r="Q49">
            <v>29499085.055349689</v>
          </cell>
          <cell r="R49">
            <v>0</v>
          </cell>
          <cell r="S49">
            <v>0</v>
          </cell>
          <cell r="T49">
            <v>6626713.7287494177</v>
          </cell>
        </row>
        <row r="50">
          <cell r="A50" t="str">
            <v>108366OR</v>
          </cell>
          <cell r="B50" t="str">
            <v>108366</v>
          </cell>
          <cell r="D50">
            <v>-36751558.859999999</v>
          </cell>
          <cell r="F50" t="str">
            <v>108366CA</v>
          </cell>
          <cell r="G50" t="str">
            <v>108366</v>
          </cell>
          <cell r="I50">
            <v>-7788537.6015384598</v>
          </cell>
          <cell r="L50" t="str">
            <v>403362S</v>
          </cell>
          <cell r="M50">
            <v>0</v>
          </cell>
          <cell r="N50">
            <v>0</v>
          </cell>
          <cell r="O50">
            <v>0</v>
          </cell>
          <cell r="P50">
            <v>0</v>
          </cell>
          <cell r="Q50">
            <v>0</v>
          </cell>
          <cell r="R50">
            <v>0</v>
          </cell>
          <cell r="S50">
            <v>0</v>
          </cell>
          <cell r="T50">
            <v>0</v>
          </cell>
        </row>
        <row r="51">
          <cell r="A51" t="str">
            <v>108366UT</v>
          </cell>
          <cell r="B51" t="str">
            <v>108366</v>
          </cell>
          <cell r="D51">
            <v>-57324905.509999998</v>
          </cell>
          <cell r="F51" t="str">
            <v>108366ID</v>
          </cell>
          <cell r="G51" t="str">
            <v>108366</v>
          </cell>
          <cell r="I51">
            <v>-3369121.5530769201</v>
          </cell>
          <cell r="L51" t="str">
            <v>403364S</v>
          </cell>
          <cell r="M51">
            <v>0</v>
          </cell>
          <cell r="N51">
            <v>0</v>
          </cell>
          <cell r="O51">
            <v>0</v>
          </cell>
          <cell r="P51">
            <v>0</v>
          </cell>
          <cell r="Q51">
            <v>201324.07879781662</v>
          </cell>
          <cell r="R51">
            <v>0</v>
          </cell>
          <cell r="S51">
            <v>0</v>
          </cell>
          <cell r="T51">
            <v>0</v>
          </cell>
        </row>
        <row r="52">
          <cell r="A52" t="str">
            <v>108366WA</v>
          </cell>
          <cell r="B52" t="str">
            <v>108366</v>
          </cell>
          <cell r="D52">
            <v>-10558059.770000001</v>
          </cell>
          <cell r="F52" t="str">
            <v>108366OR</v>
          </cell>
          <cell r="G52" t="str">
            <v>108366</v>
          </cell>
          <cell r="I52">
            <v>-35837684.060769193</v>
          </cell>
          <cell r="L52" t="str">
            <v>403GPS</v>
          </cell>
          <cell r="M52">
            <v>0</v>
          </cell>
          <cell r="N52">
            <v>0</v>
          </cell>
          <cell r="O52">
            <v>0</v>
          </cell>
          <cell r="P52">
            <v>0</v>
          </cell>
          <cell r="Q52">
            <v>164.77517076891181</v>
          </cell>
          <cell r="R52">
            <v>0</v>
          </cell>
          <cell r="S52">
            <v>0</v>
          </cell>
          <cell r="T52">
            <v>0</v>
          </cell>
        </row>
        <row r="53">
          <cell r="A53" t="str">
            <v>108366WYP</v>
          </cell>
          <cell r="B53" t="str">
            <v>108366</v>
          </cell>
          <cell r="D53">
            <v>-7210016.3600000003</v>
          </cell>
          <cell r="F53" t="str">
            <v>108366UT</v>
          </cell>
          <cell r="G53" t="str">
            <v>108366</v>
          </cell>
          <cell r="I53">
            <v>-60482175.674615331</v>
          </cell>
          <cell r="L53" t="str">
            <v>403GPSG</v>
          </cell>
          <cell r="M53">
            <v>0</v>
          </cell>
          <cell r="N53">
            <v>0</v>
          </cell>
          <cell r="O53">
            <v>0</v>
          </cell>
          <cell r="P53">
            <v>0</v>
          </cell>
          <cell r="Q53">
            <v>1223.2707969405583</v>
          </cell>
          <cell r="R53">
            <v>0</v>
          </cell>
          <cell r="S53">
            <v>0</v>
          </cell>
          <cell r="T53">
            <v>267.30314788598508</v>
          </cell>
        </row>
        <row r="54">
          <cell r="A54" t="str">
            <v>108366WYU</v>
          </cell>
          <cell r="B54" t="str">
            <v>108366</v>
          </cell>
          <cell r="D54">
            <v>-2479607.58</v>
          </cell>
          <cell r="F54" t="str">
            <v>108366WA</v>
          </cell>
          <cell r="G54" t="str">
            <v>108366</v>
          </cell>
          <cell r="I54">
            <v>-10382547.676153792</v>
          </cell>
          <cell r="L54" t="str">
            <v>403GPSO</v>
          </cell>
          <cell r="M54">
            <v>0</v>
          </cell>
          <cell r="N54">
            <v>0</v>
          </cell>
          <cell r="O54">
            <v>0</v>
          </cell>
          <cell r="P54">
            <v>0</v>
          </cell>
          <cell r="Q54">
            <v>3191.2017009374026</v>
          </cell>
          <cell r="R54">
            <v>0</v>
          </cell>
          <cell r="S54">
            <v>0</v>
          </cell>
          <cell r="T54">
            <v>684.50868903954199</v>
          </cell>
        </row>
        <row r="55">
          <cell r="A55" t="str">
            <v>108367CA</v>
          </cell>
          <cell r="B55" t="str">
            <v>108367</v>
          </cell>
          <cell r="D55">
            <v>-14197299.85</v>
          </cell>
          <cell r="F55" t="str">
            <v>108366WYP</v>
          </cell>
          <cell r="G55" t="str">
            <v>108366</v>
          </cell>
          <cell r="I55">
            <v>-7198207.8776923064</v>
          </cell>
          <cell r="L55" t="str">
            <v>403HPSG-P</v>
          </cell>
          <cell r="M55">
            <v>0</v>
          </cell>
          <cell r="N55">
            <v>0</v>
          </cell>
          <cell r="O55">
            <v>0</v>
          </cell>
          <cell r="P55">
            <v>0</v>
          </cell>
          <cell r="Q55">
            <v>238703.50476757938</v>
          </cell>
          <cell r="R55">
            <v>0</v>
          </cell>
          <cell r="S55">
            <v>0</v>
          </cell>
          <cell r="T55">
            <v>52160.321651896433</v>
          </cell>
        </row>
        <row r="56">
          <cell r="A56" t="str">
            <v>108367ID</v>
          </cell>
          <cell r="B56" t="str">
            <v>108367</v>
          </cell>
          <cell r="D56">
            <v>-9754753.5899999999</v>
          </cell>
          <cell r="F56" t="str">
            <v>108366WYU</v>
          </cell>
          <cell r="G56" t="str">
            <v>108366</v>
          </cell>
          <cell r="I56">
            <v>-2472928.9353846102</v>
          </cell>
          <cell r="L56" t="str">
            <v>403HPSG-U</v>
          </cell>
          <cell r="M56">
            <v>0</v>
          </cell>
          <cell r="N56">
            <v>0</v>
          </cell>
          <cell r="O56">
            <v>0</v>
          </cell>
          <cell r="P56">
            <v>0</v>
          </cell>
          <cell r="Q56">
            <v>54308.75760925161</v>
          </cell>
          <cell r="R56">
            <v>0</v>
          </cell>
          <cell r="S56">
            <v>0</v>
          </cell>
          <cell r="T56">
            <v>11867.283926859991</v>
          </cell>
        </row>
        <row r="57">
          <cell r="A57" t="str">
            <v>108367OR</v>
          </cell>
          <cell r="B57" t="str">
            <v>108367</v>
          </cell>
          <cell r="D57">
            <v>-60507387.490000002</v>
          </cell>
          <cell r="F57" t="str">
            <v>108367CA</v>
          </cell>
          <cell r="G57" t="str">
            <v>108367</v>
          </cell>
          <cell r="I57">
            <v>-13854865.2538461</v>
          </cell>
          <cell r="L57" t="str">
            <v>403OPSG</v>
          </cell>
          <cell r="M57">
            <v>0</v>
          </cell>
          <cell r="N57">
            <v>0</v>
          </cell>
          <cell r="O57">
            <v>0</v>
          </cell>
          <cell r="P57">
            <v>0</v>
          </cell>
          <cell r="Q57">
            <v>-48069.515677164622</v>
          </cell>
          <cell r="R57">
            <v>0</v>
          </cell>
          <cell r="S57">
            <v>0</v>
          </cell>
          <cell r="T57">
            <v>-10503.915314578691</v>
          </cell>
        </row>
        <row r="58">
          <cell r="A58" t="str">
            <v>108367UT</v>
          </cell>
          <cell r="B58" t="str">
            <v>108367</v>
          </cell>
          <cell r="D58">
            <v>-163243808.74000001</v>
          </cell>
          <cell r="F58" t="str">
            <v>108367ID</v>
          </cell>
          <cell r="G58" t="str">
            <v>108367</v>
          </cell>
          <cell r="I58">
            <v>-11022571.543846101</v>
          </cell>
          <cell r="L58" t="str">
            <v>403SPSG</v>
          </cell>
          <cell r="M58">
            <v>0</v>
          </cell>
          <cell r="N58">
            <v>0</v>
          </cell>
          <cell r="O58">
            <v>0</v>
          </cell>
          <cell r="P58">
            <v>0</v>
          </cell>
          <cell r="Q58">
            <v>1598830.0807449957</v>
          </cell>
          <cell r="R58">
            <v>0</v>
          </cell>
          <cell r="S58">
            <v>0</v>
          </cell>
          <cell r="T58">
            <v>349368.52460372116</v>
          </cell>
        </row>
        <row r="59">
          <cell r="A59" t="str">
            <v>108367WA</v>
          </cell>
          <cell r="B59" t="str">
            <v>108367</v>
          </cell>
          <cell r="D59">
            <v>-9127004.3100000005</v>
          </cell>
          <cell r="F59" t="str">
            <v>108367OR</v>
          </cell>
          <cell r="G59" t="str">
            <v>108367</v>
          </cell>
          <cell r="I59">
            <v>-59007769.713076897</v>
          </cell>
          <cell r="L59" t="str">
            <v>403TPSG</v>
          </cell>
          <cell r="M59">
            <v>0</v>
          </cell>
          <cell r="N59">
            <v>0</v>
          </cell>
          <cell r="O59">
            <v>0</v>
          </cell>
          <cell r="P59">
            <v>0</v>
          </cell>
          <cell r="Q59">
            <v>377020.6877554513</v>
          </cell>
          <cell r="R59">
            <v>0</v>
          </cell>
          <cell r="S59">
            <v>0</v>
          </cell>
          <cell r="T59">
            <v>82384.715557031537</v>
          </cell>
        </row>
        <row r="60">
          <cell r="A60" t="str">
            <v>108367WYP</v>
          </cell>
          <cell r="B60" t="str">
            <v>108367</v>
          </cell>
          <cell r="D60">
            <v>-17557443.120000001</v>
          </cell>
          <cell r="F60" t="str">
            <v>108367UT</v>
          </cell>
          <cell r="G60" t="str">
            <v>108367</v>
          </cell>
          <cell r="I60">
            <v>-171384102.34461501</v>
          </cell>
          <cell r="L60" t="str">
            <v>404IPSG</v>
          </cell>
          <cell r="M60">
            <v>0</v>
          </cell>
          <cell r="N60">
            <v>0</v>
          </cell>
          <cell r="O60">
            <v>0</v>
          </cell>
          <cell r="P60">
            <v>0</v>
          </cell>
          <cell r="Q60">
            <v>88731.111145211849</v>
          </cell>
          <cell r="R60">
            <v>0</v>
          </cell>
          <cell r="S60">
            <v>0</v>
          </cell>
          <cell r="T60">
            <v>19389.088159266226</v>
          </cell>
        </row>
        <row r="61">
          <cell r="A61" t="str">
            <v>108367WYU</v>
          </cell>
          <cell r="B61" t="str">
            <v>108367</v>
          </cell>
          <cell r="D61">
            <v>-12592098.060000001</v>
          </cell>
          <cell r="F61" t="str">
            <v>108367WA</v>
          </cell>
          <cell r="G61" t="str">
            <v>108367</v>
          </cell>
          <cell r="I61">
            <v>-8937257.1030769162</v>
          </cell>
          <cell r="L61" t="str">
            <v>404IPSO</v>
          </cell>
          <cell r="M61">
            <v>0</v>
          </cell>
          <cell r="N61">
            <v>0</v>
          </cell>
          <cell r="O61">
            <v>0</v>
          </cell>
          <cell r="P61">
            <v>0</v>
          </cell>
          <cell r="Q61">
            <v>34546.162111818936</v>
          </cell>
          <cell r="R61">
            <v>0</v>
          </cell>
          <cell r="S61">
            <v>0</v>
          </cell>
          <cell r="T61">
            <v>7410.1076505325318</v>
          </cell>
        </row>
        <row r="62">
          <cell r="A62" t="str">
            <v>108368CA</v>
          </cell>
          <cell r="B62" t="str">
            <v>108368</v>
          </cell>
          <cell r="D62">
            <v>-22474236.050000001</v>
          </cell>
          <cell r="F62" t="str">
            <v>108367WYP</v>
          </cell>
          <cell r="G62" t="str">
            <v>108367</v>
          </cell>
          <cell r="I62">
            <v>-17471817.480769195</v>
          </cell>
          <cell r="L62" t="str">
            <v>407TROJP</v>
          </cell>
          <cell r="M62">
            <v>0</v>
          </cell>
          <cell r="N62">
            <v>0</v>
          </cell>
          <cell r="O62">
            <v>0</v>
          </cell>
          <cell r="P62">
            <v>0</v>
          </cell>
          <cell r="Q62">
            <v>-21766.016617817048</v>
          </cell>
          <cell r="R62">
            <v>0</v>
          </cell>
          <cell r="S62">
            <v>0</v>
          </cell>
          <cell r="T62">
            <v>-4778.3082202918749</v>
          </cell>
        </row>
        <row r="63">
          <cell r="A63" t="str">
            <v>108368ID</v>
          </cell>
          <cell r="B63" t="str">
            <v>108368</v>
          </cell>
          <cell r="D63">
            <v>-21073019.049999997</v>
          </cell>
          <cell r="F63" t="str">
            <v>108367WYU</v>
          </cell>
          <cell r="G63" t="str">
            <v>108367</v>
          </cell>
          <cell r="I63">
            <v>-12573310.9730769</v>
          </cell>
          <cell r="L63" t="str">
            <v>408GPS</v>
          </cell>
          <cell r="M63">
            <v>0</v>
          </cell>
          <cell r="N63">
            <v>0</v>
          </cell>
          <cell r="O63">
            <v>0</v>
          </cell>
          <cell r="P63">
            <v>0</v>
          </cell>
          <cell r="Q63">
            <v>1138339.8866981228</v>
          </cell>
          <cell r="R63">
            <v>0</v>
          </cell>
          <cell r="S63">
            <v>0</v>
          </cell>
          <cell r="T63">
            <v>244172.45180593422</v>
          </cell>
        </row>
        <row r="64">
          <cell r="A64" t="str">
            <v>108368OR</v>
          </cell>
          <cell r="B64" t="str">
            <v>108368</v>
          </cell>
          <cell r="D64">
            <v>-171639639.14999998</v>
          </cell>
          <cell r="F64" t="str">
            <v>108368CA</v>
          </cell>
          <cell r="G64" t="str">
            <v>108368</v>
          </cell>
          <cell r="I64">
            <v>-22014167.250769205</v>
          </cell>
          <cell r="L64" t="str">
            <v>408S</v>
          </cell>
          <cell r="M64">
            <v>0</v>
          </cell>
          <cell r="N64">
            <v>0</v>
          </cell>
          <cell r="O64">
            <v>0</v>
          </cell>
          <cell r="P64">
            <v>0</v>
          </cell>
          <cell r="Q64">
            <v>107711.70449506614</v>
          </cell>
          <cell r="R64">
            <v>0</v>
          </cell>
          <cell r="S64">
            <v>0</v>
          </cell>
          <cell r="T64">
            <v>0</v>
          </cell>
        </row>
        <row r="65">
          <cell r="A65" t="str">
            <v>108368UT</v>
          </cell>
          <cell r="B65" t="str">
            <v>108368</v>
          </cell>
          <cell r="D65">
            <v>-87556183.959999993</v>
          </cell>
          <cell r="F65" t="str">
            <v>108368ID</v>
          </cell>
          <cell r="G65" t="str">
            <v>108368</v>
          </cell>
          <cell r="I65">
            <v>-23854555.631538384</v>
          </cell>
          <cell r="L65" t="str">
            <v>408SG</v>
          </cell>
          <cell r="M65">
            <v>0</v>
          </cell>
          <cell r="N65">
            <v>0</v>
          </cell>
          <cell r="O65">
            <v>0</v>
          </cell>
          <cell r="P65">
            <v>0</v>
          </cell>
          <cell r="Q65">
            <v>182100.93503085061</v>
          </cell>
          <cell r="R65">
            <v>0</v>
          </cell>
          <cell r="S65">
            <v>0</v>
          </cell>
          <cell r="T65">
            <v>39791.805124808285</v>
          </cell>
        </row>
        <row r="66">
          <cell r="A66" t="str">
            <v>108368WA</v>
          </cell>
          <cell r="B66" t="str">
            <v>108368</v>
          </cell>
          <cell r="D66">
            <v>-43448135.07</v>
          </cell>
          <cell r="F66" t="str">
            <v>108368OR</v>
          </cell>
          <cell r="G66" t="str">
            <v>108368</v>
          </cell>
          <cell r="I66">
            <v>-168158026.33538461</v>
          </cell>
          <cell r="L66" t="str">
            <v>40910SG</v>
          </cell>
          <cell r="M66">
            <v>0</v>
          </cell>
          <cell r="N66">
            <v>0</v>
          </cell>
          <cell r="O66">
            <v>0</v>
          </cell>
          <cell r="P66">
            <v>0</v>
          </cell>
          <cell r="Q66">
            <v>314400.46110493131</v>
          </cell>
          <cell r="R66">
            <v>0</v>
          </cell>
          <cell r="S66">
            <v>0</v>
          </cell>
          <cell r="T66">
            <v>68701.250091427937</v>
          </cell>
        </row>
        <row r="67">
          <cell r="A67" t="str">
            <v>108368WYP</v>
          </cell>
          <cell r="B67" t="str">
            <v>108368</v>
          </cell>
          <cell r="D67">
            <v>-28181127.399999999</v>
          </cell>
          <cell r="F67" t="str">
            <v>108368UT</v>
          </cell>
          <cell r="G67" t="str">
            <v>108368</v>
          </cell>
          <cell r="I67">
            <v>-92456556.494615301</v>
          </cell>
          <cell r="L67" t="str">
            <v>40911SG</v>
          </cell>
          <cell r="M67">
            <v>0</v>
          </cell>
          <cell r="N67">
            <v>0</v>
          </cell>
          <cell r="O67">
            <v>0</v>
          </cell>
          <cell r="P67">
            <v>0</v>
          </cell>
          <cell r="Q67">
            <v>-15841.167608104042</v>
          </cell>
          <cell r="R67">
            <v>0</v>
          </cell>
          <cell r="S67">
            <v>0</v>
          </cell>
          <cell r="T67">
            <v>-3461.5344193829151</v>
          </cell>
        </row>
        <row r="68">
          <cell r="A68" t="str">
            <v>108368WYU</v>
          </cell>
          <cell r="B68" t="str">
            <v>108368</v>
          </cell>
          <cell r="D68">
            <v>-4363737.0999999996</v>
          </cell>
          <cell r="F68" t="str">
            <v>108368WA</v>
          </cell>
          <cell r="G68" t="str">
            <v>108368</v>
          </cell>
          <cell r="I68">
            <v>-42813230.921538383</v>
          </cell>
          <cell r="L68" t="str">
            <v>41010S</v>
          </cell>
          <cell r="M68">
            <v>0</v>
          </cell>
          <cell r="N68">
            <v>0</v>
          </cell>
          <cell r="O68">
            <v>0</v>
          </cell>
          <cell r="P68">
            <v>0</v>
          </cell>
          <cell r="Q68">
            <v>45388.997860000003</v>
          </cell>
          <cell r="R68">
            <v>0</v>
          </cell>
          <cell r="S68">
            <v>0</v>
          </cell>
          <cell r="T68">
            <v>0</v>
          </cell>
        </row>
        <row r="69">
          <cell r="A69" t="str">
            <v>108369CA</v>
          </cell>
          <cell r="B69" t="str">
            <v>108369</v>
          </cell>
          <cell r="D69">
            <v>-9233015.7199999988</v>
          </cell>
          <cell r="F69" t="str">
            <v>108368WYP</v>
          </cell>
          <cell r="G69" t="str">
            <v>108368</v>
          </cell>
          <cell r="I69">
            <v>-28339765.220769193</v>
          </cell>
          <cell r="L69" t="str">
            <v>41010SE</v>
          </cell>
          <cell r="M69">
            <v>0</v>
          </cell>
          <cell r="N69">
            <v>0</v>
          </cell>
          <cell r="O69">
            <v>0</v>
          </cell>
          <cell r="P69">
            <v>0</v>
          </cell>
          <cell r="Q69">
            <v>662554.55913343909</v>
          </cell>
          <cell r="R69">
            <v>0</v>
          </cell>
          <cell r="S69">
            <v>0</v>
          </cell>
          <cell r="T69">
            <v>148837.13799316116</v>
          </cell>
        </row>
        <row r="70">
          <cell r="A70" t="str">
            <v>108369ID</v>
          </cell>
          <cell r="B70" t="str">
            <v>108369</v>
          </cell>
          <cell r="D70">
            <v>-9950507.6899999995</v>
          </cell>
          <cell r="F70" t="str">
            <v>108368WYU</v>
          </cell>
          <cell r="G70" t="str">
            <v>108368</v>
          </cell>
          <cell r="I70">
            <v>-4360935.6815384524</v>
          </cell>
          <cell r="L70" t="str">
            <v>41010SG</v>
          </cell>
          <cell r="M70">
            <v>0</v>
          </cell>
          <cell r="N70">
            <v>0</v>
          </cell>
          <cell r="O70">
            <v>0</v>
          </cell>
          <cell r="P70">
            <v>0</v>
          </cell>
          <cell r="Q70">
            <v>19446525.071239378</v>
          </cell>
          <cell r="R70">
            <v>0</v>
          </cell>
          <cell r="S70">
            <v>0</v>
          </cell>
          <cell r="T70">
            <v>4249359.4876839062</v>
          </cell>
        </row>
        <row r="71">
          <cell r="A71" t="str">
            <v>108369OR</v>
          </cell>
          <cell r="B71" t="str">
            <v>108369</v>
          </cell>
          <cell r="D71">
            <v>-69363370.700000003</v>
          </cell>
          <cell r="F71" t="str">
            <v>108369CA</v>
          </cell>
          <cell r="G71" t="str">
            <v>108369</v>
          </cell>
          <cell r="I71">
            <v>-8987061.3515384588</v>
          </cell>
          <cell r="L71" t="str">
            <v>41110S</v>
          </cell>
          <cell r="M71">
            <v>0</v>
          </cell>
          <cell r="N71">
            <v>0</v>
          </cell>
          <cell r="O71">
            <v>0</v>
          </cell>
          <cell r="P71">
            <v>0</v>
          </cell>
          <cell r="Q71">
            <v>213534.40551000001</v>
          </cell>
          <cell r="R71">
            <v>0</v>
          </cell>
          <cell r="S71">
            <v>0</v>
          </cell>
          <cell r="T71">
            <v>0</v>
          </cell>
        </row>
        <row r="72">
          <cell r="A72" t="str">
            <v>108369UT</v>
          </cell>
          <cell r="B72" t="str">
            <v>108369</v>
          </cell>
          <cell r="D72">
            <v>-56089980.560000002</v>
          </cell>
          <cell r="F72" t="str">
            <v>108369ID</v>
          </cell>
          <cell r="G72" t="str">
            <v>108369</v>
          </cell>
          <cell r="I72">
            <v>-10987083.8407692</v>
          </cell>
          <cell r="L72" t="str">
            <v>41110SE</v>
          </cell>
          <cell r="M72">
            <v>0</v>
          </cell>
          <cell r="N72">
            <v>0</v>
          </cell>
          <cell r="O72">
            <v>0</v>
          </cell>
          <cell r="P72">
            <v>0</v>
          </cell>
          <cell r="Q72">
            <v>3460.1211887475665</v>
          </cell>
          <cell r="R72">
            <v>0</v>
          </cell>
          <cell r="S72">
            <v>0</v>
          </cell>
          <cell r="T72">
            <v>777.28622910126546</v>
          </cell>
        </row>
        <row r="73">
          <cell r="A73" t="str">
            <v>108369WA</v>
          </cell>
          <cell r="B73" t="str">
            <v>108369</v>
          </cell>
          <cell r="D73">
            <v>-17760851.59</v>
          </cell>
          <cell r="F73" t="str">
            <v>108369OR</v>
          </cell>
          <cell r="G73" t="str">
            <v>108369</v>
          </cell>
          <cell r="I73">
            <v>-67503701.050769225</v>
          </cell>
          <cell r="L73" t="str">
            <v>41110SG</v>
          </cell>
          <cell r="M73">
            <v>0</v>
          </cell>
          <cell r="N73">
            <v>0</v>
          </cell>
          <cell r="O73">
            <v>0</v>
          </cell>
          <cell r="P73">
            <v>0</v>
          </cell>
          <cell r="Q73">
            <v>-322975.56318412244</v>
          </cell>
          <cell r="R73">
            <v>0</v>
          </cell>
          <cell r="S73">
            <v>0</v>
          </cell>
          <cell r="T73">
            <v>-70575.039431403915</v>
          </cell>
        </row>
        <row r="74">
          <cell r="A74" t="str">
            <v>108369WYP</v>
          </cell>
          <cell r="B74" t="str">
            <v>108369</v>
          </cell>
          <cell r="D74">
            <v>-13674390.93</v>
          </cell>
          <cell r="F74" t="str">
            <v>108369UT</v>
          </cell>
          <cell r="G74" t="str">
            <v>108369</v>
          </cell>
          <cell r="I74">
            <v>-57886706.429230757</v>
          </cell>
          <cell r="L74" t="str">
            <v>41110SO</v>
          </cell>
          <cell r="M74">
            <v>0</v>
          </cell>
          <cell r="N74">
            <v>0</v>
          </cell>
          <cell r="O74">
            <v>0</v>
          </cell>
          <cell r="P74">
            <v>0</v>
          </cell>
          <cell r="Q74">
            <v>421246.10367113567</v>
          </cell>
          <cell r="R74">
            <v>0</v>
          </cell>
          <cell r="S74">
            <v>0</v>
          </cell>
          <cell r="T74">
            <v>90356.751220784136</v>
          </cell>
        </row>
        <row r="75">
          <cell r="A75" t="str">
            <v>108369WYU</v>
          </cell>
          <cell r="B75" t="str">
            <v>108369</v>
          </cell>
          <cell r="D75">
            <v>-2701209.32</v>
          </cell>
          <cell r="F75" t="str">
            <v>108369WA</v>
          </cell>
          <cell r="G75" t="str">
            <v>108369</v>
          </cell>
          <cell r="I75">
            <v>-17383877.9146153</v>
          </cell>
          <cell r="L75" t="str">
            <v>41110TROJD</v>
          </cell>
          <cell r="M75">
            <v>0</v>
          </cell>
          <cell r="N75">
            <v>0</v>
          </cell>
          <cell r="O75">
            <v>0</v>
          </cell>
          <cell r="P75">
            <v>0</v>
          </cell>
          <cell r="Q75">
            <v>671.77893010715468</v>
          </cell>
          <cell r="R75">
            <v>0</v>
          </cell>
          <cell r="S75">
            <v>0</v>
          </cell>
          <cell r="T75">
            <v>147.59426405029981</v>
          </cell>
        </row>
        <row r="76">
          <cell r="A76" t="str">
            <v>108370CA</v>
          </cell>
          <cell r="B76" t="str">
            <v>108370</v>
          </cell>
          <cell r="D76">
            <v>-1783780.1700000002</v>
          </cell>
          <cell r="F76" t="str">
            <v>108369WYP</v>
          </cell>
          <cell r="G76" t="str">
            <v>108369</v>
          </cell>
          <cell r="I76">
            <v>-13589328.139230739</v>
          </cell>
          <cell r="L76" t="str">
            <v>4118SE</v>
          </cell>
          <cell r="M76">
            <v>0</v>
          </cell>
          <cell r="N76">
            <v>0</v>
          </cell>
          <cell r="O76">
            <v>0</v>
          </cell>
          <cell r="P76">
            <v>0</v>
          </cell>
          <cell r="Q76">
            <v>-1405041.1594877434</v>
          </cell>
          <cell r="R76">
            <v>0</v>
          </cell>
          <cell r="S76">
            <v>0</v>
          </cell>
          <cell r="T76">
            <v>-315630.31611202145</v>
          </cell>
        </row>
        <row r="77">
          <cell r="A77" t="str">
            <v>108370ID</v>
          </cell>
          <cell r="B77" t="str">
            <v>108370</v>
          </cell>
          <cell r="D77">
            <v>-6560453.0800000001</v>
          </cell>
          <cell r="F77" t="str">
            <v>108369WYU</v>
          </cell>
          <cell r="G77" t="str">
            <v>108369</v>
          </cell>
          <cell r="I77">
            <v>-2665300.9884615298</v>
          </cell>
          <cell r="L77" t="str">
            <v>421S</v>
          </cell>
          <cell r="M77">
            <v>0</v>
          </cell>
          <cell r="N77">
            <v>0</v>
          </cell>
          <cell r="O77">
            <v>0</v>
          </cell>
          <cell r="P77">
            <v>0</v>
          </cell>
          <cell r="Q77">
            <v>0</v>
          </cell>
          <cell r="R77">
            <v>0</v>
          </cell>
          <cell r="S77">
            <v>0</v>
          </cell>
          <cell r="T77">
            <v>0</v>
          </cell>
        </row>
        <row r="78">
          <cell r="A78" t="str">
            <v>108370OR</v>
          </cell>
          <cell r="B78" t="str">
            <v>108370</v>
          </cell>
          <cell r="D78">
            <v>-32930130.469999999</v>
          </cell>
          <cell r="F78" t="str">
            <v>108370CA</v>
          </cell>
          <cell r="G78" t="str">
            <v>108370</v>
          </cell>
          <cell r="I78">
            <v>-1770561.4661538461</v>
          </cell>
          <cell r="L78" t="str">
            <v>421SG</v>
          </cell>
          <cell r="M78">
            <v>0</v>
          </cell>
          <cell r="N78">
            <v>0</v>
          </cell>
          <cell r="O78">
            <v>0</v>
          </cell>
          <cell r="P78">
            <v>0</v>
          </cell>
          <cell r="Q78">
            <v>-139493.76669713826</v>
          </cell>
          <cell r="R78">
            <v>0</v>
          </cell>
          <cell r="S78">
            <v>0</v>
          </cell>
          <cell r="T78">
            <v>-30481.49521910815</v>
          </cell>
        </row>
        <row r="79">
          <cell r="A79" t="str">
            <v>108370UT</v>
          </cell>
          <cell r="B79" t="str">
            <v>108370</v>
          </cell>
          <cell r="D79">
            <v>-22212161.039999999</v>
          </cell>
          <cell r="F79" t="str">
            <v>108370ID</v>
          </cell>
          <cell r="G79" t="str">
            <v>108370</v>
          </cell>
          <cell r="I79">
            <v>-8153439.801538459</v>
          </cell>
          <cell r="L79" t="str">
            <v>421SO</v>
          </cell>
          <cell r="M79">
            <v>0</v>
          </cell>
          <cell r="N79">
            <v>0</v>
          </cell>
          <cell r="O79">
            <v>0</v>
          </cell>
          <cell r="P79">
            <v>0</v>
          </cell>
          <cell r="Q79">
            <v>55250.431238339901</v>
          </cell>
          <cell r="R79">
            <v>0</v>
          </cell>
          <cell r="S79">
            <v>0</v>
          </cell>
          <cell r="T79">
            <v>11851.146934622187</v>
          </cell>
        </row>
        <row r="80">
          <cell r="A80" t="str">
            <v>108370WA</v>
          </cell>
          <cell r="B80" t="str">
            <v>108370</v>
          </cell>
          <cell r="D80">
            <v>-1588929.6400000001</v>
          </cell>
          <cell r="F80" t="str">
            <v>108370OR</v>
          </cell>
          <cell r="G80" t="str">
            <v>108370</v>
          </cell>
          <cell r="I80">
            <v>-32742393.197692301</v>
          </cell>
          <cell r="L80" t="str">
            <v>427S</v>
          </cell>
          <cell r="M80">
            <v>0</v>
          </cell>
          <cell r="N80">
            <v>0</v>
          </cell>
          <cell r="O80">
            <v>0</v>
          </cell>
          <cell r="P80">
            <v>0</v>
          </cell>
          <cell r="Q80">
            <v>-553523.62746113539</v>
          </cell>
          <cell r="R80">
            <v>0</v>
          </cell>
          <cell r="S80">
            <v>0</v>
          </cell>
          <cell r="T80">
            <v>2582872.4113512188</v>
          </cell>
        </row>
        <row r="81">
          <cell r="A81" t="str">
            <v>108370WYP</v>
          </cell>
          <cell r="B81" t="str">
            <v>108370</v>
          </cell>
          <cell r="D81">
            <v>-1188321.6400000001</v>
          </cell>
          <cell r="F81" t="str">
            <v>108370UT</v>
          </cell>
          <cell r="G81" t="str">
            <v>108370</v>
          </cell>
          <cell r="I81">
            <v>-24480215.336923078</v>
          </cell>
          <cell r="L81" t="str">
            <v>440S</v>
          </cell>
          <cell r="M81">
            <v>0</v>
          </cell>
          <cell r="N81">
            <v>0</v>
          </cell>
          <cell r="O81">
            <v>0</v>
          </cell>
          <cell r="P81">
            <v>0</v>
          </cell>
          <cell r="Q81">
            <v>7524646.947744526</v>
          </cell>
          <cell r="R81">
            <v>0</v>
          </cell>
          <cell r="S81">
            <v>0</v>
          </cell>
          <cell r="T81">
            <v>0</v>
          </cell>
        </row>
        <row r="82">
          <cell r="A82" t="str">
            <v>108370WYU</v>
          </cell>
          <cell r="B82" t="str">
            <v>108370</v>
          </cell>
          <cell r="D82">
            <v>-582887.19999999995</v>
          </cell>
          <cell r="F82" t="str">
            <v>108370WA</v>
          </cell>
          <cell r="G82" t="str">
            <v>108370</v>
          </cell>
          <cell r="I82">
            <v>-1813915.4676923079</v>
          </cell>
          <cell r="L82" t="str">
            <v>442S</v>
          </cell>
          <cell r="M82">
            <v>0</v>
          </cell>
          <cell r="N82">
            <v>0</v>
          </cell>
          <cell r="O82">
            <v>0</v>
          </cell>
          <cell r="P82">
            <v>0</v>
          </cell>
          <cell r="Q82">
            <v>27088155.977588844</v>
          </cell>
          <cell r="R82">
            <v>0</v>
          </cell>
          <cell r="S82">
            <v>0</v>
          </cell>
          <cell r="T82">
            <v>0</v>
          </cell>
        </row>
        <row r="83">
          <cell r="A83" t="str">
            <v>108371CA</v>
          </cell>
          <cell r="B83" t="str">
            <v>108371</v>
          </cell>
          <cell r="D83">
            <v>-218516.88</v>
          </cell>
          <cell r="F83" t="str">
            <v>108370WYP</v>
          </cell>
          <cell r="G83" t="str">
            <v>108370</v>
          </cell>
          <cell r="I83">
            <v>-2841383.359999998</v>
          </cell>
          <cell r="L83" t="str">
            <v>444S</v>
          </cell>
          <cell r="M83">
            <v>0</v>
          </cell>
          <cell r="N83">
            <v>0</v>
          </cell>
          <cell r="O83">
            <v>0</v>
          </cell>
          <cell r="P83">
            <v>0</v>
          </cell>
          <cell r="Q83">
            <v>132908.20210739993</v>
          </cell>
          <cell r="R83">
            <v>0</v>
          </cell>
          <cell r="S83">
            <v>0</v>
          </cell>
          <cell r="T83">
            <v>0</v>
          </cell>
        </row>
        <row r="84">
          <cell r="A84" t="str">
            <v>108371ID</v>
          </cell>
          <cell r="B84" t="str">
            <v>108371</v>
          </cell>
          <cell r="D84">
            <v>-117922.12</v>
          </cell>
          <cell r="F84" t="str">
            <v>108370WYU</v>
          </cell>
          <cell r="G84" t="str">
            <v>108370</v>
          </cell>
          <cell r="I84">
            <v>-1147335.9338461445</v>
          </cell>
          <cell r="L84" t="str">
            <v>447NPCSE</v>
          </cell>
          <cell r="M84">
            <v>0</v>
          </cell>
          <cell r="N84">
            <v>0</v>
          </cell>
          <cell r="O84">
            <v>0</v>
          </cell>
          <cell r="P84">
            <v>0</v>
          </cell>
          <cell r="Q84">
            <v>-118875.79684909593</v>
          </cell>
          <cell r="R84">
            <v>0</v>
          </cell>
          <cell r="S84">
            <v>0</v>
          </cell>
          <cell r="T84">
            <v>-26704.417222359596</v>
          </cell>
        </row>
        <row r="85">
          <cell r="A85" t="str">
            <v>108371OR</v>
          </cell>
          <cell r="B85" t="str">
            <v>108371</v>
          </cell>
          <cell r="D85">
            <v>-2543427.75</v>
          </cell>
          <cell r="F85" t="str">
            <v>108371CA</v>
          </cell>
          <cell r="G85" t="str">
            <v>108371</v>
          </cell>
          <cell r="I85">
            <v>-215218.78615384601</v>
          </cell>
          <cell r="L85" t="str">
            <v>447NPCSG</v>
          </cell>
          <cell r="M85">
            <v>0</v>
          </cell>
          <cell r="N85">
            <v>0</v>
          </cell>
          <cell r="O85">
            <v>0</v>
          </cell>
          <cell r="P85">
            <v>0</v>
          </cell>
          <cell r="Q85">
            <v>31426954.091745153</v>
          </cell>
          <cell r="R85">
            <v>0</v>
          </cell>
          <cell r="S85">
            <v>0</v>
          </cell>
          <cell r="T85">
            <v>6867264.2052780241</v>
          </cell>
        </row>
        <row r="86">
          <cell r="A86" t="str">
            <v>108371UT</v>
          </cell>
          <cell r="B86" t="str">
            <v>108371</v>
          </cell>
          <cell r="D86">
            <v>-3375459.5900000003</v>
          </cell>
          <cell r="F86" t="str">
            <v>108371ID</v>
          </cell>
          <cell r="G86" t="str">
            <v>108371</v>
          </cell>
          <cell r="I86">
            <v>-134029.05692307701</v>
          </cell>
          <cell r="L86" t="str">
            <v>456S</v>
          </cell>
          <cell r="M86">
            <v>0</v>
          </cell>
          <cell r="N86">
            <v>0</v>
          </cell>
          <cell r="O86">
            <v>0</v>
          </cell>
          <cell r="P86">
            <v>0</v>
          </cell>
          <cell r="Q86">
            <v>-3888522.86</v>
          </cell>
          <cell r="R86">
            <v>0</v>
          </cell>
          <cell r="S86">
            <v>0</v>
          </cell>
          <cell r="T86">
            <v>0</v>
          </cell>
        </row>
        <row r="87">
          <cell r="A87" t="str">
            <v>108371WA</v>
          </cell>
          <cell r="B87" t="str">
            <v>108371</v>
          </cell>
          <cell r="D87">
            <v>-285422.84999999998</v>
          </cell>
          <cell r="F87" t="str">
            <v>108371OR</v>
          </cell>
          <cell r="G87" t="str">
            <v>108371</v>
          </cell>
          <cell r="I87">
            <v>-2506221.5084615336</v>
          </cell>
          <cell r="L87" t="str">
            <v>456SE</v>
          </cell>
          <cell r="M87">
            <v>0</v>
          </cell>
          <cell r="N87">
            <v>0</v>
          </cell>
          <cell r="O87">
            <v>0</v>
          </cell>
          <cell r="P87">
            <v>0</v>
          </cell>
          <cell r="Q87">
            <v>-83156.496146090081</v>
          </cell>
          <cell r="R87">
            <v>0</v>
          </cell>
          <cell r="S87">
            <v>0</v>
          </cell>
          <cell r="T87">
            <v>-18680.38597170182</v>
          </cell>
        </row>
        <row r="88">
          <cell r="A88" t="str">
            <v>108371WYP</v>
          </cell>
          <cell r="B88" t="str">
            <v>108371</v>
          </cell>
          <cell r="D88">
            <v>-933739.58</v>
          </cell>
          <cell r="F88" t="str">
            <v>108371UT</v>
          </cell>
          <cell r="G88" t="str">
            <v>108371</v>
          </cell>
          <cell r="I88">
            <v>-3592947.6369230738</v>
          </cell>
          <cell r="L88" t="str">
            <v>456SG</v>
          </cell>
          <cell r="M88">
            <v>0</v>
          </cell>
          <cell r="N88">
            <v>0</v>
          </cell>
          <cell r="O88">
            <v>0</v>
          </cell>
          <cell r="P88">
            <v>0</v>
          </cell>
          <cell r="Q88">
            <v>-9305410.9074344728</v>
          </cell>
          <cell r="R88">
            <v>0</v>
          </cell>
          <cell r="S88">
            <v>0</v>
          </cell>
          <cell r="T88">
            <v>-2033372.851007971</v>
          </cell>
        </row>
        <row r="89">
          <cell r="A89" t="str">
            <v>108371WYU</v>
          </cell>
          <cell r="B89" t="str">
            <v>108371</v>
          </cell>
          <cell r="D89">
            <v>-147560.92000000001</v>
          </cell>
          <cell r="F89" t="str">
            <v>108371WA</v>
          </cell>
          <cell r="G89" t="str">
            <v>108371</v>
          </cell>
          <cell r="I89">
            <v>-283340.47923076898</v>
          </cell>
          <cell r="L89" t="str">
            <v>500SG</v>
          </cell>
          <cell r="M89">
            <v>0</v>
          </cell>
          <cell r="N89">
            <v>0</v>
          </cell>
          <cell r="O89">
            <v>0</v>
          </cell>
          <cell r="P89">
            <v>0</v>
          </cell>
          <cell r="Q89">
            <v>75272.149989635</v>
          </cell>
          <cell r="R89">
            <v>0</v>
          </cell>
          <cell r="S89">
            <v>0</v>
          </cell>
          <cell r="T89">
            <v>16448.101835421447</v>
          </cell>
        </row>
        <row r="90">
          <cell r="A90" t="str">
            <v>108373CA</v>
          </cell>
          <cell r="B90" t="str">
            <v>108373</v>
          </cell>
          <cell r="D90">
            <v>-578949.64</v>
          </cell>
          <cell r="F90" t="str">
            <v>108371WYP</v>
          </cell>
          <cell r="G90" t="str">
            <v>108371</v>
          </cell>
          <cell r="I90">
            <v>-941308.75307692296</v>
          </cell>
          <cell r="L90" t="str">
            <v>501NPCS</v>
          </cell>
          <cell r="M90">
            <v>0</v>
          </cell>
          <cell r="N90">
            <v>0</v>
          </cell>
          <cell r="O90">
            <v>0</v>
          </cell>
          <cell r="P90">
            <v>0</v>
          </cell>
          <cell r="Q90">
            <v>-177899.09</v>
          </cell>
          <cell r="R90">
            <v>0</v>
          </cell>
          <cell r="S90">
            <v>0</v>
          </cell>
          <cell r="T90">
            <v>0</v>
          </cell>
        </row>
        <row r="91">
          <cell r="A91" t="str">
            <v>108373ID</v>
          </cell>
          <cell r="B91" t="str">
            <v>108373</v>
          </cell>
          <cell r="D91">
            <v>-424358.92</v>
          </cell>
          <cell r="F91" t="str">
            <v>108371WYU</v>
          </cell>
          <cell r="G91" t="str">
            <v>108371</v>
          </cell>
          <cell r="I91">
            <v>-148888.78615384601</v>
          </cell>
          <cell r="L91" t="str">
            <v>501NPCSE</v>
          </cell>
          <cell r="M91">
            <v>0</v>
          </cell>
          <cell r="N91">
            <v>0</v>
          </cell>
          <cell r="O91">
            <v>0</v>
          </cell>
          <cell r="P91">
            <v>0</v>
          </cell>
          <cell r="Q91">
            <v>10810480.35496898</v>
          </cell>
          <cell r="R91">
            <v>0</v>
          </cell>
          <cell r="S91">
            <v>0</v>
          </cell>
          <cell r="T91">
            <v>2428480.6951887892</v>
          </cell>
        </row>
        <row r="92">
          <cell r="A92" t="str">
            <v>108373OR</v>
          </cell>
          <cell r="B92" t="str">
            <v>108373</v>
          </cell>
          <cell r="D92">
            <v>-8758045.5299999993</v>
          </cell>
          <cell r="F92" t="str">
            <v>108373CA</v>
          </cell>
          <cell r="G92" t="str">
            <v>108373</v>
          </cell>
          <cell r="I92">
            <v>-567216.84153846197</v>
          </cell>
          <cell r="L92" t="str">
            <v>501SE</v>
          </cell>
          <cell r="M92">
            <v>0</v>
          </cell>
          <cell r="N92">
            <v>0</v>
          </cell>
          <cell r="O92">
            <v>0</v>
          </cell>
          <cell r="P92">
            <v>0</v>
          </cell>
          <cell r="Q92">
            <v>-62.087084450076205</v>
          </cell>
          <cell r="R92">
            <v>0</v>
          </cell>
          <cell r="S92">
            <v>0</v>
          </cell>
          <cell r="T92">
            <v>-13.947325285898341</v>
          </cell>
        </row>
        <row r="93">
          <cell r="A93" t="str">
            <v>108373UT</v>
          </cell>
          <cell r="B93" t="str">
            <v>108373</v>
          </cell>
          <cell r="D93">
            <v>-11450964.860000001</v>
          </cell>
          <cell r="F93" t="str">
            <v>108373ID</v>
          </cell>
          <cell r="G93" t="str">
            <v>108373</v>
          </cell>
          <cell r="I93">
            <v>-481702.49615384598</v>
          </cell>
          <cell r="L93" t="str">
            <v>503NPCSE</v>
          </cell>
          <cell r="M93">
            <v>0</v>
          </cell>
          <cell r="N93">
            <v>0</v>
          </cell>
          <cell r="O93">
            <v>0</v>
          </cell>
          <cell r="P93">
            <v>0</v>
          </cell>
          <cell r="Q93">
            <v>-18621.326144597515</v>
          </cell>
          <cell r="R93">
            <v>0</v>
          </cell>
          <cell r="S93">
            <v>0</v>
          </cell>
          <cell r="T93">
            <v>-4183.119489244852</v>
          </cell>
        </row>
        <row r="94">
          <cell r="A94" t="str">
            <v>108373WA</v>
          </cell>
          <cell r="B94" t="str">
            <v>108373</v>
          </cell>
          <cell r="D94">
            <v>-2164316.09</v>
          </cell>
          <cell r="F94" t="str">
            <v>108373OR</v>
          </cell>
          <cell r="G94" t="str">
            <v>108373</v>
          </cell>
          <cell r="I94">
            <v>-8592664.626153836</v>
          </cell>
          <cell r="L94" t="str">
            <v>510SG</v>
          </cell>
          <cell r="M94">
            <v>0</v>
          </cell>
          <cell r="N94">
            <v>0</v>
          </cell>
          <cell r="O94">
            <v>0</v>
          </cell>
          <cell r="P94">
            <v>0</v>
          </cell>
          <cell r="Q94">
            <v>-809839.31844645087</v>
          </cell>
          <cell r="R94">
            <v>0</v>
          </cell>
          <cell r="S94">
            <v>0</v>
          </cell>
          <cell r="T94">
            <v>-176962.12453038391</v>
          </cell>
        </row>
        <row r="95">
          <cell r="A95" t="str">
            <v>108373WYP</v>
          </cell>
          <cell r="B95" t="str">
            <v>108373</v>
          </cell>
          <cell r="D95">
            <v>-2608028.29</v>
          </cell>
          <cell r="F95" t="str">
            <v>108373UT</v>
          </cell>
          <cell r="G95" t="str">
            <v>108373</v>
          </cell>
          <cell r="I95">
            <v>-12175343.486153785</v>
          </cell>
          <cell r="L95" t="str">
            <v>512SG</v>
          </cell>
          <cell r="M95">
            <v>0</v>
          </cell>
          <cell r="N95">
            <v>0</v>
          </cell>
          <cell r="O95">
            <v>0</v>
          </cell>
          <cell r="P95">
            <v>0</v>
          </cell>
          <cell r="Q95">
            <v>1465138.7429514024</v>
          </cell>
          <cell r="R95">
            <v>0</v>
          </cell>
          <cell r="S95">
            <v>0</v>
          </cell>
          <cell r="T95">
            <v>320154.94775165099</v>
          </cell>
        </row>
        <row r="96">
          <cell r="A96" t="str">
            <v>108373WYU</v>
          </cell>
          <cell r="B96" t="str">
            <v>108373</v>
          </cell>
          <cell r="D96">
            <v>-864627.13</v>
          </cell>
          <cell r="F96" t="str">
            <v>108373WA</v>
          </cell>
          <cell r="G96" t="str">
            <v>108373</v>
          </cell>
          <cell r="I96">
            <v>-2136539.3723076917</v>
          </cell>
          <cell r="L96" t="str">
            <v>535SG-P</v>
          </cell>
          <cell r="M96">
            <v>0</v>
          </cell>
          <cell r="N96">
            <v>0</v>
          </cell>
          <cell r="O96">
            <v>0</v>
          </cell>
          <cell r="P96">
            <v>0</v>
          </cell>
          <cell r="Q96">
            <v>335353.28033301776</v>
          </cell>
          <cell r="R96">
            <v>0</v>
          </cell>
          <cell r="S96">
            <v>0</v>
          </cell>
          <cell r="T96">
            <v>73279.757606493993</v>
          </cell>
        </row>
        <row r="97">
          <cell r="A97" t="str">
            <v>108DPCA</v>
          </cell>
          <cell r="B97" t="str">
            <v>108DP</v>
          </cell>
          <cell r="D97">
            <v>-76</v>
          </cell>
          <cell r="F97" t="str">
            <v>108373WYP</v>
          </cell>
          <cell r="G97" t="str">
            <v>108373</v>
          </cell>
          <cell r="I97">
            <v>-2611770.0484615336</v>
          </cell>
          <cell r="L97" t="str">
            <v>535SG-U</v>
          </cell>
          <cell r="M97">
            <v>0</v>
          </cell>
          <cell r="N97">
            <v>0</v>
          </cell>
          <cell r="O97">
            <v>0</v>
          </cell>
          <cell r="P97">
            <v>0</v>
          </cell>
          <cell r="Q97">
            <v>61493.57180941882</v>
          </cell>
          <cell r="R97">
            <v>0</v>
          </cell>
          <cell r="S97">
            <v>0</v>
          </cell>
          <cell r="T97">
            <v>13437.274363551454</v>
          </cell>
        </row>
        <row r="98">
          <cell r="A98" t="str">
            <v>108DPID</v>
          </cell>
          <cell r="B98" t="str">
            <v>108DP</v>
          </cell>
          <cell r="D98">
            <v>-5430</v>
          </cell>
          <cell r="F98" t="str">
            <v>108373WYU</v>
          </cell>
          <cell r="G98" t="str">
            <v>108373</v>
          </cell>
          <cell r="I98">
            <v>-866372.92615384562</v>
          </cell>
          <cell r="L98" t="str">
            <v>537SG-P</v>
          </cell>
          <cell r="M98">
            <v>0</v>
          </cell>
          <cell r="N98">
            <v>0</v>
          </cell>
          <cell r="O98">
            <v>0</v>
          </cell>
          <cell r="P98">
            <v>0</v>
          </cell>
          <cell r="Q98">
            <v>72119.083138747126</v>
          </cell>
          <cell r="R98">
            <v>0</v>
          </cell>
          <cell r="S98">
            <v>0</v>
          </cell>
          <cell r="T98">
            <v>15759.109098208059</v>
          </cell>
        </row>
        <row r="99">
          <cell r="A99" t="str">
            <v>108DPOR</v>
          </cell>
          <cell r="B99" t="str">
            <v>108DP</v>
          </cell>
          <cell r="D99">
            <v>268255</v>
          </cell>
          <cell r="F99" t="str">
            <v>108DPCA</v>
          </cell>
          <cell r="G99" t="str">
            <v>108DP</v>
          </cell>
          <cell r="I99">
            <v>131782.65538461501</v>
          </cell>
          <cell r="L99" t="str">
            <v>539SG-P</v>
          </cell>
          <cell r="M99">
            <v>0</v>
          </cell>
          <cell r="N99">
            <v>0</v>
          </cell>
          <cell r="O99">
            <v>0</v>
          </cell>
          <cell r="P99">
            <v>0</v>
          </cell>
          <cell r="Q99">
            <v>-28634.265773853251</v>
          </cell>
          <cell r="R99">
            <v>0</v>
          </cell>
          <cell r="S99">
            <v>0</v>
          </cell>
          <cell r="T99">
            <v>-6257.0196214099797</v>
          </cell>
        </row>
        <row r="100">
          <cell r="A100" t="str">
            <v>108DPUT</v>
          </cell>
          <cell r="B100" t="str">
            <v>108DP</v>
          </cell>
          <cell r="D100">
            <v>794336</v>
          </cell>
          <cell r="F100" t="str">
            <v>108DPID</v>
          </cell>
          <cell r="G100" t="str">
            <v>108DP</v>
          </cell>
          <cell r="I100">
            <v>-13570.715384614999</v>
          </cell>
          <cell r="L100" t="str">
            <v>539SG-U</v>
          </cell>
          <cell r="M100">
            <v>0</v>
          </cell>
          <cell r="N100">
            <v>0</v>
          </cell>
          <cell r="O100">
            <v>0</v>
          </cell>
          <cell r="P100">
            <v>0</v>
          </cell>
          <cell r="Q100">
            <v>-9923.5883494867721</v>
          </cell>
          <cell r="R100">
            <v>0</v>
          </cell>
          <cell r="S100">
            <v>0</v>
          </cell>
          <cell r="T100">
            <v>-2168.453960297883</v>
          </cell>
        </row>
        <row r="101">
          <cell r="A101" t="str">
            <v>108DPWA</v>
          </cell>
          <cell r="B101" t="str">
            <v>108DP</v>
          </cell>
          <cell r="D101">
            <v>158474</v>
          </cell>
          <cell r="F101" t="str">
            <v>108DPOR</v>
          </cell>
          <cell r="G101" t="str">
            <v>108DP</v>
          </cell>
          <cell r="I101">
            <v>-104745.944615385</v>
          </cell>
          <cell r="L101" t="str">
            <v>545SG-P</v>
          </cell>
          <cell r="M101">
            <v>0</v>
          </cell>
          <cell r="N101">
            <v>0</v>
          </cell>
          <cell r="O101">
            <v>0</v>
          </cell>
          <cell r="P101">
            <v>0</v>
          </cell>
          <cell r="Q101">
            <v>2412.550127055702</v>
          </cell>
          <cell r="R101">
            <v>0</v>
          </cell>
          <cell r="S101">
            <v>0</v>
          </cell>
          <cell r="T101">
            <v>527.17864679480181</v>
          </cell>
        </row>
        <row r="102">
          <cell r="A102" t="str">
            <v>108DPWYU</v>
          </cell>
          <cell r="B102" t="str">
            <v>108DP</v>
          </cell>
          <cell r="D102">
            <v>718393</v>
          </cell>
          <cell r="F102" t="str">
            <v>108DPUT</v>
          </cell>
          <cell r="G102" t="str">
            <v>108DP</v>
          </cell>
          <cell r="I102">
            <v>1744335.8353846101</v>
          </cell>
          <cell r="L102" t="str">
            <v>545SG-U</v>
          </cell>
          <cell r="M102">
            <v>0</v>
          </cell>
          <cell r="N102">
            <v>0</v>
          </cell>
          <cell r="O102">
            <v>0</v>
          </cell>
          <cell r="P102">
            <v>0</v>
          </cell>
          <cell r="Q102">
            <v>1006.2494286751489</v>
          </cell>
          <cell r="R102">
            <v>0</v>
          </cell>
          <cell r="S102">
            <v>0</v>
          </cell>
          <cell r="T102">
            <v>219.88070059062431</v>
          </cell>
        </row>
        <row r="103">
          <cell r="A103" t="str">
            <v>108GPCA</v>
          </cell>
          <cell r="B103" t="str">
            <v>108GP</v>
          </cell>
          <cell r="D103">
            <v>-5759484.6299999999</v>
          </cell>
          <cell r="F103" t="str">
            <v>108DPWA</v>
          </cell>
          <cell r="G103" t="str">
            <v>108DP</v>
          </cell>
          <cell r="I103">
            <v>173781.84</v>
          </cell>
          <cell r="L103" t="str">
            <v>547NPCSE</v>
          </cell>
          <cell r="M103">
            <v>0</v>
          </cell>
          <cell r="N103">
            <v>0</v>
          </cell>
          <cell r="O103">
            <v>0</v>
          </cell>
          <cell r="P103">
            <v>0</v>
          </cell>
          <cell r="Q103">
            <v>10669434.030715028</v>
          </cell>
          <cell r="R103">
            <v>0</v>
          </cell>
          <cell r="S103">
            <v>0</v>
          </cell>
          <cell r="T103">
            <v>2396795.8611822571</v>
          </cell>
        </row>
        <row r="104">
          <cell r="A104" t="str">
            <v>108GPCN</v>
          </cell>
          <cell r="B104" t="str">
            <v>108GP</v>
          </cell>
          <cell r="D104">
            <v>-7957928.8099999996</v>
          </cell>
          <cell r="F104" t="str">
            <v>108DPWYP</v>
          </cell>
          <cell r="G104" t="str">
            <v>108DP</v>
          </cell>
          <cell r="I104">
            <v>-10575.733076922999</v>
          </cell>
          <cell r="L104" t="str">
            <v>548SG</v>
          </cell>
          <cell r="M104">
            <v>0</v>
          </cell>
          <cell r="N104">
            <v>0</v>
          </cell>
          <cell r="O104">
            <v>0</v>
          </cell>
          <cell r="P104">
            <v>0</v>
          </cell>
          <cell r="Q104">
            <v>-113853.78674283583</v>
          </cell>
          <cell r="R104">
            <v>0</v>
          </cell>
          <cell r="S104">
            <v>0</v>
          </cell>
          <cell r="T104">
            <v>-24878.772281014804</v>
          </cell>
        </row>
        <row r="105">
          <cell r="A105" t="str">
            <v>108GPDGP</v>
          </cell>
          <cell r="B105" t="str">
            <v>108GP</v>
          </cell>
          <cell r="D105">
            <v>-2891924.7399999998</v>
          </cell>
          <cell r="F105" t="str">
            <v>108DPWYU</v>
          </cell>
          <cell r="G105" t="str">
            <v>108DP</v>
          </cell>
          <cell r="I105">
            <v>307383.76923076902</v>
          </cell>
          <cell r="L105" t="str">
            <v>549SG</v>
          </cell>
          <cell r="M105">
            <v>0</v>
          </cell>
          <cell r="N105">
            <v>0</v>
          </cell>
          <cell r="O105">
            <v>0</v>
          </cell>
          <cell r="P105">
            <v>0</v>
          </cell>
          <cell r="Q105">
            <v>60929.708521030523</v>
          </cell>
          <cell r="R105">
            <v>0</v>
          </cell>
          <cell r="S105">
            <v>0</v>
          </cell>
          <cell r="T105">
            <v>13314.061717307879</v>
          </cell>
        </row>
        <row r="106">
          <cell r="A106" t="str">
            <v>108GPDGU</v>
          </cell>
          <cell r="B106" t="str">
            <v>108GP</v>
          </cell>
          <cell r="D106">
            <v>-4704226.6900000004</v>
          </cell>
          <cell r="F106" t="str">
            <v>108GPCA</v>
          </cell>
          <cell r="G106" t="str">
            <v>108GP</v>
          </cell>
          <cell r="I106">
            <v>-4537011.6161538372</v>
          </cell>
          <cell r="L106" t="str">
            <v>549SG-W</v>
          </cell>
          <cell r="M106">
            <v>0</v>
          </cell>
          <cell r="N106">
            <v>0</v>
          </cell>
          <cell r="O106">
            <v>0</v>
          </cell>
          <cell r="P106">
            <v>0</v>
          </cell>
          <cell r="Q106">
            <v>498114.63374455256</v>
          </cell>
          <cell r="R106">
            <v>0</v>
          </cell>
          <cell r="S106">
            <v>0</v>
          </cell>
          <cell r="T106">
            <v>108845.57200335372</v>
          </cell>
        </row>
        <row r="107">
          <cell r="A107" t="str">
            <v>108GPID</v>
          </cell>
          <cell r="B107" t="str">
            <v>108GP</v>
          </cell>
          <cell r="D107">
            <v>-10592156.360000001</v>
          </cell>
          <cell r="F107" t="str">
            <v>108GPCN</v>
          </cell>
          <cell r="G107" t="str">
            <v>108GP</v>
          </cell>
          <cell r="I107">
            <v>-7636797.1592307612</v>
          </cell>
          <cell r="L107" t="str">
            <v>553SG</v>
          </cell>
          <cell r="M107">
            <v>0</v>
          </cell>
          <cell r="N107">
            <v>0</v>
          </cell>
          <cell r="O107">
            <v>0</v>
          </cell>
          <cell r="P107">
            <v>0</v>
          </cell>
          <cell r="Q107">
            <v>-125121.82031995806</v>
          </cell>
          <cell r="R107">
            <v>0</v>
          </cell>
          <cell r="S107">
            <v>0</v>
          </cell>
          <cell r="T107">
            <v>-27341.007832769013</v>
          </cell>
        </row>
        <row r="108">
          <cell r="A108" t="str">
            <v>108GPOR</v>
          </cell>
          <cell r="B108" t="str">
            <v>108GP</v>
          </cell>
          <cell r="D108">
            <v>-50012187.040000007</v>
          </cell>
          <cell r="F108" t="str">
            <v>108GPDGP</v>
          </cell>
          <cell r="G108" t="str">
            <v>108GP</v>
          </cell>
          <cell r="I108">
            <v>-2829803.1284615304</v>
          </cell>
          <cell r="L108" t="str">
            <v>554SG</v>
          </cell>
          <cell r="M108">
            <v>0</v>
          </cell>
          <cell r="N108">
            <v>0</v>
          </cell>
          <cell r="O108">
            <v>0</v>
          </cell>
          <cell r="P108">
            <v>0</v>
          </cell>
          <cell r="Q108">
            <v>-157136.13861053222</v>
          </cell>
          <cell r="R108">
            <v>0</v>
          </cell>
          <cell r="S108">
            <v>0</v>
          </cell>
          <cell r="T108">
            <v>-34336.619988227161</v>
          </cell>
        </row>
        <row r="109">
          <cell r="A109" t="str">
            <v>108GPSE</v>
          </cell>
          <cell r="B109" t="str">
            <v>108GP</v>
          </cell>
          <cell r="D109">
            <v>-316242.07</v>
          </cell>
          <cell r="F109" t="str">
            <v>108GPDGU</v>
          </cell>
          <cell r="G109" t="str">
            <v>108GP</v>
          </cell>
          <cell r="I109">
            <v>-4652034.2607692275</v>
          </cell>
          <cell r="L109" t="str">
            <v>555NPCSE</v>
          </cell>
          <cell r="M109">
            <v>0</v>
          </cell>
          <cell r="N109">
            <v>0</v>
          </cell>
          <cell r="O109">
            <v>0</v>
          </cell>
          <cell r="P109">
            <v>0</v>
          </cell>
          <cell r="Q109">
            <v>2044811.2351454352</v>
          </cell>
          <cell r="R109">
            <v>0</v>
          </cell>
          <cell r="S109">
            <v>0</v>
          </cell>
          <cell r="T109">
            <v>459349.11741209868</v>
          </cell>
        </row>
        <row r="110">
          <cell r="A110" t="str">
            <v>108GPSG</v>
          </cell>
          <cell r="B110" t="str">
            <v>108GP</v>
          </cell>
          <cell r="D110">
            <v>-56539900.130000003</v>
          </cell>
          <cell r="F110" t="str">
            <v>108GPID</v>
          </cell>
          <cell r="G110" t="str">
            <v>108GP</v>
          </cell>
          <cell r="I110">
            <v>-10533084.336923039</v>
          </cell>
          <cell r="L110" t="str">
            <v>555NPCSG</v>
          </cell>
          <cell r="M110">
            <v>0</v>
          </cell>
          <cell r="N110">
            <v>0</v>
          </cell>
          <cell r="O110">
            <v>0</v>
          </cell>
          <cell r="P110">
            <v>0</v>
          </cell>
          <cell r="Q110">
            <v>35786922.846820086</v>
          </cell>
          <cell r="R110">
            <v>0</v>
          </cell>
          <cell r="S110">
            <v>0</v>
          </cell>
          <cell r="T110">
            <v>7819983.2400419191</v>
          </cell>
        </row>
        <row r="111">
          <cell r="A111" t="str">
            <v>108GPSO</v>
          </cell>
          <cell r="B111" t="str">
            <v>108GP</v>
          </cell>
          <cell r="D111">
            <v>-80951457.400000006</v>
          </cell>
          <cell r="F111" t="str">
            <v>108GPOR</v>
          </cell>
          <cell r="G111" t="str">
            <v>108GP</v>
          </cell>
          <cell r="I111">
            <v>-46443480.448461488</v>
          </cell>
          <cell r="L111" t="str">
            <v>557S</v>
          </cell>
          <cell r="M111">
            <v>0</v>
          </cell>
          <cell r="N111">
            <v>0</v>
          </cell>
          <cell r="O111">
            <v>0</v>
          </cell>
          <cell r="P111">
            <v>0</v>
          </cell>
          <cell r="Q111">
            <v>0</v>
          </cell>
          <cell r="R111">
            <v>0</v>
          </cell>
          <cell r="S111">
            <v>0</v>
          </cell>
          <cell r="T111">
            <v>0</v>
          </cell>
        </row>
        <row r="112">
          <cell r="A112" t="str">
            <v>108GPSSGCH</v>
          </cell>
          <cell r="B112" t="str">
            <v>108GP</v>
          </cell>
          <cell r="D112">
            <v>-2027256.24</v>
          </cell>
          <cell r="F112" t="str">
            <v>108GPSE</v>
          </cell>
          <cell r="G112" t="str">
            <v>108GP</v>
          </cell>
          <cell r="I112">
            <v>-317476.75769230811</v>
          </cell>
          <cell r="L112" t="str">
            <v>557SE</v>
          </cell>
          <cell r="M112">
            <v>0</v>
          </cell>
          <cell r="N112">
            <v>0</v>
          </cell>
          <cell r="O112">
            <v>0</v>
          </cell>
          <cell r="P112">
            <v>0</v>
          </cell>
          <cell r="Q112">
            <v>-622391.19732898264</v>
          </cell>
          <cell r="R112">
            <v>0</v>
          </cell>
          <cell r="S112">
            <v>0</v>
          </cell>
          <cell r="T112">
            <v>-139814.78694183406</v>
          </cell>
        </row>
        <row r="113">
          <cell r="A113" t="str">
            <v>108GPSSGCT</v>
          </cell>
          <cell r="B113" t="str">
            <v>108GP</v>
          </cell>
          <cell r="D113">
            <v>-47439.95</v>
          </cell>
          <cell r="F113" t="str">
            <v>108GPSG</v>
          </cell>
          <cell r="G113" t="str">
            <v>108GP</v>
          </cell>
          <cell r="I113">
            <v>-53147080.813846134</v>
          </cell>
          <cell r="L113" t="str">
            <v>557SG</v>
          </cell>
          <cell r="M113">
            <v>0</v>
          </cell>
          <cell r="N113">
            <v>0</v>
          </cell>
          <cell r="O113">
            <v>0</v>
          </cell>
          <cell r="P113">
            <v>0</v>
          </cell>
          <cell r="Q113">
            <v>1533174.636878666</v>
          </cell>
          <cell r="R113">
            <v>0</v>
          </cell>
          <cell r="S113">
            <v>0</v>
          </cell>
          <cell r="T113">
            <v>335021.81832640746</v>
          </cell>
        </row>
        <row r="114">
          <cell r="A114" t="str">
            <v>108GPUT</v>
          </cell>
          <cell r="B114" t="str">
            <v>108GP</v>
          </cell>
          <cell r="D114">
            <v>-56559729.119999997</v>
          </cell>
          <cell r="F114" t="str">
            <v>108GPSO</v>
          </cell>
          <cell r="G114" t="str">
            <v>108GP</v>
          </cell>
          <cell r="I114">
            <v>-76768612.085384563</v>
          </cell>
          <cell r="L114" t="str">
            <v>560SG</v>
          </cell>
          <cell r="M114">
            <v>0</v>
          </cell>
          <cell r="N114">
            <v>0</v>
          </cell>
          <cell r="O114">
            <v>0</v>
          </cell>
          <cell r="P114">
            <v>0</v>
          </cell>
          <cell r="Q114">
            <v>14835.540210327687</v>
          </cell>
          <cell r="R114">
            <v>0</v>
          </cell>
          <cell r="S114">
            <v>0</v>
          </cell>
          <cell r="T114">
            <v>3241.7896419400881</v>
          </cell>
        </row>
        <row r="115">
          <cell r="A115" t="str">
            <v>108GPWA</v>
          </cell>
          <cell r="B115" t="str">
            <v>108GP</v>
          </cell>
          <cell r="D115">
            <v>-17849913.370000001</v>
          </cell>
          <cell r="F115" t="str">
            <v>108GPSSGCH</v>
          </cell>
          <cell r="G115" t="str">
            <v>108GP</v>
          </cell>
          <cell r="I115">
            <v>-1936788.69846153</v>
          </cell>
          <cell r="L115" t="str">
            <v>565NPCSE</v>
          </cell>
          <cell r="M115">
            <v>0</v>
          </cell>
          <cell r="N115">
            <v>0</v>
          </cell>
          <cell r="O115">
            <v>0</v>
          </cell>
          <cell r="P115">
            <v>0</v>
          </cell>
          <cell r="Q115">
            <v>-36956.112133313167</v>
          </cell>
          <cell r="R115">
            <v>0</v>
          </cell>
          <cell r="S115">
            <v>0</v>
          </cell>
          <cell r="T115">
            <v>-8301.8702165007271</v>
          </cell>
        </row>
        <row r="116">
          <cell r="A116" t="str">
            <v>108GPWYP</v>
          </cell>
          <cell r="B116" t="str">
            <v>108GP</v>
          </cell>
          <cell r="D116">
            <v>-18148649.91</v>
          </cell>
          <cell r="F116" t="str">
            <v>108GPSSGCT</v>
          </cell>
          <cell r="G116" t="str">
            <v>108GP</v>
          </cell>
          <cell r="I116">
            <v>-43929.650769230997</v>
          </cell>
          <cell r="L116" t="str">
            <v>565NPCSG</v>
          </cell>
          <cell r="M116">
            <v>0</v>
          </cell>
          <cell r="N116">
            <v>0</v>
          </cell>
          <cell r="O116">
            <v>0</v>
          </cell>
          <cell r="P116">
            <v>0</v>
          </cell>
          <cell r="Q116">
            <v>198696.89650377724</v>
          </cell>
          <cell r="R116">
            <v>0</v>
          </cell>
          <cell r="S116">
            <v>0</v>
          </cell>
          <cell r="T116">
            <v>43418.273405586951</v>
          </cell>
        </row>
        <row r="117">
          <cell r="A117" t="str">
            <v>108GPWYU</v>
          </cell>
          <cell r="B117" t="str">
            <v>108GP</v>
          </cell>
          <cell r="D117">
            <v>-4308371.8400000008</v>
          </cell>
          <cell r="F117" t="str">
            <v>108GPUT</v>
          </cell>
          <cell r="G117" t="str">
            <v>108GP</v>
          </cell>
          <cell r="I117">
            <v>-54577929.458461508</v>
          </cell>
          <cell r="L117" t="str">
            <v>566SG</v>
          </cell>
          <cell r="M117">
            <v>0</v>
          </cell>
          <cell r="N117">
            <v>0</v>
          </cell>
          <cell r="O117">
            <v>0</v>
          </cell>
          <cell r="P117">
            <v>0</v>
          </cell>
          <cell r="Q117">
            <v>-120347.4930186337</v>
          </cell>
          <cell r="R117">
            <v>0</v>
          </cell>
          <cell r="S117">
            <v>0</v>
          </cell>
          <cell r="T117">
            <v>-26297.745196340675</v>
          </cell>
        </row>
        <row r="118">
          <cell r="A118" t="str">
            <v>108HPDGP</v>
          </cell>
          <cell r="B118" t="str">
            <v>108HP</v>
          </cell>
          <cell r="D118">
            <v>-154090742.02000001</v>
          </cell>
          <cell r="F118" t="str">
            <v>108GPWA</v>
          </cell>
          <cell r="G118" t="str">
            <v>108GP</v>
          </cell>
          <cell r="I118">
            <v>-17308033.979230743</v>
          </cell>
          <cell r="L118" t="str">
            <v>571SG</v>
          </cell>
          <cell r="M118">
            <v>0</v>
          </cell>
          <cell r="N118">
            <v>0</v>
          </cell>
          <cell r="O118">
            <v>0</v>
          </cell>
          <cell r="P118">
            <v>0</v>
          </cell>
          <cell r="Q118">
            <v>33019.656481562255</v>
          </cell>
          <cell r="R118">
            <v>0</v>
          </cell>
          <cell r="S118">
            <v>0</v>
          </cell>
          <cell r="T118">
            <v>7215.2937368489711</v>
          </cell>
        </row>
        <row r="119">
          <cell r="A119" t="str">
            <v>108HPDGU</v>
          </cell>
          <cell r="B119" t="str">
            <v>108HP</v>
          </cell>
          <cell r="D119">
            <v>-29282039.789999999</v>
          </cell>
          <cell r="F119" t="str">
            <v>108GPWYP</v>
          </cell>
          <cell r="G119" t="str">
            <v>108GP</v>
          </cell>
          <cell r="I119">
            <v>-17617114.4861538</v>
          </cell>
          <cell r="L119" t="str">
            <v>580S</v>
          </cell>
          <cell r="M119">
            <v>0</v>
          </cell>
          <cell r="N119">
            <v>0</v>
          </cell>
          <cell r="O119">
            <v>0</v>
          </cell>
          <cell r="P119">
            <v>0</v>
          </cell>
          <cell r="Q119">
            <v>13146.246158694566</v>
          </cell>
          <cell r="R119">
            <v>0</v>
          </cell>
          <cell r="S119">
            <v>0</v>
          </cell>
          <cell r="T119">
            <v>1636.5875296679135</v>
          </cell>
        </row>
        <row r="120">
          <cell r="A120" t="str">
            <v>108HPSG-P</v>
          </cell>
          <cell r="B120" t="str">
            <v>108HP</v>
          </cell>
          <cell r="D120">
            <v>-59466658.18</v>
          </cell>
          <cell r="F120" t="str">
            <v>108GPWYU</v>
          </cell>
          <cell r="G120" t="str">
            <v>108GP</v>
          </cell>
          <cell r="I120">
            <v>-4163686.4623076832</v>
          </cell>
          <cell r="L120" t="str">
            <v>580SNPD</v>
          </cell>
          <cell r="M120">
            <v>0</v>
          </cell>
          <cell r="N120">
            <v>0</v>
          </cell>
          <cell r="O120">
            <v>0</v>
          </cell>
          <cell r="P120">
            <v>0</v>
          </cell>
          <cell r="Q120">
            <v>19910.042204773639</v>
          </cell>
          <cell r="R120">
            <v>0</v>
          </cell>
          <cell r="S120">
            <v>0</v>
          </cell>
          <cell r="T120">
            <v>3994.3850574736093</v>
          </cell>
        </row>
        <row r="121">
          <cell r="A121" t="str">
            <v>108HPSG-U</v>
          </cell>
          <cell r="B121" t="str">
            <v>108HP</v>
          </cell>
          <cell r="D121">
            <v>-18880959.629999999</v>
          </cell>
          <cell r="F121" t="str">
            <v>108HPDGP</v>
          </cell>
          <cell r="G121" t="str">
            <v>108HP</v>
          </cell>
          <cell r="I121">
            <v>-153958966.43307677</v>
          </cell>
          <cell r="L121" t="str">
            <v>593S</v>
          </cell>
          <cell r="M121">
            <v>0</v>
          </cell>
          <cell r="N121">
            <v>0</v>
          </cell>
          <cell r="O121">
            <v>0</v>
          </cell>
          <cell r="P121">
            <v>0</v>
          </cell>
          <cell r="Q121">
            <v>218695.94213033753</v>
          </cell>
          <cell r="R121">
            <v>0</v>
          </cell>
          <cell r="S121">
            <v>0</v>
          </cell>
          <cell r="T121">
            <v>4140.8561345559574</v>
          </cell>
        </row>
        <row r="122">
          <cell r="A122" t="str">
            <v>108MPSE</v>
          </cell>
          <cell r="B122" t="str">
            <v>108MP</v>
          </cell>
          <cell r="D122">
            <v>-157583795.72999999</v>
          </cell>
          <cell r="F122" t="str">
            <v>108HPDGU</v>
          </cell>
          <cell r="G122" t="str">
            <v>108HP</v>
          </cell>
          <cell r="I122">
            <v>-29283314.227692239</v>
          </cell>
          <cell r="L122" t="str">
            <v>593SNPD</v>
          </cell>
          <cell r="M122">
            <v>0</v>
          </cell>
          <cell r="N122">
            <v>0</v>
          </cell>
          <cell r="O122">
            <v>0</v>
          </cell>
          <cell r="P122">
            <v>0</v>
          </cell>
          <cell r="Q122">
            <v>5234.0078678656828</v>
          </cell>
          <cell r="R122">
            <v>0</v>
          </cell>
          <cell r="S122">
            <v>0</v>
          </cell>
          <cell r="T122">
            <v>1050.0551733179855</v>
          </cell>
        </row>
        <row r="123">
          <cell r="A123" t="str">
            <v>108OPDGU</v>
          </cell>
          <cell r="B123" t="str">
            <v>108OP</v>
          </cell>
          <cell r="D123">
            <v>-1022121.13</v>
          </cell>
          <cell r="F123" t="str">
            <v>108HPSG-P</v>
          </cell>
          <cell r="G123" t="str">
            <v>108HP</v>
          </cell>
          <cell r="I123">
            <v>-65012730.505384535</v>
          </cell>
          <cell r="L123" t="str">
            <v>598S</v>
          </cell>
          <cell r="M123">
            <v>0</v>
          </cell>
          <cell r="N123">
            <v>0</v>
          </cell>
          <cell r="O123">
            <v>0</v>
          </cell>
          <cell r="P123">
            <v>0</v>
          </cell>
          <cell r="Q123">
            <v>-27340</v>
          </cell>
          <cell r="R123">
            <v>0</v>
          </cell>
          <cell r="S123">
            <v>0</v>
          </cell>
          <cell r="T123">
            <v>0</v>
          </cell>
        </row>
        <row r="124">
          <cell r="A124" t="str">
            <v>108OPSG</v>
          </cell>
          <cell r="B124" t="str">
            <v>108OP</v>
          </cell>
          <cell r="D124">
            <v>-196629621.43000001</v>
          </cell>
          <cell r="F124" t="str">
            <v>108HPSG-U</v>
          </cell>
          <cell r="G124" t="str">
            <v>108HP</v>
          </cell>
          <cell r="I124">
            <v>-17486803.424615301</v>
          </cell>
          <cell r="L124" t="str">
            <v>902S</v>
          </cell>
          <cell r="M124">
            <v>0</v>
          </cell>
          <cell r="N124">
            <v>0</v>
          </cell>
          <cell r="O124">
            <v>0</v>
          </cell>
          <cell r="P124">
            <v>0</v>
          </cell>
          <cell r="Q124">
            <v>-321453.71808335889</v>
          </cell>
          <cell r="R124">
            <v>0</v>
          </cell>
          <cell r="S124">
            <v>0</v>
          </cell>
          <cell r="T124">
            <v>0</v>
          </cell>
        </row>
        <row r="125">
          <cell r="A125" t="str">
            <v>108OPSG-W</v>
          </cell>
          <cell r="B125" t="str">
            <v>108OP</v>
          </cell>
          <cell r="D125">
            <v>-262558860.97</v>
          </cell>
          <cell r="F125" t="str">
            <v>108MPSE</v>
          </cell>
          <cell r="G125" t="str">
            <v>108MP</v>
          </cell>
          <cell r="I125">
            <v>-156981747.65538424</v>
          </cell>
          <cell r="L125" t="str">
            <v>903CN</v>
          </cell>
          <cell r="M125">
            <v>0</v>
          </cell>
          <cell r="N125">
            <v>0</v>
          </cell>
          <cell r="O125">
            <v>0</v>
          </cell>
          <cell r="P125">
            <v>0</v>
          </cell>
          <cell r="Q125">
            <v>16324.053880482481</v>
          </cell>
          <cell r="R125">
            <v>0</v>
          </cell>
          <cell r="S125">
            <v>0</v>
          </cell>
          <cell r="T125">
            <v>2104.0568841897657</v>
          </cell>
        </row>
        <row r="126">
          <cell r="A126" t="str">
            <v>108OPSSGCT</v>
          </cell>
          <cell r="B126" t="str">
            <v>108OP</v>
          </cell>
          <cell r="D126">
            <v>-23103105.969999999</v>
          </cell>
          <cell r="F126" t="str">
            <v>108OPDGU</v>
          </cell>
          <cell r="G126" t="str">
            <v>108OP</v>
          </cell>
          <cell r="I126">
            <v>-1506192.7592307599</v>
          </cell>
          <cell r="L126" t="str">
            <v>903S</v>
          </cell>
          <cell r="M126">
            <v>0</v>
          </cell>
          <cell r="N126">
            <v>0</v>
          </cell>
          <cell r="O126">
            <v>0</v>
          </cell>
          <cell r="P126">
            <v>0</v>
          </cell>
          <cell r="Q126">
            <v>11093.473619484212</v>
          </cell>
          <cell r="R126">
            <v>0</v>
          </cell>
          <cell r="S126">
            <v>0</v>
          </cell>
          <cell r="T126">
            <v>2033.0050634376712</v>
          </cell>
        </row>
        <row r="127">
          <cell r="A127" t="str">
            <v>108SPDGP</v>
          </cell>
          <cell r="B127" t="str">
            <v>108SP</v>
          </cell>
          <cell r="D127">
            <v>-763909636.21000004</v>
          </cell>
          <cell r="F127" t="str">
            <v>108OPSG</v>
          </cell>
          <cell r="G127" t="str">
            <v>108OP</v>
          </cell>
          <cell r="I127">
            <v>-190504833.95076832</v>
          </cell>
          <cell r="L127" t="str">
            <v>904S</v>
          </cell>
          <cell r="M127">
            <v>0</v>
          </cell>
          <cell r="N127">
            <v>0</v>
          </cell>
          <cell r="O127">
            <v>0</v>
          </cell>
          <cell r="P127">
            <v>0</v>
          </cell>
          <cell r="Q127">
            <v>44198.266061805967</v>
          </cell>
          <cell r="R127">
            <v>0</v>
          </cell>
          <cell r="S127">
            <v>0</v>
          </cell>
          <cell r="T127">
            <v>0</v>
          </cell>
        </row>
        <row r="128">
          <cell r="A128" t="str">
            <v>108SPDGU</v>
          </cell>
          <cell r="B128" t="str">
            <v>108SP</v>
          </cell>
          <cell r="D128">
            <v>-858585797</v>
          </cell>
          <cell r="F128" t="str">
            <v>108OPSG-W</v>
          </cell>
          <cell r="G128" t="str">
            <v>108OP</v>
          </cell>
          <cell r="I128">
            <v>-225445477.0923073</v>
          </cell>
          <cell r="L128" t="str">
            <v>908CN</v>
          </cell>
          <cell r="M128">
            <v>0</v>
          </cell>
          <cell r="N128">
            <v>0</v>
          </cell>
          <cell r="O128">
            <v>0</v>
          </cell>
          <cell r="P128">
            <v>0</v>
          </cell>
          <cell r="Q128">
            <v>1240.6246786490763</v>
          </cell>
          <cell r="R128">
            <v>0</v>
          </cell>
          <cell r="S128">
            <v>0</v>
          </cell>
          <cell r="T128">
            <v>159.90788286531628</v>
          </cell>
        </row>
        <row r="129">
          <cell r="A129" t="str">
            <v>108SPSG</v>
          </cell>
          <cell r="B129" t="str">
            <v>108SP</v>
          </cell>
          <cell r="D129">
            <v>-648069341.21000004</v>
          </cell>
          <cell r="F129" t="str">
            <v>108OPSSGCT</v>
          </cell>
          <cell r="G129" t="str">
            <v>108OP</v>
          </cell>
          <cell r="I129">
            <v>-21791204.879999898</v>
          </cell>
          <cell r="L129" t="str">
            <v>908OTHER</v>
          </cell>
          <cell r="M129">
            <v>0</v>
          </cell>
          <cell r="N129">
            <v>0</v>
          </cell>
          <cell r="O129">
            <v>0</v>
          </cell>
          <cell r="P129">
            <v>0</v>
          </cell>
          <cell r="Q129">
            <v>0</v>
          </cell>
          <cell r="R129">
            <v>0</v>
          </cell>
          <cell r="S129">
            <v>0</v>
          </cell>
          <cell r="T129">
            <v>0</v>
          </cell>
        </row>
        <row r="130">
          <cell r="A130" t="str">
            <v>108SPSSGCH</v>
          </cell>
          <cell r="B130" t="str">
            <v>108SP</v>
          </cell>
          <cell r="D130">
            <v>-168736990.87</v>
          </cell>
          <cell r="F130" t="str">
            <v>108SPDGP</v>
          </cell>
          <cell r="G130" t="str">
            <v>108SP</v>
          </cell>
          <cell r="I130">
            <v>-779210671.59769201</v>
          </cell>
          <cell r="L130" t="str">
            <v>908S</v>
          </cell>
          <cell r="M130">
            <v>0</v>
          </cell>
          <cell r="N130">
            <v>0</v>
          </cell>
          <cell r="O130">
            <v>0</v>
          </cell>
          <cell r="P130">
            <v>0</v>
          </cell>
          <cell r="Q130">
            <v>-3881186.021453395</v>
          </cell>
          <cell r="R130">
            <v>0</v>
          </cell>
          <cell r="S130">
            <v>0</v>
          </cell>
          <cell r="T130">
            <v>0</v>
          </cell>
        </row>
        <row r="131">
          <cell r="A131" t="str">
            <v>108TPDGP</v>
          </cell>
          <cell r="B131" t="str">
            <v>108TP</v>
          </cell>
          <cell r="D131">
            <v>-376197380.80000001</v>
          </cell>
          <cell r="F131" t="str">
            <v>108SPDGU</v>
          </cell>
          <cell r="G131" t="str">
            <v>108SP</v>
          </cell>
          <cell r="I131">
            <v>-880645918.81307662</v>
          </cell>
          <cell r="L131" t="str">
            <v>909CN</v>
          </cell>
          <cell r="M131">
            <v>0</v>
          </cell>
          <cell r="N131">
            <v>0</v>
          </cell>
          <cell r="O131">
            <v>0</v>
          </cell>
          <cell r="P131">
            <v>0</v>
          </cell>
          <cell r="Q131">
            <v>-13244.69307242485</v>
          </cell>
          <cell r="R131">
            <v>0</v>
          </cell>
          <cell r="S131">
            <v>0</v>
          </cell>
          <cell r="T131">
            <v>-1707.1487169823242</v>
          </cell>
        </row>
        <row r="132">
          <cell r="A132" t="str">
            <v>108TPDGU</v>
          </cell>
          <cell r="B132" t="str">
            <v>108TP</v>
          </cell>
          <cell r="D132">
            <v>-406922991.31999999</v>
          </cell>
          <cell r="F132" t="str">
            <v>108SPSE</v>
          </cell>
          <cell r="G132" t="str">
            <v>108SP</v>
          </cell>
          <cell r="I132">
            <v>0</v>
          </cell>
          <cell r="L132" t="str">
            <v>909S</v>
          </cell>
          <cell r="M132">
            <v>0</v>
          </cell>
          <cell r="N132">
            <v>0</v>
          </cell>
          <cell r="O132">
            <v>0</v>
          </cell>
          <cell r="P132">
            <v>0</v>
          </cell>
          <cell r="Q132">
            <v>-52198</v>
          </cell>
          <cell r="R132">
            <v>0</v>
          </cell>
          <cell r="S132">
            <v>0</v>
          </cell>
          <cell r="T132">
            <v>0</v>
          </cell>
        </row>
        <row r="133">
          <cell r="A133" t="str">
            <v>108TPSG</v>
          </cell>
          <cell r="B133" t="str">
            <v>108TP</v>
          </cell>
          <cell r="D133">
            <v>-442788488.56</v>
          </cell>
          <cell r="F133" t="str">
            <v>108SPSG</v>
          </cell>
          <cell r="G133" t="str">
            <v>108SP</v>
          </cell>
          <cell r="I133">
            <v>-635596675.86846077</v>
          </cell>
          <cell r="L133" t="str">
            <v>920S</v>
          </cell>
          <cell r="M133">
            <v>0</v>
          </cell>
          <cell r="N133">
            <v>0</v>
          </cell>
          <cell r="O133">
            <v>0</v>
          </cell>
          <cell r="P133">
            <v>0</v>
          </cell>
          <cell r="Q133">
            <v>1362433.6250610696</v>
          </cell>
          <cell r="R133">
            <v>0</v>
          </cell>
          <cell r="S133">
            <v>0</v>
          </cell>
          <cell r="T133">
            <v>0</v>
          </cell>
        </row>
        <row r="134">
          <cell r="A134" t="str">
            <v>111390OR</v>
          </cell>
          <cell r="B134" t="str">
            <v>111390</v>
          </cell>
          <cell r="D134">
            <v>-2228996.69</v>
          </cell>
          <cell r="F134" t="str">
            <v>108SPSG-W</v>
          </cell>
          <cell r="G134" t="str">
            <v>108SP</v>
          </cell>
          <cell r="I134">
            <v>0</v>
          </cell>
          <cell r="L134" t="str">
            <v>920SO</v>
          </cell>
          <cell r="M134">
            <v>0</v>
          </cell>
          <cell r="N134">
            <v>0</v>
          </cell>
          <cell r="O134">
            <v>0</v>
          </cell>
          <cell r="P134">
            <v>0</v>
          </cell>
          <cell r="Q134">
            <v>83159.5874377156</v>
          </cell>
          <cell r="R134">
            <v>0</v>
          </cell>
          <cell r="S134">
            <v>0</v>
          </cell>
          <cell r="T134">
            <v>17837.625293737725</v>
          </cell>
        </row>
        <row r="135">
          <cell r="A135" t="str">
            <v>111390SG</v>
          </cell>
          <cell r="B135" t="str">
            <v>111390</v>
          </cell>
          <cell r="D135">
            <v>-4851831.1100000003</v>
          </cell>
          <cell r="F135" t="str">
            <v>108SPSSGCH</v>
          </cell>
          <cell r="G135" t="str">
            <v>108SP</v>
          </cell>
          <cell r="I135">
            <v>-168228796.08538446</v>
          </cell>
          <cell r="L135" t="str">
            <v>921SO</v>
          </cell>
          <cell r="M135">
            <v>0</v>
          </cell>
          <cell r="N135">
            <v>0</v>
          </cell>
          <cell r="O135">
            <v>0</v>
          </cell>
          <cell r="P135">
            <v>0</v>
          </cell>
          <cell r="Q135">
            <v>-3467.4586786670448</v>
          </cell>
          <cell r="R135">
            <v>0</v>
          </cell>
          <cell r="S135">
            <v>0</v>
          </cell>
          <cell r="T135">
            <v>-743.76545792638353</v>
          </cell>
        </row>
        <row r="136">
          <cell r="A136" t="str">
            <v>111390SO</v>
          </cell>
          <cell r="B136" t="str">
            <v>111390</v>
          </cell>
          <cell r="D136">
            <v>754781.55</v>
          </cell>
          <cell r="F136" t="str">
            <v>108TPDGP</v>
          </cell>
          <cell r="G136" t="str">
            <v>108TP</v>
          </cell>
          <cell r="I136">
            <v>-374414790.97846061</v>
          </cell>
          <cell r="L136" t="str">
            <v>923SO</v>
          </cell>
          <cell r="M136">
            <v>0</v>
          </cell>
          <cell r="N136">
            <v>0</v>
          </cell>
          <cell r="O136">
            <v>0</v>
          </cell>
          <cell r="P136">
            <v>0</v>
          </cell>
          <cell r="Q136">
            <v>-11867.952241843808</v>
          </cell>
          <cell r="R136">
            <v>0</v>
          </cell>
          <cell r="S136">
            <v>0</v>
          </cell>
          <cell r="T136">
            <v>-2545.6605980944701</v>
          </cell>
        </row>
        <row r="137">
          <cell r="A137" t="str">
            <v>111390UT</v>
          </cell>
          <cell r="B137" t="str">
            <v>111390</v>
          </cell>
          <cell r="D137">
            <v>-2292786.64</v>
          </cell>
          <cell r="F137" t="str">
            <v>108TPDGU</v>
          </cell>
          <cell r="G137" t="str">
            <v>108TP</v>
          </cell>
          <cell r="I137">
            <v>-397338606.92384595</v>
          </cell>
          <cell r="L137" t="str">
            <v>924S</v>
          </cell>
          <cell r="M137">
            <v>0</v>
          </cell>
          <cell r="N137">
            <v>0</v>
          </cell>
          <cell r="O137">
            <v>0</v>
          </cell>
          <cell r="P137">
            <v>0</v>
          </cell>
          <cell r="Q137">
            <v>-271760.96000000008</v>
          </cell>
          <cell r="R137">
            <v>0</v>
          </cell>
          <cell r="S137">
            <v>0</v>
          </cell>
          <cell r="T137">
            <v>0</v>
          </cell>
        </row>
        <row r="138">
          <cell r="A138" t="str">
            <v>111390WYP</v>
          </cell>
          <cell r="B138" t="str">
            <v>111390</v>
          </cell>
          <cell r="D138">
            <v>-885756.41</v>
          </cell>
          <cell r="F138" t="str">
            <v>108TPSG</v>
          </cell>
          <cell r="G138" t="str">
            <v>108TP</v>
          </cell>
          <cell r="I138">
            <v>-424868460.38538426</v>
          </cell>
          <cell r="L138" t="str">
            <v>924SG</v>
          </cell>
          <cell r="M138">
            <v>0</v>
          </cell>
          <cell r="N138">
            <v>0</v>
          </cell>
          <cell r="O138">
            <v>0</v>
          </cell>
          <cell r="P138">
            <v>0</v>
          </cell>
          <cell r="Q138">
            <v>287905.50917450729</v>
          </cell>
          <cell r="R138">
            <v>0</v>
          </cell>
          <cell r="S138">
            <v>0</v>
          </cell>
          <cell r="T138">
            <v>62911.702861327067</v>
          </cell>
        </row>
        <row r="139">
          <cell r="A139" t="str">
            <v>111GPCA</v>
          </cell>
          <cell r="B139" t="str">
            <v>111GP</v>
          </cell>
          <cell r="D139">
            <v>-265429.77</v>
          </cell>
          <cell r="F139" t="str">
            <v>111390OR</v>
          </cell>
          <cell r="G139" t="str">
            <v>111390</v>
          </cell>
          <cell r="I139">
            <v>-1953433.13846153</v>
          </cell>
          <cell r="L139" t="str">
            <v>924SO</v>
          </cell>
          <cell r="M139">
            <v>0</v>
          </cell>
          <cell r="N139">
            <v>0</v>
          </cell>
          <cell r="O139">
            <v>0</v>
          </cell>
          <cell r="P139">
            <v>0</v>
          </cell>
          <cell r="Q139">
            <v>-1163195.4527852715</v>
          </cell>
          <cell r="R139">
            <v>0</v>
          </cell>
          <cell r="S139">
            <v>0</v>
          </cell>
          <cell r="T139">
            <v>-249503.93898603058</v>
          </cell>
        </row>
        <row r="140">
          <cell r="A140" t="str">
            <v>111GPCN</v>
          </cell>
          <cell r="B140" t="str">
            <v>111GP</v>
          </cell>
          <cell r="D140">
            <v>-2997909.68</v>
          </cell>
          <cell r="F140" t="str">
            <v>111390SG</v>
          </cell>
          <cell r="G140" t="str">
            <v>111390</v>
          </cell>
          <cell r="I140">
            <v>-3500718.0161538399</v>
          </cell>
          <cell r="L140" t="str">
            <v>925SO</v>
          </cell>
          <cell r="M140">
            <v>0</v>
          </cell>
          <cell r="N140">
            <v>0</v>
          </cell>
          <cell r="O140">
            <v>0</v>
          </cell>
          <cell r="P140">
            <v>0</v>
          </cell>
          <cell r="Q140">
            <v>74074.441071988971</v>
          </cell>
          <cell r="R140">
            <v>0</v>
          </cell>
          <cell r="S140">
            <v>0</v>
          </cell>
          <cell r="T140">
            <v>15888.873001863125</v>
          </cell>
        </row>
        <row r="141">
          <cell r="A141" t="str">
            <v>111GPOR</v>
          </cell>
          <cell r="B141" t="str">
            <v>111GP</v>
          </cell>
          <cell r="D141">
            <v>-3823286.57</v>
          </cell>
          <cell r="F141" t="str">
            <v>111390SO</v>
          </cell>
          <cell r="G141" t="str">
            <v>111390</v>
          </cell>
          <cell r="I141">
            <v>1052673.2276923</v>
          </cell>
          <cell r="L141" t="str">
            <v>928S</v>
          </cell>
          <cell r="M141">
            <v>0</v>
          </cell>
          <cell r="N141">
            <v>0</v>
          </cell>
          <cell r="O141">
            <v>0</v>
          </cell>
          <cell r="P141">
            <v>0</v>
          </cell>
          <cell r="Q141">
            <v>0</v>
          </cell>
          <cell r="R141">
            <v>0</v>
          </cell>
          <cell r="S141">
            <v>0</v>
          </cell>
          <cell r="T141">
            <v>0</v>
          </cell>
        </row>
        <row r="142">
          <cell r="A142" t="str">
            <v>111GPSO</v>
          </cell>
          <cell r="B142" t="str">
            <v>111GP</v>
          </cell>
          <cell r="D142">
            <v>-11883506.440000001</v>
          </cell>
          <cell r="F142" t="str">
            <v>111390UT</v>
          </cell>
          <cell r="G142" t="str">
            <v>111390</v>
          </cell>
          <cell r="I142">
            <v>-2691323.8746153801</v>
          </cell>
          <cell r="L142" t="str">
            <v>930S</v>
          </cell>
          <cell r="M142">
            <v>0</v>
          </cell>
          <cell r="N142">
            <v>0</v>
          </cell>
          <cell r="O142">
            <v>0</v>
          </cell>
          <cell r="P142">
            <v>0</v>
          </cell>
          <cell r="Q142">
            <v>559135</v>
          </cell>
          <cell r="R142">
            <v>0</v>
          </cell>
          <cell r="S142">
            <v>0</v>
          </cell>
          <cell r="T142">
            <v>0</v>
          </cell>
        </row>
        <row r="143">
          <cell r="A143" t="str">
            <v>111GPUT</v>
          </cell>
          <cell r="B143" t="str">
            <v>111GP</v>
          </cell>
          <cell r="D143">
            <v>-12509.41</v>
          </cell>
          <cell r="F143" t="str">
            <v>111390WYP</v>
          </cell>
          <cell r="G143" t="str">
            <v>111390</v>
          </cell>
          <cell r="I143">
            <v>-795910.13769230805</v>
          </cell>
          <cell r="L143" t="str">
            <v>930SO</v>
          </cell>
          <cell r="M143">
            <v>0</v>
          </cell>
          <cell r="N143">
            <v>0</v>
          </cell>
          <cell r="O143">
            <v>0</v>
          </cell>
          <cell r="P143">
            <v>0</v>
          </cell>
          <cell r="Q143">
            <v>-387.01385749934747</v>
          </cell>
          <cell r="R143">
            <v>0</v>
          </cell>
          <cell r="S143">
            <v>0</v>
          </cell>
          <cell r="T143">
            <v>-83.013978138453908</v>
          </cell>
        </row>
        <row r="144">
          <cell r="A144" t="str">
            <v>111GPWA</v>
          </cell>
          <cell r="B144" t="str">
            <v>111GP</v>
          </cell>
          <cell r="D144">
            <v>-1591265.52</v>
          </cell>
          <cell r="F144" t="str">
            <v>111GPCA</v>
          </cell>
          <cell r="G144" t="str">
            <v>111GP</v>
          </cell>
          <cell r="I144">
            <v>-1113431.5223076886</v>
          </cell>
          <cell r="L144" t="str">
            <v>935S</v>
          </cell>
          <cell r="M144">
            <v>0</v>
          </cell>
          <cell r="N144">
            <v>0</v>
          </cell>
          <cell r="O144">
            <v>0</v>
          </cell>
          <cell r="P144">
            <v>0</v>
          </cell>
          <cell r="Q144">
            <v>0</v>
          </cell>
          <cell r="R144">
            <v>0</v>
          </cell>
          <cell r="S144">
            <v>0</v>
          </cell>
          <cell r="T144">
            <v>-62.890162976681111</v>
          </cell>
        </row>
        <row r="145">
          <cell r="A145" t="str">
            <v>111GPWYP</v>
          </cell>
          <cell r="B145" t="str">
            <v>111GP</v>
          </cell>
          <cell r="D145">
            <v>-7416004.8899999997</v>
          </cell>
          <cell r="F145" t="str">
            <v>111GPCN</v>
          </cell>
          <cell r="G145" t="str">
            <v>111GP</v>
          </cell>
          <cell r="I145">
            <v>-2861226.2115384601</v>
          </cell>
          <cell r="L145" t="str">
            <v>935SO</v>
          </cell>
          <cell r="M145">
            <v>0</v>
          </cell>
          <cell r="N145">
            <v>0</v>
          </cell>
          <cell r="O145">
            <v>0</v>
          </cell>
          <cell r="P145">
            <v>0</v>
          </cell>
          <cell r="Q145">
            <v>2353.9184858138815</v>
          </cell>
          <cell r="R145">
            <v>0</v>
          </cell>
          <cell r="S145">
            <v>0</v>
          </cell>
          <cell r="T145">
            <v>504.91250877595661</v>
          </cell>
        </row>
        <row r="146">
          <cell r="A146" t="str">
            <v>111GPWYU</v>
          </cell>
          <cell r="B146" t="str">
            <v>111GP</v>
          </cell>
          <cell r="D146">
            <v>-38713.21</v>
          </cell>
          <cell r="F146" t="str">
            <v>111GPOR</v>
          </cell>
          <cell r="G146" t="str">
            <v>111GP</v>
          </cell>
          <cell r="I146">
            <v>-6562715.2084615296</v>
          </cell>
          <cell r="L146" t="str">
            <v>CWCS</v>
          </cell>
          <cell r="M146">
            <v>0</v>
          </cell>
          <cell r="N146">
            <v>0</v>
          </cell>
          <cell r="O146">
            <v>0</v>
          </cell>
          <cell r="P146">
            <v>0</v>
          </cell>
          <cell r="Q146">
            <v>371215.90662509575</v>
          </cell>
          <cell r="R146">
            <v>0</v>
          </cell>
          <cell r="S146">
            <v>0</v>
          </cell>
          <cell r="T146">
            <v>0</v>
          </cell>
        </row>
        <row r="147">
          <cell r="A147" t="str">
            <v>111HPSG-P</v>
          </cell>
          <cell r="B147" t="str">
            <v>111HP</v>
          </cell>
          <cell r="D147">
            <v>-343437.31</v>
          </cell>
          <cell r="F147" t="str">
            <v>111GPSO</v>
          </cell>
          <cell r="G147" t="str">
            <v>111GP</v>
          </cell>
          <cell r="I147">
            <v>-11342245.584615322</v>
          </cell>
          <cell r="L147" t="str">
            <v>SCHMAPSO</v>
          </cell>
          <cell r="M147">
            <v>0</v>
          </cell>
          <cell r="N147">
            <v>0</v>
          </cell>
          <cell r="O147">
            <v>0</v>
          </cell>
          <cell r="P147">
            <v>0</v>
          </cell>
          <cell r="Q147">
            <v>-182611.31305864308</v>
          </cell>
          <cell r="R147">
            <v>0</v>
          </cell>
          <cell r="S147">
            <v>0</v>
          </cell>
          <cell r="T147">
            <v>-39169.893419411012</v>
          </cell>
        </row>
        <row r="148">
          <cell r="A148" t="str">
            <v>111HPSG-U</v>
          </cell>
          <cell r="B148" t="str">
            <v>111HP</v>
          </cell>
          <cell r="D148">
            <v>-483467.52000000002</v>
          </cell>
          <cell r="F148" t="str">
            <v>111GPUT</v>
          </cell>
          <cell r="G148" t="str">
            <v>111GP</v>
          </cell>
          <cell r="I148">
            <v>-12124.898461538</v>
          </cell>
          <cell r="L148" t="str">
            <v>SCHMATS</v>
          </cell>
          <cell r="M148">
            <v>0</v>
          </cell>
          <cell r="N148">
            <v>0</v>
          </cell>
          <cell r="O148">
            <v>0</v>
          </cell>
          <cell r="P148">
            <v>0</v>
          </cell>
          <cell r="Q148">
            <v>-562657</v>
          </cell>
          <cell r="R148">
            <v>0</v>
          </cell>
          <cell r="S148">
            <v>0</v>
          </cell>
          <cell r="T148">
            <v>0</v>
          </cell>
        </row>
        <row r="149">
          <cell r="A149" t="str">
            <v>111IPCN</v>
          </cell>
          <cell r="B149" t="str">
            <v>111IP</v>
          </cell>
          <cell r="D149">
            <v>-100780296.16</v>
          </cell>
          <cell r="F149" t="str">
            <v>111GPWA</v>
          </cell>
          <cell r="G149" t="str">
            <v>111GP</v>
          </cell>
          <cell r="I149">
            <v>-1532782.92307692</v>
          </cell>
          <cell r="L149" t="str">
            <v>SCHMATSE</v>
          </cell>
          <cell r="M149">
            <v>0</v>
          </cell>
          <cell r="N149">
            <v>0</v>
          </cell>
          <cell r="O149">
            <v>0</v>
          </cell>
          <cell r="P149">
            <v>0</v>
          </cell>
          <cell r="Q149">
            <v>1284.0389529079948</v>
          </cell>
          <cell r="R149">
            <v>0</v>
          </cell>
          <cell r="S149">
            <v>0</v>
          </cell>
          <cell r="T149">
            <v>288.44821937761526</v>
          </cell>
        </row>
        <row r="150">
          <cell r="A150" t="str">
            <v>111IPDGU</v>
          </cell>
          <cell r="B150" t="str">
            <v>111IP</v>
          </cell>
          <cell r="D150">
            <v>-366154.57</v>
          </cell>
          <cell r="F150" t="str">
            <v>111GPWYP</v>
          </cell>
          <cell r="G150" t="str">
            <v>111GP</v>
          </cell>
          <cell r="I150">
            <v>-7099437.1746153757</v>
          </cell>
          <cell r="L150" t="str">
            <v>SCHMATSG</v>
          </cell>
          <cell r="M150">
            <v>0</v>
          </cell>
          <cell r="N150">
            <v>0</v>
          </cell>
          <cell r="O150">
            <v>0</v>
          </cell>
          <cell r="P150">
            <v>0</v>
          </cell>
          <cell r="Q150">
            <v>2428706.0999911027</v>
          </cell>
          <cell r="R150">
            <v>0</v>
          </cell>
          <cell r="S150">
            <v>0</v>
          </cell>
          <cell r="T150">
            <v>530708.97093365493</v>
          </cell>
        </row>
        <row r="151">
          <cell r="A151" t="str">
            <v>111IPID</v>
          </cell>
          <cell r="B151" t="str">
            <v>111IP</v>
          </cell>
          <cell r="D151">
            <v>-777212.79</v>
          </cell>
          <cell r="F151" t="str">
            <v>111GPWYU</v>
          </cell>
          <cell r="G151" t="str">
            <v>111GP</v>
          </cell>
          <cell r="I151">
            <v>-36320.021538462002</v>
          </cell>
          <cell r="L151" t="str">
            <v>SCHMATSO</v>
          </cell>
          <cell r="M151">
            <v>0</v>
          </cell>
          <cell r="N151">
            <v>0</v>
          </cell>
          <cell r="O151">
            <v>0</v>
          </cell>
          <cell r="P151">
            <v>0</v>
          </cell>
          <cell r="Q151">
            <v>-1109973.6266822796</v>
          </cell>
          <cell r="R151">
            <v>0</v>
          </cell>
          <cell r="S151">
            <v>0</v>
          </cell>
          <cell r="T151">
            <v>-238087.9252620005</v>
          </cell>
        </row>
        <row r="152">
          <cell r="A152" t="str">
            <v>111IPOR</v>
          </cell>
          <cell r="B152" t="str">
            <v>111IP</v>
          </cell>
          <cell r="D152">
            <v>-58752.14</v>
          </cell>
          <cell r="F152" t="str">
            <v>111HPSG-P</v>
          </cell>
          <cell r="G152" t="str">
            <v>111HP</v>
          </cell>
          <cell r="I152">
            <v>-239545.69</v>
          </cell>
          <cell r="L152" t="str">
            <v>SCHMATTROJD</v>
          </cell>
          <cell r="M152">
            <v>0</v>
          </cell>
          <cell r="N152">
            <v>0</v>
          </cell>
          <cell r="O152">
            <v>0</v>
          </cell>
          <cell r="P152">
            <v>0</v>
          </cell>
          <cell r="Q152">
            <v>-1770.1218152542876</v>
          </cell>
          <cell r="R152">
            <v>0</v>
          </cell>
          <cell r="S152">
            <v>0</v>
          </cell>
          <cell r="T152">
            <v>-388.90744394166114</v>
          </cell>
        </row>
        <row r="153">
          <cell r="A153" t="str">
            <v>111IPSE</v>
          </cell>
          <cell r="B153" t="str">
            <v>111IP</v>
          </cell>
          <cell r="D153">
            <v>-1620448.1300000001</v>
          </cell>
          <cell r="F153" t="str">
            <v>111HPSG-U</v>
          </cell>
          <cell r="G153" t="str">
            <v>111HP</v>
          </cell>
          <cell r="I153">
            <v>-460258.84384615399</v>
          </cell>
          <cell r="L153" t="str">
            <v>SCHMDPSO</v>
          </cell>
          <cell r="M153">
            <v>0</v>
          </cell>
          <cell r="N153">
            <v>0</v>
          </cell>
          <cell r="O153">
            <v>0</v>
          </cell>
          <cell r="P153">
            <v>0</v>
          </cell>
          <cell r="Q153">
            <v>-1063417.2981169359</v>
          </cell>
          <cell r="R153">
            <v>0</v>
          </cell>
          <cell r="S153">
            <v>0</v>
          </cell>
          <cell r="T153">
            <v>-228101.65224660435</v>
          </cell>
        </row>
        <row r="154">
          <cell r="A154" t="str">
            <v>111IPSG</v>
          </cell>
          <cell r="B154" t="str">
            <v>111IP</v>
          </cell>
          <cell r="D154">
            <v>-46823241.039999999</v>
          </cell>
          <cell r="F154" t="str">
            <v>111IPCN</v>
          </cell>
          <cell r="G154" t="str">
            <v>111IP</v>
          </cell>
          <cell r="I154">
            <v>-97865122.460769206</v>
          </cell>
          <cell r="L154" t="str">
            <v>SCHMDTS</v>
          </cell>
          <cell r="M154">
            <v>0</v>
          </cell>
          <cell r="N154">
            <v>0</v>
          </cell>
          <cell r="O154">
            <v>0</v>
          </cell>
          <cell r="P154">
            <v>0</v>
          </cell>
          <cell r="Q154">
            <v>119599.73112697364</v>
          </cell>
          <cell r="R154">
            <v>0</v>
          </cell>
          <cell r="S154">
            <v>0</v>
          </cell>
          <cell r="T154">
            <v>0</v>
          </cell>
        </row>
        <row r="155">
          <cell r="A155" t="str">
            <v>111IPSG-P</v>
          </cell>
          <cell r="B155" t="str">
            <v>111IP</v>
          </cell>
          <cell r="D155">
            <v>-24955199.969999999</v>
          </cell>
          <cell r="F155" t="str">
            <v>111IPDGU</v>
          </cell>
          <cell r="G155" t="str">
            <v>111IP</v>
          </cell>
          <cell r="I155">
            <v>-357775.41076923098</v>
          </cell>
          <cell r="L155" t="str">
            <v>SCHMDTSE</v>
          </cell>
          <cell r="M155">
            <v>0</v>
          </cell>
          <cell r="N155">
            <v>0</v>
          </cell>
          <cell r="O155">
            <v>0</v>
          </cell>
          <cell r="P155">
            <v>0</v>
          </cell>
          <cell r="Q155">
            <v>1756215.5290799809</v>
          </cell>
          <cell r="R155">
            <v>0</v>
          </cell>
          <cell r="S155">
            <v>0</v>
          </cell>
          <cell r="T155">
            <v>394518.59389403951</v>
          </cell>
        </row>
        <row r="156">
          <cell r="A156" t="str">
            <v>111IPSG-U</v>
          </cell>
          <cell r="B156" t="str">
            <v>111IP</v>
          </cell>
          <cell r="D156">
            <v>-3677510.42</v>
          </cell>
          <cell r="F156" t="str">
            <v>111IPID</v>
          </cell>
          <cell r="G156" t="str">
            <v>111IP</v>
          </cell>
          <cell r="I156">
            <v>-766962.30076923105</v>
          </cell>
          <cell r="L156" t="str">
            <v>SCHMDTSG</v>
          </cell>
          <cell r="M156">
            <v>0</v>
          </cell>
          <cell r="N156">
            <v>0</v>
          </cell>
          <cell r="O156">
            <v>0</v>
          </cell>
          <cell r="P156">
            <v>0</v>
          </cell>
          <cell r="Q156">
            <v>52422884.118146718</v>
          </cell>
          <cell r="R156">
            <v>0</v>
          </cell>
          <cell r="S156">
            <v>0</v>
          </cell>
          <cell r="T156">
            <v>11455192.081008818</v>
          </cell>
        </row>
        <row r="157">
          <cell r="A157" t="str">
            <v>111IPSO</v>
          </cell>
          <cell r="B157" t="str">
            <v>111IP</v>
          </cell>
          <cell r="D157">
            <v>-273680285.88000005</v>
          </cell>
          <cell r="F157" t="str">
            <v>111IPOR</v>
          </cell>
          <cell r="G157" t="str">
            <v>111IP</v>
          </cell>
          <cell r="I157">
            <v>-52868.38</v>
          </cell>
          <cell r="L157">
            <v>0</v>
          </cell>
          <cell r="M157">
            <v>0</v>
          </cell>
          <cell r="N157">
            <v>0</v>
          </cell>
          <cell r="O157">
            <v>0</v>
          </cell>
          <cell r="P157">
            <v>0</v>
          </cell>
          <cell r="Q157">
            <v>0</v>
          </cell>
          <cell r="R157">
            <v>0</v>
          </cell>
          <cell r="S157">
            <v>0</v>
          </cell>
          <cell r="T157">
            <v>0</v>
          </cell>
        </row>
        <row r="158">
          <cell r="A158" t="str">
            <v>111IPSSGCH</v>
          </cell>
          <cell r="B158" t="str">
            <v>111IP</v>
          </cell>
          <cell r="D158">
            <v>-248590.87</v>
          </cell>
          <cell r="F158" t="str">
            <v>111IPSE</v>
          </cell>
          <cell r="G158" t="str">
            <v>111IP</v>
          </cell>
          <cell r="I158">
            <v>-1456972.5723076917</v>
          </cell>
          <cell r="L158">
            <v>0</v>
          </cell>
          <cell r="M158">
            <v>0</v>
          </cell>
          <cell r="N158">
            <v>0</v>
          </cell>
          <cell r="O158">
            <v>0</v>
          </cell>
          <cell r="P158">
            <v>0</v>
          </cell>
          <cell r="Q158">
            <v>0</v>
          </cell>
          <cell r="R158">
            <v>0</v>
          </cell>
          <cell r="S158">
            <v>0</v>
          </cell>
          <cell r="T158">
            <v>0</v>
          </cell>
        </row>
        <row r="159">
          <cell r="A159" t="str">
            <v>111IPUT</v>
          </cell>
          <cell r="B159" t="str">
            <v>111IP</v>
          </cell>
          <cell r="D159">
            <v>-35873.21</v>
          </cell>
          <cell r="F159" t="str">
            <v>111IPSG</v>
          </cell>
          <cell r="G159" t="str">
            <v>111IP</v>
          </cell>
          <cell r="I159">
            <v>-48348474.58461532</v>
          </cell>
          <cell r="L159">
            <v>0</v>
          </cell>
          <cell r="M159">
            <v>0</v>
          </cell>
          <cell r="N159">
            <v>0</v>
          </cell>
          <cell r="O159">
            <v>0</v>
          </cell>
          <cell r="P159">
            <v>0</v>
          </cell>
          <cell r="Q159">
            <v>0</v>
          </cell>
          <cell r="R159">
            <v>0</v>
          </cell>
          <cell r="S159">
            <v>0</v>
          </cell>
          <cell r="T159">
            <v>0</v>
          </cell>
        </row>
        <row r="160">
          <cell r="A160" t="str">
            <v>111IPWA</v>
          </cell>
          <cell r="B160" t="str">
            <v>111IP</v>
          </cell>
          <cell r="D160">
            <v>-2005.57</v>
          </cell>
          <cell r="F160" t="str">
            <v>111IPSG-P</v>
          </cell>
          <cell r="G160" t="str">
            <v>111IP</v>
          </cell>
          <cell r="I160">
            <v>-19513838.119230676</v>
          </cell>
          <cell r="L160">
            <v>0</v>
          </cell>
          <cell r="M160">
            <v>0</v>
          </cell>
          <cell r="N160">
            <v>0</v>
          </cell>
          <cell r="O160">
            <v>0</v>
          </cell>
          <cell r="P160">
            <v>0</v>
          </cell>
          <cell r="Q160">
            <v>0</v>
          </cell>
          <cell r="R160">
            <v>0</v>
          </cell>
          <cell r="S160">
            <v>0</v>
          </cell>
          <cell r="T160">
            <v>0</v>
          </cell>
        </row>
        <row r="161">
          <cell r="A161" t="str">
            <v>111IPWYP</v>
          </cell>
          <cell r="B161" t="str">
            <v>111IP</v>
          </cell>
          <cell r="D161">
            <v>-302122.28999999998</v>
          </cell>
          <cell r="F161" t="str">
            <v>111IPSG-U</v>
          </cell>
          <cell r="G161" t="str">
            <v>111IP</v>
          </cell>
          <cell r="I161">
            <v>-3531514.5853846101</v>
          </cell>
          <cell r="L161">
            <v>0</v>
          </cell>
          <cell r="M161">
            <v>0</v>
          </cell>
          <cell r="N161">
            <v>0</v>
          </cell>
          <cell r="O161">
            <v>0</v>
          </cell>
          <cell r="P161">
            <v>0</v>
          </cell>
          <cell r="Q161">
            <v>0</v>
          </cell>
          <cell r="R161">
            <v>0</v>
          </cell>
          <cell r="S161">
            <v>0</v>
          </cell>
          <cell r="T161">
            <v>0</v>
          </cell>
        </row>
        <row r="162">
          <cell r="A162" t="str">
            <v>114DGP</v>
          </cell>
          <cell r="B162" t="str">
            <v>114</v>
          </cell>
          <cell r="D162">
            <v>14560710.68</v>
          </cell>
          <cell r="F162" t="str">
            <v>111IPSO</v>
          </cell>
          <cell r="G162" t="str">
            <v>111IP</v>
          </cell>
          <cell r="I162">
            <v>-267479950.93692309</v>
          </cell>
          <cell r="L162">
            <v>0</v>
          </cell>
          <cell r="M162">
            <v>0</v>
          </cell>
          <cell r="N162">
            <v>0</v>
          </cell>
          <cell r="O162">
            <v>0</v>
          </cell>
          <cell r="P162">
            <v>0</v>
          </cell>
          <cell r="Q162">
            <v>0</v>
          </cell>
          <cell r="R162">
            <v>0</v>
          </cell>
          <cell r="S162">
            <v>0</v>
          </cell>
          <cell r="T162">
            <v>0</v>
          </cell>
        </row>
        <row r="163">
          <cell r="A163" t="str">
            <v>114SG</v>
          </cell>
          <cell r="B163" t="str">
            <v>114</v>
          </cell>
          <cell r="D163">
            <v>144614797.34</v>
          </cell>
          <cell r="F163" t="str">
            <v>111IPSSGCH</v>
          </cell>
          <cell r="G163" t="str">
            <v>111IP</v>
          </cell>
          <cell r="I163">
            <v>-176228.215384615</v>
          </cell>
          <cell r="L163">
            <v>0</v>
          </cell>
          <cell r="M163">
            <v>0</v>
          </cell>
          <cell r="N163">
            <v>0</v>
          </cell>
          <cell r="O163">
            <v>0</v>
          </cell>
          <cell r="P163">
            <v>0</v>
          </cell>
          <cell r="Q163">
            <v>0</v>
          </cell>
          <cell r="R163">
            <v>0</v>
          </cell>
          <cell r="S163">
            <v>0</v>
          </cell>
          <cell r="T163">
            <v>0</v>
          </cell>
        </row>
        <row r="164">
          <cell r="A164" t="str">
            <v>115DGP</v>
          </cell>
          <cell r="B164" t="str">
            <v>115</v>
          </cell>
          <cell r="D164">
            <v>-13549867.039999999</v>
          </cell>
          <cell r="F164" t="str">
            <v>111IPUT</v>
          </cell>
          <cell r="G164" t="str">
            <v>111IP</v>
          </cell>
          <cell r="I164">
            <v>-34282.219999999616</v>
          </cell>
          <cell r="L164">
            <v>0</v>
          </cell>
          <cell r="M164">
            <v>0</v>
          </cell>
          <cell r="N164">
            <v>0</v>
          </cell>
          <cell r="O164">
            <v>0</v>
          </cell>
          <cell r="P164">
            <v>0</v>
          </cell>
          <cell r="Q164">
            <v>0</v>
          </cell>
          <cell r="R164">
            <v>0</v>
          </cell>
          <cell r="S164">
            <v>0</v>
          </cell>
          <cell r="T164">
            <v>0</v>
          </cell>
        </row>
        <row r="165">
          <cell r="A165" t="str">
            <v>115SG</v>
          </cell>
          <cell r="B165" t="str">
            <v>115</v>
          </cell>
          <cell r="D165">
            <v>-93819368.140000001</v>
          </cell>
          <cell r="F165" t="str">
            <v>111IPWA</v>
          </cell>
          <cell r="G165" t="str">
            <v>111IP</v>
          </cell>
          <cell r="I165">
            <v>-1914.0861538459999</v>
          </cell>
          <cell r="L165">
            <v>0</v>
          </cell>
          <cell r="M165">
            <v>0</v>
          </cell>
          <cell r="N165">
            <v>0</v>
          </cell>
          <cell r="O165">
            <v>0</v>
          </cell>
          <cell r="P165">
            <v>0</v>
          </cell>
          <cell r="Q165">
            <v>0</v>
          </cell>
          <cell r="R165">
            <v>0</v>
          </cell>
          <cell r="S165">
            <v>0</v>
          </cell>
          <cell r="T165">
            <v>0</v>
          </cell>
        </row>
        <row r="166">
          <cell r="A166" t="str">
            <v>124CA</v>
          </cell>
          <cell r="B166" t="str">
            <v>124</v>
          </cell>
          <cell r="D166">
            <v>393172.38</v>
          </cell>
          <cell r="F166" t="str">
            <v>111IPWYP</v>
          </cell>
          <cell r="G166" t="str">
            <v>111IP</v>
          </cell>
          <cell r="I166">
            <v>-263219.63769230741</v>
          </cell>
          <cell r="L166">
            <v>0</v>
          </cell>
          <cell r="M166">
            <v>0</v>
          </cell>
          <cell r="N166">
            <v>0</v>
          </cell>
          <cell r="O166">
            <v>0</v>
          </cell>
          <cell r="P166">
            <v>0</v>
          </cell>
          <cell r="Q166">
            <v>0</v>
          </cell>
          <cell r="R166">
            <v>0</v>
          </cell>
          <cell r="S166">
            <v>0</v>
          </cell>
          <cell r="T166">
            <v>0</v>
          </cell>
        </row>
        <row r="167">
          <cell r="A167" t="str">
            <v>124ID</v>
          </cell>
          <cell r="B167" t="str">
            <v>124</v>
          </cell>
          <cell r="D167">
            <v>17782.310000000001</v>
          </cell>
          <cell r="F167" t="str">
            <v>114DGP</v>
          </cell>
          <cell r="G167" t="str">
            <v>114</v>
          </cell>
          <cell r="I167">
            <v>14560710.68</v>
          </cell>
          <cell r="L167">
            <v>0</v>
          </cell>
          <cell r="M167">
            <v>0</v>
          </cell>
          <cell r="N167">
            <v>0</v>
          </cell>
          <cell r="O167">
            <v>0</v>
          </cell>
          <cell r="P167">
            <v>0</v>
          </cell>
          <cell r="Q167">
            <v>0</v>
          </cell>
          <cell r="R167">
            <v>0</v>
          </cell>
          <cell r="S167">
            <v>0</v>
          </cell>
          <cell r="T167">
            <v>0</v>
          </cell>
        </row>
        <row r="168">
          <cell r="A168" t="str">
            <v>124OR</v>
          </cell>
          <cell r="B168" t="str">
            <v>124</v>
          </cell>
          <cell r="D168">
            <v>0.17</v>
          </cell>
          <cell r="F168" t="str">
            <v>114SG</v>
          </cell>
          <cell r="G168" t="str">
            <v>114</v>
          </cell>
          <cell r="I168">
            <v>144614797.33999899</v>
          </cell>
          <cell r="L168">
            <v>0</v>
          </cell>
          <cell r="M168">
            <v>0</v>
          </cell>
          <cell r="N168">
            <v>0</v>
          </cell>
          <cell r="O168">
            <v>0</v>
          </cell>
          <cell r="P168">
            <v>0</v>
          </cell>
          <cell r="Q168">
            <v>0</v>
          </cell>
          <cell r="R168">
            <v>0</v>
          </cell>
          <cell r="S168">
            <v>0</v>
          </cell>
          <cell r="T168">
            <v>0</v>
          </cell>
        </row>
        <row r="169">
          <cell r="A169" t="str">
            <v>124OTHER</v>
          </cell>
          <cell r="B169" t="str">
            <v>124</v>
          </cell>
          <cell r="D169">
            <v>-5387525.1900000004</v>
          </cell>
          <cell r="F169" t="str">
            <v>115DGP</v>
          </cell>
          <cell r="G169" t="str">
            <v>115</v>
          </cell>
          <cell r="I169">
            <v>-13218941.793076901</v>
          </cell>
          <cell r="L169">
            <v>0</v>
          </cell>
          <cell r="M169">
            <v>0</v>
          </cell>
          <cell r="N169">
            <v>0</v>
          </cell>
          <cell r="O169">
            <v>0</v>
          </cell>
          <cell r="P169">
            <v>0</v>
          </cell>
          <cell r="Q169">
            <v>0</v>
          </cell>
          <cell r="R169">
            <v>0</v>
          </cell>
          <cell r="S169">
            <v>0</v>
          </cell>
          <cell r="T169">
            <v>0</v>
          </cell>
        </row>
        <row r="170">
          <cell r="A170" t="str">
            <v>124SO</v>
          </cell>
          <cell r="B170" t="str">
            <v>124</v>
          </cell>
          <cell r="D170">
            <v>-4453.6899999999996</v>
          </cell>
          <cell r="F170" t="str">
            <v>115SG</v>
          </cell>
          <cell r="G170" t="str">
            <v>115</v>
          </cell>
          <cell r="I170">
            <v>-91388308.543846101</v>
          </cell>
          <cell r="L170">
            <v>0</v>
          </cell>
          <cell r="M170">
            <v>0</v>
          </cell>
          <cell r="N170">
            <v>0</v>
          </cell>
          <cell r="O170">
            <v>0</v>
          </cell>
          <cell r="P170">
            <v>0</v>
          </cell>
          <cell r="Q170">
            <v>0</v>
          </cell>
          <cell r="R170">
            <v>0</v>
          </cell>
          <cell r="S170">
            <v>0</v>
          </cell>
          <cell r="T170">
            <v>0</v>
          </cell>
        </row>
        <row r="171">
          <cell r="A171" t="str">
            <v>124UT</v>
          </cell>
          <cell r="B171" t="str">
            <v>124</v>
          </cell>
          <cell r="D171">
            <v>4727063.57</v>
          </cell>
          <cell r="F171" t="str">
            <v>124CA</v>
          </cell>
          <cell r="G171" t="str">
            <v>124</v>
          </cell>
          <cell r="I171">
            <v>395859.38307692303</v>
          </cell>
          <cell r="L171">
            <v>0</v>
          </cell>
          <cell r="M171">
            <v>0</v>
          </cell>
          <cell r="N171">
            <v>0</v>
          </cell>
          <cell r="O171">
            <v>0</v>
          </cell>
          <cell r="P171">
            <v>0</v>
          </cell>
          <cell r="Q171">
            <v>0</v>
          </cell>
          <cell r="R171">
            <v>0</v>
          </cell>
          <cell r="S171">
            <v>0</v>
          </cell>
          <cell r="T171">
            <v>0</v>
          </cell>
        </row>
        <row r="172">
          <cell r="A172" t="str">
            <v>124WA</v>
          </cell>
          <cell r="B172" t="str">
            <v>124</v>
          </cell>
          <cell r="D172">
            <v>1957895.98</v>
          </cell>
          <cell r="F172" t="str">
            <v>124ID</v>
          </cell>
          <cell r="G172" t="str">
            <v>124</v>
          </cell>
          <cell r="I172">
            <v>18646.261538462</v>
          </cell>
          <cell r="L172">
            <v>0</v>
          </cell>
          <cell r="M172">
            <v>0</v>
          </cell>
          <cell r="N172">
            <v>0</v>
          </cell>
          <cell r="O172">
            <v>0</v>
          </cell>
          <cell r="P172">
            <v>0</v>
          </cell>
          <cell r="Q172">
            <v>0</v>
          </cell>
          <cell r="R172">
            <v>0</v>
          </cell>
          <cell r="S172">
            <v>0</v>
          </cell>
          <cell r="T172">
            <v>0</v>
          </cell>
        </row>
        <row r="173">
          <cell r="A173" t="str">
            <v>124WYP</v>
          </cell>
          <cell r="B173" t="str">
            <v>124</v>
          </cell>
          <cell r="D173">
            <v>117215.94</v>
          </cell>
          <cell r="F173" t="str">
            <v>124OR</v>
          </cell>
          <cell r="G173" t="str">
            <v>124</v>
          </cell>
          <cell r="I173">
            <v>0.17</v>
          </cell>
          <cell r="L173">
            <v>0</v>
          </cell>
          <cell r="M173">
            <v>0</v>
          </cell>
          <cell r="N173">
            <v>0</v>
          </cell>
          <cell r="O173">
            <v>0</v>
          </cell>
          <cell r="P173">
            <v>0</v>
          </cell>
          <cell r="Q173">
            <v>0</v>
          </cell>
          <cell r="R173">
            <v>0</v>
          </cell>
          <cell r="S173">
            <v>0</v>
          </cell>
          <cell r="T173">
            <v>0</v>
          </cell>
        </row>
        <row r="174">
          <cell r="A174" t="str">
            <v>124WYU</v>
          </cell>
          <cell r="B174" t="str">
            <v>124</v>
          </cell>
          <cell r="D174">
            <v>7712.52</v>
          </cell>
          <cell r="F174" t="str">
            <v>124OTHER</v>
          </cell>
          <cell r="G174" t="str">
            <v>124</v>
          </cell>
          <cell r="I174">
            <v>-5327736.7030769195</v>
          </cell>
          <cell r="L174">
            <v>0</v>
          </cell>
          <cell r="M174">
            <v>0</v>
          </cell>
          <cell r="N174">
            <v>0</v>
          </cell>
          <cell r="O174">
            <v>0</v>
          </cell>
          <cell r="P174">
            <v>0</v>
          </cell>
          <cell r="Q174">
            <v>0</v>
          </cell>
          <cell r="R174">
            <v>0</v>
          </cell>
          <cell r="S174">
            <v>0</v>
          </cell>
          <cell r="T174">
            <v>0</v>
          </cell>
        </row>
        <row r="175">
          <cell r="A175" t="str">
            <v>151SE</v>
          </cell>
          <cell r="B175" t="str">
            <v>151</v>
          </cell>
          <cell r="D175">
            <v>227886644.5</v>
          </cell>
          <cell r="F175" t="str">
            <v>124SO</v>
          </cell>
          <cell r="G175" t="str">
            <v>124</v>
          </cell>
          <cell r="I175">
            <v>-4453.6899999999996</v>
          </cell>
          <cell r="L175">
            <v>0</v>
          </cell>
          <cell r="M175">
            <v>0</v>
          </cell>
          <cell r="N175">
            <v>0</v>
          </cell>
          <cell r="O175">
            <v>0</v>
          </cell>
          <cell r="P175">
            <v>0</v>
          </cell>
          <cell r="Q175">
            <v>0</v>
          </cell>
          <cell r="R175">
            <v>0</v>
          </cell>
          <cell r="S175">
            <v>0</v>
          </cell>
          <cell r="T175">
            <v>0</v>
          </cell>
        </row>
        <row r="176">
          <cell r="A176" t="str">
            <v>151SSECH</v>
          </cell>
          <cell r="B176" t="str">
            <v>151</v>
          </cell>
          <cell r="D176">
            <v>9004569.3699999992</v>
          </cell>
          <cell r="F176" t="str">
            <v>124UT</v>
          </cell>
          <cell r="G176" t="str">
            <v>124</v>
          </cell>
          <cell r="I176">
            <v>4786636.2338461503</v>
          </cell>
          <cell r="L176">
            <v>0</v>
          </cell>
          <cell r="M176">
            <v>0</v>
          </cell>
          <cell r="N176">
            <v>0</v>
          </cell>
          <cell r="O176">
            <v>0</v>
          </cell>
          <cell r="P176">
            <v>0</v>
          </cell>
          <cell r="Q176">
            <v>0</v>
          </cell>
          <cell r="R176">
            <v>0</v>
          </cell>
          <cell r="S176">
            <v>0</v>
          </cell>
          <cell r="T176">
            <v>0</v>
          </cell>
        </row>
        <row r="177">
          <cell r="A177" t="str">
            <v>154CA</v>
          </cell>
          <cell r="B177" t="str">
            <v>154</v>
          </cell>
          <cell r="D177">
            <v>1344041.91</v>
          </cell>
          <cell r="F177" t="str">
            <v>124WA</v>
          </cell>
          <cell r="G177" t="str">
            <v>124</v>
          </cell>
          <cell r="I177">
            <v>1974193.2261538401</v>
          </cell>
          <cell r="L177">
            <v>0</v>
          </cell>
          <cell r="M177">
            <v>0</v>
          </cell>
          <cell r="N177">
            <v>0</v>
          </cell>
          <cell r="O177">
            <v>0</v>
          </cell>
          <cell r="P177">
            <v>0</v>
          </cell>
          <cell r="Q177">
            <v>0</v>
          </cell>
          <cell r="R177">
            <v>0</v>
          </cell>
          <cell r="S177">
            <v>0</v>
          </cell>
          <cell r="T177">
            <v>0</v>
          </cell>
        </row>
        <row r="178">
          <cell r="A178" t="str">
            <v>154ID</v>
          </cell>
          <cell r="B178" t="str">
            <v>154</v>
          </cell>
          <cell r="D178">
            <v>5302611.33</v>
          </cell>
          <cell r="F178" t="str">
            <v>124WYP</v>
          </cell>
          <cell r="G178" t="str">
            <v>124</v>
          </cell>
          <cell r="I178">
            <v>117215.94</v>
          </cell>
          <cell r="L178">
            <v>0</v>
          </cell>
          <cell r="M178">
            <v>0</v>
          </cell>
          <cell r="N178">
            <v>0</v>
          </cell>
          <cell r="O178">
            <v>0</v>
          </cell>
          <cell r="P178">
            <v>0</v>
          </cell>
          <cell r="Q178">
            <v>0</v>
          </cell>
          <cell r="R178">
            <v>0</v>
          </cell>
          <cell r="S178">
            <v>0</v>
          </cell>
          <cell r="T178">
            <v>0</v>
          </cell>
        </row>
        <row r="179">
          <cell r="A179" t="str">
            <v>154OR</v>
          </cell>
          <cell r="B179" t="str">
            <v>154</v>
          </cell>
          <cell r="D179">
            <v>29349794.48</v>
          </cell>
          <cell r="F179" t="str">
            <v>124WYU</v>
          </cell>
          <cell r="G179" t="str">
            <v>124</v>
          </cell>
          <cell r="I179">
            <v>8426.9276923079997</v>
          </cell>
          <cell r="L179">
            <v>0</v>
          </cell>
          <cell r="M179">
            <v>0</v>
          </cell>
          <cell r="N179">
            <v>0</v>
          </cell>
          <cell r="O179">
            <v>0</v>
          </cell>
          <cell r="P179">
            <v>0</v>
          </cell>
          <cell r="Q179">
            <v>0</v>
          </cell>
          <cell r="R179">
            <v>0</v>
          </cell>
          <cell r="S179">
            <v>0</v>
          </cell>
          <cell r="T179">
            <v>0</v>
          </cell>
        </row>
        <row r="180">
          <cell r="A180" t="str">
            <v>154SE</v>
          </cell>
          <cell r="B180" t="str">
            <v>154</v>
          </cell>
          <cell r="D180">
            <v>5964327.54</v>
          </cell>
          <cell r="F180" t="str">
            <v>151SE</v>
          </cell>
          <cell r="G180" t="str">
            <v>151</v>
          </cell>
          <cell r="I180">
            <v>200711214.25769201</v>
          </cell>
          <cell r="L180">
            <v>0</v>
          </cell>
          <cell r="M180">
            <v>0</v>
          </cell>
          <cell r="N180">
            <v>0</v>
          </cell>
          <cell r="O180">
            <v>0</v>
          </cell>
          <cell r="P180">
            <v>0</v>
          </cell>
          <cell r="Q180">
            <v>0</v>
          </cell>
          <cell r="R180">
            <v>0</v>
          </cell>
          <cell r="S180">
            <v>0</v>
          </cell>
          <cell r="T180">
            <v>0</v>
          </cell>
        </row>
        <row r="181">
          <cell r="A181" t="str">
            <v>154SG</v>
          </cell>
          <cell r="B181" t="str">
            <v>154</v>
          </cell>
          <cell r="D181">
            <v>4742900.22</v>
          </cell>
          <cell r="F181" t="str">
            <v>151SSECH</v>
          </cell>
          <cell r="G181" t="str">
            <v>151</v>
          </cell>
          <cell r="I181">
            <v>10096388.362307601</v>
          </cell>
          <cell r="L181">
            <v>0</v>
          </cell>
          <cell r="M181">
            <v>0</v>
          </cell>
          <cell r="N181">
            <v>0</v>
          </cell>
          <cell r="O181">
            <v>0</v>
          </cell>
          <cell r="P181">
            <v>0</v>
          </cell>
          <cell r="Q181">
            <v>0</v>
          </cell>
          <cell r="R181">
            <v>0</v>
          </cell>
          <cell r="S181">
            <v>0</v>
          </cell>
          <cell r="T181">
            <v>0</v>
          </cell>
        </row>
        <row r="182">
          <cell r="A182" t="str">
            <v>154SNPD</v>
          </cell>
          <cell r="B182" t="str">
            <v>154</v>
          </cell>
          <cell r="D182">
            <v>-2045352.73</v>
          </cell>
          <cell r="F182" t="str">
            <v>154CA</v>
          </cell>
          <cell r="G182" t="str">
            <v>154</v>
          </cell>
          <cell r="I182">
            <v>1286401.57384615</v>
          </cell>
          <cell r="L182">
            <v>0</v>
          </cell>
          <cell r="M182">
            <v>0</v>
          </cell>
          <cell r="N182">
            <v>0</v>
          </cell>
          <cell r="O182">
            <v>0</v>
          </cell>
          <cell r="P182">
            <v>0</v>
          </cell>
          <cell r="Q182">
            <v>0</v>
          </cell>
          <cell r="R182">
            <v>0</v>
          </cell>
          <cell r="S182">
            <v>0</v>
          </cell>
          <cell r="T182">
            <v>0</v>
          </cell>
        </row>
        <row r="183">
          <cell r="A183" t="str">
            <v>154SNPPH</v>
          </cell>
          <cell r="B183" t="str">
            <v>154</v>
          </cell>
          <cell r="D183">
            <v>-1859.7</v>
          </cell>
          <cell r="F183" t="str">
            <v>154ID</v>
          </cell>
          <cell r="G183" t="str">
            <v>154</v>
          </cell>
          <cell r="I183">
            <v>5194141.79</v>
          </cell>
          <cell r="L183">
            <v>0</v>
          </cell>
          <cell r="M183">
            <v>0</v>
          </cell>
          <cell r="N183">
            <v>0</v>
          </cell>
          <cell r="O183">
            <v>0</v>
          </cell>
          <cell r="P183">
            <v>0</v>
          </cell>
          <cell r="Q183">
            <v>0</v>
          </cell>
          <cell r="R183">
            <v>0</v>
          </cell>
          <cell r="S183">
            <v>0</v>
          </cell>
          <cell r="T183">
            <v>0</v>
          </cell>
        </row>
        <row r="184">
          <cell r="A184" t="str">
            <v>154SNPPO</v>
          </cell>
          <cell r="B184" t="str">
            <v>154</v>
          </cell>
          <cell r="D184">
            <v>7155041.1900000004</v>
          </cell>
          <cell r="F184" t="str">
            <v>154OR</v>
          </cell>
          <cell r="G184" t="str">
            <v>154</v>
          </cell>
          <cell r="I184">
            <v>28497861.5638461</v>
          </cell>
          <cell r="L184">
            <v>0</v>
          </cell>
          <cell r="M184">
            <v>0</v>
          </cell>
          <cell r="N184">
            <v>0</v>
          </cell>
          <cell r="O184">
            <v>0</v>
          </cell>
          <cell r="P184">
            <v>0</v>
          </cell>
          <cell r="Q184">
            <v>0</v>
          </cell>
          <cell r="R184">
            <v>0</v>
          </cell>
          <cell r="S184">
            <v>0</v>
          </cell>
          <cell r="T184">
            <v>0</v>
          </cell>
        </row>
        <row r="185">
          <cell r="A185" t="str">
            <v>154SNPPS</v>
          </cell>
          <cell r="B185" t="str">
            <v>154</v>
          </cell>
          <cell r="D185">
            <v>89702406.769999996</v>
          </cell>
          <cell r="F185" t="str">
            <v>154SE</v>
          </cell>
          <cell r="G185" t="str">
            <v>154</v>
          </cell>
          <cell r="I185">
            <v>5762623.9869230697</v>
          </cell>
          <cell r="L185">
            <v>0</v>
          </cell>
          <cell r="M185">
            <v>0</v>
          </cell>
          <cell r="N185">
            <v>0</v>
          </cell>
          <cell r="O185">
            <v>0</v>
          </cell>
          <cell r="P185">
            <v>0</v>
          </cell>
          <cell r="Q185">
            <v>0</v>
          </cell>
          <cell r="R185">
            <v>0</v>
          </cell>
          <cell r="S185">
            <v>0</v>
          </cell>
          <cell r="T185">
            <v>0</v>
          </cell>
        </row>
        <row r="186">
          <cell r="A186" t="str">
            <v>154SO</v>
          </cell>
          <cell r="B186" t="str">
            <v>154</v>
          </cell>
          <cell r="D186">
            <v>210401.84</v>
          </cell>
          <cell r="F186" t="str">
            <v>154SG</v>
          </cell>
          <cell r="G186" t="str">
            <v>154</v>
          </cell>
          <cell r="I186">
            <v>4844641.5215384597</v>
          </cell>
          <cell r="L186">
            <v>0</v>
          </cell>
          <cell r="M186">
            <v>0</v>
          </cell>
          <cell r="N186">
            <v>0</v>
          </cell>
          <cell r="O186">
            <v>0</v>
          </cell>
          <cell r="P186">
            <v>0</v>
          </cell>
          <cell r="Q186">
            <v>0</v>
          </cell>
          <cell r="R186">
            <v>0</v>
          </cell>
          <cell r="S186">
            <v>0</v>
          </cell>
          <cell r="T186">
            <v>0</v>
          </cell>
        </row>
        <row r="187">
          <cell r="A187" t="str">
            <v>154UT</v>
          </cell>
          <cell r="B187" t="str">
            <v>154</v>
          </cell>
          <cell r="D187">
            <v>37720712.880000003</v>
          </cell>
          <cell r="F187" t="str">
            <v>154SNPD</v>
          </cell>
          <cell r="G187" t="str">
            <v>154</v>
          </cell>
          <cell r="I187">
            <v>-2439761.5761538399</v>
          </cell>
          <cell r="L187">
            <v>0</v>
          </cell>
          <cell r="M187">
            <v>0</v>
          </cell>
          <cell r="N187">
            <v>0</v>
          </cell>
          <cell r="O187">
            <v>0</v>
          </cell>
          <cell r="P187">
            <v>0</v>
          </cell>
          <cell r="Q187">
            <v>0</v>
          </cell>
          <cell r="R187">
            <v>0</v>
          </cell>
          <cell r="S187">
            <v>0</v>
          </cell>
          <cell r="T187">
            <v>0</v>
          </cell>
        </row>
        <row r="188">
          <cell r="A188" t="str">
            <v>154WA</v>
          </cell>
          <cell r="B188" t="str">
            <v>154</v>
          </cell>
          <cell r="D188">
            <v>5964717.2400000002</v>
          </cell>
          <cell r="F188" t="str">
            <v>154SNPPH</v>
          </cell>
          <cell r="G188" t="str">
            <v>154</v>
          </cell>
          <cell r="I188">
            <v>-1859.7</v>
          </cell>
          <cell r="L188">
            <v>0</v>
          </cell>
          <cell r="M188">
            <v>0</v>
          </cell>
          <cell r="N188">
            <v>0</v>
          </cell>
          <cell r="O188">
            <v>0</v>
          </cell>
          <cell r="P188">
            <v>0</v>
          </cell>
          <cell r="Q188">
            <v>0</v>
          </cell>
          <cell r="R188">
            <v>0</v>
          </cell>
          <cell r="S188">
            <v>0</v>
          </cell>
          <cell r="T188">
            <v>0</v>
          </cell>
        </row>
        <row r="189">
          <cell r="A189" t="str">
            <v>154WYP</v>
          </cell>
          <cell r="B189" t="str">
            <v>154</v>
          </cell>
          <cell r="D189">
            <v>9789922.5</v>
          </cell>
          <cell r="F189" t="str">
            <v>154SNPPO</v>
          </cell>
          <cell r="G189" t="str">
            <v>154</v>
          </cell>
          <cell r="I189">
            <v>7014924.3253846103</v>
          </cell>
          <cell r="L189">
            <v>0</v>
          </cell>
          <cell r="M189">
            <v>0</v>
          </cell>
          <cell r="N189">
            <v>0</v>
          </cell>
          <cell r="O189">
            <v>0</v>
          </cell>
          <cell r="P189">
            <v>0</v>
          </cell>
          <cell r="Q189">
            <v>0</v>
          </cell>
          <cell r="R189">
            <v>0</v>
          </cell>
          <cell r="S189">
            <v>0</v>
          </cell>
          <cell r="T189">
            <v>0</v>
          </cell>
        </row>
        <row r="190">
          <cell r="A190" t="str">
            <v>154WYU</v>
          </cell>
          <cell r="B190" t="str">
            <v>154</v>
          </cell>
          <cell r="D190">
            <v>1365101.8</v>
          </cell>
          <cell r="F190" t="str">
            <v>154SNPPS</v>
          </cell>
          <cell r="G190" t="str">
            <v>154</v>
          </cell>
          <cell r="I190">
            <v>86972867.335384607</v>
          </cell>
          <cell r="L190">
            <v>0</v>
          </cell>
          <cell r="M190">
            <v>0</v>
          </cell>
          <cell r="N190">
            <v>0</v>
          </cell>
          <cell r="O190">
            <v>0</v>
          </cell>
          <cell r="P190">
            <v>0</v>
          </cell>
          <cell r="Q190">
            <v>0</v>
          </cell>
          <cell r="R190">
            <v>0</v>
          </cell>
          <cell r="S190">
            <v>0</v>
          </cell>
          <cell r="T190">
            <v>0</v>
          </cell>
        </row>
        <row r="191">
          <cell r="A191" t="str">
            <v>165GPS</v>
          </cell>
          <cell r="B191" t="str">
            <v>165</v>
          </cell>
          <cell r="D191">
            <v>11221219.16</v>
          </cell>
          <cell r="F191" t="str">
            <v>154SO</v>
          </cell>
          <cell r="G191" t="str">
            <v>154</v>
          </cell>
          <cell r="I191">
            <v>109430.83769230801</v>
          </cell>
          <cell r="L191">
            <v>0</v>
          </cell>
          <cell r="M191">
            <v>0</v>
          </cell>
          <cell r="N191">
            <v>0</v>
          </cell>
          <cell r="O191">
            <v>0</v>
          </cell>
          <cell r="P191">
            <v>0</v>
          </cell>
          <cell r="Q191">
            <v>0</v>
          </cell>
          <cell r="R191">
            <v>0</v>
          </cell>
          <cell r="S191">
            <v>0</v>
          </cell>
          <cell r="T191">
            <v>0</v>
          </cell>
        </row>
        <row r="192">
          <cell r="A192" t="str">
            <v>165ID</v>
          </cell>
          <cell r="B192" t="str">
            <v>165</v>
          </cell>
          <cell r="D192">
            <v>237234.29</v>
          </cell>
          <cell r="F192" t="str">
            <v>154SSGCH</v>
          </cell>
          <cell r="G192" t="str">
            <v>154</v>
          </cell>
          <cell r="I192">
            <v>0</v>
          </cell>
          <cell r="L192">
            <v>0</v>
          </cell>
          <cell r="M192">
            <v>0</v>
          </cell>
          <cell r="N192">
            <v>0</v>
          </cell>
          <cell r="O192">
            <v>0</v>
          </cell>
          <cell r="P192">
            <v>0</v>
          </cell>
          <cell r="Q192">
            <v>0</v>
          </cell>
          <cell r="R192">
            <v>0</v>
          </cell>
          <cell r="S192">
            <v>0</v>
          </cell>
          <cell r="T192">
            <v>0</v>
          </cell>
        </row>
        <row r="193">
          <cell r="A193" t="str">
            <v>165OR</v>
          </cell>
          <cell r="B193" t="str">
            <v>165</v>
          </cell>
          <cell r="D193">
            <v>722251.52</v>
          </cell>
          <cell r="F193" t="str">
            <v>154UT</v>
          </cell>
          <cell r="G193" t="str">
            <v>154</v>
          </cell>
          <cell r="I193">
            <v>37063650.116922997</v>
          </cell>
          <cell r="L193">
            <v>0</v>
          </cell>
          <cell r="M193">
            <v>0</v>
          </cell>
          <cell r="N193">
            <v>0</v>
          </cell>
          <cell r="O193">
            <v>0</v>
          </cell>
          <cell r="P193">
            <v>0</v>
          </cell>
          <cell r="Q193">
            <v>0</v>
          </cell>
          <cell r="R193">
            <v>0</v>
          </cell>
          <cell r="S193">
            <v>0</v>
          </cell>
          <cell r="T193">
            <v>0</v>
          </cell>
        </row>
        <row r="194">
          <cell r="A194" t="str">
            <v>165OTHER</v>
          </cell>
          <cell r="B194" t="str">
            <v>165</v>
          </cell>
          <cell r="D194">
            <v>457993.38</v>
          </cell>
          <cell r="F194" t="str">
            <v>154WA</v>
          </cell>
          <cell r="G194" t="str">
            <v>154</v>
          </cell>
          <cell r="I194">
            <v>5989703.0130769201</v>
          </cell>
          <cell r="L194">
            <v>0</v>
          </cell>
          <cell r="M194">
            <v>0</v>
          </cell>
          <cell r="N194">
            <v>0</v>
          </cell>
          <cell r="O194">
            <v>0</v>
          </cell>
          <cell r="P194">
            <v>0</v>
          </cell>
          <cell r="Q194">
            <v>0</v>
          </cell>
          <cell r="R194">
            <v>0</v>
          </cell>
          <cell r="S194">
            <v>0</v>
          </cell>
          <cell r="T194">
            <v>0</v>
          </cell>
        </row>
        <row r="195">
          <cell r="A195" t="str">
            <v>165SE</v>
          </cell>
          <cell r="B195" t="str">
            <v>165</v>
          </cell>
          <cell r="D195">
            <v>4621990.3600000003</v>
          </cell>
          <cell r="F195" t="str">
            <v>154WYP</v>
          </cell>
          <cell r="G195" t="str">
            <v>154</v>
          </cell>
          <cell r="I195">
            <v>9368196.7915384602</v>
          </cell>
          <cell r="L195">
            <v>0</v>
          </cell>
          <cell r="M195">
            <v>0</v>
          </cell>
          <cell r="N195">
            <v>0</v>
          </cell>
          <cell r="O195">
            <v>0</v>
          </cell>
          <cell r="P195">
            <v>0</v>
          </cell>
          <cell r="Q195">
            <v>0</v>
          </cell>
          <cell r="R195">
            <v>0</v>
          </cell>
          <cell r="S195">
            <v>0</v>
          </cell>
          <cell r="T195">
            <v>0</v>
          </cell>
        </row>
        <row r="196">
          <cell r="A196" t="str">
            <v>165SG</v>
          </cell>
          <cell r="B196" t="str">
            <v>165</v>
          </cell>
          <cell r="D196">
            <v>5747342.7000000002</v>
          </cell>
          <cell r="F196" t="str">
            <v>154WYU</v>
          </cell>
          <cell r="G196" t="str">
            <v>154</v>
          </cell>
          <cell r="I196">
            <v>1365468.6823076899</v>
          </cell>
          <cell r="L196">
            <v>0</v>
          </cell>
          <cell r="M196">
            <v>0</v>
          </cell>
          <cell r="N196">
            <v>0</v>
          </cell>
          <cell r="O196">
            <v>0</v>
          </cell>
          <cell r="P196">
            <v>0</v>
          </cell>
          <cell r="Q196">
            <v>0</v>
          </cell>
          <cell r="R196">
            <v>0</v>
          </cell>
          <cell r="S196">
            <v>0</v>
          </cell>
          <cell r="T196">
            <v>0</v>
          </cell>
        </row>
        <row r="197">
          <cell r="A197" t="str">
            <v>165SO</v>
          </cell>
          <cell r="B197" t="str">
            <v>165</v>
          </cell>
          <cell r="D197">
            <v>18118581.23</v>
          </cell>
          <cell r="F197" t="str">
            <v>163SO</v>
          </cell>
          <cell r="G197" t="str">
            <v>163</v>
          </cell>
          <cell r="I197">
            <v>0</v>
          </cell>
          <cell r="L197">
            <v>0</v>
          </cell>
          <cell r="M197">
            <v>0</v>
          </cell>
          <cell r="N197">
            <v>0</v>
          </cell>
          <cell r="O197">
            <v>0</v>
          </cell>
          <cell r="P197">
            <v>0</v>
          </cell>
          <cell r="Q197">
            <v>0</v>
          </cell>
          <cell r="R197">
            <v>0</v>
          </cell>
          <cell r="S197">
            <v>0</v>
          </cell>
          <cell r="T197">
            <v>0</v>
          </cell>
        </row>
        <row r="198">
          <cell r="A198" t="str">
            <v>165UT</v>
          </cell>
          <cell r="B198" t="str">
            <v>165</v>
          </cell>
          <cell r="D198">
            <v>2308039.5</v>
          </cell>
          <cell r="F198" t="str">
            <v>165GPS</v>
          </cell>
          <cell r="G198" t="str">
            <v>165</v>
          </cell>
          <cell r="I198">
            <v>4933928.5007692296</v>
          </cell>
          <cell r="L198">
            <v>0</v>
          </cell>
          <cell r="M198">
            <v>0</v>
          </cell>
          <cell r="N198">
            <v>0</v>
          </cell>
          <cell r="O198">
            <v>0</v>
          </cell>
          <cell r="P198">
            <v>0</v>
          </cell>
          <cell r="Q198">
            <v>0</v>
          </cell>
          <cell r="R198">
            <v>0</v>
          </cell>
          <cell r="S198">
            <v>0</v>
          </cell>
          <cell r="T198">
            <v>0</v>
          </cell>
        </row>
        <row r="199">
          <cell r="A199" t="str">
            <v>182MCA</v>
          </cell>
          <cell r="B199" t="str">
            <v>182M</v>
          </cell>
          <cell r="D199">
            <v>77622.95</v>
          </cell>
          <cell r="F199" t="str">
            <v>165ID</v>
          </cell>
          <cell r="G199" t="str">
            <v>165</v>
          </cell>
          <cell r="I199">
            <v>169761.03307692299</v>
          </cell>
          <cell r="L199">
            <v>0</v>
          </cell>
          <cell r="M199">
            <v>0</v>
          </cell>
          <cell r="N199">
            <v>0</v>
          </cell>
          <cell r="O199">
            <v>0</v>
          </cell>
          <cell r="P199">
            <v>0</v>
          </cell>
          <cell r="Q199">
            <v>0</v>
          </cell>
          <cell r="R199">
            <v>0</v>
          </cell>
          <cell r="S199">
            <v>0</v>
          </cell>
          <cell r="T199">
            <v>0</v>
          </cell>
        </row>
        <row r="200">
          <cell r="A200" t="str">
            <v>182MID</v>
          </cell>
          <cell r="B200" t="str">
            <v>182M</v>
          </cell>
          <cell r="D200">
            <v>87319.98</v>
          </cell>
          <cell r="F200" t="str">
            <v>165OR</v>
          </cell>
          <cell r="G200" t="str">
            <v>165</v>
          </cell>
          <cell r="I200">
            <v>1473173.65</v>
          </cell>
          <cell r="L200">
            <v>0</v>
          </cell>
          <cell r="M200">
            <v>0</v>
          </cell>
          <cell r="N200">
            <v>0</v>
          </cell>
          <cell r="O200">
            <v>0</v>
          </cell>
          <cell r="P200">
            <v>0</v>
          </cell>
          <cell r="Q200">
            <v>0</v>
          </cell>
          <cell r="R200">
            <v>0</v>
          </cell>
          <cell r="S200">
            <v>0</v>
          </cell>
          <cell r="T200">
            <v>0</v>
          </cell>
        </row>
        <row r="201">
          <cell r="A201" t="str">
            <v>182MOR</v>
          </cell>
          <cell r="B201" t="str">
            <v>182M</v>
          </cell>
          <cell r="D201">
            <v>-300456.48</v>
          </cell>
          <cell r="F201" t="str">
            <v>165OTHER</v>
          </cell>
          <cell r="G201" t="str">
            <v>165</v>
          </cell>
          <cell r="I201">
            <v>639610.01923076902</v>
          </cell>
          <cell r="L201">
            <v>0</v>
          </cell>
          <cell r="M201">
            <v>0</v>
          </cell>
          <cell r="N201">
            <v>0</v>
          </cell>
          <cell r="O201">
            <v>0</v>
          </cell>
          <cell r="P201">
            <v>0</v>
          </cell>
          <cell r="Q201">
            <v>0</v>
          </cell>
          <cell r="R201">
            <v>0</v>
          </cell>
          <cell r="S201">
            <v>0</v>
          </cell>
          <cell r="T201">
            <v>0</v>
          </cell>
        </row>
        <row r="202">
          <cell r="A202" t="str">
            <v>182MOTHER</v>
          </cell>
          <cell r="B202" t="str">
            <v>182M</v>
          </cell>
          <cell r="D202">
            <v>157856529.75999999</v>
          </cell>
          <cell r="F202" t="str">
            <v>165SE</v>
          </cell>
          <cell r="G202" t="str">
            <v>165</v>
          </cell>
          <cell r="I202">
            <v>3670237.7376923002</v>
          </cell>
          <cell r="L202">
            <v>0</v>
          </cell>
          <cell r="M202">
            <v>0</v>
          </cell>
          <cell r="N202">
            <v>0</v>
          </cell>
          <cell r="O202">
            <v>0</v>
          </cell>
          <cell r="P202">
            <v>0</v>
          </cell>
          <cell r="Q202">
            <v>0</v>
          </cell>
          <cell r="R202">
            <v>0</v>
          </cell>
          <cell r="S202">
            <v>0</v>
          </cell>
          <cell r="T202">
            <v>0</v>
          </cell>
        </row>
        <row r="203">
          <cell r="A203" t="str">
            <v>182MSGCT</v>
          </cell>
          <cell r="B203" t="str">
            <v>182M</v>
          </cell>
          <cell r="D203">
            <v>6266873.1399999997</v>
          </cell>
          <cell r="F203" t="str">
            <v>165SG</v>
          </cell>
          <cell r="G203" t="str">
            <v>165</v>
          </cell>
          <cell r="I203">
            <v>4265957.1176923001</v>
          </cell>
          <cell r="L203">
            <v>0</v>
          </cell>
          <cell r="M203">
            <v>0</v>
          </cell>
          <cell r="N203">
            <v>0</v>
          </cell>
          <cell r="O203">
            <v>0</v>
          </cell>
          <cell r="P203">
            <v>0</v>
          </cell>
          <cell r="Q203">
            <v>0</v>
          </cell>
          <cell r="R203">
            <v>0</v>
          </cell>
          <cell r="S203">
            <v>0</v>
          </cell>
          <cell r="T203">
            <v>0</v>
          </cell>
        </row>
        <row r="204">
          <cell r="A204" t="str">
            <v>182MSO</v>
          </cell>
          <cell r="B204" t="str">
            <v>182M</v>
          </cell>
          <cell r="D204">
            <v>9668109.5500000007</v>
          </cell>
          <cell r="F204" t="str">
            <v>165SO</v>
          </cell>
          <cell r="G204" t="str">
            <v>165</v>
          </cell>
          <cell r="I204">
            <v>16409687.846153799</v>
          </cell>
          <cell r="L204">
            <v>0</v>
          </cell>
          <cell r="M204">
            <v>0</v>
          </cell>
          <cell r="N204">
            <v>0</v>
          </cell>
          <cell r="O204">
            <v>0</v>
          </cell>
          <cell r="P204">
            <v>0</v>
          </cell>
          <cell r="Q204">
            <v>0</v>
          </cell>
          <cell r="R204">
            <v>0</v>
          </cell>
          <cell r="S204">
            <v>0</v>
          </cell>
          <cell r="T204">
            <v>0</v>
          </cell>
        </row>
        <row r="205">
          <cell r="A205" t="str">
            <v>182MUT</v>
          </cell>
          <cell r="B205" t="str">
            <v>182M</v>
          </cell>
          <cell r="D205">
            <v>2048366.72</v>
          </cell>
          <cell r="F205" t="str">
            <v>165UT</v>
          </cell>
          <cell r="G205" t="str">
            <v>165</v>
          </cell>
          <cell r="I205">
            <v>2316475.4169230699</v>
          </cell>
          <cell r="L205">
            <v>0</v>
          </cell>
          <cell r="M205">
            <v>0</v>
          </cell>
          <cell r="N205">
            <v>0</v>
          </cell>
          <cell r="O205">
            <v>0</v>
          </cell>
          <cell r="P205">
            <v>0</v>
          </cell>
          <cell r="Q205">
            <v>0</v>
          </cell>
          <cell r="R205">
            <v>0</v>
          </cell>
          <cell r="S205">
            <v>0</v>
          </cell>
          <cell r="T205">
            <v>0</v>
          </cell>
        </row>
        <row r="206">
          <cell r="A206" t="str">
            <v>182MWA</v>
          </cell>
          <cell r="B206" t="str">
            <v>182M</v>
          </cell>
          <cell r="D206">
            <v>11821006.35</v>
          </cell>
          <cell r="F206" t="str">
            <v>165WA</v>
          </cell>
          <cell r="G206" t="str">
            <v>165</v>
          </cell>
          <cell r="I206">
            <v>0</v>
          </cell>
          <cell r="L206">
            <v>0</v>
          </cell>
          <cell r="M206">
            <v>0</v>
          </cell>
          <cell r="N206">
            <v>0</v>
          </cell>
          <cell r="O206">
            <v>0</v>
          </cell>
          <cell r="P206">
            <v>0</v>
          </cell>
          <cell r="Q206">
            <v>0</v>
          </cell>
          <cell r="R206">
            <v>0</v>
          </cell>
          <cell r="S206">
            <v>0</v>
          </cell>
          <cell r="T206">
            <v>0</v>
          </cell>
        </row>
        <row r="207">
          <cell r="A207" t="str">
            <v>182MWYP</v>
          </cell>
          <cell r="B207" t="str">
            <v>182M</v>
          </cell>
          <cell r="D207">
            <v>1932673.55</v>
          </cell>
          <cell r="F207" t="str">
            <v>165WYP</v>
          </cell>
          <cell r="G207" t="str">
            <v>165</v>
          </cell>
          <cell r="I207">
            <v>94335.785384614996</v>
          </cell>
          <cell r="L207">
            <v>0</v>
          </cell>
          <cell r="M207">
            <v>0</v>
          </cell>
          <cell r="N207">
            <v>0</v>
          </cell>
          <cell r="O207">
            <v>0</v>
          </cell>
          <cell r="P207">
            <v>0</v>
          </cell>
          <cell r="Q207">
            <v>0</v>
          </cell>
          <cell r="R207">
            <v>0</v>
          </cell>
          <cell r="S207">
            <v>0</v>
          </cell>
          <cell r="T207">
            <v>0</v>
          </cell>
        </row>
        <row r="208">
          <cell r="A208" t="str">
            <v>182MWYU</v>
          </cell>
          <cell r="B208" t="str">
            <v>182M</v>
          </cell>
          <cell r="D208">
            <v>70531</v>
          </cell>
          <cell r="F208" t="str">
            <v>165WYU</v>
          </cell>
          <cell r="G208" t="str">
            <v>165</v>
          </cell>
          <cell r="I208">
            <v>0</v>
          </cell>
          <cell r="L208">
            <v>0</v>
          </cell>
          <cell r="M208">
            <v>0</v>
          </cell>
          <cell r="N208">
            <v>0</v>
          </cell>
          <cell r="O208">
            <v>0</v>
          </cell>
          <cell r="P208">
            <v>0</v>
          </cell>
          <cell r="Q208">
            <v>0</v>
          </cell>
          <cell r="R208">
            <v>0</v>
          </cell>
          <cell r="S208">
            <v>0</v>
          </cell>
          <cell r="T208">
            <v>0</v>
          </cell>
        </row>
        <row r="209">
          <cell r="A209" t="str">
            <v>182WCA</v>
          </cell>
          <cell r="B209" t="str">
            <v>182W</v>
          </cell>
          <cell r="D209">
            <v>0.01</v>
          </cell>
          <cell r="F209" t="str">
            <v>18222OR</v>
          </cell>
          <cell r="G209" t="str">
            <v>18222</v>
          </cell>
          <cell r="I209">
            <v>-435.65</v>
          </cell>
          <cell r="L209">
            <v>0</v>
          </cell>
          <cell r="M209">
            <v>0</v>
          </cell>
          <cell r="N209">
            <v>0</v>
          </cell>
          <cell r="O209">
            <v>0</v>
          </cell>
          <cell r="P209">
            <v>0</v>
          </cell>
          <cell r="Q209">
            <v>0</v>
          </cell>
          <cell r="R209">
            <v>0</v>
          </cell>
          <cell r="S209">
            <v>0</v>
          </cell>
          <cell r="T209">
            <v>0</v>
          </cell>
        </row>
        <row r="210">
          <cell r="A210" t="str">
            <v>182WID</v>
          </cell>
          <cell r="B210" t="str">
            <v>182W</v>
          </cell>
          <cell r="D210">
            <v>2864033.32</v>
          </cell>
          <cell r="F210" t="str">
            <v>18222TROJD</v>
          </cell>
          <cell r="G210" t="str">
            <v>18222</v>
          </cell>
          <cell r="I210">
            <v>7670.2353846149999</v>
          </cell>
          <cell r="L210">
            <v>0</v>
          </cell>
          <cell r="M210">
            <v>0</v>
          </cell>
          <cell r="N210">
            <v>0</v>
          </cell>
          <cell r="O210">
            <v>0</v>
          </cell>
          <cell r="P210">
            <v>0</v>
          </cell>
          <cell r="Q210">
            <v>0</v>
          </cell>
          <cell r="R210">
            <v>0</v>
          </cell>
          <cell r="S210">
            <v>0</v>
          </cell>
          <cell r="T210">
            <v>0</v>
          </cell>
        </row>
        <row r="211">
          <cell r="A211" t="str">
            <v>182WOTHER</v>
          </cell>
          <cell r="B211" t="str">
            <v>182W</v>
          </cell>
          <cell r="D211">
            <v>-6233774.4100000001</v>
          </cell>
          <cell r="F211" t="str">
            <v>18222TROJP</v>
          </cell>
          <cell r="G211" t="str">
            <v>18222</v>
          </cell>
          <cell r="I211">
            <v>4961.3615384619998</v>
          </cell>
          <cell r="L211">
            <v>0</v>
          </cell>
          <cell r="M211">
            <v>0</v>
          </cell>
          <cell r="N211">
            <v>0</v>
          </cell>
          <cell r="O211">
            <v>0</v>
          </cell>
          <cell r="P211">
            <v>0</v>
          </cell>
          <cell r="Q211">
            <v>0</v>
          </cell>
          <cell r="R211">
            <v>0</v>
          </cell>
          <cell r="S211">
            <v>0</v>
          </cell>
          <cell r="T211">
            <v>0</v>
          </cell>
        </row>
        <row r="212">
          <cell r="A212" t="str">
            <v>182WUT</v>
          </cell>
          <cell r="B212" t="str">
            <v>182W</v>
          </cell>
          <cell r="D212">
            <v>21063.62</v>
          </cell>
          <cell r="F212" t="str">
            <v>18222WA</v>
          </cell>
          <cell r="G212" t="str">
            <v>18222</v>
          </cell>
          <cell r="I212">
            <v>-1767.7892307689999</v>
          </cell>
          <cell r="L212">
            <v>0</v>
          </cell>
          <cell r="M212">
            <v>0</v>
          </cell>
          <cell r="N212">
            <v>0</v>
          </cell>
          <cell r="O212">
            <v>0</v>
          </cell>
          <cell r="P212">
            <v>0</v>
          </cell>
          <cell r="Q212">
            <v>0</v>
          </cell>
          <cell r="R212">
            <v>0</v>
          </cell>
          <cell r="S212">
            <v>0</v>
          </cell>
          <cell r="T212">
            <v>0</v>
          </cell>
        </row>
        <row r="213">
          <cell r="A213" t="str">
            <v>182WWYP</v>
          </cell>
          <cell r="B213" t="str">
            <v>182W</v>
          </cell>
          <cell r="D213">
            <v>104562.86</v>
          </cell>
          <cell r="F213" t="str">
            <v>182MCA</v>
          </cell>
          <cell r="G213" t="str">
            <v>182M</v>
          </cell>
          <cell r="I213">
            <v>174693.453076923</v>
          </cell>
          <cell r="L213">
            <v>0</v>
          </cell>
          <cell r="M213">
            <v>0</v>
          </cell>
          <cell r="N213">
            <v>0</v>
          </cell>
          <cell r="O213">
            <v>0</v>
          </cell>
          <cell r="P213">
            <v>0</v>
          </cell>
          <cell r="Q213">
            <v>0</v>
          </cell>
          <cell r="R213">
            <v>0</v>
          </cell>
          <cell r="S213">
            <v>0</v>
          </cell>
          <cell r="T213">
            <v>0</v>
          </cell>
        </row>
        <row r="214">
          <cell r="A214" t="str">
            <v>186MOTHER</v>
          </cell>
          <cell r="B214" t="str">
            <v>186M</v>
          </cell>
          <cell r="D214">
            <v>18056462.620000001</v>
          </cell>
          <cell r="F214" t="str">
            <v>182MID</v>
          </cell>
          <cell r="G214" t="str">
            <v>182M</v>
          </cell>
          <cell r="I214">
            <v>146997.34230769199</v>
          </cell>
          <cell r="L214">
            <v>0</v>
          </cell>
          <cell r="M214">
            <v>0</v>
          </cell>
          <cell r="N214">
            <v>0</v>
          </cell>
          <cell r="O214">
            <v>0</v>
          </cell>
          <cell r="P214">
            <v>0</v>
          </cell>
          <cell r="Q214">
            <v>0</v>
          </cell>
          <cell r="R214">
            <v>0</v>
          </cell>
          <cell r="S214">
            <v>0</v>
          </cell>
          <cell r="T214">
            <v>0</v>
          </cell>
        </row>
        <row r="215">
          <cell r="A215" t="str">
            <v>186MSE</v>
          </cell>
          <cell r="B215" t="str">
            <v>186M</v>
          </cell>
          <cell r="D215">
            <v>14152130.630000001</v>
          </cell>
          <cell r="F215" t="str">
            <v>182MOR</v>
          </cell>
          <cell r="G215" t="str">
            <v>182M</v>
          </cell>
          <cell r="I215">
            <v>-94939.258461538004</v>
          </cell>
          <cell r="L215">
            <v>0</v>
          </cell>
          <cell r="M215">
            <v>0</v>
          </cell>
          <cell r="N215">
            <v>0</v>
          </cell>
          <cell r="O215">
            <v>0</v>
          </cell>
          <cell r="P215">
            <v>0</v>
          </cell>
          <cell r="Q215">
            <v>0</v>
          </cell>
          <cell r="R215">
            <v>0</v>
          </cell>
          <cell r="S215">
            <v>0</v>
          </cell>
          <cell r="T215">
            <v>0</v>
          </cell>
        </row>
        <row r="216">
          <cell r="A216" t="str">
            <v>186MSG</v>
          </cell>
          <cell r="B216" t="str">
            <v>186M</v>
          </cell>
          <cell r="D216">
            <v>54662629.840000004</v>
          </cell>
          <cell r="F216" t="str">
            <v>182MOTHER</v>
          </cell>
          <cell r="G216" t="str">
            <v>182M</v>
          </cell>
          <cell r="I216">
            <v>124145388.23076899</v>
          </cell>
          <cell r="L216">
            <v>0</v>
          </cell>
          <cell r="M216">
            <v>0</v>
          </cell>
          <cell r="N216">
            <v>0</v>
          </cell>
          <cell r="O216">
            <v>0</v>
          </cell>
          <cell r="P216">
            <v>0</v>
          </cell>
          <cell r="Q216">
            <v>0</v>
          </cell>
          <cell r="R216">
            <v>0</v>
          </cell>
          <cell r="S216">
            <v>0</v>
          </cell>
          <cell r="T216">
            <v>0</v>
          </cell>
        </row>
        <row r="217">
          <cell r="A217" t="str">
            <v>190BADDEBT</v>
          </cell>
          <cell r="B217" t="str">
            <v>190</v>
          </cell>
          <cell r="D217">
            <v>5515134</v>
          </cell>
          <cell r="F217" t="str">
            <v>182MSE</v>
          </cell>
          <cell r="G217" t="str">
            <v>182M</v>
          </cell>
          <cell r="I217">
            <v>0</v>
          </cell>
          <cell r="L217">
            <v>0</v>
          </cell>
          <cell r="M217">
            <v>0</v>
          </cell>
          <cell r="N217">
            <v>0</v>
          </cell>
          <cell r="O217">
            <v>0</v>
          </cell>
          <cell r="P217">
            <v>0</v>
          </cell>
          <cell r="Q217">
            <v>0</v>
          </cell>
          <cell r="R217">
            <v>0</v>
          </cell>
          <cell r="S217">
            <v>0</v>
          </cell>
          <cell r="T217">
            <v>0</v>
          </cell>
        </row>
        <row r="218">
          <cell r="A218" t="str">
            <v>190CA</v>
          </cell>
          <cell r="B218" t="str">
            <v>190</v>
          </cell>
          <cell r="D218">
            <v>9108</v>
          </cell>
          <cell r="F218" t="str">
            <v>182MSG</v>
          </cell>
          <cell r="G218" t="str">
            <v>182M</v>
          </cell>
          <cell r="I218">
            <v>0</v>
          </cell>
          <cell r="L218">
            <v>0</v>
          </cell>
          <cell r="M218">
            <v>0</v>
          </cell>
          <cell r="N218">
            <v>0</v>
          </cell>
          <cell r="O218">
            <v>0</v>
          </cell>
          <cell r="P218">
            <v>0</v>
          </cell>
          <cell r="Q218">
            <v>0</v>
          </cell>
          <cell r="R218">
            <v>0</v>
          </cell>
          <cell r="S218">
            <v>0</v>
          </cell>
          <cell r="T218">
            <v>0</v>
          </cell>
        </row>
        <row r="219">
          <cell r="A219" t="str">
            <v>190CN</v>
          </cell>
          <cell r="B219" t="str">
            <v>190</v>
          </cell>
          <cell r="D219">
            <v>28936</v>
          </cell>
          <cell r="F219" t="str">
            <v>182MSGCT</v>
          </cell>
          <cell r="G219" t="str">
            <v>182M</v>
          </cell>
          <cell r="I219">
            <v>6828085.6600000001</v>
          </cell>
          <cell r="L219">
            <v>0</v>
          </cell>
          <cell r="M219">
            <v>0</v>
          </cell>
          <cell r="N219">
            <v>0</v>
          </cell>
          <cell r="O219">
            <v>0</v>
          </cell>
          <cell r="P219">
            <v>0</v>
          </cell>
          <cell r="Q219">
            <v>0</v>
          </cell>
          <cell r="R219">
            <v>0</v>
          </cell>
          <cell r="S219">
            <v>0</v>
          </cell>
          <cell r="T219">
            <v>0</v>
          </cell>
        </row>
        <row r="220">
          <cell r="A220" t="str">
            <v>190ID</v>
          </cell>
          <cell r="B220" t="str">
            <v>190</v>
          </cell>
          <cell r="D220">
            <v>33477</v>
          </cell>
          <cell r="F220" t="str">
            <v>182MSG-P</v>
          </cell>
          <cell r="G220" t="str">
            <v>182M</v>
          </cell>
          <cell r="I220">
            <v>0</v>
          </cell>
          <cell r="L220">
            <v>0</v>
          </cell>
          <cell r="M220">
            <v>0</v>
          </cell>
          <cell r="N220">
            <v>0</v>
          </cell>
          <cell r="O220">
            <v>0</v>
          </cell>
          <cell r="P220">
            <v>0</v>
          </cell>
          <cell r="Q220">
            <v>0</v>
          </cell>
          <cell r="R220">
            <v>0</v>
          </cell>
          <cell r="S220">
            <v>0</v>
          </cell>
          <cell r="T220">
            <v>0</v>
          </cell>
        </row>
        <row r="221">
          <cell r="A221" t="str">
            <v>190OR</v>
          </cell>
          <cell r="B221" t="str">
            <v>190</v>
          </cell>
          <cell r="D221">
            <v>3076478</v>
          </cell>
          <cell r="F221" t="str">
            <v>182MSO</v>
          </cell>
          <cell r="G221" t="str">
            <v>182M</v>
          </cell>
          <cell r="I221">
            <v>8813434.4076923002</v>
          </cell>
          <cell r="L221">
            <v>0</v>
          </cell>
          <cell r="M221">
            <v>0</v>
          </cell>
          <cell r="N221">
            <v>0</v>
          </cell>
          <cell r="O221">
            <v>0</v>
          </cell>
          <cell r="P221">
            <v>0</v>
          </cell>
          <cell r="Q221">
            <v>0</v>
          </cell>
          <cell r="R221">
            <v>0</v>
          </cell>
          <cell r="S221">
            <v>0</v>
          </cell>
          <cell r="T221">
            <v>0</v>
          </cell>
        </row>
        <row r="222">
          <cell r="A222" t="str">
            <v>190OTHER</v>
          </cell>
          <cell r="B222" t="str">
            <v>190</v>
          </cell>
          <cell r="D222">
            <v>28906635</v>
          </cell>
          <cell r="F222" t="str">
            <v>182MUT</v>
          </cell>
          <cell r="G222" t="str">
            <v>182M</v>
          </cell>
          <cell r="I222">
            <v>2016031.56923076</v>
          </cell>
          <cell r="L222">
            <v>0</v>
          </cell>
          <cell r="M222">
            <v>0</v>
          </cell>
          <cell r="N222">
            <v>0</v>
          </cell>
          <cell r="O222">
            <v>0</v>
          </cell>
          <cell r="P222">
            <v>0</v>
          </cell>
          <cell r="Q222">
            <v>0</v>
          </cell>
          <cell r="R222">
            <v>0</v>
          </cell>
          <cell r="S222">
            <v>0</v>
          </cell>
          <cell r="T222">
            <v>0</v>
          </cell>
        </row>
        <row r="223">
          <cell r="A223" t="str">
            <v>190SE</v>
          </cell>
          <cell r="B223" t="str">
            <v>190</v>
          </cell>
          <cell r="D223">
            <v>5329967</v>
          </cell>
          <cell r="F223" t="str">
            <v>182MWA</v>
          </cell>
          <cell r="G223" t="str">
            <v>182M</v>
          </cell>
          <cell r="I223">
            <v>13491280.850769199</v>
          </cell>
          <cell r="L223">
            <v>0</v>
          </cell>
          <cell r="M223">
            <v>0</v>
          </cell>
          <cell r="N223">
            <v>0</v>
          </cell>
          <cell r="O223">
            <v>0</v>
          </cell>
          <cell r="P223">
            <v>0</v>
          </cell>
          <cell r="Q223">
            <v>0</v>
          </cell>
          <cell r="R223">
            <v>0</v>
          </cell>
          <cell r="S223">
            <v>0</v>
          </cell>
          <cell r="T223">
            <v>0</v>
          </cell>
        </row>
        <row r="224">
          <cell r="A224" t="str">
            <v>190SG</v>
          </cell>
          <cell r="B224" t="str">
            <v>190</v>
          </cell>
          <cell r="D224">
            <v>44555610</v>
          </cell>
          <cell r="F224" t="str">
            <v>182MWYP</v>
          </cell>
          <cell r="G224" t="str">
            <v>182M</v>
          </cell>
          <cell r="I224">
            <v>1572408.6446153801</v>
          </cell>
          <cell r="L224">
            <v>0</v>
          </cell>
          <cell r="M224">
            <v>0</v>
          </cell>
          <cell r="N224">
            <v>0</v>
          </cell>
          <cell r="O224">
            <v>0</v>
          </cell>
          <cell r="P224">
            <v>0</v>
          </cell>
          <cell r="Q224">
            <v>0</v>
          </cell>
          <cell r="R224">
            <v>0</v>
          </cell>
          <cell r="S224">
            <v>0</v>
          </cell>
          <cell r="T224">
            <v>0</v>
          </cell>
        </row>
        <row r="225">
          <cell r="A225" t="str">
            <v>190SNPD</v>
          </cell>
          <cell r="B225" t="str">
            <v>190</v>
          </cell>
          <cell r="D225">
            <v>806637</v>
          </cell>
          <cell r="F225" t="str">
            <v>182MWYU</v>
          </cell>
          <cell r="G225" t="str">
            <v>182M</v>
          </cell>
          <cell r="I225">
            <v>106950.974615385</v>
          </cell>
          <cell r="L225">
            <v>0</v>
          </cell>
          <cell r="M225">
            <v>0</v>
          </cell>
          <cell r="N225">
            <v>0</v>
          </cell>
          <cell r="O225">
            <v>0</v>
          </cell>
          <cell r="P225">
            <v>0</v>
          </cell>
          <cell r="Q225">
            <v>0</v>
          </cell>
          <cell r="R225">
            <v>0</v>
          </cell>
          <cell r="S225">
            <v>0</v>
          </cell>
          <cell r="T225">
            <v>0</v>
          </cell>
        </row>
        <row r="226">
          <cell r="A226" t="str">
            <v>190SO</v>
          </cell>
          <cell r="B226" t="str">
            <v>190</v>
          </cell>
          <cell r="D226">
            <v>75908699</v>
          </cell>
          <cell r="F226" t="str">
            <v>182WCA</v>
          </cell>
          <cell r="G226" t="str">
            <v>182W</v>
          </cell>
          <cell r="I226">
            <v>0.01</v>
          </cell>
          <cell r="L226">
            <v>0</v>
          </cell>
          <cell r="M226">
            <v>0</v>
          </cell>
          <cell r="N226">
            <v>0</v>
          </cell>
          <cell r="O226">
            <v>0</v>
          </cell>
          <cell r="P226">
            <v>0</v>
          </cell>
          <cell r="Q226">
            <v>0</v>
          </cell>
          <cell r="R226">
            <v>0</v>
          </cell>
          <cell r="S226">
            <v>0</v>
          </cell>
          <cell r="T226">
            <v>0</v>
          </cell>
        </row>
        <row r="227">
          <cell r="A227" t="str">
            <v>190TROJD</v>
          </cell>
          <cell r="B227" t="str">
            <v>190</v>
          </cell>
          <cell r="D227">
            <v>1917975</v>
          </cell>
          <cell r="F227" t="str">
            <v>182WID</v>
          </cell>
          <cell r="G227" t="str">
            <v>182W</v>
          </cell>
          <cell r="I227">
            <v>3015722.6376923001</v>
          </cell>
          <cell r="L227">
            <v>0</v>
          </cell>
          <cell r="M227">
            <v>0</v>
          </cell>
          <cell r="N227">
            <v>0</v>
          </cell>
          <cell r="O227">
            <v>0</v>
          </cell>
          <cell r="P227">
            <v>0</v>
          </cell>
          <cell r="Q227">
            <v>0</v>
          </cell>
          <cell r="R227">
            <v>0</v>
          </cell>
          <cell r="S227">
            <v>0</v>
          </cell>
          <cell r="T227">
            <v>0</v>
          </cell>
        </row>
        <row r="228">
          <cell r="A228" t="str">
            <v>190UT</v>
          </cell>
          <cell r="B228" t="str">
            <v>190</v>
          </cell>
          <cell r="D228">
            <v>-30662</v>
          </cell>
          <cell r="F228" t="str">
            <v>182WOTHER</v>
          </cell>
          <cell r="G228" t="str">
            <v>182W</v>
          </cell>
          <cell r="I228">
            <v>-4352918.9707692303</v>
          </cell>
          <cell r="L228">
            <v>0</v>
          </cell>
          <cell r="M228">
            <v>0</v>
          </cell>
          <cell r="N228">
            <v>0</v>
          </cell>
          <cell r="O228">
            <v>0</v>
          </cell>
          <cell r="P228">
            <v>0</v>
          </cell>
          <cell r="Q228">
            <v>0</v>
          </cell>
          <cell r="R228">
            <v>0</v>
          </cell>
          <cell r="S228">
            <v>0</v>
          </cell>
          <cell r="T228">
            <v>0</v>
          </cell>
        </row>
        <row r="229">
          <cell r="A229" t="str">
            <v>190WA</v>
          </cell>
          <cell r="B229" t="str">
            <v>190</v>
          </cell>
          <cell r="D229">
            <v>1269236</v>
          </cell>
          <cell r="F229" t="str">
            <v>182WUT</v>
          </cell>
          <cell r="G229" t="str">
            <v>182W</v>
          </cell>
          <cell r="I229">
            <v>75961.006153846</v>
          </cell>
          <cell r="L229">
            <v>0</v>
          </cell>
          <cell r="M229">
            <v>0</v>
          </cell>
          <cell r="N229">
            <v>0</v>
          </cell>
          <cell r="O229">
            <v>0</v>
          </cell>
          <cell r="P229">
            <v>0</v>
          </cell>
          <cell r="Q229">
            <v>0</v>
          </cell>
          <cell r="R229">
            <v>0</v>
          </cell>
          <cell r="S229">
            <v>0</v>
          </cell>
          <cell r="T229">
            <v>0</v>
          </cell>
        </row>
        <row r="230">
          <cell r="A230" t="str">
            <v>190WYP</v>
          </cell>
          <cell r="B230" t="str">
            <v>190</v>
          </cell>
          <cell r="D230">
            <v>103136</v>
          </cell>
          <cell r="F230" t="str">
            <v>182WWYP</v>
          </cell>
          <cell r="G230" t="str">
            <v>182W</v>
          </cell>
          <cell r="I230">
            <v>126975.153846154</v>
          </cell>
          <cell r="L230">
            <v>0</v>
          </cell>
          <cell r="M230">
            <v>0</v>
          </cell>
          <cell r="N230">
            <v>0</v>
          </cell>
          <cell r="O230">
            <v>0</v>
          </cell>
          <cell r="P230">
            <v>0</v>
          </cell>
          <cell r="Q230">
            <v>0</v>
          </cell>
          <cell r="R230">
            <v>0</v>
          </cell>
          <cell r="S230">
            <v>0</v>
          </cell>
          <cell r="T230">
            <v>0</v>
          </cell>
        </row>
        <row r="231">
          <cell r="A231" t="str">
            <v>2282SO</v>
          </cell>
          <cell r="B231" t="str">
            <v>2282</v>
          </cell>
          <cell r="D231">
            <v>-5468000</v>
          </cell>
          <cell r="F231" t="str">
            <v>182WWYU</v>
          </cell>
          <cell r="G231" t="str">
            <v>182W</v>
          </cell>
          <cell r="I231">
            <v>25.384615385</v>
          </cell>
          <cell r="L231">
            <v>0</v>
          </cell>
          <cell r="M231">
            <v>0</v>
          </cell>
          <cell r="N231">
            <v>0</v>
          </cell>
          <cell r="O231">
            <v>0</v>
          </cell>
          <cell r="P231">
            <v>0</v>
          </cell>
          <cell r="Q231">
            <v>0</v>
          </cell>
          <cell r="R231">
            <v>0</v>
          </cell>
          <cell r="S231">
            <v>0</v>
          </cell>
          <cell r="T231">
            <v>0</v>
          </cell>
        </row>
        <row r="232">
          <cell r="A232" t="str">
            <v>2283SO</v>
          </cell>
          <cell r="B232" t="str">
            <v>2283</v>
          </cell>
          <cell r="D232">
            <v>-3571206.21</v>
          </cell>
          <cell r="F232" t="str">
            <v>186MDGP</v>
          </cell>
          <cell r="G232" t="str">
            <v>186M</v>
          </cell>
          <cell r="I232">
            <v>0</v>
          </cell>
          <cell r="L232">
            <v>0</v>
          </cell>
          <cell r="M232">
            <v>0</v>
          </cell>
          <cell r="N232">
            <v>0</v>
          </cell>
          <cell r="O232">
            <v>0</v>
          </cell>
          <cell r="P232">
            <v>0</v>
          </cell>
          <cell r="Q232">
            <v>0</v>
          </cell>
          <cell r="R232">
            <v>0</v>
          </cell>
          <cell r="S232">
            <v>0</v>
          </cell>
          <cell r="T232">
            <v>0</v>
          </cell>
        </row>
        <row r="233">
          <cell r="A233" t="str">
            <v>22841SG</v>
          </cell>
          <cell r="B233" t="str">
            <v>22841</v>
          </cell>
          <cell r="D233">
            <v>-1480000</v>
          </cell>
          <cell r="F233" t="str">
            <v>186MID</v>
          </cell>
          <cell r="G233" t="str">
            <v>186M</v>
          </cell>
          <cell r="I233">
            <v>0</v>
          </cell>
          <cell r="L233">
            <v>0</v>
          </cell>
          <cell r="M233">
            <v>0</v>
          </cell>
          <cell r="N233">
            <v>0</v>
          </cell>
          <cell r="O233">
            <v>0</v>
          </cell>
          <cell r="P233">
            <v>0</v>
          </cell>
          <cell r="Q233">
            <v>0</v>
          </cell>
          <cell r="R233">
            <v>0</v>
          </cell>
          <cell r="S233">
            <v>0</v>
          </cell>
          <cell r="T233">
            <v>0</v>
          </cell>
        </row>
        <row r="234">
          <cell r="A234" t="str">
            <v>230TROJP</v>
          </cell>
          <cell r="B234" t="str">
            <v>230</v>
          </cell>
          <cell r="D234">
            <v>-1766763.12</v>
          </cell>
          <cell r="F234" t="str">
            <v>186MOR</v>
          </cell>
          <cell r="G234" t="str">
            <v>186M</v>
          </cell>
          <cell r="I234">
            <v>0</v>
          </cell>
          <cell r="L234">
            <v>0</v>
          </cell>
          <cell r="M234">
            <v>0</v>
          </cell>
          <cell r="N234">
            <v>0</v>
          </cell>
          <cell r="O234">
            <v>0</v>
          </cell>
          <cell r="P234">
            <v>0</v>
          </cell>
          <cell r="Q234">
            <v>0</v>
          </cell>
          <cell r="R234">
            <v>0</v>
          </cell>
          <cell r="S234">
            <v>0</v>
          </cell>
          <cell r="T234">
            <v>0</v>
          </cell>
        </row>
        <row r="235">
          <cell r="A235" t="str">
            <v>252ID</v>
          </cell>
          <cell r="B235" t="str">
            <v>252</v>
          </cell>
          <cell r="D235">
            <v>-492477.26</v>
          </cell>
          <cell r="F235" t="str">
            <v>186MOTHER</v>
          </cell>
          <cell r="G235" t="str">
            <v>186M</v>
          </cell>
          <cell r="I235">
            <v>15492706.625384601</v>
          </cell>
          <cell r="L235">
            <v>0</v>
          </cell>
          <cell r="M235">
            <v>0</v>
          </cell>
          <cell r="N235">
            <v>0</v>
          </cell>
          <cell r="O235">
            <v>0</v>
          </cell>
          <cell r="P235">
            <v>0</v>
          </cell>
          <cell r="Q235">
            <v>0</v>
          </cell>
          <cell r="R235">
            <v>0</v>
          </cell>
          <cell r="S235">
            <v>0</v>
          </cell>
          <cell r="T235">
            <v>0</v>
          </cell>
        </row>
        <row r="236">
          <cell r="A236" t="str">
            <v>252OR</v>
          </cell>
          <cell r="B236" t="str">
            <v>252</v>
          </cell>
          <cell r="D236">
            <v>-6783580.6799999997</v>
          </cell>
          <cell r="F236" t="str">
            <v>186MSE</v>
          </cell>
          <cell r="G236" t="str">
            <v>186M</v>
          </cell>
          <cell r="I236">
            <v>14232255.1592307</v>
          </cell>
          <cell r="L236">
            <v>0</v>
          </cell>
          <cell r="M236">
            <v>0</v>
          </cell>
          <cell r="N236">
            <v>0</v>
          </cell>
          <cell r="O236">
            <v>0</v>
          </cell>
          <cell r="P236">
            <v>0</v>
          </cell>
          <cell r="Q236">
            <v>0</v>
          </cell>
          <cell r="R236">
            <v>0</v>
          </cell>
          <cell r="S236">
            <v>0</v>
          </cell>
          <cell r="T236">
            <v>0</v>
          </cell>
        </row>
        <row r="237">
          <cell r="A237" t="str">
            <v>252SG</v>
          </cell>
          <cell r="B237" t="str">
            <v>252</v>
          </cell>
          <cell r="D237">
            <v>-17066557.27</v>
          </cell>
          <cell r="F237" t="str">
            <v>186MSG</v>
          </cell>
          <cell r="G237" t="str">
            <v>186M</v>
          </cell>
          <cell r="I237">
            <v>51827547.938461497</v>
          </cell>
          <cell r="L237">
            <v>0</v>
          </cell>
          <cell r="M237">
            <v>0</v>
          </cell>
          <cell r="N237">
            <v>0</v>
          </cell>
          <cell r="O237">
            <v>0</v>
          </cell>
          <cell r="P237">
            <v>0</v>
          </cell>
          <cell r="Q237">
            <v>0</v>
          </cell>
          <cell r="R237">
            <v>0</v>
          </cell>
          <cell r="S237">
            <v>0</v>
          </cell>
          <cell r="T237">
            <v>0</v>
          </cell>
        </row>
        <row r="238">
          <cell r="A238" t="str">
            <v>252UT</v>
          </cell>
          <cell r="B238" t="str">
            <v>252</v>
          </cell>
          <cell r="D238">
            <v>-874469.75</v>
          </cell>
          <cell r="F238" t="str">
            <v>186MSO</v>
          </cell>
          <cell r="G238" t="str">
            <v>186M</v>
          </cell>
          <cell r="I238">
            <v>16714.846153846</v>
          </cell>
          <cell r="L238">
            <v>0</v>
          </cell>
          <cell r="M238">
            <v>0</v>
          </cell>
          <cell r="N238">
            <v>0</v>
          </cell>
          <cell r="O238">
            <v>0</v>
          </cell>
          <cell r="P238">
            <v>0</v>
          </cell>
          <cell r="Q238">
            <v>0</v>
          </cell>
          <cell r="R238">
            <v>0</v>
          </cell>
          <cell r="S238">
            <v>0</v>
          </cell>
          <cell r="T238">
            <v>0</v>
          </cell>
        </row>
        <row r="239">
          <cell r="A239" t="str">
            <v>252WYP</v>
          </cell>
          <cell r="B239" t="str">
            <v>252</v>
          </cell>
          <cell r="D239">
            <v>-90689.55</v>
          </cell>
          <cell r="F239" t="str">
            <v>186MWA</v>
          </cell>
          <cell r="G239" t="str">
            <v>186M</v>
          </cell>
          <cell r="I239">
            <v>6318.9646153849999</v>
          </cell>
          <cell r="L239">
            <v>0</v>
          </cell>
          <cell r="M239">
            <v>0</v>
          </cell>
          <cell r="N239">
            <v>0</v>
          </cell>
          <cell r="O239">
            <v>0</v>
          </cell>
          <cell r="P239">
            <v>0</v>
          </cell>
          <cell r="Q239">
            <v>0</v>
          </cell>
          <cell r="R239">
            <v>0</v>
          </cell>
          <cell r="S239">
            <v>0</v>
          </cell>
          <cell r="T239">
            <v>0</v>
          </cell>
        </row>
        <row r="240">
          <cell r="A240" t="str">
            <v>252WYU</v>
          </cell>
          <cell r="B240" t="str">
            <v>252</v>
          </cell>
          <cell r="D240">
            <v>-375498.73</v>
          </cell>
          <cell r="F240" t="str">
            <v>186WOTHER</v>
          </cell>
          <cell r="G240" t="str">
            <v>186W</v>
          </cell>
          <cell r="I240">
            <v>0</v>
          </cell>
          <cell r="L240">
            <v>0</v>
          </cell>
          <cell r="M240">
            <v>0</v>
          </cell>
          <cell r="N240">
            <v>0</v>
          </cell>
          <cell r="O240">
            <v>0</v>
          </cell>
          <cell r="P240">
            <v>0</v>
          </cell>
          <cell r="Q240">
            <v>0</v>
          </cell>
          <cell r="R240">
            <v>0</v>
          </cell>
          <cell r="S240">
            <v>0</v>
          </cell>
          <cell r="T240">
            <v>0</v>
          </cell>
        </row>
        <row r="241">
          <cell r="A241" t="str">
            <v>25316SE</v>
          </cell>
          <cell r="B241" t="str">
            <v>25316</v>
          </cell>
          <cell r="D241">
            <v>-2777000</v>
          </cell>
          <cell r="F241" t="str">
            <v>190BADDEBT</v>
          </cell>
          <cell r="G241" t="str">
            <v>190</v>
          </cell>
          <cell r="I241">
            <v>3972693.9230769202</v>
          </cell>
          <cell r="L241">
            <v>0</v>
          </cell>
          <cell r="M241">
            <v>0</v>
          </cell>
          <cell r="N241">
            <v>0</v>
          </cell>
          <cell r="O241">
            <v>0</v>
          </cell>
          <cell r="P241">
            <v>0</v>
          </cell>
          <cell r="Q241">
            <v>0</v>
          </cell>
          <cell r="R241">
            <v>0</v>
          </cell>
          <cell r="S241">
            <v>0</v>
          </cell>
          <cell r="T241">
            <v>0</v>
          </cell>
        </row>
        <row r="242">
          <cell r="A242" t="str">
            <v>25317SE</v>
          </cell>
          <cell r="B242" t="str">
            <v>25317</v>
          </cell>
          <cell r="D242">
            <v>-2023136</v>
          </cell>
          <cell r="F242" t="str">
            <v>190CA</v>
          </cell>
          <cell r="G242" t="str">
            <v>190</v>
          </cell>
          <cell r="I242">
            <v>10423.384615385001</v>
          </cell>
          <cell r="L242">
            <v>0</v>
          </cell>
          <cell r="M242">
            <v>0</v>
          </cell>
          <cell r="N242">
            <v>0</v>
          </cell>
          <cell r="O242">
            <v>0</v>
          </cell>
          <cell r="P242">
            <v>0</v>
          </cell>
          <cell r="Q242">
            <v>0</v>
          </cell>
          <cell r="R242">
            <v>0</v>
          </cell>
          <cell r="S242">
            <v>0</v>
          </cell>
          <cell r="T242">
            <v>0</v>
          </cell>
        </row>
        <row r="243">
          <cell r="A243" t="str">
            <v>25318SNPPS</v>
          </cell>
          <cell r="B243" t="str">
            <v>25318</v>
          </cell>
          <cell r="D243">
            <v>-273000</v>
          </cell>
          <cell r="F243" t="str">
            <v>190CN</v>
          </cell>
          <cell r="G243" t="str">
            <v>190</v>
          </cell>
          <cell r="I243">
            <v>45806.153846153997</v>
          </cell>
          <cell r="L243">
            <v>0</v>
          </cell>
          <cell r="M243">
            <v>0</v>
          </cell>
          <cell r="N243">
            <v>0</v>
          </cell>
          <cell r="O243">
            <v>0</v>
          </cell>
          <cell r="P243">
            <v>0</v>
          </cell>
          <cell r="Q243">
            <v>0</v>
          </cell>
          <cell r="R243">
            <v>0</v>
          </cell>
          <cell r="S243">
            <v>0</v>
          </cell>
          <cell r="T243">
            <v>0</v>
          </cell>
        </row>
        <row r="244">
          <cell r="A244" t="str">
            <v>25399CA</v>
          </cell>
          <cell r="B244" t="str">
            <v>25399</v>
          </cell>
          <cell r="D244">
            <v>-206446.7</v>
          </cell>
          <cell r="F244" t="str">
            <v>190DGP</v>
          </cell>
          <cell r="G244" t="str">
            <v>190</v>
          </cell>
          <cell r="I244">
            <v>0</v>
          </cell>
          <cell r="L244">
            <v>0</v>
          </cell>
          <cell r="M244">
            <v>0</v>
          </cell>
          <cell r="N244">
            <v>0</v>
          </cell>
          <cell r="O244">
            <v>0</v>
          </cell>
          <cell r="P244">
            <v>0</v>
          </cell>
          <cell r="Q244">
            <v>0</v>
          </cell>
          <cell r="R244">
            <v>0</v>
          </cell>
          <cell r="S244">
            <v>0</v>
          </cell>
          <cell r="T244">
            <v>0</v>
          </cell>
        </row>
        <row r="245">
          <cell r="A245" t="str">
            <v>25399ID</v>
          </cell>
          <cell r="B245" t="str">
            <v>25399</v>
          </cell>
          <cell r="D245">
            <v>-74663.62</v>
          </cell>
          <cell r="F245" t="str">
            <v>190DGU</v>
          </cell>
          <cell r="G245" t="str">
            <v>190</v>
          </cell>
          <cell r="I245">
            <v>0</v>
          </cell>
          <cell r="L245">
            <v>0</v>
          </cell>
          <cell r="M245">
            <v>0</v>
          </cell>
          <cell r="N245">
            <v>0</v>
          </cell>
          <cell r="O245">
            <v>0</v>
          </cell>
          <cell r="P245">
            <v>0</v>
          </cell>
          <cell r="Q245">
            <v>0</v>
          </cell>
          <cell r="R245">
            <v>0</v>
          </cell>
          <cell r="S245">
            <v>0</v>
          </cell>
          <cell r="T245">
            <v>0</v>
          </cell>
        </row>
        <row r="246">
          <cell r="A246" t="str">
            <v>25399OR</v>
          </cell>
          <cell r="B246" t="str">
            <v>25399</v>
          </cell>
          <cell r="D246">
            <v>-2054262.63</v>
          </cell>
          <cell r="F246" t="str">
            <v>190ID</v>
          </cell>
          <cell r="G246" t="str">
            <v>190</v>
          </cell>
          <cell r="I246">
            <v>2575.0769230770002</v>
          </cell>
          <cell r="L246">
            <v>0</v>
          </cell>
          <cell r="M246">
            <v>0</v>
          </cell>
          <cell r="N246">
            <v>0</v>
          </cell>
          <cell r="O246">
            <v>0</v>
          </cell>
          <cell r="P246">
            <v>0</v>
          </cell>
          <cell r="Q246">
            <v>0</v>
          </cell>
          <cell r="R246">
            <v>0</v>
          </cell>
          <cell r="S246">
            <v>0</v>
          </cell>
          <cell r="T246">
            <v>0</v>
          </cell>
        </row>
        <row r="247">
          <cell r="A247" t="str">
            <v>25399OTHER</v>
          </cell>
          <cell r="B247" t="str">
            <v>25399</v>
          </cell>
          <cell r="D247">
            <v>-117459.25</v>
          </cell>
          <cell r="F247" t="str">
            <v>190OR</v>
          </cell>
          <cell r="G247" t="str">
            <v>190</v>
          </cell>
          <cell r="I247">
            <v>1125503.92307692</v>
          </cell>
          <cell r="L247">
            <v>0</v>
          </cell>
          <cell r="M247">
            <v>0</v>
          </cell>
          <cell r="N247">
            <v>0</v>
          </cell>
          <cell r="O247">
            <v>0</v>
          </cell>
          <cell r="P247">
            <v>0</v>
          </cell>
          <cell r="Q247">
            <v>0</v>
          </cell>
          <cell r="R247">
            <v>0</v>
          </cell>
          <cell r="S247">
            <v>0</v>
          </cell>
          <cell r="T247">
            <v>0</v>
          </cell>
        </row>
        <row r="248">
          <cell r="A248" t="str">
            <v>25399SE</v>
          </cell>
          <cell r="B248" t="str">
            <v>25399</v>
          </cell>
          <cell r="D248">
            <v>-5006302.5</v>
          </cell>
          <cell r="F248" t="str">
            <v>190OTHER</v>
          </cell>
          <cell r="G248" t="str">
            <v>190</v>
          </cell>
          <cell r="I248">
            <v>17170715.461538401</v>
          </cell>
          <cell r="L248">
            <v>0</v>
          </cell>
          <cell r="M248">
            <v>0</v>
          </cell>
          <cell r="N248">
            <v>0</v>
          </cell>
          <cell r="O248">
            <v>0</v>
          </cell>
          <cell r="P248">
            <v>0</v>
          </cell>
          <cell r="Q248">
            <v>0</v>
          </cell>
          <cell r="R248">
            <v>0</v>
          </cell>
          <cell r="S248">
            <v>0</v>
          </cell>
          <cell r="T248">
            <v>0</v>
          </cell>
        </row>
        <row r="249">
          <cell r="A249" t="str">
            <v>25399SG</v>
          </cell>
          <cell r="B249" t="str">
            <v>25399</v>
          </cell>
          <cell r="D249">
            <v>-6108142.3099999996</v>
          </cell>
          <cell r="F249" t="str">
            <v>190SE</v>
          </cell>
          <cell r="G249" t="str">
            <v>190</v>
          </cell>
          <cell r="I249">
            <v>-15916588.784615301</v>
          </cell>
          <cell r="L249">
            <v>0</v>
          </cell>
          <cell r="M249">
            <v>0</v>
          </cell>
          <cell r="N249">
            <v>0</v>
          </cell>
          <cell r="O249">
            <v>0</v>
          </cell>
          <cell r="P249">
            <v>0</v>
          </cell>
          <cell r="Q249">
            <v>0</v>
          </cell>
          <cell r="R249">
            <v>0</v>
          </cell>
          <cell r="S249">
            <v>0</v>
          </cell>
          <cell r="T249">
            <v>0</v>
          </cell>
        </row>
        <row r="250">
          <cell r="A250" t="str">
            <v>25399UT</v>
          </cell>
          <cell r="B250" t="str">
            <v>25399</v>
          </cell>
          <cell r="D250">
            <v>-774611.81</v>
          </cell>
          <cell r="F250" t="str">
            <v>190SG</v>
          </cell>
          <cell r="G250" t="str">
            <v>190</v>
          </cell>
          <cell r="I250">
            <v>43178261.846153803</v>
          </cell>
          <cell r="L250">
            <v>0</v>
          </cell>
          <cell r="M250">
            <v>0</v>
          </cell>
          <cell r="N250">
            <v>0</v>
          </cell>
          <cell r="O250">
            <v>0</v>
          </cell>
          <cell r="P250">
            <v>0</v>
          </cell>
          <cell r="Q250">
            <v>0</v>
          </cell>
          <cell r="R250">
            <v>0</v>
          </cell>
          <cell r="S250">
            <v>0</v>
          </cell>
          <cell r="T250">
            <v>0</v>
          </cell>
        </row>
        <row r="251">
          <cell r="A251" t="str">
            <v>25399WA</v>
          </cell>
          <cell r="B251" t="str">
            <v>25399</v>
          </cell>
          <cell r="D251">
            <v>-391421.23</v>
          </cell>
          <cell r="F251" t="str">
            <v>190SNP</v>
          </cell>
          <cell r="G251" t="str">
            <v>190</v>
          </cell>
          <cell r="I251">
            <v>0</v>
          </cell>
          <cell r="L251">
            <v>0</v>
          </cell>
          <cell r="M251">
            <v>0</v>
          </cell>
          <cell r="N251">
            <v>0</v>
          </cell>
          <cell r="O251">
            <v>0</v>
          </cell>
          <cell r="P251">
            <v>0</v>
          </cell>
          <cell r="Q251">
            <v>0</v>
          </cell>
          <cell r="R251">
            <v>0</v>
          </cell>
          <cell r="S251">
            <v>0</v>
          </cell>
          <cell r="T251">
            <v>0</v>
          </cell>
        </row>
        <row r="252">
          <cell r="A252" t="str">
            <v>25399WYP</v>
          </cell>
          <cell r="B252" t="str">
            <v>25399</v>
          </cell>
          <cell r="D252">
            <v>-176879.31</v>
          </cell>
          <cell r="F252" t="str">
            <v>190SNPD</v>
          </cell>
          <cell r="G252" t="str">
            <v>190</v>
          </cell>
          <cell r="I252">
            <v>1717646.5384615301</v>
          </cell>
          <cell r="L252">
            <v>0</v>
          </cell>
          <cell r="M252">
            <v>0</v>
          </cell>
          <cell r="N252">
            <v>0</v>
          </cell>
          <cell r="O252">
            <v>0</v>
          </cell>
          <cell r="P252">
            <v>0</v>
          </cell>
          <cell r="Q252">
            <v>0</v>
          </cell>
          <cell r="R252">
            <v>0</v>
          </cell>
          <cell r="S252">
            <v>0</v>
          </cell>
          <cell r="T252">
            <v>0</v>
          </cell>
        </row>
        <row r="253">
          <cell r="A253" t="str">
            <v>254105TROJP</v>
          </cell>
          <cell r="B253" t="str">
            <v>254105</v>
          </cell>
          <cell r="D253">
            <v>-3287058.47</v>
          </cell>
          <cell r="F253" t="str">
            <v>190SO</v>
          </cell>
          <cell r="G253" t="str">
            <v>190</v>
          </cell>
          <cell r="I253">
            <v>71802155.307692304</v>
          </cell>
          <cell r="L253">
            <v>0</v>
          </cell>
          <cell r="M253">
            <v>0</v>
          </cell>
          <cell r="N253">
            <v>0</v>
          </cell>
          <cell r="O253">
            <v>0</v>
          </cell>
          <cell r="P253">
            <v>0</v>
          </cell>
          <cell r="Q253">
            <v>0</v>
          </cell>
          <cell r="R253">
            <v>0</v>
          </cell>
          <cell r="S253">
            <v>0</v>
          </cell>
          <cell r="T253">
            <v>0</v>
          </cell>
        </row>
        <row r="254">
          <cell r="A254" t="str">
            <v>254ID</v>
          </cell>
          <cell r="B254" t="str">
            <v>254</v>
          </cell>
          <cell r="D254">
            <v>-88211.91</v>
          </cell>
          <cell r="F254" t="str">
            <v>190SSGCT</v>
          </cell>
          <cell r="G254" t="str">
            <v>190</v>
          </cell>
          <cell r="I254">
            <v>0</v>
          </cell>
          <cell r="L254">
            <v>0</v>
          </cell>
          <cell r="M254">
            <v>0</v>
          </cell>
          <cell r="N254">
            <v>0</v>
          </cell>
          <cell r="O254">
            <v>0</v>
          </cell>
          <cell r="P254">
            <v>0</v>
          </cell>
          <cell r="Q254">
            <v>0</v>
          </cell>
          <cell r="R254">
            <v>0</v>
          </cell>
          <cell r="S254">
            <v>0</v>
          </cell>
          <cell r="T254">
            <v>0</v>
          </cell>
        </row>
        <row r="255">
          <cell r="A255" t="str">
            <v>254OR</v>
          </cell>
          <cell r="B255" t="str">
            <v>254</v>
          </cell>
          <cell r="D255">
            <v>-5589680.0899999999</v>
          </cell>
          <cell r="F255" t="str">
            <v>190TROJD</v>
          </cell>
          <cell r="G255" t="str">
            <v>190</v>
          </cell>
          <cell r="I255">
            <v>1913310.92307692</v>
          </cell>
          <cell r="L255">
            <v>0</v>
          </cell>
          <cell r="M255">
            <v>0</v>
          </cell>
          <cell r="N255">
            <v>0</v>
          </cell>
          <cell r="O255">
            <v>0</v>
          </cell>
          <cell r="P255">
            <v>0</v>
          </cell>
          <cell r="Q255">
            <v>0</v>
          </cell>
          <cell r="R255">
            <v>0</v>
          </cell>
          <cell r="S255">
            <v>0</v>
          </cell>
          <cell r="T255">
            <v>0</v>
          </cell>
        </row>
        <row r="256">
          <cell r="A256" t="str">
            <v>254OTHER</v>
          </cell>
          <cell r="B256" t="str">
            <v>254</v>
          </cell>
          <cell r="D256">
            <v>-46762380.469999999</v>
          </cell>
          <cell r="F256" t="str">
            <v>190UT</v>
          </cell>
          <cell r="G256" t="str">
            <v>190</v>
          </cell>
          <cell r="I256">
            <v>14889.307692308001</v>
          </cell>
          <cell r="L256">
            <v>0</v>
          </cell>
          <cell r="M256">
            <v>0</v>
          </cell>
          <cell r="N256">
            <v>0</v>
          </cell>
          <cell r="O256">
            <v>0</v>
          </cell>
          <cell r="P256">
            <v>0</v>
          </cell>
          <cell r="Q256">
            <v>0</v>
          </cell>
          <cell r="R256">
            <v>0</v>
          </cell>
          <cell r="S256">
            <v>0</v>
          </cell>
          <cell r="T256">
            <v>0</v>
          </cell>
        </row>
        <row r="257">
          <cell r="A257" t="str">
            <v>254UT</v>
          </cell>
          <cell r="B257" t="str">
            <v>254</v>
          </cell>
          <cell r="D257">
            <v>80793.399999999994</v>
          </cell>
          <cell r="F257" t="str">
            <v>190WA</v>
          </cell>
          <cell r="G257" t="str">
            <v>190</v>
          </cell>
          <cell r="I257">
            <v>2956259.2307692301</v>
          </cell>
          <cell r="L257">
            <v>0</v>
          </cell>
          <cell r="M257">
            <v>0</v>
          </cell>
          <cell r="N257">
            <v>0</v>
          </cell>
          <cell r="O257">
            <v>0</v>
          </cell>
          <cell r="P257">
            <v>0</v>
          </cell>
          <cell r="Q257">
            <v>0</v>
          </cell>
          <cell r="R257">
            <v>0</v>
          </cell>
          <cell r="S257">
            <v>0</v>
          </cell>
          <cell r="T257">
            <v>0</v>
          </cell>
        </row>
        <row r="258">
          <cell r="A258" t="str">
            <v>254WA</v>
          </cell>
          <cell r="B258" t="str">
            <v>254</v>
          </cell>
          <cell r="D258">
            <v>85.71</v>
          </cell>
          <cell r="F258" t="str">
            <v>190WYP</v>
          </cell>
          <cell r="G258" t="str">
            <v>190</v>
          </cell>
          <cell r="I258">
            <v>7933.615384615</v>
          </cell>
          <cell r="L258">
            <v>0</v>
          </cell>
          <cell r="M258">
            <v>0</v>
          </cell>
          <cell r="N258">
            <v>0</v>
          </cell>
          <cell r="O258">
            <v>0</v>
          </cell>
          <cell r="P258">
            <v>0</v>
          </cell>
          <cell r="Q258">
            <v>0</v>
          </cell>
          <cell r="R258">
            <v>0</v>
          </cell>
          <cell r="S258">
            <v>0</v>
          </cell>
          <cell r="T258">
            <v>0</v>
          </cell>
        </row>
        <row r="259">
          <cell r="A259" t="str">
            <v>254WYP</v>
          </cell>
          <cell r="B259" t="str">
            <v>254</v>
          </cell>
          <cell r="D259">
            <v>-271760.96000000002</v>
          </cell>
          <cell r="F259" t="str">
            <v>2281SO</v>
          </cell>
          <cell r="G259" t="str">
            <v>2281</v>
          </cell>
          <cell r="I259">
            <v>0</v>
          </cell>
          <cell r="L259">
            <v>0</v>
          </cell>
          <cell r="M259">
            <v>0</v>
          </cell>
          <cell r="N259">
            <v>0</v>
          </cell>
          <cell r="O259">
            <v>0</v>
          </cell>
          <cell r="P259">
            <v>0</v>
          </cell>
          <cell r="Q259">
            <v>0</v>
          </cell>
          <cell r="R259">
            <v>0</v>
          </cell>
          <cell r="S259">
            <v>0</v>
          </cell>
          <cell r="T259">
            <v>0</v>
          </cell>
        </row>
        <row r="260">
          <cell r="A260" t="str">
            <v>255ITC84</v>
          </cell>
          <cell r="B260" t="str">
            <v>255</v>
          </cell>
          <cell r="D260">
            <v>-581729</v>
          </cell>
          <cell r="F260" t="str">
            <v>2282SO</v>
          </cell>
          <cell r="G260" t="str">
            <v>2282</v>
          </cell>
          <cell r="I260">
            <v>-7138254.6923076902</v>
          </cell>
          <cell r="L260">
            <v>0</v>
          </cell>
          <cell r="M260">
            <v>0</v>
          </cell>
          <cell r="N260">
            <v>0</v>
          </cell>
          <cell r="O260">
            <v>0</v>
          </cell>
          <cell r="P260">
            <v>0</v>
          </cell>
          <cell r="Q260">
            <v>0</v>
          </cell>
          <cell r="R260">
            <v>0</v>
          </cell>
          <cell r="S260">
            <v>0</v>
          </cell>
          <cell r="T260">
            <v>0</v>
          </cell>
        </row>
        <row r="261">
          <cell r="A261" t="str">
            <v>255ITC85</v>
          </cell>
          <cell r="B261" t="str">
            <v>255</v>
          </cell>
          <cell r="D261">
            <v>-1686778</v>
          </cell>
          <cell r="F261" t="str">
            <v>2283SO</v>
          </cell>
          <cell r="G261" t="str">
            <v>2283</v>
          </cell>
          <cell r="I261">
            <v>-3360336.8453846099</v>
          </cell>
          <cell r="L261">
            <v>0</v>
          </cell>
          <cell r="M261">
            <v>0</v>
          </cell>
          <cell r="N261">
            <v>0</v>
          </cell>
          <cell r="O261">
            <v>0</v>
          </cell>
          <cell r="P261">
            <v>0</v>
          </cell>
          <cell r="Q261">
            <v>0</v>
          </cell>
          <cell r="R261">
            <v>0</v>
          </cell>
          <cell r="S261">
            <v>0</v>
          </cell>
          <cell r="T261">
            <v>0</v>
          </cell>
        </row>
        <row r="262">
          <cell r="A262" t="str">
            <v>255ITC86</v>
          </cell>
          <cell r="B262" t="str">
            <v>255</v>
          </cell>
          <cell r="D262">
            <v>-986511</v>
          </cell>
          <cell r="F262" t="str">
            <v>22841SE</v>
          </cell>
          <cell r="G262" t="str">
            <v>22841</v>
          </cell>
          <cell r="I262">
            <v>0</v>
          </cell>
          <cell r="L262">
            <v>0</v>
          </cell>
          <cell r="M262">
            <v>0</v>
          </cell>
          <cell r="N262">
            <v>0</v>
          </cell>
          <cell r="O262">
            <v>0</v>
          </cell>
          <cell r="P262">
            <v>0</v>
          </cell>
          <cell r="Q262">
            <v>0</v>
          </cell>
          <cell r="R262">
            <v>0</v>
          </cell>
          <cell r="S262">
            <v>0</v>
          </cell>
          <cell r="T262">
            <v>0</v>
          </cell>
        </row>
        <row r="263">
          <cell r="A263" t="str">
            <v>255ITC88</v>
          </cell>
          <cell r="B263" t="str">
            <v>255</v>
          </cell>
          <cell r="D263">
            <v>-162990</v>
          </cell>
          <cell r="F263" t="str">
            <v>22841SG</v>
          </cell>
          <cell r="G263" t="str">
            <v>22841</v>
          </cell>
          <cell r="I263">
            <v>-1493846.15384615</v>
          </cell>
          <cell r="L263">
            <v>0</v>
          </cell>
          <cell r="M263">
            <v>0</v>
          </cell>
          <cell r="N263">
            <v>0</v>
          </cell>
          <cell r="O263">
            <v>0</v>
          </cell>
          <cell r="P263">
            <v>0</v>
          </cell>
          <cell r="Q263">
            <v>0</v>
          </cell>
          <cell r="R263">
            <v>0</v>
          </cell>
          <cell r="S263">
            <v>0</v>
          </cell>
          <cell r="T263">
            <v>0</v>
          </cell>
        </row>
        <row r="264">
          <cell r="A264" t="str">
            <v>255ITC89</v>
          </cell>
          <cell r="B264" t="str">
            <v>255</v>
          </cell>
          <cell r="D264">
            <v>-368956</v>
          </cell>
          <cell r="F264" t="str">
            <v>22842TROJD</v>
          </cell>
          <cell r="G264" t="str">
            <v>22842</v>
          </cell>
          <cell r="I264">
            <v>0</v>
          </cell>
          <cell r="L264">
            <v>0</v>
          </cell>
          <cell r="M264">
            <v>0</v>
          </cell>
          <cell r="N264">
            <v>0</v>
          </cell>
          <cell r="O264">
            <v>0</v>
          </cell>
          <cell r="P264">
            <v>0</v>
          </cell>
          <cell r="Q264">
            <v>0</v>
          </cell>
          <cell r="R264">
            <v>0</v>
          </cell>
          <cell r="S264">
            <v>0</v>
          </cell>
          <cell r="T264">
            <v>0</v>
          </cell>
        </row>
        <row r="265">
          <cell r="A265" t="str">
            <v>255ITC90</v>
          </cell>
          <cell r="B265" t="str">
            <v>255</v>
          </cell>
          <cell r="D265">
            <v>-258354</v>
          </cell>
          <cell r="F265" t="str">
            <v>230TROJP</v>
          </cell>
          <cell r="G265" t="str">
            <v>230</v>
          </cell>
          <cell r="I265">
            <v>-1667997.4276922999</v>
          </cell>
          <cell r="L265">
            <v>0</v>
          </cell>
          <cell r="M265">
            <v>0</v>
          </cell>
          <cell r="N265">
            <v>0</v>
          </cell>
          <cell r="O265">
            <v>0</v>
          </cell>
          <cell r="P265">
            <v>0</v>
          </cell>
          <cell r="Q265">
            <v>0</v>
          </cell>
          <cell r="R265">
            <v>0</v>
          </cell>
          <cell r="S265">
            <v>0</v>
          </cell>
          <cell r="T265">
            <v>0</v>
          </cell>
        </row>
        <row r="266">
          <cell r="A266" t="str">
            <v>281SG</v>
          </cell>
          <cell r="B266" t="str">
            <v>281</v>
          </cell>
          <cell r="D266">
            <v>-164676925</v>
          </cell>
          <cell r="F266" t="str">
            <v>252CA</v>
          </cell>
          <cell r="G266" t="str">
            <v>252</v>
          </cell>
          <cell r="I266">
            <v>-2443.4615384620001</v>
          </cell>
          <cell r="L266">
            <v>0</v>
          </cell>
          <cell r="M266">
            <v>0</v>
          </cell>
          <cell r="N266">
            <v>0</v>
          </cell>
          <cell r="O266">
            <v>0</v>
          </cell>
          <cell r="P266">
            <v>0</v>
          </cell>
          <cell r="Q266">
            <v>0</v>
          </cell>
          <cell r="R266">
            <v>0</v>
          </cell>
          <cell r="S266">
            <v>0</v>
          </cell>
          <cell r="T266">
            <v>0</v>
          </cell>
        </row>
        <row r="267">
          <cell r="A267" t="str">
            <v>282DITBAL</v>
          </cell>
          <cell r="B267" t="str">
            <v>282</v>
          </cell>
          <cell r="D267">
            <v>-3214526340</v>
          </cell>
          <cell r="F267" t="str">
            <v>252CN</v>
          </cell>
          <cell r="G267" t="str">
            <v>252</v>
          </cell>
          <cell r="I267">
            <v>0</v>
          </cell>
          <cell r="L267">
            <v>0</v>
          </cell>
          <cell r="M267">
            <v>0</v>
          </cell>
          <cell r="N267">
            <v>0</v>
          </cell>
          <cell r="O267">
            <v>0</v>
          </cell>
          <cell r="P267">
            <v>0</v>
          </cell>
          <cell r="Q267">
            <v>0</v>
          </cell>
          <cell r="R267">
            <v>0</v>
          </cell>
          <cell r="S267">
            <v>0</v>
          </cell>
          <cell r="T267">
            <v>0</v>
          </cell>
        </row>
        <row r="268">
          <cell r="A268" t="str">
            <v>282SE</v>
          </cell>
          <cell r="B268" t="str">
            <v>282</v>
          </cell>
          <cell r="D268">
            <v>-5083668</v>
          </cell>
          <cell r="F268" t="str">
            <v>252ID</v>
          </cell>
          <cell r="G268" t="str">
            <v>252</v>
          </cell>
          <cell r="I268">
            <v>-545806.81615384598</v>
          </cell>
          <cell r="L268">
            <v>0</v>
          </cell>
          <cell r="M268">
            <v>0</v>
          </cell>
          <cell r="N268">
            <v>0</v>
          </cell>
          <cell r="O268">
            <v>0</v>
          </cell>
          <cell r="P268">
            <v>0</v>
          </cell>
          <cell r="Q268">
            <v>0</v>
          </cell>
          <cell r="R268">
            <v>0</v>
          </cell>
          <cell r="S268">
            <v>0</v>
          </cell>
          <cell r="T268">
            <v>0</v>
          </cell>
        </row>
        <row r="269">
          <cell r="A269" t="str">
            <v>282SG</v>
          </cell>
          <cell r="B269" t="str">
            <v>282</v>
          </cell>
          <cell r="D269">
            <v>-4697203</v>
          </cell>
          <cell r="F269" t="str">
            <v>252OR</v>
          </cell>
          <cell r="G269" t="str">
            <v>252</v>
          </cell>
          <cell r="I269">
            <v>-4377149.5846153796</v>
          </cell>
          <cell r="L269">
            <v>0</v>
          </cell>
          <cell r="M269">
            <v>0</v>
          </cell>
          <cell r="N269">
            <v>0</v>
          </cell>
          <cell r="O269">
            <v>0</v>
          </cell>
          <cell r="P269">
            <v>0</v>
          </cell>
          <cell r="Q269">
            <v>0</v>
          </cell>
          <cell r="R269">
            <v>0</v>
          </cell>
          <cell r="S269">
            <v>0</v>
          </cell>
          <cell r="T269">
            <v>0</v>
          </cell>
        </row>
        <row r="270">
          <cell r="A270" t="str">
            <v>282SO</v>
          </cell>
          <cell r="B270" t="str">
            <v>282</v>
          </cell>
          <cell r="D270">
            <v>23436641</v>
          </cell>
          <cell r="F270" t="str">
            <v>252SG</v>
          </cell>
          <cell r="G270" t="str">
            <v>252</v>
          </cell>
          <cell r="I270">
            <v>-13097480.7899999</v>
          </cell>
          <cell r="L270">
            <v>0</v>
          </cell>
          <cell r="M270">
            <v>0</v>
          </cell>
          <cell r="N270">
            <v>0</v>
          </cell>
          <cell r="O270">
            <v>0</v>
          </cell>
          <cell r="P270">
            <v>0</v>
          </cell>
          <cell r="Q270">
            <v>0</v>
          </cell>
          <cell r="R270">
            <v>0</v>
          </cell>
          <cell r="S270">
            <v>0</v>
          </cell>
          <cell r="T270">
            <v>0</v>
          </cell>
        </row>
        <row r="271">
          <cell r="A271" t="str">
            <v>283CA</v>
          </cell>
          <cell r="B271" t="str">
            <v>283</v>
          </cell>
          <cell r="D271">
            <v>245980</v>
          </cell>
          <cell r="F271" t="str">
            <v>252UT</v>
          </cell>
          <cell r="G271" t="str">
            <v>252</v>
          </cell>
          <cell r="I271">
            <v>-2896426.4230769202</v>
          </cell>
          <cell r="L271">
            <v>0</v>
          </cell>
          <cell r="M271">
            <v>0</v>
          </cell>
          <cell r="N271">
            <v>0</v>
          </cell>
          <cell r="O271">
            <v>0</v>
          </cell>
          <cell r="P271">
            <v>0</v>
          </cell>
          <cell r="Q271">
            <v>0</v>
          </cell>
          <cell r="R271">
            <v>0</v>
          </cell>
          <cell r="S271">
            <v>0</v>
          </cell>
          <cell r="T271">
            <v>0</v>
          </cell>
        </row>
        <row r="272">
          <cell r="A272" t="str">
            <v>283GPS</v>
          </cell>
          <cell r="B272" t="str">
            <v>283</v>
          </cell>
          <cell r="D272">
            <v>-5821396</v>
          </cell>
          <cell r="F272" t="str">
            <v>252WA</v>
          </cell>
          <cell r="G272" t="str">
            <v>252</v>
          </cell>
          <cell r="I272">
            <v>-3171.7930769230002</v>
          </cell>
          <cell r="L272">
            <v>0</v>
          </cell>
          <cell r="M272">
            <v>0</v>
          </cell>
          <cell r="N272">
            <v>0</v>
          </cell>
          <cell r="O272">
            <v>0</v>
          </cell>
          <cell r="P272">
            <v>0</v>
          </cell>
          <cell r="Q272">
            <v>0</v>
          </cell>
          <cell r="R272">
            <v>0</v>
          </cell>
          <cell r="S272">
            <v>0</v>
          </cell>
          <cell r="T272">
            <v>0</v>
          </cell>
        </row>
        <row r="273">
          <cell r="A273" t="str">
            <v>283ID</v>
          </cell>
          <cell r="B273" t="str">
            <v>283</v>
          </cell>
          <cell r="D273">
            <v>-614544</v>
          </cell>
          <cell r="F273" t="str">
            <v>252WYP</v>
          </cell>
          <cell r="G273" t="str">
            <v>252</v>
          </cell>
          <cell r="I273">
            <v>-766330.44230769295</v>
          </cell>
          <cell r="L273">
            <v>0</v>
          </cell>
          <cell r="M273">
            <v>0</v>
          </cell>
          <cell r="N273">
            <v>0</v>
          </cell>
          <cell r="O273">
            <v>0</v>
          </cell>
          <cell r="P273">
            <v>0</v>
          </cell>
          <cell r="Q273">
            <v>0</v>
          </cell>
          <cell r="R273">
            <v>0</v>
          </cell>
          <cell r="S273">
            <v>0</v>
          </cell>
          <cell r="T273">
            <v>0</v>
          </cell>
        </row>
        <row r="274">
          <cell r="A274" t="str">
            <v>283OR</v>
          </cell>
          <cell r="B274" t="str">
            <v>283</v>
          </cell>
          <cell r="D274">
            <v>1894728</v>
          </cell>
          <cell r="F274" t="str">
            <v>252WYU</v>
          </cell>
          <cell r="G274" t="str">
            <v>252</v>
          </cell>
          <cell r="I274">
            <v>-2405545.3907692302</v>
          </cell>
          <cell r="L274">
            <v>0</v>
          </cell>
          <cell r="M274">
            <v>0</v>
          </cell>
          <cell r="N274">
            <v>0</v>
          </cell>
          <cell r="O274">
            <v>0</v>
          </cell>
          <cell r="P274">
            <v>0</v>
          </cell>
          <cell r="Q274">
            <v>0</v>
          </cell>
          <cell r="R274">
            <v>0</v>
          </cell>
          <cell r="S274">
            <v>0</v>
          </cell>
          <cell r="T274">
            <v>0</v>
          </cell>
        </row>
        <row r="275">
          <cell r="A275" t="str">
            <v>283OTHER</v>
          </cell>
          <cell r="B275" t="str">
            <v>283</v>
          </cell>
          <cell r="D275">
            <v>-74046706.790000007</v>
          </cell>
          <cell r="F275" t="str">
            <v>25316SE</v>
          </cell>
          <cell r="G275" t="str">
            <v>25316</v>
          </cell>
          <cell r="I275">
            <v>-2737461.5384615301</v>
          </cell>
          <cell r="L275">
            <v>0</v>
          </cell>
          <cell r="M275">
            <v>0</v>
          </cell>
          <cell r="N275">
            <v>0</v>
          </cell>
          <cell r="O275">
            <v>0</v>
          </cell>
          <cell r="P275">
            <v>0</v>
          </cell>
          <cell r="Q275">
            <v>0</v>
          </cell>
          <cell r="R275">
            <v>0</v>
          </cell>
          <cell r="S275">
            <v>0</v>
          </cell>
          <cell r="T275">
            <v>0</v>
          </cell>
        </row>
        <row r="276">
          <cell r="A276" t="str">
            <v>283SE</v>
          </cell>
          <cell r="B276" t="str">
            <v>283</v>
          </cell>
          <cell r="D276">
            <v>-2611320</v>
          </cell>
          <cell r="F276" t="str">
            <v>25317SE</v>
          </cell>
          <cell r="G276" t="str">
            <v>25317</v>
          </cell>
          <cell r="I276">
            <v>-2009749.6923076899</v>
          </cell>
          <cell r="L276">
            <v>0</v>
          </cell>
          <cell r="M276">
            <v>0</v>
          </cell>
          <cell r="N276">
            <v>0</v>
          </cell>
          <cell r="O276">
            <v>0</v>
          </cell>
          <cell r="P276">
            <v>0</v>
          </cell>
          <cell r="Q276">
            <v>0</v>
          </cell>
          <cell r="R276">
            <v>0</v>
          </cell>
          <cell r="S276">
            <v>0</v>
          </cell>
          <cell r="T276">
            <v>0</v>
          </cell>
        </row>
        <row r="277">
          <cell r="A277" t="str">
            <v>283SG</v>
          </cell>
          <cell r="B277" t="str">
            <v>283</v>
          </cell>
          <cell r="D277">
            <v>-2807889</v>
          </cell>
          <cell r="F277" t="str">
            <v>25318SNPPS</v>
          </cell>
          <cell r="G277" t="str">
            <v>25318</v>
          </cell>
          <cell r="I277">
            <v>-273000</v>
          </cell>
          <cell r="L277">
            <v>0</v>
          </cell>
          <cell r="M277">
            <v>0</v>
          </cell>
          <cell r="N277">
            <v>0</v>
          </cell>
          <cell r="O277">
            <v>0</v>
          </cell>
          <cell r="P277">
            <v>0</v>
          </cell>
          <cell r="Q277">
            <v>0</v>
          </cell>
          <cell r="R277">
            <v>0</v>
          </cell>
          <cell r="S277">
            <v>0</v>
          </cell>
          <cell r="T277">
            <v>0</v>
          </cell>
        </row>
        <row r="278">
          <cell r="A278" t="str">
            <v>283SGCT</v>
          </cell>
          <cell r="B278" t="str">
            <v>283</v>
          </cell>
          <cell r="D278">
            <v>-2378341</v>
          </cell>
          <cell r="F278" t="str">
            <v>25325SE</v>
          </cell>
          <cell r="G278" t="str">
            <v>25325</v>
          </cell>
          <cell r="I278">
            <v>0</v>
          </cell>
          <cell r="L278">
            <v>0</v>
          </cell>
          <cell r="M278">
            <v>0</v>
          </cell>
          <cell r="N278">
            <v>0</v>
          </cell>
          <cell r="O278">
            <v>0</v>
          </cell>
          <cell r="P278">
            <v>0</v>
          </cell>
          <cell r="Q278">
            <v>0</v>
          </cell>
          <cell r="R278">
            <v>0</v>
          </cell>
          <cell r="S278">
            <v>0</v>
          </cell>
          <cell r="T278">
            <v>0</v>
          </cell>
        </row>
        <row r="279">
          <cell r="A279" t="str">
            <v>283SNP</v>
          </cell>
          <cell r="B279" t="str">
            <v>283</v>
          </cell>
          <cell r="D279">
            <v>-3672481</v>
          </cell>
          <cell r="F279" t="str">
            <v>25399CA</v>
          </cell>
          <cell r="G279" t="str">
            <v>25399</v>
          </cell>
          <cell r="I279">
            <v>-217971.95076923101</v>
          </cell>
          <cell r="L279">
            <v>0</v>
          </cell>
          <cell r="M279">
            <v>0</v>
          </cell>
          <cell r="N279">
            <v>0</v>
          </cell>
          <cell r="O279">
            <v>0</v>
          </cell>
          <cell r="P279">
            <v>0</v>
          </cell>
          <cell r="Q279">
            <v>0</v>
          </cell>
          <cell r="R279">
            <v>0</v>
          </cell>
          <cell r="S279">
            <v>0</v>
          </cell>
          <cell r="T279">
            <v>0</v>
          </cell>
        </row>
        <row r="280">
          <cell r="A280" t="str">
            <v>283SO</v>
          </cell>
          <cell r="B280" t="str">
            <v>283</v>
          </cell>
          <cell r="D280">
            <v>-8742187</v>
          </cell>
          <cell r="F280" t="str">
            <v>25399ID</v>
          </cell>
          <cell r="G280" t="str">
            <v>25399</v>
          </cell>
          <cell r="I280">
            <v>-67986.897692308004</v>
          </cell>
          <cell r="L280">
            <v>0</v>
          </cell>
          <cell r="M280">
            <v>0</v>
          </cell>
          <cell r="N280">
            <v>0</v>
          </cell>
          <cell r="O280">
            <v>0</v>
          </cell>
          <cell r="P280">
            <v>0</v>
          </cell>
          <cell r="Q280">
            <v>0</v>
          </cell>
          <cell r="R280">
            <v>0</v>
          </cell>
          <cell r="S280">
            <v>0</v>
          </cell>
          <cell r="T280">
            <v>0</v>
          </cell>
        </row>
        <row r="281">
          <cell r="A281" t="str">
            <v>283UT</v>
          </cell>
          <cell r="B281" t="str">
            <v>283</v>
          </cell>
          <cell r="D281">
            <v>-2932606</v>
          </cell>
          <cell r="F281" t="str">
            <v>25399OR</v>
          </cell>
          <cell r="G281" t="str">
            <v>25399</v>
          </cell>
          <cell r="I281">
            <v>-1681008.49230769</v>
          </cell>
          <cell r="L281">
            <v>0</v>
          </cell>
          <cell r="M281">
            <v>0</v>
          </cell>
          <cell r="N281">
            <v>0</v>
          </cell>
          <cell r="O281">
            <v>0</v>
          </cell>
          <cell r="P281">
            <v>0</v>
          </cell>
          <cell r="Q281">
            <v>0</v>
          </cell>
          <cell r="R281">
            <v>0</v>
          </cell>
          <cell r="S281">
            <v>0</v>
          </cell>
          <cell r="T281">
            <v>0</v>
          </cell>
        </row>
        <row r="282">
          <cell r="A282" t="str">
            <v>283WA</v>
          </cell>
          <cell r="B282" t="str">
            <v>283</v>
          </cell>
          <cell r="D282">
            <v>-4409804</v>
          </cell>
          <cell r="F282" t="str">
            <v>25399OTHER</v>
          </cell>
          <cell r="G282" t="str">
            <v>25399</v>
          </cell>
          <cell r="I282">
            <v>-187563.94230769199</v>
          </cell>
          <cell r="L282">
            <v>0</v>
          </cell>
          <cell r="M282">
            <v>0</v>
          </cell>
          <cell r="N282">
            <v>0</v>
          </cell>
          <cell r="O282">
            <v>0</v>
          </cell>
          <cell r="P282">
            <v>0</v>
          </cell>
          <cell r="Q282">
            <v>0</v>
          </cell>
          <cell r="R282">
            <v>0</v>
          </cell>
          <cell r="S282">
            <v>0</v>
          </cell>
          <cell r="T282">
            <v>0</v>
          </cell>
        </row>
        <row r="283">
          <cell r="A283" t="str">
            <v>283WYP</v>
          </cell>
          <cell r="B283" t="str">
            <v>283</v>
          </cell>
          <cell r="D283">
            <v>-362621</v>
          </cell>
          <cell r="F283" t="str">
            <v>25399SE</v>
          </cell>
          <cell r="G283" t="str">
            <v>25399</v>
          </cell>
          <cell r="I283">
            <v>-2814249.7384615298</v>
          </cell>
          <cell r="L283">
            <v>0</v>
          </cell>
          <cell r="M283">
            <v>0</v>
          </cell>
          <cell r="N283">
            <v>0</v>
          </cell>
          <cell r="O283">
            <v>0</v>
          </cell>
          <cell r="P283">
            <v>0</v>
          </cell>
          <cell r="Q283">
            <v>0</v>
          </cell>
          <cell r="R283">
            <v>0</v>
          </cell>
          <cell r="S283">
            <v>0</v>
          </cell>
          <cell r="T283">
            <v>0</v>
          </cell>
        </row>
        <row r="284">
          <cell r="A284" t="str">
            <v>283WYU</v>
          </cell>
          <cell r="B284" t="str">
            <v>283</v>
          </cell>
          <cell r="D284">
            <v>-397615</v>
          </cell>
          <cell r="F284" t="str">
            <v>25399SG</v>
          </cell>
          <cell r="G284" t="str">
            <v>25399</v>
          </cell>
          <cell r="I284">
            <v>-7487772.1369230701</v>
          </cell>
        </row>
        <row r="285">
          <cell r="A285" t="str">
            <v>302DGU</v>
          </cell>
          <cell r="B285" t="str">
            <v>302</v>
          </cell>
          <cell r="D285">
            <v>600993.05000000005</v>
          </cell>
          <cell r="F285" t="str">
            <v>25399SO</v>
          </cell>
          <cell r="G285" t="str">
            <v>25399</v>
          </cell>
          <cell r="I285">
            <v>0</v>
          </cell>
        </row>
        <row r="286">
          <cell r="A286" t="str">
            <v>302ID</v>
          </cell>
          <cell r="B286" t="str">
            <v>302</v>
          </cell>
          <cell r="D286">
            <v>1000000</v>
          </cell>
          <cell r="F286" t="str">
            <v>25399UT</v>
          </cell>
          <cell r="G286" t="str">
            <v>25399</v>
          </cell>
          <cell r="I286">
            <v>-691559.30769230798</v>
          </cell>
        </row>
        <row r="287">
          <cell r="A287" t="str">
            <v>302SG</v>
          </cell>
          <cell r="B287" t="str">
            <v>302</v>
          </cell>
          <cell r="D287">
            <v>10265664.720000001</v>
          </cell>
          <cell r="F287" t="str">
            <v>25399WA</v>
          </cell>
          <cell r="G287" t="str">
            <v>25399</v>
          </cell>
          <cell r="I287">
            <v>-367985.05230769201</v>
          </cell>
        </row>
        <row r="288">
          <cell r="A288" t="str">
            <v>302SG-P</v>
          </cell>
          <cell r="B288" t="str">
            <v>302</v>
          </cell>
          <cell r="D288">
            <v>173622223.97</v>
          </cell>
          <cell r="F288" t="str">
            <v>25399WYP</v>
          </cell>
          <cell r="G288" t="str">
            <v>25399</v>
          </cell>
          <cell r="I288">
            <v>-143093.422307692</v>
          </cell>
        </row>
        <row r="289">
          <cell r="A289" t="str">
            <v>302SG-U</v>
          </cell>
          <cell r="B289" t="str">
            <v>302</v>
          </cell>
          <cell r="D289">
            <v>9189362.9600000009</v>
          </cell>
          <cell r="F289" t="str">
            <v>25399WYU</v>
          </cell>
          <cell r="G289" t="str">
            <v>25399</v>
          </cell>
          <cell r="I289">
            <v>0</v>
          </cell>
        </row>
        <row r="290">
          <cell r="A290" t="str">
            <v>303CA</v>
          </cell>
          <cell r="B290" t="str">
            <v>303</v>
          </cell>
          <cell r="D290">
            <v>216406.51</v>
          </cell>
          <cell r="F290" t="str">
            <v>254105TROJP</v>
          </cell>
          <cell r="G290" t="str">
            <v>254105</v>
          </cell>
          <cell r="I290">
            <v>-3461392.1623076899</v>
          </cell>
        </row>
        <row r="291">
          <cell r="A291" t="str">
            <v>303CN</v>
          </cell>
          <cell r="B291" t="str">
            <v>303</v>
          </cell>
          <cell r="D291">
            <v>122415103.84999999</v>
          </cell>
          <cell r="F291" t="str">
            <v>254CA</v>
          </cell>
          <cell r="G291" t="str">
            <v>254</v>
          </cell>
          <cell r="I291">
            <v>-577.66153846199995</v>
          </cell>
        </row>
        <row r="292">
          <cell r="A292" t="str">
            <v>303ID</v>
          </cell>
          <cell r="B292" t="str">
            <v>303</v>
          </cell>
          <cell r="D292">
            <v>427592.77</v>
          </cell>
          <cell r="F292" t="str">
            <v>254ID</v>
          </cell>
          <cell r="G292" t="str">
            <v>254</v>
          </cell>
          <cell r="I292">
            <v>-36931.915384615</v>
          </cell>
        </row>
        <row r="293">
          <cell r="A293" t="str">
            <v>303OR</v>
          </cell>
          <cell r="B293" t="str">
            <v>303</v>
          </cell>
          <cell r="D293">
            <v>1853709.42</v>
          </cell>
          <cell r="F293" t="str">
            <v>254OR</v>
          </cell>
          <cell r="G293" t="str">
            <v>254</v>
          </cell>
          <cell r="I293">
            <v>-2509664.68846153</v>
          </cell>
        </row>
        <row r="294">
          <cell r="A294" t="str">
            <v>303SE</v>
          </cell>
          <cell r="B294" t="str">
            <v>303</v>
          </cell>
          <cell r="D294">
            <v>3657814.99</v>
          </cell>
          <cell r="F294" t="str">
            <v>254OTHER</v>
          </cell>
          <cell r="G294" t="str">
            <v>254</v>
          </cell>
          <cell r="I294">
            <v>-24203940.6523076</v>
          </cell>
        </row>
        <row r="295">
          <cell r="A295" t="str">
            <v>303SG</v>
          </cell>
          <cell r="B295" t="str">
            <v>303</v>
          </cell>
          <cell r="D295">
            <v>134931898.78999999</v>
          </cell>
          <cell r="F295" t="str">
            <v>254SE</v>
          </cell>
          <cell r="G295" t="str">
            <v>254</v>
          </cell>
          <cell r="I295">
            <v>-3405.3261538460001</v>
          </cell>
        </row>
        <row r="296">
          <cell r="A296" t="str">
            <v>303SO</v>
          </cell>
          <cell r="B296" t="str">
            <v>303</v>
          </cell>
          <cell r="D296">
            <v>378787178.37</v>
          </cell>
          <cell r="F296" t="str">
            <v>254SO</v>
          </cell>
          <cell r="G296" t="str">
            <v>254</v>
          </cell>
          <cell r="I296">
            <v>0</v>
          </cell>
        </row>
        <row r="297">
          <cell r="A297" t="str">
            <v>303UT</v>
          </cell>
          <cell r="B297" t="str">
            <v>303</v>
          </cell>
          <cell r="D297">
            <v>2999076.27</v>
          </cell>
          <cell r="F297" t="str">
            <v>254UT</v>
          </cell>
          <cell r="G297" t="str">
            <v>254</v>
          </cell>
          <cell r="I297">
            <v>-642171.55230769201</v>
          </cell>
        </row>
        <row r="298">
          <cell r="A298" t="str">
            <v>303WA</v>
          </cell>
          <cell r="B298" t="str">
            <v>303</v>
          </cell>
          <cell r="D298">
            <v>627213.80000000005</v>
          </cell>
          <cell r="F298" t="str">
            <v>254WA</v>
          </cell>
          <cell r="G298" t="str">
            <v>254</v>
          </cell>
          <cell r="I298">
            <v>85.71</v>
          </cell>
        </row>
        <row r="299">
          <cell r="A299" t="str">
            <v>303WYP</v>
          </cell>
          <cell r="B299" t="str">
            <v>303</v>
          </cell>
          <cell r="D299">
            <v>1467706.09</v>
          </cell>
          <cell r="F299" t="str">
            <v>254WYP</v>
          </cell>
          <cell r="G299" t="str">
            <v>254</v>
          </cell>
          <cell r="I299">
            <v>-108140.17307692301</v>
          </cell>
        </row>
        <row r="300">
          <cell r="A300" t="str">
            <v>310DGP</v>
          </cell>
          <cell r="B300" t="str">
            <v>310</v>
          </cell>
          <cell r="D300">
            <v>2328228.2400000002</v>
          </cell>
          <cell r="F300" t="str">
            <v>255DGU</v>
          </cell>
          <cell r="G300" t="str">
            <v>255</v>
          </cell>
          <cell r="I300">
            <v>0</v>
          </cell>
        </row>
        <row r="301">
          <cell r="A301" t="str">
            <v>310DGU</v>
          </cell>
          <cell r="B301" t="str">
            <v>310</v>
          </cell>
          <cell r="D301">
            <v>34798445.670000002</v>
          </cell>
          <cell r="F301" t="str">
            <v>255ITC84</v>
          </cell>
          <cell r="G301" t="str">
            <v>255</v>
          </cell>
          <cell r="I301">
            <v>-917373.61538461503</v>
          </cell>
        </row>
        <row r="302">
          <cell r="A302" t="str">
            <v>310SG</v>
          </cell>
          <cell r="B302" t="str">
            <v>310</v>
          </cell>
          <cell r="D302">
            <v>53412166.560000002</v>
          </cell>
          <cell r="F302" t="str">
            <v>255ITC85</v>
          </cell>
          <cell r="G302" t="str">
            <v>255</v>
          </cell>
          <cell r="I302">
            <v>-2078354.15384615</v>
          </cell>
        </row>
        <row r="303">
          <cell r="A303" t="str">
            <v>310SSGCH</v>
          </cell>
          <cell r="B303" t="str">
            <v>310</v>
          </cell>
          <cell r="D303">
            <v>2468743.16</v>
          </cell>
          <cell r="F303" t="str">
            <v>255ITC86</v>
          </cell>
          <cell r="G303" t="str">
            <v>255</v>
          </cell>
          <cell r="I303">
            <v>-1128794.07692307</v>
          </cell>
        </row>
        <row r="304">
          <cell r="A304" t="str">
            <v>311DGP</v>
          </cell>
          <cell r="B304" t="str">
            <v>311</v>
          </cell>
          <cell r="D304">
            <v>233549895.03999999</v>
          </cell>
          <cell r="F304" t="str">
            <v>255ITC88</v>
          </cell>
          <cell r="G304" t="str">
            <v>255</v>
          </cell>
          <cell r="I304">
            <v>-180083.07692307699</v>
          </cell>
        </row>
        <row r="305">
          <cell r="A305" t="str">
            <v>311DGU</v>
          </cell>
          <cell r="B305" t="str">
            <v>311</v>
          </cell>
          <cell r="D305">
            <v>324768658.68000001</v>
          </cell>
          <cell r="F305" t="str">
            <v>255ITC89</v>
          </cell>
          <cell r="G305" t="str">
            <v>255</v>
          </cell>
          <cell r="I305">
            <v>-402941.38461538497</v>
          </cell>
        </row>
        <row r="306">
          <cell r="A306" t="str">
            <v>311SG</v>
          </cell>
          <cell r="B306" t="str">
            <v>311</v>
          </cell>
          <cell r="D306">
            <v>320717095.33999997</v>
          </cell>
          <cell r="F306" t="str">
            <v>255ITC90</v>
          </cell>
          <cell r="G306" t="str">
            <v>255</v>
          </cell>
          <cell r="I306">
            <v>-274955.53846153797</v>
          </cell>
        </row>
        <row r="307">
          <cell r="A307" t="str">
            <v>311SSGCH</v>
          </cell>
          <cell r="B307" t="str">
            <v>311</v>
          </cell>
          <cell r="D307">
            <v>59823656.619999997</v>
          </cell>
          <cell r="F307" t="str">
            <v>281DGP</v>
          </cell>
          <cell r="G307" t="str">
            <v>281</v>
          </cell>
          <cell r="I307">
            <v>0</v>
          </cell>
        </row>
        <row r="308">
          <cell r="A308" t="str">
            <v>312DGP</v>
          </cell>
          <cell r="B308" t="str">
            <v>312</v>
          </cell>
          <cell r="D308">
            <v>627406560.94000006</v>
          </cell>
          <cell r="F308" t="str">
            <v>281SG</v>
          </cell>
          <cell r="G308" t="str">
            <v>281</v>
          </cell>
          <cell r="I308">
            <v>-74634102.769230694</v>
          </cell>
        </row>
        <row r="309">
          <cell r="A309" t="str">
            <v>312DGU</v>
          </cell>
          <cell r="B309" t="str">
            <v>312</v>
          </cell>
          <cell r="D309">
            <v>578271137.98000002</v>
          </cell>
          <cell r="F309" t="str">
            <v>282DGP</v>
          </cell>
          <cell r="G309" t="str">
            <v>282</v>
          </cell>
          <cell r="I309">
            <v>0</v>
          </cell>
        </row>
        <row r="310">
          <cell r="A310" t="str">
            <v>312SG</v>
          </cell>
          <cell r="B310" t="str">
            <v>312</v>
          </cell>
          <cell r="D310">
            <v>2341513408.3699999</v>
          </cell>
          <cell r="F310" t="str">
            <v>282DITBAL</v>
          </cell>
          <cell r="G310" t="str">
            <v>282</v>
          </cell>
          <cell r="I310">
            <v>-3075199651.6153798</v>
          </cell>
        </row>
        <row r="311">
          <cell r="A311" t="str">
            <v>312SSGCH</v>
          </cell>
          <cell r="B311" t="str">
            <v>312</v>
          </cell>
          <cell r="D311">
            <v>325922912.70999998</v>
          </cell>
          <cell r="F311" t="str">
            <v>282FERC</v>
          </cell>
          <cell r="G311" t="str">
            <v>282</v>
          </cell>
          <cell r="I311">
            <v>0</v>
          </cell>
        </row>
        <row r="312">
          <cell r="A312" t="str">
            <v>314DGP</v>
          </cell>
          <cell r="B312" t="str">
            <v>314</v>
          </cell>
          <cell r="D312">
            <v>124657121.84999999</v>
          </cell>
          <cell r="F312" t="str">
            <v>282ID</v>
          </cell>
          <cell r="G312" t="str">
            <v>282</v>
          </cell>
          <cell r="I312">
            <v>0</v>
          </cell>
        </row>
        <row r="313">
          <cell r="A313" t="str">
            <v>314DGU</v>
          </cell>
          <cell r="B313" t="str">
            <v>314</v>
          </cell>
          <cell r="D313">
            <v>140689833.18000001</v>
          </cell>
          <cell r="F313" t="str">
            <v>282OR</v>
          </cell>
          <cell r="G313" t="str">
            <v>282</v>
          </cell>
          <cell r="I313">
            <v>0</v>
          </cell>
        </row>
        <row r="314">
          <cell r="A314" t="str">
            <v>314SG</v>
          </cell>
          <cell r="B314" t="str">
            <v>314</v>
          </cell>
          <cell r="D314">
            <v>620484588.59000003</v>
          </cell>
          <cell r="F314" t="str">
            <v>282OTHER</v>
          </cell>
          <cell r="G314" t="str">
            <v>282</v>
          </cell>
          <cell r="I314">
            <v>0</v>
          </cell>
        </row>
        <row r="315">
          <cell r="A315" t="str">
            <v>314SSGCH</v>
          </cell>
          <cell r="B315" t="str">
            <v>314</v>
          </cell>
          <cell r="D315">
            <v>66047987.369999997</v>
          </cell>
          <cell r="F315" t="str">
            <v>282SE</v>
          </cell>
          <cell r="G315" t="str">
            <v>282</v>
          </cell>
          <cell r="I315">
            <v>-5484055.6153846104</v>
          </cell>
        </row>
        <row r="316">
          <cell r="A316" t="str">
            <v>315DGP</v>
          </cell>
          <cell r="B316" t="str">
            <v>315</v>
          </cell>
          <cell r="D316">
            <v>86811034.870000005</v>
          </cell>
          <cell r="F316" t="str">
            <v>282SG</v>
          </cell>
          <cell r="G316" t="str">
            <v>282</v>
          </cell>
          <cell r="I316">
            <v>-4978924</v>
          </cell>
        </row>
        <row r="317">
          <cell r="A317" t="str">
            <v>315DGU</v>
          </cell>
          <cell r="B317" t="str">
            <v>315</v>
          </cell>
          <cell r="D317">
            <v>137395183.44999999</v>
          </cell>
          <cell r="F317" t="str">
            <v>282SO</v>
          </cell>
          <cell r="G317" t="str">
            <v>282</v>
          </cell>
          <cell r="I317">
            <v>28588476.384615298</v>
          </cell>
        </row>
        <row r="318">
          <cell r="A318" t="str">
            <v>315SG</v>
          </cell>
          <cell r="B318" t="str">
            <v>315</v>
          </cell>
          <cell r="D318">
            <v>137398743.68000001</v>
          </cell>
          <cell r="F318" t="str">
            <v>282WYP</v>
          </cell>
          <cell r="G318" t="str">
            <v>282</v>
          </cell>
          <cell r="I318">
            <v>0</v>
          </cell>
        </row>
        <row r="319">
          <cell r="A319" t="str">
            <v>315SSGCH</v>
          </cell>
          <cell r="B319" t="str">
            <v>315</v>
          </cell>
          <cell r="D319">
            <v>66675755.640000001</v>
          </cell>
          <cell r="F319" t="str">
            <v>283CA</v>
          </cell>
          <cell r="G319" t="str">
            <v>283</v>
          </cell>
          <cell r="I319">
            <v>57734.384615385003</v>
          </cell>
        </row>
        <row r="320">
          <cell r="A320" t="str">
            <v>316DGP</v>
          </cell>
          <cell r="B320" t="str">
            <v>316</v>
          </cell>
          <cell r="D320">
            <v>4684595.9800000004</v>
          </cell>
          <cell r="F320" t="str">
            <v>283GPS</v>
          </cell>
          <cell r="G320" t="str">
            <v>283</v>
          </cell>
          <cell r="I320">
            <v>-7400760.7692307597</v>
          </cell>
        </row>
        <row r="321">
          <cell r="A321" t="str">
            <v>316DGU</v>
          </cell>
          <cell r="B321" t="str">
            <v>316</v>
          </cell>
          <cell r="D321">
            <v>5085196.9400000004</v>
          </cell>
          <cell r="F321" t="str">
            <v>283ID</v>
          </cell>
          <cell r="G321" t="str">
            <v>283</v>
          </cell>
          <cell r="I321">
            <v>-1100568.3076923001</v>
          </cell>
        </row>
        <row r="322">
          <cell r="A322" t="str">
            <v>316SG</v>
          </cell>
          <cell r="B322" t="str">
            <v>316</v>
          </cell>
          <cell r="D322">
            <v>19446757.73</v>
          </cell>
          <cell r="F322" t="str">
            <v>283OR</v>
          </cell>
          <cell r="G322" t="str">
            <v>283</v>
          </cell>
          <cell r="I322">
            <v>2034475.6923076899</v>
          </cell>
        </row>
        <row r="323">
          <cell r="A323" t="str">
            <v>316SSGCH</v>
          </cell>
          <cell r="B323" t="str">
            <v>316</v>
          </cell>
          <cell r="D323">
            <v>4155951.08</v>
          </cell>
          <cell r="F323" t="str">
            <v>283OTHER</v>
          </cell>
          <cell r="G323" t="str">
            <v>283</v>
          </cell>
          <cell r="I323">
            <v>-50444304.639230698</v>
          </cell>
        </row>
        <row r="324">
          <cell r="A324" t="str">
            <v>330DGP</v>
          </cell>
          <cell r="B324" t="str">
            <v>330</v>
          </cell>
          <cell r="D324">
            <v>10537838.68</v>
          </cell>
          <cell r="F324" t="str">
            <v>283SE</v>
          </cell>
          <cell r="G324" t="str">
            <v>283</v>
          </cell>
          <cell r="I324">
            <v>-8415099.1384615395</v>
          </cell>
        </row>
        <row r="325">
          <cell r="A325" t="str">
            <v>330DGU</v>
          </cell>
          <cell r="B325" t="str">
            <v>330</v>
          </cell>
          <cell r="D325">
            <v>5268399.3600000003</v>
          </cell>
          <cell r="F325" t="str">
            <v>283SG</v>
          </cell>
          <cell r="G325" t="str">
            <v>283</v>
          </cell>
          <cell r="I325">
            <v>-2427376.3846153799</v>
          </cell>
        </row>
        <row r="326">
          <cell r="A326" t="str">
            <v>330SG-P</v>
          </cell>
          <cell r="B326" t="str">
            <v>330</v>
          </cell>
          <cell r="D326">
            <v>9571662.0099999998</v>
          </cell>
          <cell r="F326" t="str">
            <v>283SGCT</v>
          </cell>
          <cell r="G326" t="str">
            <v>283</v>
          </cell>
          <cell r="I326">
            <v>-2771545.9230769202</v>
          </cell>
        </row>
        <row r="327">
          <cell r="A327" t="str">
            <v>330SG-U</v>
          </cell>
          <cell r="B327" t="str">
            <v>330</v>
          </cell>
          <cell r="D327">
            <v>672873.25</v>
          </cell>
          <cell r="F327" t="str">
            <v>283SNP</v>
          </cell>
          <cell r="G327" t="str">
            <v>283</v>
          </cell>
          <cell r="I327">
            <v>-4292486.8461538404</v>
          </cell>
        </row>
        <row r="328">
          <cell r="A328" t="str">
            <v>331DGP</v>
          </cell>
          <cell r="B328" t="str">
            <v>331</v>
          </cell>
          <cell r="D328">
            <v>20732695.190000001</v>
          </cell>
          <cell r="F328" t="str">
            <v>283SO</v>
          </cell>
          <cell r="G328" t="str">
            <v>283</v>
          </cell>
          <cell r="I328">
            <v>-10429085.3846153</v>
          </cell>
        </row>
        <row r="329">
          <cell r="A329" t="str">
            <v>331DGU</v>
          </cell>
          <cell r="B329" t="str">
            <v>331</v>
          </cell>
          <cell r="D329">
            <v>5246815.95</v>
          </cell>
          <cell r="F329" t="str">
            <v>283TROJD</v>
          </cell>
          <cell r="G329" t="str">
            <v>283</v>
          </cell>
          <cell r="I329">
            <v>0</v>
          </cell>
        </row>
        <row r="330">
          <cell r="A330" t="str">
            <v>331SG-P</v>
          </cell>
          <cell r="B330" t="str">
            <v>331</v>
          </cell>
          <cell r="D330">
            <v>106161423.03</v>
          </cell>
          <cell r="F330" t="str">
            <v>283UT</v>
          </cell>
          <cell r="G330" t="str">
            <v>283</v>
          </cell>
          <cell r="I330">
            <v>-796644.07692307699</v>
          </cell>
        </row>
        <row r="331">
          <cell r="A331" t="str">
            <v>331SG-U</v>
          </cell>
          <cell r="B331" t="str">
            <v>331</v>
          </cell>
          <cell r="D331">
            <v>8782559</v>
          </cell>
          <cell r="F331" t="str">
            <v>283WA</v>
          </cell>
          <cell r="G331" t="str">
            <v>283</v>
          </cell>
          <cell r="I331">
            <v>-5855607.5253846096</v>
          </cell>
        </row>
        <row r="332">
          <cell r="A332" t="str">
            <v>332DGP</v>
          </cell>
          <cell r="B332" t="str">
            <v>332</v>
          </cell>
          <cell r="D332">
            <v>148261349.11000001</v>
          </cell>
          <cell r="F332" t="str">
            <v>283WYP</v>
          </cell>
          <cell r="G332" t="str">
            <v>283</v>
          </cell>
          <cell r="I332">
            <v>-540506.92307692301</v>
          </cell>
        </row>
        <row r="333">
          <cell r="A333" t="str">
            <v>332DGU</v>
          </cell>
          <cell r="B333" t="str">
            <v>332</v>
          </cell>
          <cell r="D333">
            <v>19539091.68</v>
          </cell>
          <cell r="F333" t="str">
            <v>283WYU</v>
          </cell>
          <cell r="G333" t="str">
            <v>283</v>
          </cell>
          <cell r="I333">
            <v>153145.538461538</v>
          </cell>
        </row>
        <row r="334">
          <cell r="A334" t="str">
            <v>332SG-P</v>
          </cell>
          <cell r="B334" t="str">
            <v>332</v>
          </cell>
          <cell r="D334">
            <v>134626015.68000001</v>
          </cell>
          <cell r="F334" t="str">
            <v>302DGU</v>
          </cell>
          <cell r="G334" t="str">
            <v>302</v>
          </cell>
          <cell r="I334">
            <v>600993.05000000005</v>
          </cell>
        </row>
        <row r="335">
          <cell r="A335" t="str">
            <v>332SG-U</v>
          </cell>
          <cell r="B335" t="str">
            <v>332</v>
          </cell>
          <cell r="D335">
            <v>53507795.909999996</v>
          </cell>
          <cell r="F335" t="str">
            <v>302ID</v>
          </cell>
          <cell r="G335" t="str">
            <v>302</v>
          </cell>
          <cell r="I335">
            <v>1000000</v>
          </cell>
        </row>
        <row r="336">
          <cell r="A336" t="str">
            <v>333DGP</v>
          </cell>
          <cell r="B336" t="str">
            <v>333</v>
          </cell>
          <cell r="D336">
            <v>30166203.309999999</v>
          </cell>
          <cell r="F336" t="str">
            <v>302SG</v>
          </cell>
          <cell r="G336" t="str">
            <v>302</v>
          </cell>
          <cell r="I336">
            <v>11051487.1507692</v>
          </cell>
        </row>
        <row r="337">
          <cell r="A337" t="str">
            <v>333DGU</v>
          </cell>
          <cell r="B337" t="str">
            <v>333</v>
          </cell>
          <cell r="D337">
            <v>8444612.8800000008</v>
          </cell>
          <cell r="F337" t="str">
            <v>302SG-P</v>
          </cell>
          <cell r="G337" t="str">
            <v>302</v>
          </cell>
          <cell r="I337">
            <v>173625008.02538401</v>
          </cell>
        </row>
        <row r="338">
          <cell r="A338" t="str">
            <v>333SG-P</v>
          </cell>
          <cell r="B338" t="str">
            <v>333</v>
          </cell>
          <cell r="D338">
            <v>50185008.490000002</v>
          </cell>
          <cell r="F338" t="str">
            <v>302SG-U</v>
          </cell>
          <cell r="G338" t="str">
            <v>302</v>
          </cell>
          <cell r="I338">
            <v>9197267.3676923104</v>
          </cell>
        </row>
        <row r="339">
          <cell r="A339" t="str">
            <v>333SG-U</v>
          </cell>
          <cell r="B339" t="str">
            <v>333</v>
          </cell>
          <cell r="D339">
            <v>30366711.190000001</v>
          </cell>
          <cell r="F339" t="str">
            <v>303CA</v>
          </cell>
          <cell r="G339" t="str">
            <v>303</v>
          </cell>
          <cell r="I339">
            <v>216406.59</v>
          </cell>
        </row>
        <row r="340">
          <cell r="A340" t="str">
            <v>334DGP</v>
          </cell>
          <cell r="B340" t="str">
            <v>334</v>
          </cell>
          <cell r="D340">
            <v>4242282.45</v>
          </cell>
          <cell r="F340" t="str">
            <v>303CN</v>
          </cell>
          <cell r="G340" t="str">
            <v>303</v>
          </cell>
          <cell r="I340">
            <v>120994952.25153799</v>
          </cell>
        </row>
        <row r="341">
          <cell r="A341" t="str">
            <v>334DGU</v>
          </cell>
          <cell r="B341" t="str">
            <v>334</v>
          </cell>
          <cell r="D341">
            <v>3500046.03</v>
          </cell>
          <cell r="F341" t="str">
            <v>303ID</v>
          </cell>
          <cell r="G341" t="str">
            <v>303</v>
          </cell>
          <cell r="I341">
            <v>427593.05076923099</v>
          </cell>
        </row>
        <row r="342">
          <cell r="A342" t="str">
            <v>334SG-P</v>
          </cell>
          <cell r="B342" t="str">
            <v>334</v>
          </cell>
          <cell r="D342">
            <v>50504531.060000002</v>
          </cell>
          <cell r="F342" t="str">
            <v>303OR</v>
          </cell>
          <cell r="G342" t="str">
            <v>303</v>
          </cell>
          <cell r="I342">
            <v>1853721.7476923</v>
          </cell>
        </row>
        <row r="343">
          <cell r="A343" t="str">
            <v>334SG-U</v>
          </cell>
          <cell r="B343" t="str">
            <v>334</v>
          </cell>
          <cell r="D343">
            <v>7349499.2699999996</v>
          </cell>
          <cell r="F343" t="str">
            <v>303SE</v>
          </cell>
          <cell r="G343" t="str">
            <v>303</v>
          </cell>
          <cell r="I343">
            <v>3558118.8084615301</v>
          </cell>
        </row>
        <row r="344">
          <cell r="A344" t="str">
            <v>335DGP</v>
          </cell>
          <cell r="B344" t="str">
            <v>335</v>
          </cell>
          <cell r="D344">
            <v>1145302.71</v>
          </cell>
          <cell r="F344" t="str">
            <v>303SG</v>
          </cell>
          <cell r="G344" t="str">
            <v>303</v>
          </cell>
          <cell r="I344">
            <v>123458540.621538</v>
          </cell>
        </row>
        <row r="345">
          <cell r="A345" t="str">
            <v>335DGU</v>
          </cell>
          <cell r="B345" t="str">
            <v>335</v>
          </cell>
          <cell r="D345">
            <v>159149.25</v>
          </cell>
          <cell r="F345" t="str">
            <v>303SO</v>
          </cell>
          <cell r="G345" t="str">
            <v>303</v>
          </cell>
          <cell r="I345">
            <v>375574099.14769202</v>
          </cell>
        </row>
        <row r="346">
          <cell r="A346" t="str">
            <v>335SG-P</v>
          </cell>
          <cell r="B346" t="str">
            <v>335</v>
          </cell>
          <cell r="D346">
            <v>1037376.38</v>
          </cell>
          <cell r="F346" t="str">
            <v>303UT</v>
          </cell>
          <cell r="G346" t="str">
            <v>303</v>
          </cell>
          <cell r="I346">
            <v>3002832.90615384</v>
          </cell>
        </row>
        <row r="347">
          <cell r="A347" t="str">
            <v>335SG-U</v>
          </cell>
          <cell r="B347" t="str">
            <v>335</v>
          </cell>
          <cell r="D347">
            <v>12581.61</v>
          </cell>
          <cell r="F347" t="str">
            <v>303WA</v>
          </cell>
          <cell r="G347" t="str">
            <v>303</v>
          </cell>
          <cell r="I347">
            <v>627315.88692307705</v>
          </cell>
        </row>
        <row r="348">
          <cell r="A348" t="str">
            <v>336DGP</v>
          </cell>
          <cell r="B348" t="str">
            <v>336</v>
          </cell>
          <cell r="D348">
            <v>4599788.82</v>
          </cell>
          <cell r="F348" t="str">
            <v>303WYP</v>
          </cell>
          <cell r="G348" t="str">
            <v>303</v>
          </cell>
          <cell r="I348">
            <v>1409278.24538461</v>
          </cell>
        </row>
        <row r="349">
          <cell r="A349" t="str">
            <v>336DGU</v>
          </cell>
          <cell r="B349" t="str">
            <v>336</v>
          </cell>
          <cell r="D349">
            <v>822838.78</v>
          </cell>
          <cell r="F349" t="str">
            <v>310DGP</v>
          </cell>
          <cell r="G349" t="str">
            <v>310</v>
          </cell>
          <cell r="I349">
            <v>2328228.2400000002</v>
          </cell>
        </row>
        <row r="350">
          <cell r="A350" t="str">
            <v>336SG-P</v>
          </cell>
          <cell r="B350" t="str">
            <v>336</v>
          </cell>
          <cell r="D350">
            <v>10689750.130000001</v>
          </cell>
          <cell r="F350" t="str">
            <v>310DGU</v>
          </cell>
          <cell r="G350" t="str">
            <v>310</v>
          </cell>
          <cell r="I350">
            <v>34798445.670000002</v>
          </cell>
        </row>
        <row r="351">
          <cell r="A351" t="str">
            <v>336SG-U</v>
          </cell>
          <cell r="B351" t="str">
            <v>336</v>
          </cell>
          <cell r="D351">
            <v>733077.05</v>
          </cell>
          <cell r="F351" t="str">
            <v>310SG</v>
          </cell>
          <cell r="G351" t="str">
            <v>310</v>
          </cell>
          <cell r="I351">
            <v>55144513.4815384</v>
          </cell>
        </row>
        <row r="352">
          <cell r="A352" t="str">
            <v>340SG</v>
          </cell>
          <cell r="B352" t="str">
            <v>340</v>
          </cell>
          <cell r="D352">
            <v>23516707.75</v>
          </cell>
          <cell r="F352" t="str">
            <v>310SSGCH</v>
          </cell>
          <cell r="G352" t="str">
            <v>310</v>
          </cell>
          <cell r="I352">
            <v>2468743.16</v>
          </cell>
        </row>
        <row r="353">
          <cell r="A353" t="str">
            <v>340SG-W</v>
          </cell>
          <cell r="B353" t="str">
            <v>340</v>
          </cell>
          <cell r="D353">
            <v>5395984.6900000004</v>
          </cell>
          <cell r="F353" t="str">
            <v>311DGP</v>
          </cell>
          <cell r="G353" t="str">
            <v>311</v>
          </cell>
          <cell r="I353">
            <v>233611721.628461</v>
          </cell>
        </row>
        <row r="354">
          <cell r="A354" t="str">
            <v>341DGU</v>
          </cell>
          <cell r="B354" t="str">
            <v>341</v>
          </cell>
          <cell r="D354">
            <v>163511.76999999999</v>
          </cell>
          <cell r="F354" t="str">
            <v>311DGU</v>
          </cell>
          <cell r="G354" t="str">
            <v>311</v>
          </cell>
          <cell r="I354">
            <v>324872251.083076</v>
          </cell>
        </row>
        <row r="355">
          <cell r="A355" t="str">
            <v>341SG</v>
          </cell>
          <cell r="B355" t="str">
            <v>341</v>
          </cell>
          <cell r="D355">
            <v>108023576.22</v>
          </cell>
          <cell r="F355" t="str">
            <v>311SG</v>
          </cell>
          <cell r="G355" t="str">
            <v>311</v>
          </cell>
          <cell r="I355">
            <v>309263214.49538398</v>
          </cell>
        </row>
        <row r="356">
          <cell r="A356" t="str">
            <v>341SG-W</v>
          </cell>
          <cell r="B356" t="str">
            <v>341</v>
          </cell>
          <cell r="D356">
            <v>51314430.729999997</v>
          </cell>
          <cell r="F356" t="str">
            <v>311SSGCH</v>
          </cell>
          <cell r="G356" t="str">
            <v>311</v>
          </cell>
          <cell r="I356">
            <v>58942641.619999997</v>
          </cell>
        </row>
        <row r="357">
          <cell r="A357" t="str">
            <v>341SSGCT</v>
          </cell>
          <cell r="B357" t="str">
            <v>341</v>
          </cell>
          <cell r="D357">
            <v>4240304.49</v>
          </cell>
          <cell r="F357" t="str">
            <v>312DGP</v>
          </cell>
          <cell r="G357" t="str">
            <v>312</v>
          </cell>
          <cell r="I357">
            <v>644685575.96230698</v>
          </cell>
        </row>
        <row r="358">
          <cell r="A358" t="str">
            <v>342SG</v>
          </cell>
          <cell r="B358" t="str">
            <v>342</v>
          </cell>
          <cell r="D358">
            <v>8424526.3599999994</v>
          </cell>
          <cell r="F358" t="str">
            <v>312DGU</v>
          </cell>
          <cell r="G358" t="str">
            <v>312</v>
          </cell>
          <cell r="I358">
            <v>602864651.90153801</v>
          </cell>
        </row>
        <row r="359">
          <cell r="A359" t="str">
            <v>342SSGCT</v>
          </cell>
          <cell r="B359" t="str">
            <v>342</v>
          </cell>
          <cell r="D359">
            <v>2284125.7599999998</v>
          </cell>
          <cell r="F359" t="str">
            <v>312SG</v>
          </cell>
          <cell r="G359" t="str">
            <v>312</v>
          </cell>
          <cell r="I359">
            <v>2087150339.0738399</v>
          </cell>
        </row>
        <row r="360">
          <cell r="A360" t="str">
            <v>343DGU</v>
          </cell>
          <cell r="B360" t="str">
            <v>343</v>
          </cell>
          <cell r="D360">
            <v>242141.3</v>
          </cell>
          <cell r="F360" t="str">
            <v>312SSGCH</v>
          </cell>
          <cell r="G360" t="str">
            <v>312</v>
          </cell>
          <cell r="I360">
            <v>325222328.39923</v>
          </cell>
        </row>
        <row r="361">
          <cell r="A361" t="str">
            <v>343SG</v>
          </cell>
          <cell r="B361" t="str">
            <v>343</v>
          </cell>
          <cell r="D361">
            <v>661389790.17999995</v>
          </cell>
          <cell r="F361" t="str">
            <v>314DGP</v>
          </cell>
          <cell r="G361" t="str">
            <v>314</v>
          </cell>
          <cell r="I361">
            <v>129550802.767692</v>
          </cell>
        </row>
        <row r="362">
          <cell r="A362" t="str">
            <v>343SG-W</v>
          </cell>
          <cell r="B362" t="str">
            <v>343</v>
          </cell>
          <cell r="D362">
            <v>1778060736.3499999</v>
          </cell>
          <cell r="F362" t="str">
            <v>314DGU</v>
          </cell>
          <cell r="G362" t="str">
            <v>314</v>
          </cell>
          <cell r="I362">
            <v>143458983.49846101</v>
          </cell>
        </row>
        <row r="363">
          <cell r="A363" t="str">
            <v>343SSGCT</v>
          </cell>
          <cell r="B363" t="str">
            <v>343</v>
          </cell>
          <cell r="D363">
            <v>53648952.229999997</v>
          </cell>
          <cell r="F363" t="str">
            <v>314SG</v>
          </cell>
          <cell r="G363" t="str">
            <v>314</v>
          </cell>
          <cell r="I363">
            <v>586370113.357692</v>
          </cell>
        </row>
        <row r="364">
          <cell r="A364" t="str">
            <v>344SG</v>
          </cell>
          <cell r="B364" t="str">
            <v>344</v>
          </cell>
          <cell r="D364">
            <v>282616053.62</v>
          </cell>
          <cell r="F364" t="str">
            <v>314SSGCH</v>
          </cell>
          <cell r="G364" t="str">
            <v>314</v>
          </cell>
          <cell r="I364">
            <v>64275832.984615304</v>
          </cell>
        </row>
        <row r="365">
          <cell r="A365" t="str">
            <v>344SG-W</v>
          </cell>
          <cell r="B365" t="str">
            <v>344</v>
          </cell>
          <cell r="D365">
            <v>53580359.130000003</v>
          </cell>
          <cell r="F365" t="str">
            <v>315DGP</v>
          </cell>
          <cell r="G365" t="str">
            <v>315</v>
          </cell>
          <cell r="I365">
            <v>86924349.636923</v>
          </cell>
        </row>
        <row r="366">
          <cell r="A366" t="str">
            <v>344SSGCT</v>
          </cell>
          <cell r="B366" t="str">
            <v>344</v>
          </cell>
          <cell r="D366">
            <v>16059493.890000001</v>
          </cell>
          <cell r="F366" t="str">
            <v>315DGU</v>
          </cell>
          <cell r="G366" t="str">
            <v>315</v>
          </cell>
          <cell r="I366">
            <v>137524898.64923</v>
          </cell>
        </row>
        <row r="367">
          <cell r="A367" t="str">
            <v>345DGU</v>
          </cell>
          <cell r="B367" t="str">
            <v>345</v>
          </cell>
          <cell r="D367">
            <v>156586.13</v>
          </cell>
          <cell r="F367" t="str">
            <v>315SG</v>
          </cell>
          <cell r="G367" t="str">
            <v>315</v>
          </cell>
          <cell r="I367">
            <v>129641951.624615</v>
          </cell>
        </row>
        <row r="368">
          <cell r="A368" t="str">
            <v>345SG</v>
          </cell>
          <cell r="B368" t="str">
            <v>345</v>
          </cell>
          <cell r="D368">
            <v>135143127.34</v>
          </cell>
          <cell r="F368" t="str">
            <v>315SSGCH</v>
          </cell>
          <cell r="G368" t="str">
            <v>315</v>
          </cell>
          <cell r="I368">
            <v>66648664.732307598</v>
          </cell>
        </row>
        <row r="369">
          <cell r="A369" t="str">
            <v>345SG-W</v>
          </cell>
          <cell r="B369" t="str">
            <v>345</v>
          </cell>
          <cell r="D369">
            <v>110666891.36</v>
          </cell>
          <cell r="F369" t="str">
            <v>316DGP</v>
          </cell>
          <cell r="G369" t="str">
            <v>316</v>
          </cell>
          <cell r="I369">
            <v>4703714.9523076899</v>
          </cell>
        </row>
        <row r="370">
          <cell r="A370" t="str">
            <v>345SSGCT</v>
          </cell>
          <cell r="B370" t="str">
            <v>345</v>
          </cell>
          <cell r="D370">
            <v>2919648.88</v>
          </cell>
          <cell r="F370" t="str">
            <v>316DGU</v>
          </cell>
          <cell r="G370" t="str">
            <v>316</v>
          </cell>
          <cell r="I370">
            <v>5085196.9400000004</v>
          </cell>
        </row>
        <row r="371">
          <cell r="A371" t="str">
            <v>346DGU</v>
          </cell>
          <cell r="B371" t="str">
            <v>346</v>
          </cell>
          <cell r="D371">
            <v>11813.11</v>
          </cell>
          <cell r="F371" t="str">
            <v>316SG</v>
          </cell>
          <cell r="G371" t="str">
            <v>316</v>
          </cell>
          <cell r="I371">
            <v>19488380.5638461</v>
          </cell>
        </row>
        <row r="372">
          <cell r="A372" t="str">
            <v>346SG</v>
          </cell>
          <cell r="B372" t="str">
            <v>346</v>
          </cell>
          <cell r="D372">
            <v>9858899.6699999999</v>
          </cell>
          <cell r="F372" t="str">
            <v>316SSGCH</v>
          </cell>
          <cell r="G372" t="str">
            <v>316</v>
          </cell>
          <cell r="I372">
            <v>4055159.9376923</v>
          </cell>
        </row>
        <row r="373">
          <cell r="A373" t="str">
            <v>346SG-W</v>
          </cell>
          <cell r="B373" t="str">
            <v>346</v>
          </cell>
          <cell r="D373">
            <v>2500387.8399999999</v>
          </cell>
          <cell r="F373" t="str">
            <v>330DGP</v>
          </cell>
          <cell r="G373" t="str">
            <v>330</v>
          </cell>
          <cell r="I373">
            <v>10545771.3961538</v>
          </cell>
        </row>
        <row r="374">
          <cell r="A374" t="str">
            <v>350DGP</v>
          </cell>
          <cell r="B374" t="str">
            <v>350</v>
          </cell>
          <cell r="D374">
            <v>21116231.609999999</v>
          </cell>
          <cell r="F374" t="str">
            <v>330DGU</v>
          </cell>
          <cell r="G374" t="str">
            <v>330</v>
          </cell>
          <cell r="I374">
            <v>5268399.3600000003</v>
          </cell>
        </row>
        <row r="375">
          <cell r="A375" t="str">
            <v>350DGU</v>
          </cell>
          <cell r="B375" t="str">
            <v>350</v>
          </cell>
          <cell r="D375">
            <v>48469540.57</v>
          </cell>
          <cell r="F375" t="str">
            <v>330SG-P</v>
          </cell>
          <cell r="G375" t="str">
            <v>330</v>
          </cell>
          <cell r="I375">
            <v>9602432.9976923</v>
          </cell>
        </row>
        <row r="376">
          <cell r="A376" t="str">
            <v>350SG</v>
          </cell>
          <cell r="B376" t="str">
            <v>350</v>
          </cell>
          <cell r="D376">
            <v>119863954.58</v>
          </cell>
          <cell r="F376" t="str">
            <v>330SG-U</v>
          </cell>
          <cell r="G376" t="str">
            <v>330</v>
          </cell>
          <cell r="I376">
            <v>673584.956153846</v>
          </cell>
        </row>
        <row r="377">
          <cell r="A377" t="str">
            <v>352DGP</v>
          </cell>
          <cell r="B377" t="str">
            <v>352</v>
          </cell>
          <cell r="D377">
            <v>7445267.9699999997</v>
          </cell>
          <cell r="F377" t="str">
            <v>331DGP</v>
          </cell>
          <cell r="G377" t="str">
            <v>331</v>
          </cell>
          <cell r="I377">
            <v>20779025.773076899</v>
          </cell>
        </row>
        <row r="378">
          <cell r="A378" t="str">
            <v>352DGU</v>
          </cell>
          <cell r="B378" t="str">
            <v>352</v>
          </cell>
          <cell r="D378">
            <v>18104744.739999998</v>
          </cell>
          <cell r="F378" t="str">
            <v>331DGU</v>
          </cell>
          <cell r="G378" t="str">
            <v>331</v>
          </cell>
          <cell r="I378">
            <v>5268162.63</v>
          </cell>
        </row>
        <row r="379">
          <cell r="A379" t="str">
            <v>352SG</v>
          </cell>
          <cell r="B379" t="str">
            <v>352</v>
          </cell>
          <cell r="D379">
            <v>121427716.41</v>
          </cell>
          <cell r="F379" t="str">
            <v>331SG-P</v>
          </cell>
          <cell r="G379" t="str">
            <v>331</v>
          </cell>
          <cell r="I379">
            <v>82157854.760769203</v>
          </cell>
        </row>
        <row r="380">
          <cell r="A380" t="str">
            <v>353DGP</v>
          </cell>
          <cell r="B380" t="str">
            <v>353</v>
          </cell>
          <cell r="D380">
            <v>122143715.09999999</v>
          </cell>
          <cell r="F380" t="str">
            <v>331SG-U</v>
          </cell>
          <cell r="G380" t="str">
            <v>331</v>
          </cell>
          <cell r="I380">
            <v>8255448.1299999999</v>
          </cell>
        </row>
        <row r="381">
          <cell r="A381" t="str">
            <v>353DGU</v>
          </cell>
          <cell r="B381" t="str">
            <v>353</v>
          </cell>
          <cell r="D381">
            <v>182739324.46000001</v>
          </cell>
          <cell r="F381" t="str">
            <v>332DGP</v>
          </cell>
          <cell r="G381" t="str">
            <v>332</v>
          </cell>
          <cell r="I381">
            <v>150286418.878461</v>
          </cell>
        </row>
        <row r="382">
          <cell r="A382" t="str">
            <v>353SG</v>
          </cell>
          <cell r="B382" t="str">
            <v>353</v>
          </cell>
          <cell r="D382">
            <v>1304530504.28</v>
          </cell>
          <cell r="F382" t="str">
            <v>332DGU</v>
          </cell>
          <cell r="G382" t="str">
            <v>332</v>
          </cell>
          <cell r="I382">
            <v>19587616.372307599</v>
          </cell>
        </row>
        <row r="383">
          <cell r="A383" t="str">
            <v>354DGP</v>
          </cell>
          <cell r="B383" t="str">
            <v>354</v>
          </cell>
          <cell r="D383">
            <v>155435932.93000001</v>
          </cell>
          <cell r="F383" t="str">
            <v>332SG-P</v>
          </cell>
          <cell r="G383" t="str">
            <v>332</v>
          </cell>
          <cell r="I383">
            <v>117071201.00769199</v>
          </cell>
        </row>
        <row r="384">
          <cell r="A384" t="str">
            <v>354DGU</v>
          </cell>
          <cell r="B384" t="str">
            <v>354</v>
          </cell>
          <cell r="D384">
            <v>133295648.73</v>
          </cell>
          <cell r="F384" t="str">
            <v>332SG-U</v>
          </cell>
          <cell r="G384" t="str">
            <v>332</v>
          </cell>
          <cell r="I384">
            <v>48726574.263846099</v>
          </cell>
        </row>
        <row r="385">
          <cell r="A385" t="str">
            <v>354SG</v>
          </cell>
          <cell r="B385" t="str">
            <v>354</v>
          </cell>
          <cell r="D385">
            <v>692608834.04999995</v>
          </cell>
          <cell r="F385" t="str">
            <v>333DGP</v>
          </cell>
          <cell r="G385" t="str">
            <v>333</v>
          </cell>
          <cell r="I385">
            <v>31053458.013846099</v>
          </cell>
        </row>
        <row r="386">
          <cell r="A386" t="str">
            <v>355DGP</v>
          </cell>
          <cell r="B386" t="str">
            <v>355</v>
          </cell>
          <cell r="D386">
            <v>66036567.649999999</v>
          </cell>
          <cell r="F386" t="str">
            <v>333DGU</v>
          </cell>
          <cell r="G386" t="str">
            <v>333</v>
          </cell>
          <cell r="I386">
            <v>8575438.7061538398</v>
          </cell>
        </row>
        <row r="387">
          <cell r="A387" t="str">
            <v>355DGU</v>
          </cell>
          <cell r="B387" t="str">
            <v>355</v>
          </cell>
          <cell r="D387">
            <v>116623447.22</v>
          </cell>
          <cell r="F387" t="str">
            <v>333SG-P</v>
          </cell>
          <cell r="G387" t="str">
            <v>333</v>
          </cell>
          <cell r="I387">
            <v>45470267.657692298</v>
          </cell>
        </row>
        <row r="388">
          <cell r="A388" t="str">
            <v>355SG</v>
          </cell>
          <cell r="B388" t="str">
            <v>355</v>
          </cell>
          <cell r="D388">
            <v>461693657.50999999</v>
          </cell>
          <cell r="F388" t="str">
            <v>333SG-U</v>
          </cell>
          <cell r="G388" t="str">
            <v>333</v>
          </cell>
          <cell r="I388">
            <v>29230231.819230702</v>
          </cell>
        </row>
        <row r="389">
          <cell r="A389" t="str">
            <v>356DGP</v>
          </cell>
          <cell r="B389" t="str">
            <v>356</v>
          </cell>
          <cell r="D389">
            <v>185386761.63</v>
          </cell>
          <cell r="F389" t="str">
            <v>334DGP</v>
          </cell>
          <cell r="G389" t="str">
            <v>334</v>
          </cell>
          <cell r="I389">
            <v>4337303.2946153795</v>
          </cell>
        </row>
        <row r="390">
          <cell r="A390" t="str">
            <v>356DGU</v>
          </cell>
          <cell r="B390" t="str">
            <v>356</v>
          </cell>
          <cell r="D390">
            <v>157574794.84999999</v>
          </cell>
          <cell r="F390" t="str">
            <v>334DGU</v>
          </cell>
          <cell r="G390" t="str">
            <v>334</v>
          </cell>
          <cell r="I390">
            <v>3508383.5346153802</v>
          </cell>
        </row>
        <row r="391">
          <cell r="A391" t="str">
            <v>356SG</v>
          </cell>
          <cell r="B391" t="str">
            <v>356</v>
          </cell>
          <cell r="D391">
            <v>551712900.41999996</v>
          </cell>
          <cell r="F391" t="str">
            <v>334SG-P</v>
          </cell>
          <cell r="G391" t="str">
            <v>334</v>
          </cell>
          <cell r="I391">
            <v>45837840.956923001</v>
          </cell>
        </row>
        <row r="392">
          <cell r="A392" t="str">
            <v>357DGP</v>
          </cell>
          <cell r="B392" t="str">
            <v>357</v>
          </cell>
          <cell r="D392">
            <v>6370.99</v>
          </cell>
          <cell r="F392" t="str">
            <v>334SG-U</v>
          </cell>
          <cell r="G392" t="str">
            <v>334</v>
          </cell>
          <cell r="I392">
            <v>7395951.4699999997</v>
          </cell>
        </row>
        <row r="393">
          <cell r="A393" t="str">
            <v>357DGU</v>
          </cell>
          <cell r="B393" t="str">
            <v>357</v>
          </cell>
          <cell r="D393">
            <v>91650.59</v>
          </cell>
          <cell r="F393" t="str">
            <v>335DGP</v>
          </cell>
          <cell r="G393" t="str">
            <v>335</v>
          </cell>
          <cell r="I393">
            <v>1153368.1592307601</v>
          </cell>
        </row>
        <row r="394">
          <cell r="A394" t="str">
            <v>357SG</v>
          </cell>
          <cell r="B394" t="str">
            <v>357</v>
          </cell>
          <cell r="D394">
            <v>3161596.85</v>
          </cell>
          <cell r="F394" t="str">
            <v>335DGU</v>
          </cell>
          <cell r="G394" t="str">
            <v>335</v>
          </cell>
          <cell r="I394">
            <v>159510.659230769</v>
          </cell>
        </row>
        <row r="395">
          <cell r="A395" t="str">
            <v>358DGU</v>
          </cell>
          <cell r="B395" t="str">
            <v>358</v>
          </cell>
          <cell r="D395">
            <v>1087552.1399999999</v>
          </cell>
          <cell r="F395" t="str">
            <v>335SG-P</v>
          </cell>
          <cell r="G395" t="str">
            <v>335</v>
          </cell>
          <cell r="I395">
            <v>1009212.24384615</v>
          </cell>
        </row>
        <row r="396">
          <cell r="A396" t="str">
            <v>358SG</v>
          </cell>
          <cell r="B396" t="str">
            <v>358</v>
          </cell>
          <cell r="D396">
            <v>6387542.6600000001</v>
          </cell>
          <cell r="F396" t="str">
            <v>335SG-U</v>
          </cell>
          <cell r="G396" t="str">
            <v>335</v>
          </cell>
          <cell r="I396">
            <v>13552.886923077</v>
          </cell>
        </row>
        <row r="397">
          <cell r="A397" t="str">
            <v>359DGP</v>
          </cell>
          <cell r="B397" t="str">
            <v>359</v>
          </cell>
          <cell r="D397">
            <v>1863031.54</v>
          </cell>
          <cell r="F397" t="str">
            <v>336DGP</v>
          </cell>
          <cell r="G397" t="str">
            <v>336</v>
          </cell>
          <cell r="I397">
            <v>4634458.1076923003</v>
          </cell>
        </row>
        <row r="398">
          <cell r="A398" t="str">
            <v>359DGU</v>
          </cell>
          <cell r="B398" t="str">
            <v>359</v>
          </cell>
          <cell r="D398">
            <v>440513.21</v>
          </cell>
          <cell r="F398" t="str">
            <v>336DGU</v>
          </cell>
          <cell r="G398" t="str">
            <v>336</v>
          </cell>
          <cell r="I398">
            <v>822838.78</v>
          </cell>
        </row>
        <row r="399">
          <cell r="A399" t="str">
            <v>359SG</v>
          </cell>
          <cell r="B399" t="str">
            <v>359</v>
          </cell>
          <cell r="D399">
            <v>9283136.5700000003</v>
          </cell>
          <cell r="F399" t="str">
            <v>336SG-P</v>
          </cell>
          <cell r="G399" t="str">
            <v>336</v>
          </cell>
          <cell r="I399">
            <v>10328399.560000001</v>
          </cell>
        </row>
        <row r="400">
          <cell r="A400" t="str">
            <v>360CA</v>
          </cell>
          <cell r="B400" t="str">
            <v>360</v>
          </cell>
          <cell r="D400">
            <v>1687337.23</v>
          </cell>
          <cell r="F400" t="str">
            <v>336SG-U</v>
          </cell>
          <cell r="G400" t="str">
            <v>336</v>
          </cell>
          <cell r="I400">
            <v>681599.96307692304</v>
          </cell>
        </row>
        <row r="401">
          <cell r="A401" t="str">
            <v>360ID</v>
          </cell>
          <cell r="B401" t="str">
            <v>360</v>
          </cell>
          <cell r="D401">
            <v>1383047.57</v>
          </cell>
          <cell r="F401" t="str">
            <v>340SG</v>
          </cell>
          <cell r="G401" t="str">
            <v>340</v>
          </cell>
          <cell r="I401">
            <v>23516707.75</v>
          </cell>
        </row>
        <row r="402">
          <cell r="A402" t="str">
            <v>360OR</v>
          </cell>
          <cell r="B402" t="str">
            <v>360</v>
          </cell>
          <cell r="D402">
            <v>13150633.59</v>
          </cell>
          <cell r="F402" t="str">
            <v>340SG-W</v>
          </cell>
          <cell r="G402" t="str">
            <v>340</v>
          </cell>
          <cell r="I402">
            <v>5395842.27999999</v>
          </cell>
        </row>
        <row r="403">
          <cell r="A403" t="str">
            <v>360UT</v>
          </cell>
          <cell r="B403" t="str">
            <v>360</v>
          </cell>
          <cell r="D403">
            <v>32932580.59</v>
          </cell>
          <cell r="F403" t="str">
            <v>341DGU</v>
          </cell>
          <cell r="G403" t="str">
            <v>341</v>
          </cell>
          <cell r="I403">
            <v>163511.76999999999</v>
          </cell>
        </row>
        <row r="404">
          <cell r="A404" t="str">
            <v>360WA</v>
          </cell>
          <cell r="B404" t="str">
            <v>360</v>
          </cell>
          <cell r="D404">
            <v>1505926.02</v>
          </cell>
          <cell r="F404" t="str">
            <v>341SG</v>
          </cell>
          <cell r="G404" t="str">
            <v>341</v>
          </cell>
          <cell r="I404">
            <v>107887946.047692</v>
          </cell>
        </row>
        <row r="405">
          <cell r="A405" t="str">
            <v>360WYP</v>
          </cell>
          <cell r="B405" t="str">
            <v>360</v>
          </cell>
          <cell r="D405">
            <v>2567901.38</v>
          </cell>
          <cell r="F405" t="str">
            <v>341SG-W</v>
          </cell>
          <cell r="G405" t="str">
            <v>341</v>
          </cell>
          <cell r="I405">
            <v>50000208.743846104</v>
          </cell>
        </row>
        <row r="406">
          <cell r="A406" t="str">
            <v>360WYU</v>
          </cell>
          <cell r="B406" t="str">
            <v>360</v>
          </cell>
          <cell r="D406">
            <v>2473989.36</v>
          </cell>
          <cell r="F406" t="str">
            <v>341SSGCT</v>
          </cell>
          <cell r="G406" t="str">
            <v>341</v>
          </cell>
          <cell r="I406">
            <v>4240938.2015384603</v>
          </cell>
        </row>
        <row r="407">
          <cell r="A407" t="str">
            <v>361CA</v>
          </cell>
          <cell r="B407" t="str">
            <v>361</v>
          </cell>
          <cell r="D407">
            <v>3922387.39</v>
          </cell>
          <cell r="F407" t="str">
            <v>342DGU</v>
          </cell>
          <cell r="G407" t="str">
            <v>342</v>
          </cell>
          <cell r="I407">
            <v>112005.13846153799</v>
          </cell>
        </row>
        <row r="408">
          <cell r="A408" t="str">
            <v>361ID</v>
          </cell>
          <cell r="B408" t="str">
            <v>361</v>
          </cell>
          <cell r="D408">
            <v>2121244.39</v>
          </cell>
          <cell r="F408" t="str">
            <v>342SG</v>
          </cell>
          <cell r="G408" t="str">
            <v>342</v>
          </cell>
          <cell r="I408">
            <v>8416072.3599999901</v>
          </cell>
        </row>
        <row r="409">
          <cell r="A409" t="str">
            <v>361OR</v>
          </cell>
          <cell r="B409" t="str">
            <v>361</v>
          </cell>
          <cell r="D409">
            <v>19837711.120000001</v>
          </cell>
          <cell r="F409" t="str">
            <v>342SSGCT</v>
          </cell>
          <cell r="G409" t="str">
            <v>342</v>
          </cell>
          <cell r="I409">
            <v>2284125.75999999</v>
          </cell>
        </row>
        <row r="410">
          <cell r="A410" t="str">
            <v>361UT</v>
          </cell>
          <cell r="B410" t="str">
            <v>361</v>
          </cell>
          <cell r="D410">
            <v>44128027</v>
          </cell>
          <cell r="F410" t="str">
            <v>343DGU</v>
          </cell>
          <cell r="G410" t="str">
            <v>343</v>
          </cell>
          <cell r="I410">
            <v>715032.13076923101</v>
          </cell>
        </row>
        <row r="411">
          <cell r="A411" t="str">
            <v>361WA</v>
          </cell>
          <cell r="B411" t="str">
            <v>361</v>
          </cell>
          <cell r="D411">
            <v>2241200.06</v>
          </cell>
          <cell r="F411" t="str">
            <v>343SG</v>
          </cell>
          <cell r="G411" t="str">
            <v>343</v>
          </cell>
          <cell r="I411">
            <v>660675751.67692304</v>
          </cell>
        </row>
        <row r="412">
          <cell r="A412" t="str">
            <v>361WYP</v>
          </cell>
          <cell r="B412" t="str">
            <v>361</v>
          </cell>
          <cell r="D412">
            <v>9220507.9100000001</v>
          </cell>
          <cell r="F412" t="str">
            <v>343SG-W</v>
          </cell>
          <cell r="G412" t="str">
            <v>343</v>
          </cell>
          <cell r="I412">
            <v>1780914440.6038401</v>
          </cell>
        </row>
        <row r="413">
          <cell r="A413" t="str">
            <v>361WYU</v>
          </cell>
          <cell r="B413" t="str">
            <v>361</v>
          </cell>
          <cell r="D413">
            <v>161326.28</v>
          </cell>
          <cell r="F413" t="str">
            <v>343SSGCT</v>
          </cell>
          <cell r="G413" t="str">
            <v>343</v>
          </cell>
          <cell r="I413">
            <v>53648952.229999997</v>
          </cell>
        </row>
        <row r="414">
          <cell r="A414" t="str">
            <v>362CA</v>
          </cell>
          <cell r="B414" t="str">
            <v>362</v>
          </cell>
          <cell r="D414">
            <v>21947888.82</v>
          </cell>
          <cell r="F414" t="str">
            <v>344SG</v>
          </cell>
          <cell r="G414" t="str">
            <v>344</v>
          </cell>
          <cell r="I414">
            <v>284203530.30153799</v>
          </cell>
        </row>
        <row r="415">
          <cell r="A415" t="str">
            <v>362ID</v>
          </cell>
          <cell r="B415" t="str">
            <v>362</v>
          </cell>
          <cell r="D415">
            <v>28523544.77</v>
          </cell>
          <cell r="F415" t="str">
            <v>344SG-W</v>
          </cell>
          <cell r="G415" t="str">
            <v>344</v>
          </cell>
          <cell r="I415">
            <v>52451757.954615302</v>
          </cell>
        </row>
        <row r="416">
          <cell r="A416" t="str">
            <v>362OR</v>
          </cell>
          <cell r="B416" t="str">
            <v>362</v>
          </cell>
          <cell r="D416">
            <v>208703421.16999999</v>
          </cell>
          <cell r="F416" t="str">
            <v>344SSGCT</v>
          </cell>
          <cell r="G416" t="str">
            <v>344</v>
          </cell>
          <cell r="I416">
            <v>15906779.3123076</v>
          </cell>
        </row>
        <row r="417">
          <cell r="A417" t="str">
            <v>362UT</v>
          </cell>
          <cell r="B417" t="str">
            <v>362</v>
          </cell>
          <cell r="D417">
            <v>415997661.19</v>
          </cell>
          <cell r="F417" t="str">
            <v>345DGU</v>
          </cell>
          <cell r="G417" t="str">
            <v>345</v>
          </cell>
          <cell r="I417">
            <v>156586.13</v>
          </cell>
        </row>
        <row r="418">
          <cell r="A418" t="str">
            <v>362WA</v>
          </cell>
          <cell r="B418" t="str">
            <v>362</v>
          </cell>
          <cell r="D418">
            <v>47205986.340000004</v>
          </cell>
          <cell r="F418" t="str">
            <v>345SG</v>
          </cell>
          <cell r="G418" t="str">
            <v>345</v>
          </cell>
          <cell r="I418">
            <v>134703860.62</v>
          </cell>
        </row>
        <row r="419">
          <cell r="A419" t="str">
            <v>362WYP</v>
          </cell>
          <cell r="B419" t="str">
            <v>362</v>
          </cell>
          <cell r="D419">
            <v>111730010.40000001</v>
          </cell>
          <cell r="F419" t="str">
            <v>345SG-W</v>
          </cell>
          <cell r="G419" t="str">
            <v>345</v>
          </cell>
          <cell r="I419">
            <v>107805623.57307599</v>
          </cell>
        </row>
        <row r="420">
          <cell r="A420" t="str">
            <v>362WYU</v>
          </cell>
          <cell r="B420" t="str">
            <v>362</v>
          </cell>
          <cell r="D420">
            <v>11847027.970000001</v>
          </cell>
          <cell r="F420" t="str">
            <v>345SSGCT</v>
          </cell>
          <cell r="G420" t="str">
            <v>345</v>
          </cell>
          <cell r="I420">
            <v>2919648.88</v>
          </cell>
        </row>
        <row r="421">
          <cell r="A421" t="str">
            <v>364CA</v>
          </cell>
          <cell r="B421" t="str">
            <v>364</v>
          </cell>
          <cell r="D421">
            <v>55872902.810000002</v>
          </cell>
          <cell r="F421" t="str">
            <v>346DGU</v>
          </cell>
          <cell r="G421" t="str">
            <v>346</v>
          </cell>
          <cell r="I421">
            <v>11813.11</v>
          </cell>
        </row>
        <row r="422">
          <cell r="A422" t="str">
            <v>364ID</v>
          </cell>
          <cell r="B422" t="str">
            <v>364</v>
          </cell>
          <cell r="D422">
            <v>68038926.760000005</v>
          </cell>
          <cell r="F422" t="str">
            <v>346SG</v>
          </cell>
          <cell r="G422" t="str">
            <v>346</v>
          </cell>
          <cell r="I422">
            <v>9850303.33384615</v>
          </cell>
        </row>
        <row r="423">
          <cell r="A423" t="str">
            <v>364OR</v>
          </cell>
          <cell r="B423" t="str">
            <v>364</v>
          </cell>
          <cell r="D423">
            <v>327032536.44999999</v>
          </cell>
          <cell r="F423" t="str">
            <v>346SG-W</v>
          </cell>
          <cell r="G423" t="str">
            <v>346</v>
          </cell>
          <cell r="I423">
            <v>2476935.1553846099</v>
          </cell>
        </row>
        <row r="424">
          <cell r="A424" t="str">
            <v>364UT</v>
          </cell>
          <cell r="B424" t="str">
            <v>364</v>
          </cell>
          <cell r="D424">
            <v>315967353.26999998</v>
          </cell>
          <cell r="F424" t="str">
            <v>350DGP</v>
          </cell>
          <cell r="G424" t="str">
            <v>350</v>
          </cell>
          <cell r="I424">
            <v>21116108.753846101</v>
          </cell>
        </row>
        <row r="425">
          <cell r="A425" t="str">
            <v>364WA</v>
          </cell>
          <cell r="B425" t="str">
            <v>364</v>
          </cell>
          <cell r="D425">
            <v>91284800.709999993</v>
          </cell>
          <cell r="F425" t="str">
            <v>350DGU</v>
          </cell>
          <cell r="G425" t="str">
            <v>350</v>
          </cell>
          <cell r="I425">
            <v>48483933.2330769</v>
          </cell>
        </row>
        <row r="426">
          <cell r="A426" t="str">
            <v>364WYP</v>
          </cell>
          <cell r="B426" t="str">
            <v>364</v>
          </cell>
          <cell r="D426">
            <v>98249979.450000003</v>
          </cell>
          <cell r="F426" t="str">
            <v>350SG</v>
          </cell>
          <cell r="G426" t="str">
            <v>350</v>
          </cell>
          <cell r="I426">
            <v>116550956.16230699</v>
          </cell>
        </row>
        <row r="427">
          <cell r="A427" t="str">
            <v>364WYU</v>
          </cell>
          <cell r="B427" t="str">
            <v>364</v>
          </cell>
          <cell r="D427">
            <v>20637063.890000001</v>
          </cell>
          <cell r="F427" t="str">
            <v>352DGP</v>
          </cell>
          <cell r="G427" t="str">
            <v>352</v>
          </cell>
          <cell r="I427">
            <v>7478446.4692307701</v>
          </cell>
        </row>
        <row r="428">
          <cell r="A428" t="str">
            <v>365CA</v>
          </cell>
          <cell r="B428" t="str">
            <v>365</v>
          </cell>
          <cell r="D428">
            <v>32482623.579999998</v>
          </cell>
          <cell r="F428" t="str">
            <v>352DGU</v>
          </cell>
          <cell r="G428" t="str">
            <v>352</v>
          </cell>
          <cell r="I428">
            <v>18124033.221538398</v>
          </cell>
        </row>
        <row r="429">
          <cell r="A429" t="str">
            <v>365ID</v>
          </cell>
          <cell r="B429" t="str">
            <v>365</v>
          </cell>
          <cell r="D429">
            <v>34462333.060000002</v>
          </cell>
          <cell r="F429" t="str">
            <v>352SG</v>
          </cell>
          <cell r="G429" t="str">
            <v>352</v>
          </cell>
          <cell r="I429">
            <v>110061932.81692301</v>
          </cell>
        </row>
        <row r="430">
          <cell r="A430" t="str">
            <v>365OR</v>
          </cell>
          <cell r="B430" t="str">
            <v>365</v>
          </cell>
          <cell r="D430">
            <v>233434631.68000001</v>
          </cell>
          <cell r="F430" t="str">
            <v>353DGP</v>
          </cell>
          <cell r="G430" t="str">
            <v>353</v>
          </cell>
          <cell r="I430">
            <v>124994328.89923</v>
          </cell>
        </row>
        <row r="431">
          <cell r="A431" t="str">
            <v>365UT</v>
          </cell>
          <cell r="B431" t="str">
            <v>365</v>
          </cell>
          <cell r="D431">
            <v>208548658.72999999</v>
          </cell>
          <cell r="F431" t="str">
            <v>353DGU</v>
          </cell>
          <cell r="G431" t="str">
            <v>353</v>
          </cell>
          <cell r="I431">
            <v>183397196.55230701</v>
          </cell>
        </row>
        <row r="432">
          <cell r="A432" t="str">
            <v>365WA</v>
          </cell>
          <cell r="B432" t="str">
            <v>365</v>
          </cell>
          <cell r="D432">
            <v>57844369.740000002</v>
          </cell>
          <cell r="F432" t="str">
            <v>353SG</v>
          </cell>
          <cell r="G432" t="str">
            <v>353</v>
          </cell>
          <cell r="I432">
            <v>1271609624.51384</v>
          </cell>
        </row>
        <row r="433">
          <cell r="A433" t="str">
            <v>365WYP</v>
          </cell>
          <cell r="B433" t="str">
            <v>365</v>
          </cell>
          <cell r="D433">
            <v>82883815.730000004</v>
          </cell>
          <cell r="F433" t="str">
            <v>354DGP</v>
          </cell>
          <cell r="G433" t="str">
            <v>354</v>
          </cell>
          <cell r="I433">
            <v>158015222.28999901</v>
          </cell>
        </row>
        <row r="434">
          <cell r="A434" t="str">
            <v>365WYU</v>
          </cell>
          <cell r="B434" t="str">
            <v>365</v>
          </cell>
          <cell r="D434">
            <v>11332723.08</v>
          </cell>
          <cell r="F434" t="str">
            <v>354DGU</v>
          </cell>
          <cell r="G434" t="str">
            <v>354</v>
          </cell>
          <cell r="I434">
            <v>130793569.226153</v>
          </cell>
        </row>
        <row r="435">
          <cell r="A435" t="str">
            <v>366CA</v>
          </cell>
          <cell r="B435" t="str">
            <v>366</v>
          </cell>
          <cell r="D435">
            <v>15642488.369999999</v>
          </cell>
          <cell r="F435" t="str">
            <v>354SG</v>
          </cell>
          <cell r="G435" t="str">
            <v>354</v>
          </cell>
          <cell r="I435">
            <v>616450699.663077</v>
          </cell>
        </row>
        <row r="436">
          <cell r="A436" t="str">
            <v>366ID</v>
          </cell>
          <cell r="B436" t="str">
            <v>366</v>
          </cell>
          <cell r="D436">
            <v>7852195.8899999997</v>
          </cell>
          <cell r="F436" t="str">
            <v>355DGP</v>
          </cell>
          <cell r="G436" t="str">
            <v>355</v>
          </cell>
          <cell r="I436">
            <v>66392264.988461502</v>
          </cell>
        </row>
        <row r="437">
          <cell r="A437" t="str">
            <v>366OR</v>
          </cell>
          <cell r="B437" t="str">
            <v>366</v>
          </cell>
          <cell r="D437">
            <v>84105209.209999993</v>
          </cell>
          <cell r="F437" t="str">
            <v>355DGU</v>
          </cell>
          <cell r="G437" t="str">
            <v>355</v>
          </cell>
          <cell r="I437">
            <v>116808967.537692</v>
          </cell>
        </row>
        <row r="438">
          <cell r="A438" t="str">
            <v>366UT</v>
          </cell>
          <cell r="B438" t="str">
            <v>366</v>
          </cell>
          <cell r="D438">
            <v>168062192.77000001</v>
          </cell>
          <cell r="F438" t="str">
            <v>355SG</v>
          </cell>
          <cell r="G438" t="str">
            <v>355</v>
          </cell>
          <cell r="I438">
            <v>440142739.53692299</v>
          </cell>
        </row>
        <row r="439">
          <cell r="A439" t="str">
            <v>366WA</v>
          </cell>
          <cell r="B439" t="str">
            <v>366</v>
          </cell>
          <cell r="D439">
            <v>15992065.460000001</v>
          </cell>
          <cell r="F439" t="str">
            <v>356DGP</v>
          </cell>
          <cell r="G439" t="str">
            <v>356</v>
          </cell>
          <cell r="I439">
            <v>187440983.930769</v>
          </cell>
        </row>
        <row r="440">
          <cell r="A440" t="str">
            <v>366WYP</v>
          </cell>
          <cell r="B440" t="str">
            <v>366</v>
          </cell>
          <cell r="D440">
            <v>14302290.25</v>
          </cell>
          <cell r="F440" t="str">
            <v>356DGU</v>
          </cell>
          <cell r="G440" t="str">
            <v>356</v>
          </cell>
          <cell r="I440">
            <v>156124301.63615301</v>
          </cell>
        </row>
        <row r="441">
          <cell r="A441" t="str">
            <v>366WYU</v>
          </cell>
          <cell r="B441" t="str">
            <v>366</v>
          </cell>
          <cell r="D441">
            <v>3889250.55</v>
          </cell>
          <cell r="F441" t="str">
            <v>356SG</v>
          </cell>
          <cell r="G441" t="str">
            <v>356</v>
          </cell>
          <cell r="I441">
            <v>523987004.07999903</v>
          </cell>
        </row>
        <row r="442">
          <cell r="A442" t="str">
            <v>367CA</v>
          </cell>
          <cell r="B442" t="str">
            <v>367</v>
          </cell>
          <cell r="D442">
            <v>16983553.940000001</v>
          </cell>
          <cell r="F442" t="str">
            <v>357DGP</v>
          </cell>
          <cell r="G442" t="str">
            <v>357</v>
          </cell>
          <cell r="I442">
            <v>6370.99</v>
          </cell>
        </row>
        <row r="443">
          <cell r="A443" t="str">
            <v>367ID</v>
          </cell>
          <cell r="B443" t="str">
            <v>367</v>
          </cell>
          <cell r="D443">
            <v>24535345.219999999</v>
          </cell>
          <cell r="F443" t="str">
            <v>357DGU</v>
          </cell>
          <cell r="G443" t="str">
            <v>357</v>
          </cell>
          <cell r="I443">
            <v>91650.59</v>
          </cell>
        </row>
        <row r="444">
          <cell r="A444" t="str">
            <v>367OR</v>
          </cell>
          <cell r="B444" t="str">
            <v>367</v>
          </cell>
          <cell r="D444">
            <v>156667132.69999999</v>
          </cell>
          <cell r="F444" t="str">
            <v>357SG</v>
          </cell>
          <cell r="G444" t="str">
            <v>357</v>
          </cell>
          <cell r="I444">
            <v>3161494.6323076901</v>
          </cell>
        </row>
        <row r="445">
          <cell r="A445" t="str">
            <v>367UT</v>
          </cell>
          <cell r="B445" t="str">
            <v>367</v>
          </cell>
          <cell r="D445">
            <v>465078587.60000002</v>
          </cell>
          <cell r="F445" t="str">
            <v>358DGU</v>
          </cell>
          <cell r="G445" t="str">
            <v>358</v>
          </cell>
          <cell r="I445">
            <v>1087552.1399999999</v>
          </cell>
        </row>
        <row r="446">
          <cell r="A446" t="str">
            <v>367WA</v>
          </cell>
          <cell r="B446" t="str">
            <v>367</v>
          </cell>
          <cell r="D446">
            <v>21912130.57</v>
          </cell>
          <cell r="F446" t="str">
            <v>358SG</v>
          </cell>
          <cell r="G446" t="str">
            <v>358</v>
          </cell>
          <cell r="I446">
            <v>6387542.6599999899</v>
          </cell>
        </row>
        <row r="447">
          <cell r="A447" t="str">
            <v>367WYP</v>
          </cell>
          <cell r="B447" t="str">
            <v>367</v>
          </cell>
          <cell r="D447">
            <v>32298496.48</v>
          </cell>
          <cell r="F447" t="str">
            <v>359DGP</v>
          </cell>
          <cell r="G447" t="str">
            <v>359</v>
          </cell>
          <cell r="I447">
            <v>1863031.53999999</v>
          </cell>
        </row>
        <row r="448">
          <cell r="A448" t="str">
            <v>367WYU</v>
          </cell>
          <cell r="B448" t="str">
            <v>367</v>
          </cell>
          <cell r="D448">
            <v>16491612.289999999</v>
          </cell>
          <cell r="F448" t="str">
            <v>359DGU</v>
          </cell>
          <cell r="G448" t="str">
            <v>359</v>
          </cell>
          <cell r="I448">
            <v>440513.21</v>
          </cell>
        </row>
        <row r="449">
          <cell r="A449" t="str">
            <v>368CA</v>
          </cell>
          <cell r="B449" t="str">
            <v>368</v>
          </cell>
          <cell r="D449">
            <v>47874198.240000002</v>
          </cell>
          <cell r="F449" t="str">
            <v>359SG</v>
          </cell>
          <cell r="G449" t="str">
            <v>359</v>
          </cell>
          <cell r="I449">
            <v>9292185.7115384508</v>
          </cell>
        </row>
        <row r="450">
          <cell r="A450" t="str">
            <v>368ID</v>
          </cell>
          <cell r="B450" t="str">
            <v>368</v>
          </cell>
          <cell r="D450">
            <v>69514986.980000004</v>
          </cell>
          <cell r="F450" t="str">
            <v>360CA</v>
          </cell>
          <cell r="G450" t="str">
            <v>360</v>
          </cell>
          <cell r="I450">
            <v>1674273.7692307699</v>
          </cell>
        </row>
        <row r="451">
          <cell r="A451" t="str">
            <v>368OR</v>
          </cell>
          <cell r="B451" t="str">
            <v>368</v>
          </cell>
          <cell r="D451">
            <v>391706140.13999999</v>
          </cell>
          <cell r="F451" t="str">
            <v>360ID</v>
          </cell>
          <cell r="G451" t="str">
            <v>360</v>
          </cell>
          <cell r="I451">
            <v>1369378.95076923</v>
          </cell>
        </row>
        <row r="452">
          <cell r="A452" t="str">
            <v>368UT</v>
          </cell>
          <cell r="B452" t="str">
            <v>368</v>
          </cell>
          <cell r="D452">
            <v>423729579.54000002</v>
          </cell>
          <cell r="F452" t="str">
            <v>360OR</v>
          </cell>
          <cell r="G452" t="str">
            <v>360</v>
          </cell>
          <cell r="I452">
            <v>12805256.3353846</v>
          </cell>
        </row>
        <row r="453">
          <cell r="A453" t="str">
            <v>368WA</v>
          </cell>
          <cell r="B453" t="str">
            <v>368</v>
          </cell>
          <cell r="D453">
            <v>97770618.810000002</v>
          </cell>
          <cell r="F453" t="str">
            <v>360UT</v>
          </cell>
          <cell r="G453" t="str">
            <v>360</v>
          </cell>
          <cell r="I453">
            <v>31633155.4892307</v>
          </cell>
        </row>
        <row r="454">
          <cell r="A454" t="str">
            <v>368WYP</v>
          </cell>
          <cell r="B454" t="str">
            <v>368</v>
          </cell>
          <cell r="D454">
            <v>82473712.819999993</v>
          </cell>
          <cell r="F454" t="str">
            <v>360WA</v>
          </cell>
          <cell r="G454" t="str">
            <v>360</v>
          </cell>
          <cell r="I454">
            <v>1505268.6976923</v>
          </cell>
        </row>
        <row r="455">
          <cell r="A455" t="str">
            <v>368WYU</v>
          </cell>
          <cell r="B455" t="str">
            <v>368</v>
          </cell>
          <cell r="D455">
            <v>12936738.76</v>
          </cell>
          <cell r="F455" t="str">
            <v>360WYP</v>
          </cell>
          <cell r="G455" t="str">
            <v>360</v>
          </cell>
          <cell r="I455">
            <v>2567901.3799999901</v>
          </cell>
        </row>
        <row r="456">
          <cell r="A456" t="str">
            <v>369CA</v>
          </cell>
          <cell r="B456" t="str">
            <v>369</v>
          </cell>
          <cell r="D456">
            <v>23145883.75</v>
          </cell>
          <cell r="F456" t="str">
            <v>360WYU</v>
          </cell>
          <cell r="G456" t="str">
            <v>360</v>
          </cell>
          <cell r="I456">
            <v>2024698.75</v>
          </cell>
        </row>
        <row r="457">
          <cell r="A457" t="str">
            <v>369ID</v>
          </cell>
          <cell r="B457" t="str">
            <v>369</v>
          </cell>
          <cell r="D457">
            <v>30457923.969999999</v>
          </cell>
          <cell r="F457" t="str">
            <v>361CA</v>
          </cell>
          <cell r="G457" t="str">
            <v>361</v>
          </cell>
          <cell r="I457">
            <v>3885021.59615384</v>
          </cell>
        </row>
        <row r="458">
          <cell r="A458" t="str">
            <v>369OR</v>
          </cell>
          <cell r="B458" t="str">
            <v>369</v>
          </cell>
          <cell r="D458">
            <v>225477030.88999999</v>
          </cell>
          <cell r="F458" t="str">
            <v>361ID</v>
          </cell>
          <cell r="G458" t="str">
            <v>361</v>
          </cell>
          <cell r="I458">
            <v>1842011.22230769</v>
          </cell>
        </row>
        <row r="459">
          <cell r="A459" t="str">
            <v>369UT</v>
          </cell>
          <cell r="B459" t="str">
            <v>369</v>
          </cell>
          <cell r="D459">
            <v>224795047.11000001</v>
          </cell>
          <cell r="F459" t="str">
            <v>361OR</v>
          </cell>
          <cell r="G459" t="str">
            <v>361</v>
          </cell>
          <cell r="I459">
            <v>19367042.7238461</v>
          </cell>
        </row>
        <row r="460">
          <cell r="A460" t="str">
            <v>369WA</v>
          </cell>
          <cell r="B460" t="str">
            <v>369</v>
          </cell>
          <cell r="D460">
            <v>51352919.899999999</v>
          </cell>
          <cell r="F460" t="str">
            <v>361UT</v>
          </cell>
          <cell r="G460" t="str">
            <v>361</v>
          </cell>
          <cell r="I460">
            <v>42601291.415384598</v>
          </cell>
        </row>
        <row r="461">
          <cell r="A461" t="str">
            <v>369WYP</v>
          </cell>
          <cell r="B461" t="str">
            <v>369</v>
          </cell>
          <cell r="D461">
            <v>39232170.310000002</v>
          </cell>
          <cell r="F461" t="str">
            <v>361WA</v>
          </cell>
          <cell r="G461" t="str">
            <v>361</v>
          </cell>
          <cell r="I461">
            <v>2240784.37846153</v>
          </cell>
        </row>
        <row r="462">
          <cell r="A462" t="str">
            <v>369WYU</v>
          </cell>
          <cell r="B462" t="str">
            <v>369</v>
          </cell>
          <cell r="D462">
            <v>10219468.83</v>
          </cell>
          <cell r="F462" t="str">
            <v>361WYP</v>
          </cell>
          <cell r="G462" t="str">
            <v>361</v>
          </cell>
          <cell r="I462">
            <v>8784501.2146153804</v>
          </cell>
        </row>
        <row r="463">
          <cell r="A463" t="str">
            <v>370CA</v>
          </cell>
          <cell r="B463" t="str">
            <v>370</v>
          </cell>
          <cell r="D463">
            <v>3901131.94</v>
          </cell>
          <cell r="F463" t="str">
            <v>361WYU</v>
          </cell>
          <cell r="G463" t="str">
            <v>361</v>
          </cell>
          <cell r="I463">
            <v>141760.823846154</v>
          </cell>
        </row>
        <row r="464">
          <cell r="A464" t="str">
            <v>370ID</v>
          </cell>
          <cell r="B464" t="str">
            <v>370</v>
          </cell>
          <cell r="D464">
            <v>13315346.99</v>
          </cell>
          <cell r="F464" t="str">
            <v>362CA</v>
          </cell>
          <cell r="G464" t="str">
            <v>362</v>
          </cell>
          <cell r="I464">
            <v>21643357.418461502</v>
          </cell>
        </row>
        <row r="465">
          <cell r="A465" t="str">
            <v>370OR</v>
          </cell>
          <cell r="B465" t="str">
            <v>370</v>
          </cell>
          <cell r="D465">
            <v>59656267.950000003</v>
          </cell>
          <cell r="F465" t="str">
            <v>362ID</v>
          </cell>
          <cell r="G465" t="str">
            <v>362</v>
          </cell>
          <cell r="I465">
            <v>28357282.0015384</v>
          </cell>
        </row>
        <row r="466">
          <cell r="A466" t="str">
            <v>370UT</v>
          </cell>
          <cell r="B466" t="str">
            <v>370</v>
          </cell>
          <cell r="D466">
            <v>73237990.219999999</v>
          </cell>
          <cell r="F466" t="str">
            <v>362OR</v>
          </cell>
          <cell r="G466" t="str">
            <v>362</v>
          </cell>
          <cell r="I466">
            <v>203704681.98538399</v>
          </cell>
        </row>
        <row r="467">
          <cell r="A467" t="str">
            <v>370WA</v>
          </cell>
          <cell r="B467" t="str">
            <v>370</v>
          </cell>
          <cell r="D467">
            <v>11342266.380000001</v>
          </cell>
          <cell r="F467" t="str">
            <v>362UT</v>
          </cell>
          <cell r="G467" t="str">
            <v>362</v>
          </cell>
          <cell r="I467">
            <v>404071409.81538397</v>
          </cell>
        </row>
        <row r="468">
          <cell r="A468" t="str">
            <v>370WYP</v>
          </cell>
          <cell r="B468" t="str">
            <v>370</v>
          </cell>
          <cell r="D468">
            <v>11943332.720000001</v>
          </cell>
          <cell r="F468" t="str">
            <v>362WA</v>
          </cell>
          <cell r="G468" t="str">
            <v>362</v>
          </cell>
          <cell r="I468">
            <v>47083423.796922997</v>
          </cell>
        </row>
        <row r="469">
          <cell r="A469" t="str">
            <v>370WYU</v>
          </cell>
          <cell r="B469" t="str">
            <v>370</v>
          </cell>
          <cell r="D469">
            <v>2126506.27</v>
          </cell>
          <cell r="F469" t="str">
            <v>362WYP</v>
          </cell>
          <cell r="G469" t="str">
            <v>362</v>
          </cell>
          <cell r="I469">
            <v>107495397.496923</v>
          </cell>
        </row>
        <row r="470">
          <cell r="A470" t="str">
            <v>371CA</v>
          </cell>
          <cell r="B470" t="str">
            <v>371</v>
          </cell>
          <cell r="D470">
            <v>271230.94</v>
          </cell>
          <cell r="F470" t="str">
            <v>362WYU</v>
          </cell>
          <cell r="G470" t="str">
            <v>362</v>
          </cell>
          <cell r="I470">
            <v>11665661.442307601</v>
          </cell>
        </row>
        <row r="471">
          <cell r="A471" t="str">
            <v>371ID</v>
          </cell>
          <cell r="B471" t="str">
            <v>371</v>
          </cell>
          <cell r="D471">
            <v>169110.18</v>
          </cell>
          <cell r="F471" t="str">
            <v>363UT</v>
          </cell>
          <cell r="G471" t="str">
            <v>363</v>
          </cell>
          <cell r="I471">
            <v>0</v>
          </cell>
        </row>
        <row r="472">
          <cell r="A472" t="str">
            <v>371OR</v>
          </cell>
          <cell r="B472" t="str">
            <v>371</v>
          </cell>
          <cell r="D472">
            <v>2475610.15</v>
          </cell>
          <cell r="F472" t="str">
            <v>364CA</v>
          </cell>
          <cell r="G472" t="str">
            <v>364</v>
          </cell>
          <cell r="I472">
            <v>53311487.105384603</v>
          </cell>
        </row>
        <row r="473">
          <cell r="A473" t="str">
            <v>371UT</v>
          </cell>
          <cell r="B473" t="str">
            <v>371</v>
          </cell>
          <cell r="D473">
            <v>4418312.74</v>
          </cell>
          <cell r="F473" t="str">
            <v>364ID</v>
          </cell>
          <cell r="G473" t="str">
            <v>364</v>
          </cell>
          <cell r="I473">
            <v>66050517.079230703</v>
          </cell>
        </row>
        <row r="474">
          <cell r="A474" t="str">
            <v>371WA</v>
          </cell>
          <cell r="B474" t="str">
            <v>371</v>
          </cell>
          <cell r="D474">
            <v>521367.77</v>
          </cell>
          <cell r="F474" t="str">
            <v>364OR</v>
          </cell>
          <cell r="G474" t="str">
            <v>364</v>
          </cell>
          <cell r="I474">
            <v>322373224.67384601</v>
          </cell>
        </row>
        <row r="475">
          <cell r="A475" t="str">
            <v>371WYP</v>
          </cell>
          <cell r="B475" t="str">
            <v>371</v>
          </cell>
          <cell r="D475">
            <v>781711.99</v>
          </cell>
          <cell r="F475" t="str">
            <v>364UT</v>
          </cell>
          <cell r="G475" t="str">
            <v>364</v>
          </cell>
          <cell r="I475">
            <v>307795319.43307602</v>
          </cell>
        </row>
        <row r="476">
          <cell r="A476" t="str">
            <v>371WYU</v>
          </cell>
          <cell r="B476" t="str">
            <v>371</v>
          </cell>
          <cell r="D476">
            <v>149713.57999999999</v>
          </cell>
          <cell r="F476" t="str">
            <v>364WA</v>
          </cell>
          <cell r="G476" t="str">
            <v>364</v>
          </cell>
          <cell r="I476">
            <v>90203639.750769198</v>
          </cell>
        </row>
        <row r="477">
          <cell r="A477" t="str">
            <v>373CA</v>
          </cell>
          <cell r="B477" t="str">
            <v>373</v>
          </cell>
          <cell r="D477">
            <v>672642.15</v>
          </cell>
          <cell r="F477" t="str">
            <v>364WYP</v>
          </cell>
          <cell r="G477" t="str">
            <v>364</v>
          </cell>
          <cell r="I477">
            <v>95268209.409230694</v>
          </cell>
        </row>
        <row r="478">
          <cell r="A478" t="str">
            <v>373ID</v>
          </cell>
          <cell r="B478" t="str">
            <v>373</v>
          </cell>
          <cell r="D478">
            <v>618578.57999999996</v>
          </cell>
          <cell r="F478" t="str">
            <v>364WYU</v>
          </cell>
          <cell r="G478" t="str">
            <v>364</v>
          </cell>
          <cell r="I478">
            <v>19855616.689230699</v>
          </cell>
        </row>
        <row r="479">
          <cell r="A479" t="str">
            <v>373OR</v>
          </cell>
          <cell r="B479" t="str">
            <v>373</v>
          </cell>
          <cell r="D479">
            <v>22114089.91</v>
          </cell>
          <cell r="F479" t="str">
            <v>365CA</v>
          </cell>
          <cell r="G479" t="str">
            <v>365</v>
          </cell>
          <cell r="I479">
            <v>32309911.909230702</v>
          </cell>
        </row>
        <row r="480">
          <cell r="A480" t="str">
            <v>373UT</v>
          </cell>
          <cell r="B480" t="str">
            <v>373</v>
          </cell>
          <cell r="D480">
            <v>23767481.890000001</v>
          </cell>
          <cell r="F480" t="str">
            <v>365ID</v>
          </cell>
          <cell r="G480" t="str">
            <v>365</v>
          </cell>
          <cell r="I480">
            <v>34499089.864615299</v>
          </cell>
        </row>
        <row r="481">
          <cell r="A481" t="str">
            <v>373WA</v>
          </cell>
          <cell r="B481" t="str">
            <v>373</v>
          </cell>
          <cell r="D481">
            <v>3992505.5</v>
          </cell>
          <cell r="F481" t="str">
            <v>365OR</v>
          </cell>
          <cell r="G481" t="str">
            <v>365</v>
          </cell>
          <cell r="I481">
            <v>231156536.47</v>
          </cell>
        </row>
        <row r="482">
          <cell r="A482" t="str">
            <v>373WYP</v>
          </cell>
          <cell r="B482" t="str">
            <v>373</v>
          </cell>
          <cell r="D482">
            <v>7695347.25</v>
          </cell>
          <cell r="F482" t="str">
            <v>365UT</v>
          </cell>
          <cell r="G482" t="str">
            <v>365</v>
          </cell>
          <cell r="I482">
            <v>205437531.82384601</v>
          </cell>
        </row>
        <row r="483">
          <cell r="A483" t="str">
            <v>373WYU</v>
          </cell>
          <cell r="B483" t="str">
            <v>373</v>
          </cell>
          <cell r="D483">
            <v>2233780.94</v>
          </cell>
          <cell r="F483" t="str">
            <v>365WA</v>
          </cell>
          <cell r="G483" t="str">
            <v>365</v>
          </cell>
          <cell r="I483">
            <v>57365831.242307603</v>
          </cell>
        </row>
        <row r="484">
          <cell r="A484" t="str">
            <v>389CA</v>
          </cell>
          <cell r="B484" t="str">
            <v>389</v>
          </cell>
          <cell r="D484">
            <v>635346.82999999996</v>
          </cell>
          <cell r="F484" t="str">
            <v>365WYP</v>
          </cell>
          <cell r="G484" t="str">
            <v>365</v>
          </cell>
          <cell r="I484">
            <v>81869141.107692301</v>
          </cell>
        </row>
        <row r="485">
          <cell r="A485" t="str">
            <v>389CN</v>
          </cell>
          <cell r="B485" t="str">
            <v>389</v>
          </cell>
          <cell r="D485">
            <v>1128505.79</v>
          </cell>
          <cell r="F485" t="str">
            <v>365WYU</v>
          </cell>
          <cell r="G485" t="str">
            <v>365</v>
          </cell>
          <cell r="I485">
            <v>11033124.703076901</v>
          </cell>
        </row>
        <row r="486">
          <cell r="A486" t="str">
            <v>389DGU</v>
          </cell>
          <cell r="B486" t="str">
            <v>389</v>
          </cell>
          <cell r="D486">
            <v>332.32</v>
          </cell>
          <cell r="F486" t="str">
            <v>366CA</v>
          </cell>
          <cell r="G486" t="str">
            <v>366</v>
          </cell>
          <cell r="I486">
            <v>15435453.259230699</v>
          </cell>
        </row>
        <row r="487">
          <cell r="A487" t="str">
            <v>389ID</v>
          </cell>
          <cell r="B487" t="str">
            <v>389</v>
          </cell>
          <cell r="D487">
            <v>197638.82</v>
          </cell>
          <cell r="F487" t="str">
            <v>366ID</v>
          </cell>
          <cell r="G487" t="str">
            <v>366</v>
          </cell>
          <cell r="I487">
            <v>7750764.9276922997</v>
          </cell>
        </row>
        <row r="488">
          <cell r="A488" t="str">
            <v>389OR</v>
          </cell>
          <cell r="B488" t="str">
            <v>389</v>
          </cell>
          <cell r="D488">
            <v>4600811.09</v>
          </cell>
          <cell r="F488" t="str">
            <v>366OR</v>
          </cell>
          <cell r="G488" t="str">
            <v>366</v>
          </cell>
          <cell r="I488">
            <v>83181163.429999903</v>
          </cell>
        </row>
        <row r="489">
          <cell r="A489" t="str">
            <v>389SG</v>
          </cell>
          <cell r="B489" t="str">
            <v>389</v>
          </cell>
          <cell r="D489">
            <v>1227.55</v>
          </cell>
          <cell r="F489" t="str">
            <v>366UT</v>
          </cell>
          <cell r="G489" t="str">
            <v>366</v>
          </cell>
          <cell r="I489">
            <v>165286908.94922999</v>
          </cell>
        </row>
        <row r="490">
          <cell r="A490" t="str">
            <v>389SO</v>
          </cell>
          <cell r="B490" t="str">
            <v>389</v>
          </cell>
          <cell r="D490">
            <v>5596700.2199999997</v>
          </cell>
          <cell r="F490" t="str">
            <v>366WA</v>
          </cell>
          <cell r="G490" t="str">
            <v>366</v>
          </cell>
          <cell r="I490">
            <v>15815337.334615299</v>
          </cell>
        </row>
        <row r="491">
          <cell r="A491" t="str">
            <v>389UT</v>
          </cell>
          <cell r="B491" t="str">
            <v>389</v>
          </cell>
          <cell r="D491">
            <v>4018301.73</v>
          </cell>
          <cell r="F491" t="str">
            <v>366WYP</v>
          </cell>
          <cell r="G491" t="str">
            <v>366</v>
          </cell>
          <cell r="I491">
            <v>13495794.446923001</v>
          </cell>
        </row>
        <row r="492">
          <cell r="A492" t="str">
            <v>389WA</v>
          </cell>
          <cell r="B492" t="str">
            <v>389</v>
          </cell>
          <cell r="D492">
            <v>1098826.3500000001</v>
          </cell>
          <cell r="F492" t="str">
            <v>366WYU</v>
          </cell>
          <cell r="G492" t="str">
            <v>366</v>
          </cell>
          <cell r="I492">
            <v>3828521.3061538399</v>
          </cell>
        </row>
        <row r="493">
          <cell r="A493" t="str">
            <v>389WYP</v>
          </cell>
          <cell r="B493" t="str">
            <v>389</v>
          </cell>
          <cell r="D493">
            <v>1731379.03</v>
          </cell>
          <cell r="F493" t="str">
            <v>367CA</v>
          </cell>
          <cell r="G493" t="str">
            <v>367</v>
          </cell>
          <cell r="I493">
            <v>16873108.828461502</v>
          </cell>
        </row>
        <row r="494">
          <cell r="A494" t="str">
            <v>389WYU</v>
          </cell>
          <cell r="B494" t="str">
            <v>389</v>
          </cell>
          <cell r="D494">
            <v>528370.06999999995</v>
          </cell>
          <cell r="F494" t="str">
            <v>367ID</v>
          </cell>
          <cell r="G494" t="str">
            <v>367</v>
          </cell>
          <cell r="I494">
            <v>24318664.463846099</v>
          </cell>
        </row>
        <row r="495">
          <cell r="A495" t="str">
            <v>390CA</v>
          </cell>
          <cell r="B495" t="str">
            <v>390</v>
          </cell>
          <cell r="D495">
            <v>3313179.69</v>
          </cell>
          <cell r="F495" t="str">
            <v>367OR</v>
          </cell>
          <cell r="G495" t="str">
            <v>367</v>
          </cell>
          <cell r="I495">
            <v>154514016.01538399</v>
          </cell>
        </row>
        <row r="496">
          <cell r="A496" t="str">
            <v>390CN</v>
          </cell>
          <cell r="B496" t="str">
            <v>390</v>
          </cell>
          <cell r="D496">
            <v>12314660.130000001</v>
          </cell>
          <cell r="F496" t="str">
            <v>367UT</v>
          </cell>
          <cell r="G496" t="str">
            <v>367</v>
          </cell>
          <cell r="I496">
            <v>459338479.76538402</v>
          </cell>
        </row>
        <row r="497">
          <cell r="A497" t="str">
            <v>390DGP</v>
          </cell>
          <cell r="B497" t="str">
            <v>390</v>
          </cell>
          <cell r="D497">
            <v>355885.6</v>
          </cell>
          <cell r="F497" t="str">
            <v>367WA</v>
          </cell>
          <cell r="G497" t="str">
            <v>367</v>
          </cell>
          <cell r="I497">
            <v>21515976.086922999</v>
          </cell>
        </row>
        <row r="498">
          <cell r="A498" t="str">
            <v>390DGU</v>
          </cell>
          <cell r="B498" t="str">
            <v>390</v>
          </cell>
          <cell r="D498">
            <v>1638043.31</v>
          </cell>
          <cell r="F498" t="str">
            <v>367WYP</v>
          </cell>
          <cell r="G498" t="str">
            <v>367</v>
          </cell>
          <cell r="I498">
            <v>31286160.431538399</v>
          </cell>
        </row>
        <row r="499">
          <cell r="A499" t="str">
            <v>390ID</v>
          </cell>
          <cell r="B499" t="str">
            <v>390</v>
          </cell>
          <cell r="D499">
            <v>10173966.02</v>
          </cell>
          <cell r="F499" t="str">
            <v>367WYU</v>
          </cell>
          <cell r="G499" t="str">
            <v>367</v>
          </cell>
          <cell r="I499">
            <v>16374352.628461501</v>
          </cell>
        </row>
        <row r="500">
          <cell r="A500" t="str">
            <v>390OR</v>
          </cell>
          <cell r="B500" t="str">
            <v>390</v>
          </cell>
          <cell r="D500">
            <v>36558298.439999998</v>
          </cell>
          <cell r="F500" t="str">
            <v>368CA</v>
          </cell>
          <cell r="G500" t="str">
            <v>368</v>
          </cell>
          <cell r="I500">
            <v>47280465.408461504</v>
          </cell>
        </row>
        <row r="501">
          <cell r="A501" t="str">
            <v>390SG</v>
          </cell>
          <cell r="B501" t="str">
            <v>390</v>
          </cell>
          <cell r="D501">
            <v>5345735.59</v>
          </cell>
          <cell r="F501" t="str">
            <v>368ID</v>
          </cell>
          <cell r="G501" t="str">
            <v>368</v>
          </cell>
          <cell r="I501">
            <v>68551820.9646153</v>
          </cell>
        </row>
        <row r="502">
          <cell r="A502" t="str">
            <v>390SO</v>
          </cell>
          <cell r="B502" t="str">
            <v>390</v>
          </cell>
          <cell r="D502">
            <v>106475576.92</v>
          </cell>
          <cell r="F502" t="str">
            <v>368OR</v>
          </cell>
          <cell r="G502" t="str">
            <v>368</v>
          </cell>
          <cell r="I502">
            <v>387605861.53922999</v>
          </cell>
        </row>
        <row r="503">
          <cell r="A503" t="str">
            <v>390UT</v>
          </cell>
          <cell r="B503" t="str">
            <v>390</v>
          </cell>
          <cell r="D503">
            <v>39728804.979999997</v>
          </cell>
          <cell r="F503" t="str">
            <v>368UT</v>
          </cell>
          <cell r="G503" t="str">
            <v>368</v>
          </cell>
          <cell r="I503">
            <v>415156078.10615301</v>
          </cell>
        </row>
        <row r="504">
          <cell r="A504" t="str">
            <v>390WA</v>
          </cell>
          <cell r="B504" t="str">
            <v>390</v>
          </cell>
          <cell r="D504">
            <v>13877468.380000001</v>
          </cell>
          <cell r="F504" t="str">
            <v>368WA</v>
          </cell>
          <cell r="G504" t="str">
            <v>368</v>
          </cell>
          <cell r="I504">
            <v>96600181.336153805</v>
          </cell>
        </row>
        <row r="505">
          <cell r="A505" t="str">
            <v>390WYP</v>
          </cell>
          <cell r="B505" t="str">
            <v>390</v>
          </cell>
          <cell r="D505">
            <v>14454695.949999999</v>
          </cell>
          <cell r="F505" t="str">
            <v>368WYP</v>
          </cell>
          <cell r="G505" t="str">
            <v>368</v>
          </cell>
          <cell r="I505">
            <v>80221638.177692294</v>
          </cell>
        </row>
        <row r="506">
          <cell r="A506" t="str">
            <v>390WYU</v>
          </cell>
          <cell r="B506" t="str">
            <v>390</v>
          </cell>
          <cell r="D506">
            <v>2566926.62</v>
          </cell>
          <cell r="F506" t="str">
            <v>368WYU</v>
          </cell>
          <cell r="G506" t="str">
            <v>368</v>
          </cell>
          <cell r="I506">
            <v>12732268.4138461</v>
          </cell>
        </row>
        <row r="507">
          <cell r="A507" t="str">
            <v>391CA</v>
          </cell>
          <cell r="B507" t="str">
            <v>391</v>
          </cell>
          <cell r="D507">
            <v>245254.49</v>
          </cell>
          <cell r="F507" t="str">
            <v>369CA</v>
          </cell>
          <cell r="G507" t="str">
            <v>369</v>
          </cell>
          <cell r="I507">
            <v>22873184.471538398</v>
          </cell>
        </row>
        <row r="508">
          <cell r="A508" t="str">
            <v>391CN</v>
          </cell>
          <cell r="B508" t="str">
            <v>391</v>
          </cell>
          <cell r="D508">
            <v>8451759.7200000007</v>
          </cell>
          <cell r="F508" t="str">
            <v>369ID</v>
          </cell>
          <cell r="G508" t="str">
            <v>369</v>
          </cell>
          <cell r="I508">
            <v>29705821.5746153</v>
          </cell>
        </row>
        <row r="509">
          <cell r="A509" t="str">
            <v>391DGU</v>
          </cell>
          <cell r="B509" t="str">
            <v>391</v>
          </cell>
          <cell r="D509">
            <v>5295.12</v>
          </cell>
          <cell r="F509" t="str">
            <v>369OR</v>
          </cell>
          <cell r="G509" t="str">
            <v>369</v>
          </cell>
          <cell r="I509">
            <v>222008558.28307599</v>
          </cell>
        </row>
        <row r="510">
          <cell r="A510" t="str">
            <v>391ID</v>
          </cell>
          <cell r="B510" t="str">
            <v>391</v>
          </cell>
          <cell r="D510">
            <v>738611.06</v>
          </cell>
          <cell r="F510" t="str">
            <v>369UT</v>
          </cell>
          <cell r="G510" t="str">
            <v>369</v>
          </cell>
          <cell r="I510">
            <v>219624278.306153</v>
          </cell>
        </row>
        <row r="511">
          <cell r="A511" t="str">
            <v>391OR</v>
          </cell>
          <cell r="B511" t="str">
            <v>391</v>
          </cell>
          <cell r="D511">
            <v>3996511.78</v>
          </cell>
          <cell r="F511" t="str">
            <v>369WA</v>
          </cell>
          <cell r="G511" t="str">
            <v>369</v>
          </cell>
          <cell r="I511">
            <v>50322980.179230697</v>
          </cell>
        </row>
        <row r="512">
          <cell r="A512" t="str">
            <v>391SE</v>
          </cell>
          <cell r="B512" t="str">
            <v>391</v>
          </cell>
          <cell r="D512">
            <v>61520.66</v>
          </cell>
          <cell r="F512" t="str">
            <v>369WYP</v>
          </cell>
          <cell r="G512" t="str">
            <v>369</v>
          </cell>
          <cell r="I512">
            <v>38181178.281538397</v>
          </cell>
        </row>
        <row r="513">
          <cell r="A513" t="str">
            <v>391SG</v>
          </cell>
          <cell r="B513" t="str">
            <v>391</v>
          </cell>
          <cell r="D513">
            <v>4659873.18</v>
          </cell>
          <cell r="F513" t="str">
            <v>369WYU</v>
          </cell>
          <cell r="G513" t="str">
            <v>369</v>
          </cell>
          <cell r="I513">
            <v>9885220.3723076899</v>
          </cell>
        </row>
        <row r="514">
          <cell r="A514" t="str">
            <v>391SO</v>
          </cell>
          <cell r="B514" t="str">
            <v>391</v>
          </cell>
          <cell r="D514">
            <v>55197006.420000002</v>
          </cell>
          <cell r="F514" t="str">
            <v>370CA</v>
          </cell>
          <cell r="G514" t="str">
            <v>370</v>
          </cell>
          <cell r="I514">
            <v>3889593.5761538399</v>
          </cell>
        </row>
        <row r="515">
          <cell r="A515" t="str">
            <v>391SSGCH</v>
          </cell>
          <cell r="B515" t="str">
            <v>391</v>
          </cell>
          <cell r="D515">
            <v>90667.14</v>
          </cell>
          <cell r="F515" t="str">
            <v>370ID</v>
          </cell>
          <cell r="G515" t="str">
            <v>370</v>
          </cell>
          <cell r="I515">
            <v>13886770.359999999</v>
          </cell>
        </row>
        <row r="516">
          <cell r="A516" t="str">
            <v>391UT</v>
          </cell>
          <cell r="B516" t="str">
            <v>391</v>
          </cell>
          <cell r="D516">
            <v>2805148.84</v>
          </cell>
          <cell r="F516" t="str">
            <v>370OR</v>
          </cell>
          <cell r="G516" t="str">
            <v>370</v>
          </cell>
          <cell r="I516">
            <v>59771897.676153801</v>
          </cell>
        </row>
        <row r="517">
          <cell r="A517" t="str">
            <v>391WA</v>
          </cell>
          <cell r="B517" t="str">
            <v>391</v>
          </cell>
          <cell r="D517">
            <v>1390094.68</v>
          </cell>
          <cell r="F517" t="str">
            <v>370UT</v>
          </cell>
          <cell r="G517" t="str">
            <v>370</v>
          </cell>
          <cell r="I517">
            <v>72780106.209999993</v>
          </cell>
        </row>
        <row r="518">
          <cell r="A518" t="str">
            <v>391WYP</v>
          </cell>
          <cell r="B518" t="str">
            <v>391</v>
          </cell>
          <cell r="D518">
            <v>2894753.07</v>
          </cell>
          <cell r="F518" t="str">
            <v>370WA</v>
          </cell>
          <cell r="G518" t="str">
            <v>370</v>
          </cell>
          <cell r="I518">
            <v>13234098.763846099</v>
          </cell>
        </row>
        <row r="519">
          <cell r="A519" t="str">
            <v>391WYU</v>
          </cell>
          <cell r="B519" t="str">
            <v>391</v>
          </cell>
          <cell r="D519">
            <v>111475.88</v>
          </cell>
          <cell r="F519" t="str">
            <v>370WYP</v>
          </cell>
          <cell r="G519" t="str">
            <v>370</v>
          </cell>
          <cell r="I519">
            <v>11900128.1384615</v>
          </cell>
        </row>
        <row r="520">
          <cell r="A520" t="str">
            <v>392CA</v>
          </cell>
          <cell r="B520" t="str">
            <v>392</v>
          </cell>
          <cell r="D520">
            <v>2039642.81</v>
          </cell>
          <cell r="F520" t="str">
            <v>370WYU</v>
          </cell>
          <cell r="G520" t="str">
            <v>370</v>
          </cell>
          <cell r="I520">
            <v>2399825.9269230701</v>
          </cell>
        </row>
        <row r="521">
          <cell r="A521" t="str">
            <v>392DGP</v>
          </cell>
          <cell r="B521" t="str">
            <v>392</v>
          </cell>
          <cell r="D521">
            <v>119115.85</v>
          </cell>
          <cell r="F521" t="str">
            <v>371CA</v>
          </cell>
          <cell r="G521" t="str">
            <v>371</v>
          </cell>
          <cell r="I521">
            <v>271322.957692308</v>
          </cell>
        </row>
        <row r="522">
          <cell r="A522" t="str">
            <v>392DGU</v>
          </cell>
          <cell r="B522" t="str">
            <v>392</v>
          </cell>
          <cell r="D522">
            <v>779128.98</v>
          </cell>
          <cell r="F522" t="str">
            <v>371ID</v>
          </cell>
          <cell r="G522" t="str">
            <v>371</v>
          </cell>
          <cell r="I522">
            <v>169281.895384615</v>
          </cell>
        </row>
        <row r="523">
          <cell r="A523" t="str">
            <v>392ID</v>
          </cell>
          <cell r="B523" t="str">
            <v>392</v>
          </cell>
          <cell r="D523">
            <v>5372641.5199999996</v>
          </cell>
          <cell r="F523" t="str">
            <v>371OR</v>
          </cell>
          <cell r="G523" t="str">
            <v>371</v>
          </cell>
          <cell r="I523">
            <v>2470443.4469230701</v>
          </cell>
        </row>
        <row r="524">
          <cell r="A524" t="str">
            <v>392OR</v>
          </cell>
          <cell r="B524" t="str">
            <v>392</v>
          </cell>
          <cell r="D524">
            <v>21963493.66</v>
          </cell>
          <cell r="F524" t="str">
            <v>371UT</v>
          </cell>
          <cell r="G524" t="str">
            <v>371</v>
          </cell>
          <cell r="I524">
            <v>4433666.5261538401</v>
          </cell>
        </row>
        <row r="525">
          <cell r="A525" t="str">
            <v>392SE</v>
          </cell>
          <cell r="B525" t="str">
            <v>392</v>
          </cell>
          <cell r="D525">
            <v>404148</v>
          </cell>
          <cell r="F525" t="str">
            <v>371WA</v>
          </cell>
          <cell r="G525" t="str">
            <v>371</v>
          </cell>
          <cell r="I525">
            <v>523306.8</v>
          </cell>
        </row>
        <row r="526">
          <cell r="A526" t="str">
            <v>392SG</v>
          </cell>
          <cell r="B526" t="str">
            <v>392</v>
          </cell>
          <cell r="D526">
            <v>17841846.559999999</v>
          </cell>
          <cell r="F526" t="str">
            <v>371WYP</v>
          </cell>
          <cell r="G526" t="str">
            <v>371</v>
          </cell>
          <cell r="I526">
            <v>781110.41846153897</v>
          </cell>
        </row>
        <row r="527">
          <cell r="A527" t="str">
            <v>392SO</v>
          </cell>
          <cell r="B527" t="str">
            <v>392</v>
          </cell>
          <cell r="D527">
            <v>6663843.4900000002</v>
          </cell>
          <cell r="F527" t="str">
            <v>371WYU</v>
          </cell>
          <cell r="G527" t="str">
            <v>371</v>
          </cell>
          <cell r="I527">
            <v>148415.233076923</v>
          </cell>
        </row>
        <row r="528">
          <cell r="A528" t="str">
            <v>392SSGCH</v>
          </cell>
          <cell r="B528" t="str">
            <v>392</v>
          </cell>
          <cell r="D528">
            <v>343984</v>
          </cell>
          <cell r="F528" t="str">
            <v>373CA</v>
          </cell>
          <cell r="G528" t="str">
            <v>373</v>
          </cell>
          <cell r="I528">
            <v>670934.19769230799</v>
          </cell>
        </row>
        <row r="529">
          <cell r="A529" t="str">
            <v>392SSGCT</v>
          </cell>
          <cell r="B529" t="str">
            <v>392</v>
          </cell>
          <cell r="D529">
            <v>44655.09</v>
          </cell>
          <cell r="F529" t="str">
            <v>373ID</v>
          </cell>
          <cell r="G529" t="str">
            <v>373</v>
          </cell>
          <cell r="I529">
            <v>617166.78923076903</v>
          </cell>
        </row>
        <row r="530">
          <cell r="A530" t="str">
            <v>392UT</v>
          </cell>
          <cell r="B530" t="str">
            <v>392</v>
          </cell>
          <cell r="D530">
            <v>32380214.449999999</v>
          </cell>
          <cell r="F530" t="str">
            <v>373OR</v>
          </cell>
          <cell r="G530" t="str">
            <v>373</v>
          </cell>
          <cell r="I530">
            <v>21961746.4207692</v>
          </cell>
        </row>
        <row r="531">
          <cell r="A531" t="str">
            <v>392WA</v>
          </cell>
          <cell r="B531" t="str">
            <v>392</v>
          </cell>
          <cell r="D531">
            <v>4998546.07</v>
          </cell>
          <cell r="F531" t="str">
            <v>373UT</v>
          </cell>
          <cell r="G531" t="str">
            <v>373</v>
          </cell>
          <cell r="I531">
            <v>23692295.471538398</v>
          </cell>
        </row>
        <row r="532">
          <cell r="A532" t="str">
            <v>392WYP</v>
          </cell>
          <cell r="B532" t="str">
            <v>392</v>
          </cell>
          <cell r="D532">
            <v>7932240.7699999996</v>
          </cell>
          <cell r="F532" t="str">
            <v>373WA</v>
          </cell>
          <cell r="G532" t="str">
            <v>373</v>
          </cell>
          <cell r="I532">
            <v>3978910.93307692</v>
          </cell>
        </row>
        <row r="533">
          <cell r="A533" t="str">
            <v>392WYU</v>
          </cell>
          <cell r="B533" t="str">
            <v>392</v>
          </cell>
          <cell r="D533">
            <v>1667938.58</v>
          </cell>
          <cell r="F533" t="str">
            <v>373WYP</v>
          </cell>
          <cell r="G533" t="str">
            <v>373</v>
          </cell>
          <cell r="I533">
            <v>7638224.40615384</v>
          </cell>
        </row>
        <row r="534">
          <cell r="A534" t="str">
            <v>393CA</v>
          </cell>
          <cell r="B534" t="str">
            <v>393</v>
          </cell>
          <cell r="D534">
            <v>198276.61</v>
          </cell>
          <cell r="F534" t="str">
            <v>373WYU</v>
          </cell>
          <cell r="G534" t="str">
            <v>373</v>
          </cell>
          <cell r="I534">
            <v>2222043.14846153</v>
          </cell>
        </row>
        <row r="535">
          <cell r="A535" t="str">
            <v>393DGP</v>
          </cell>
          <cell r="B535" t="str">
            <v>393</v>
          </cell>
          <cell r="D535">
            <v>69749.95</v>
          </cell>
          <cell r="F535" t="str">
            <v>389CA</v>
          </cell>
          <cell r="G535" t="str">
            <v>389</v>
          </cell>
          <cell r="I535">
            <v>249705.24846153799</v>
          </cell>
        </row>
        <row r="536">
          <cell r="A536" t="str">
            <v>393DGU</v>
          </cell>
          <cell r="B536" t="str">
            <v>393</v>
          </cell>
          <cell r="D536">
            <v>268272.18</v>
          </cell>
          <cell r="F536" t="str">
            <v>389CN</v>
          </cell>
          <cell r="G536" t="str">
            <v>389</v>
          </cell>
          <cell r="I536">
            <v>1128505.79</v>
          </cell>
        </row>
        <row r="537">
          <cell r="A537" t="str">
            <v>393ID</v>
          </cell>
          <cell r="B537" t="str">
            <v>393</v>
          </cell>
          <cell r="D537">
            <v>458102.22</v>
          </cell>
          <cell r="F537" t="str">
            <v>389DGU</v>
          </cell>
          <cell r="G537" t="str">
            <v>389</v>
          </cell>
          <cell r="I537">
            <v>332.32</v>
          </cell>
        </row>
        <row r="538">
          <cell r="A538" t="str">
            <v>393OR</v>
          </cell>
          <cell r="B538" t="str">
            <v>393</v>
          </cell>
          <cell r="D538">
            <v>2795009.09</v>
          </cell>
          <cell r="F538" t="str">
            <v>389ID</v>
          </cell>
          <cell r="G538" t="str">
            <v>389</v>
          </cell>
          <cell r="I538">
            <v>197638.82</v>
          </cell>
        </row>
        <row r="539">
          <cell r="A539" t="str">
            <v>393SG</v>
          </cell>
          <cell r="B539" t="str">
            <v>393</v>
          </cell>
          <cell r="D539">
            <v>4708909.72</v>
          </cell>
          <cell r="F539" t="str">
            <v>389OR</v>
          </cell>
          <cell r="G539" t="str">
            <v>389</v>
          </cell>
          <cell r="I539">
            <v>3166026.9176922999</v>
          </cell>
        </row>
        <row r="540">
          <cell r="A540" t="str">
            <v>393SO</v>
          </cell>
          <cell r="B540" t="str">
            <v>393</v>
          </cell>
          <cell r="D540">
            <v>324919.37</v>
          </cell>
          <cell r="F540" t="str">
            <v>389SG</v>
          </cell>
          <cell r="G540" t="str">
            <v>389</v>
          </cell>
          <cell r="I540">
            <v>1227.55</v>
          </cell>
        </row>
        <row r="541">
          <cell r="A541" t="str">
            <v>393SSGCT</v>
          </cell>
          <cell r="B541" t="str">
            <v>393</v>
          </cell>
          <cell r="D541">
            <v>53970.76</v>
          </cell>
          <cell r="F541" t="str">
            <v>389SO</v>
          </cell>
          <cell r="G541" t="str">
            <v>389</v>
          </cell>
          <cell r="I541">
            <v>5597325.43846153</v>
          </cell>
        </row>
        <row r="542">
          <cell r="A542" t="str">
            <v>393UT</v>
          </cell>
          <cell r="B542" t="str">
            <v>393</v>
          </cell>
          <cell r="D542">
            <v>3443028.13</v>
          </cell>
          <cell r="F542" t="str">
            <v>389UT</v>
          </cell>
          <cell r="G542" t="str">
            <v>389</v>
          </cell>
          <cell r="I542">
            <v>4018301.7299999902</v>
          </cell>
        </row>
        <row r="543">
          <cell r="A543" t="str">
            <v>393WA</v>
          </cell>
          <cell r="B543" t="str">
            <v>393</v>
          </cell>
          <cell r="D543">
            <v>580484.79</v>
          </cell>
          <cell r="F543" t="str">
            <v>389WA</v>
          </cell>
          <cell r="G543" t="str">
            <v>389</v>
          </cell>
          <cell r="I543">
            <v>1098826.3500000001</v>
          </cell>
        </row>
        <row r="544">
          <cell r="A544" t="str">
            <v>393WYP</v>
          </cell>
          <cell r="B544" t="str">
            <v>393</v>
          </cell>
          <cell r="D544">
            <v>1053467.3999999999</v>
          </cell>
          <cell r="F544" t="str">
            <v>389WYP</v>
          </cell>
          <cell r="G544" t="str">
            <v>389</v>
          </cell>
          <cell r="I544">
            <v>470205.43</v>
          </cell>
        </row>
        <row r="545">
          <cell r="A545" t="str">
            <v>393WYU</v>
          </cell>
          <cell r="B545" t="str">
            <v>393</v>
          </cell>
          <cell r="D545">
            <v>98621.19</v>
          </cell>
          <cell r="F545" t="str">
            <v>389WYU</v>
          </cell>
          <cell r="G545" t="str">
            <v>389</v>
          </cell>
          <cell r="I545">
            <v>528370.06999999995</v>
          </cell>
        </row>
        <row r="546">
          <cell r="A546" t="str">
            <v>394CA</v>
          </cell>
          <cell r="B546" t="str">
            <v>394</v>
          </cell>
          <cell r="D546">
            <v>778327.6</v>
          </cell>
          <cell r="F546" t="str">
            <v>390CA</v>
          </cell>
          <cell r="G546" t="str">
            <v>390</v>
          </cell>
          <cell r="I546">
            <v>3047117.4753846098</v>
          </cell>
        </row>
        <row r="547">
          <cell r="A547" t="str">
            <v>394DGP</v>
          </cell>
          <cell r="B547" t="str">
            <v>394</v>
          </cell>
          <cell r="D547">
            <v>1342024.95</v>
          </cell>
          <cell r="F547" t="str">
            <v>390CN</v>
          </cell>
          <cell r="G547" t="str">
            <v>390</v>
          </cell>
          <cell r="I547">
            <v>12313527.692307601</v>
          </cell>
        </row>
        <row r="548">
          <cell r="A548" t="str">
            <v>394DGU</v>
          </cell>
          <cell r="B548" t="str">
            <v>394</v>
          </cell>
          <cell r="D548">
            <v>907806.77</v>
          </cell>
          <cell r="F548" t="str">
            <v>390DGP</v>
          </cell>
          <cell r="G548" t="str">
            <v>390</v>
          </cell>
          <cell r="I548">
            <v>356225.26153846201</v>
          </cell>
        </row>
        <row r="549">
          <cell r="A549" t="str">
            <v>394ID</v>
          </cell>
          <cell r="B549" t="str">
            <v>394</v>
          </cell>
          <cell r="D549">
            <v>1904906.57</v>
          </cell>
          <cell r="F549" t="str">
            <v>390DGU</v>
          </cell>
          <cell r="G549" t="str">
            <v>390</v>
          </cell>
          <cell r="I549">
            <v>1638182.15615384</v>
          </cell>
        </row>
        <row r="550">
          <cell r="A550" t="str">
            <v>394OR</v>
          </cell>
          <cell r="B550" t="str">
            <v>394</v>
          </cell>
          <cell r="D550">
            <v>10525491.42</v>
          </cell>
          <cell r="F550" t="str">
            <v>390ID</v>
          </cell>
          <cell r="G550" t="str">
            <v>390</v>
          </cell>
          <cell r="I550">
            <v>10036874.5861538</v>
          </cell>
        </row>
        <row r="551">
          <cell r="A551" t="str">
            <v>394SE</v>
          </cell>
          <cell r="B551" t="str">
            <v>394</v>
          </cell>
          <cell r="D551">
            <v>7106.36</v>
          </cell>
          <cell r="F551" t="str">
            <v>390OR</v>
          </cell>
          <cell r="G551" t="str">
            <v>390</v>
          </cell>
          <cell r="I551">
            <v>34374377.263076901</v>
          </cell>
        </row>
        <row r="552">
          <cell r="A552" t="str">
            <v>394SG</v>
          </cell>
          <cell r="B552" t="str">
            <v>394</v>
          </cell>
          <cell r="D552">
            <v>21177705.190000001</v>
          </cell>
          <cell r="F552" t="str">
            <v>390SG</v>
          </cell>
          <cell r="G552" t="str">
            <v>390</v>
          </cell>
          <cell r="I552">
            <v>5148855.4107692298</v>
          </cell>
        </row>
        <row r="553">
          <cell r="A553" t="str">
            <v>394SO</v>
          </cell>
          <cell r="B553" t="str">
            <v>394</v>
          </cell>
          <cell r="D553">
            <v>3801734.56</v>
          </cell>
          <cell r="F553" t="str">
            <v>390SO</v>
          </cell>
          <cell r="G553" t="str">
            <v>390</v>
          </cell>
          <cell r="I553">
            <v>104247391.658461</v>
          </cell>
        </row>
        <row r="554">
          <cell r="A554" t="str">
            <v>394SSGCH</v>
          </cell>
          <cell r="B554" t="str">
            <v>394</v>
          </cell>
          <cell r="D554">
            <v>1817198.89</v>
          </cell>
          <cell r="F554" t="str">
            <v>390UT</v>
          </cell>
          <cell r="G554" t="str">
            <v>390</v>
          </cell>
          <cell r="I554">
            <v>38103246.962307602</v>
          </cell>
        </row>
        <row r="555">
          <cell r="A555" t="str">
            <v>394SSGCT</v>
          </cell>
          <cell r="B555" t="str">
            <v>394</v>
          </cell>
          <cell r="D555">
            <v>89913.38</v>
          </cell>
          <cell r="F555" t="str">
            <v>390WA</v>
          </cell>
          <cell r="G555" t="str">
            <v>390</v>
          </cell>
          <cell r="I555">
            <v>13851837.3899999</v>
          </cell>
        </row>
        <row r="556">
          <cell r="A556" t="str">
            <v>394UT</v>
          </cell>
          <cell r="B556" t="str">
            <v>394</v>
          </cell>
          <cell r="D556">
            <v>13111323.640000001</v>
          </cell>
          <cell r="F556" t="str">
            <v>390WYP</v>
          </cell>
          <cell r="G556" t="str">
            <v>390</v>
          </cell>
          <cell r="I556">
            <v>12118760.6615384</v>
          </cell>
        </row>
        <row r="557">
          <cell r="A557" t="str">
            <v>394WA</v>
          </cell>
          <cell r="B557" t="str">
            <v>394</v>
          </cell>
          <cell r="D557">
            <v>2696905.34</v>
          </cell>
          <cell r="F557" t="str">
            <v>390WYU</v>
          </cell>
          <cell r="G557" t="str">
            <v>390</v>
          </cell>
          <cell r="I557">
            <v>2463674.5099999998</v>
          </cell>
        </row>
        <row r="558">
          <cell r="A558" t="str">
            <v>394WYP</v>
          </cell>
          <cell r="B558" t="str">
            <v>394</v>
          </cell>
          <cell r="D558">
            <v>4017302.79</v>
          </cell>
          <cell r="F558" t="str">
            <v>391CA</v>
          </cell>
          <cell r="G558" t="str">
            <v>391</v>
          </cell>
          <cell r="I558">
            <v>232539.72923076901</v>
          </cell>
        </row>
        <row r="559">
          <cell r="A559" t="str">
            <v>394WYU</v>
          </cell>
          <cell r="B559" t="str">
            <v>394</v>
          </cell>
          <cell r="D559">
            <v>511487.85</v>
          </cell>
          <cell r="F559" t="str">
            <v>391CN</v>
          </cell>
          <cell r="G559" t="str">
            <v>391</v>
          </cell>
          <cell r="I559">
            <v>8297646.0861538397</v>
          </cell>
        </row>
        <row r="560">
          <cell r="A560" t="str">
            <v>395CA</v>
          </cell>
          <cell r="B560" t="str">
            <v>395</v>
          </cell>
          <cell r="D560">
            <v>482079.53</v>
          </cell>
          <cell r="F560" t="str">
            <v>391DGP</v>
          </cell>
          <cell r="G560" t="str">
            <v>391</v>
          </cell>
          <cell r="I560">
            <v>80.434615385000001</v>
          </cell>
        </row>
        <row r="561">
          <cell r="A561" t="str">
            <v>395DGP</v>
          </cell>
          <cell r="B561" t="str">
            <v>395</v>
          </cell>
          <cell r="D561">
            <v>1517.68</v>
          </cell>
          <cell r="F561" t="str">
            <v>391DGU</v>
          </cell>
          <cell r="G561" t="str">
            <v>391</v>
          </cell>
          <cell r="I561">
            <v>5295.12</v>
          </cell>
        </row>
        <row r="562">
          <cell r="A562" t="str">
            <v>395DGU</v>
          </cell>
          <cell r="B562" t="str">
            <v>395</v>
          </cell>
          <cell r="D562">
            <v>5370.69</v>
          </cell>
          <cell r="F562" t="str">
            <v>391ID</v>
          </cell>
          <cell r="G562" t="str">
            <v>391</v>
          </cell>
          <cell r="I562">
            <v>721618.00384615397</v>
          </cell>
        </row>
        <row r="563">
          <cell r="A563" t="str">
            <v>395ID</v>
          </cell>
          <cell r="B563" t="str">
            <v>395</v>
          </cell>
          <cell r="D563">
            <v>1413961.08</v>
          </cell>
          <cell r="F563" t="str">
            <v>391OR</v>
          </cell>
          <cell r="G563" t="str">
            <v>391</v>
          </cell>
          <cell r="I563">
            <v>3480010.4769230699</v>
          </cell>
        </row>
        <row r="564">
          <cell r="A564" t="str">
            <v>395OR</v>
          </cell>
          <cell r="B564" t="str">
            <v>395</v>
          </cell>
          <cell r="D564">
            <v>10324536.109999999</v>
          </cell>
          <cell r="F564" t="str">
            <v>391SE</v>
          </cell>
          <cell r="G564" t="str">
            <v>391</v>
          </cell>
          <cell r="I564">
            <v>68718.415384615</v>
          </cell>
        </row>
        <row r="565">
          <cell r="A565" t="str">
            <v>395SE</v>
          </cell>
          <cell r="B565" t="str">
            <v>395</v>
          </cell>
          <cell r="D565">
            <v>7593.35</v>
          </cell>
          <cell r="F565" t="str">
            <v>391SG</v>
          </cell>
          <cell r="G565" t="str">
            <v>391</v>
          </cell>
          <cell r="I565">
            <v>4636520.2923076898</v>
          </cell>
        </row>
        <row r="566">
          <cell r="A566" t="str">
            <v>395SG</v>
          </cell>
          <cell r="B566" t="str">
            <v>395</v>
          </cell>
          <cell r="D566">
            <v>6379281</v>
          </cell>
          <cell r="F566" t="str">
            <v>391SO</v>
          </cell>
          <cell r="G566" t="str">
            <v>391</v>
          </cell>
          <cell r="I566">
            <v>54396946.946923003</v>
          </cell>
        </row>
        <row r="567">
          <cell r="A567" t="str">
            <v>395SO</v>
          </cell>
          <cell r="B567" t="str">
            <v>395</v>
          </cell>
          <cell r="D567">
            <v>5719947.9800000004</v>
          </cell>
          <cell r="F567" t="str">
            <v>391SSGCH</v>
          </cell>
          <cell r="G567" t="str">
            <v>391</v>
          </cell>
          <cell r="I567">
            <v>84025.778461537993</v>
          </cell>
        </row>
        <row r="568">
          <cell r="A568" t="str">
            <v>395SSGCH</v>
          </cell>
          <cell r="B568" t="str">
            <v>395</v>
          </cell>
          <cell r="D568">
            <v>253000.61</v>
          </cell>
          <cell r="F568" t="str">
            <v>391UT</v>
          </cell>
          <cell r="G568" t="str">
            <v>391</v>
          </cell>
          <cell r="I568">
            <v>2532046.3692307598</v>
          </cell>
        </row>
        <row r="569">
          <cell r="A569" t="str">
            <v>395SSGCT</v>
          </cell>
          <cell r="B569" t="str">
            <v>395</v>
          </cell>
          <cell r="D569">
            <v>14021.51</v>
          </cell>
          <cell r="F569" t="str">
            <v>391WA</v>
          </cell>
          <cell r="G569" t="str">
            <v>391</v>
          </cell>
          <cell r="I569">
            <v>1385555.8307692299</v>
          </cell>
        </row>
        <row r="570">
          <cell r="A570" t="str">
            <v>395UT</v>
          </cell>
          <cell r="B570" t="str">
            <v>395</v>
          </cell>
          <cell r="D570">
            <v>7764976.0199999996</v>
          </cell>
          <cell r="F570" t="str">
            <v>391WYP</v>
          </cell>
          <cell r="G570" t="str">
            <v>391</v>
          </cell>
          <cell r="I570">
            <v>2771276.1107692299</v>
          </cell>
        </row>
        <row r="571">
          <cell r="A571" t="str">
            <v>395WA</v>
          </cell>
          <cell r="B571" t="str">
            <v>395</v>
          </cell>
          <cell r="D571">
            <v>2020542.93</v>
          </cell>
          <cell r="F571" t="str">
            <v>391WYU</v>
          </cell>
          <cell r="G571" t="str">
            <v>391</v>
          </cell>
          <cell r="I571">
            <v>98189.601538461997</v>
          </cell>
        </row>
        <row r="572">
          <cell r="A572" t="str">
            <v>395WYP</v>
          </cell>
          <cell r="B572" t="str">
            <v>395</v>
          </cell>
          <cell r="D572">
            <v>2842982.35</v>
          </cell>
          <cell r="F572" t="str">
            <v>392CA</v>
          </cell>
          <cell r="G572" t="str">
            <v>392</v>
          </cell>
          <cell r="I572">
            <v>1879327.65307692</v>
          </cell>
        </row>
        <row r="573">
          <cell r="A573" t="str">
            <v>395WYU</v>
          </cell>
          <cell r="B573" t="str">
            <v>395</v>
          </cell>
          <cell r="D573">
            <v>613654.55000000005</v>
          </cell>
          <cell r="F573" t="str">
            <v>392DGP</v>
          </cell>
          <cell r="G573" t="str">
            <v>392</v>
          </cell>
          <cell r="I573">
            <v>120195.85</v>
          </cell>
        </row>
        <row r="574">
          <cell r="A574" t="str">
            <v>396CA</v>
          </cell>
          <cell r="B574" t="str">
            <v>396</v>
          </cell>
          <cell r="D574">
            <v>4599757.16</v>
          </cell>
          <cell r="F574" t="str">
            <v>392DGU</v>
          </cell>
          <cell r="G574" t="str">
            <v>392</v>
          </cell>
          <cell r="I574">
            <v>779829.02692307695</v>
          </cell>
        </row>
        <row r="575">
          <cell r="A575" t="str">
            <v>396DGP</v>
          </cell>
          <cell r="B575" t="str">
            <v>396</v>
          </cell>
          <cell r="D575">
            <v>845108.12</v>
          </cell>
          <cell r="F575" t="str">
            <v>392ID</v>
          </cell>
          <cell r="G575" t="str">
            <v>392</v>
          </cell>
          <cell r="I575">
            <v>5196841.5799999898</v>
          </cell>
        </row>
        <row r="576">
          <cell r="A576" t="str">
            <v>396DGU</v>
          </cell>
          <cell r="B576" t="str">
            <v>396</v>
          </cell>
          <cell r="D576">
            <v>1574204.83</v>
          </cell>
          <cell r="F576" t="str">
            <v>392OR</v>
          </cell>
          <cell r="G576" t="str">
            <v>392</v>
          </cell>
          <cell r="I576">
            <v>21166769.389230698</v>
          </cell>
        </row>
        <row r="577">
          <cell r="A577" t="str">
            <v>396ID</v>
          </cell>
          <cell r="B577" t="str">
            <v>396</v>
          </cell>
          <cell r="D577">
            <v>8073762.9699999997</v>
          </cell>
          <cell r="F577" t="str">
            <v>392SE</v>
          </cell>
          <cell r="G577" t="str">
            <v>392</v>
          </cell>
          <cell r="I577">
            <v>404148</v>
          </cell>
        </row>
        <row r="578">
          <cell r="A578" t="str">
            <v>396OR</v>
          </cell>
          <cell r="B578" t="str">
            <v>396</v>
          </cell>
          <cell r="D578">
            <v>34233413.18</v>
          </cell>
          <cell r="F578" t="str">
            <v>392SG</v>
          </cell>
          <cell r="G578" t="str">
            <v>392</v>
          </cell>
          <cell r="I578">
            <v>17134926.546923</v>
          </cell>
        </row>
        <row r="579">
          <cell r="A579" t="str">
            <v>396SE</v>
          </cell>
          <cell r="B579" t="str">
            <v>396</v>
          </cell>
          <cell r="D579">
            <v>45031.42</v>
          </cell>
          <cell r="F579" t="str">
            <v>392SO</v>
          </cell>
          <cell r="G579" t="str">
            <v>392</v>
          </cell>
          <cell r="I579">
            <v>7174812.1361538405</v>
          </cell>
        </row>
        <row r="580">
          <cell r="A580" t="str">
            <v>396SG</v>
          </cell>
          <cell r="B580" t="str">
            <v>396</v>
          </cell>
          <cell r="D580">
            <v>33475258.699999999</v>
          </cell>
          <cell r="F580" t="str">
            <v>392SSGCH</v>
          </cell>
          <cell r="G580" t="str">
            <v>392</v>
          </cell>
          <cell r="I580">
            <v>343984</v>
          </cell>
        </row>
        <row r="581">
          <cell r="A581" t="str">
            <v>396SO</v>
          </cell>
          <cell r="B581" t="str">
            <v>396</v>
          </cell>
          <cell r="D581">
            <v>1028104.38</v>
          </cell>
          <cell r="F581" t="str">
            <v>392SSGCT</v>
          </cell>
          <cell r="G581" t="str">
            <v>392</v>
          </cell>
          <cell r="I581">
            <v>44655.09</v>
          </cell>
        </row>
        <row r="582">
          <cell r="A582" t="str">
            <v>396SSGCH</v>
          </cell>
          <cell r="B582" t="str">
            <v>396</v>
          </cell>
          <cell r="D582">
            <v>999837.19</v>
          </cell>
          <cell r="F582" t="str">
            <v>392UT</v>
          </cell>
          <cell r="G582" t="str">
            <v>392</v>
          </cell>
          <cell r="I582">
            <v>31371326.296923</v>
          </cell>
        </row>
        <row r="583">
          <cell r="A583" t="str">
            <v>396UT</v>
          </cell>
          <cell r="B583" t="str">
            <v>396</v>
          </cell>
          <cell r="D583">
            <v>42866340.159999996</v>
          </cell>
          <cell r="F583" t="str">
            <v>392WA</v>
          </cell>
          <cell r="G583" t="str">
            <v>392</v>
          </cell>
          <cell r="I583">
            <v>4778864.2584615303</v>
          </cell>
        </row>
        <row r="584">
          <cell r="A584" t="str">
            <v>396WA</v>
          </cell>
          <cell r="B584" t="str">
            <v>396</v>
          </cell>
          <cell r="D584">
            <v>8084470.6100000003</v>
          </cell>
          <cell r="F584" t="str">
            <v>392WYP</v>
          </cell>
          <cell r="G584" t="str">
            <v>392</v>
          </cell>
          <cell r="I584">
            <v>7786773.3530769199</v>
          </cell>
        </row>
        <row r="585">
          <cell r="A585" t="str">
            <v>396WYP</v>
          </cell>
          <cell r="B585" t="str">
            <v>396</v>
          </cell>
          <cell r="D585">
            <v>12108955.82</v>
          </cell>
          <cell r="F585" t="str">
            <v>392WYU</v>
          </cell>
          <cell r="G585" t="str">
            <v>392</v>
          </cell>
          <cell r="I585">
            <v>1526153.05692307</v>
          </cell>
        </row>
        <row r="586">
          <cell r="A586" t="str">
            <v>396WYU</v>
          </cell>
          <cell r="B586" t="str">
            <v>396</v>
          </cell>
          <cell r="D586">
            <v>2953011.88</v>
          </cell>
          <cell r="F586" t="str">
            <v>393CA</v>
          </cell>
          <cell r="G586" t="str">
            <v>393</v>
          </cell>
          <cell r="I586">
            <v>198613.19076923101</v>
          </cell>
        </row>
        <row r="587">
          <cell r="A587" t="str">
            <v>397CA</v>
          </cell>
          <cell r="B587" t="str">
            <v>397</v>
          </cell>
          <cell r="D587">
            <v>3179824.52</v>
          </cell>
          <cell r="F587" t="str">
            <v>393DGP</v>
          </cell>
          <cell r="G587" t="str">
            <v>393</v>
          </cell>
          <cell r="I587">
            <v>72725.426923077001</v>
          </cell>
        </row>
        <row r="588">
          <cell r="A588" t="str">
            <v>397CN</v>
          </cell>
          <cell r="B588" t="str">
            <v>397</v>
          </cell>
          <cell r="D588">
            <v>2855125.17</v>
          </cell>
          <cell r="F588" t="str">
            <v>393DGU</v>
          </cell>
          <cell r="G588" t="str">
            <v>393</v>
          </cell>
          <cell r="I588">
            <v>275332.999230769</v>
          </cell>
        </row>
        <row r="589">
          <cell r="A589" t="str">
            <v>397DGP</v>
          </cell>
          <cell r="B589" t="str">
            <v>397</v>
          </cell>
          <cell r="D589">
            <v>1471320.94</v>
          </cell>
          <cell r="F589" t="str">
            <v>393ID</v>
          </cell>
          <cell r="G589" t="str">
            <v>393</v>
          </cell>
          <cell r="I589">
            <v>450488.46769230801</v>
          </cell>
        </row>
        <row r="590">
          <cell r="A590" t="str">
            <v>397DGU</v>
          </cell>
          <cell r="B590" t="str">
            <v>397</v>
          </cell>
          <cell r="D590">
            <v>2381433.77</v>
          </cell>
          <cell r="F590" t="str">
            <v>393OR</v>
          </cell>
          <cell r="G590" t="str">
            <v>393</v>
          </cell>
          <cell r="I590">
            <v>2683937.9446153799</v>
          </cell>
        </row>
        <row r="591">
          <cell r="A591" t="str">
            <v>397ID</v>
          </cell>
          <cell r="B591" t="str">
            <v>397</v>
          </cell>
          <cell r="D591">
            <v>6661751.3200000003</v>
          </cell>
          <cell r="F591" t="str">
            <v>393SG</v>
          </cell>
          <cell r="G591" t="str">
            <v>393</v>
          </cell>
          <cell r="I591">
            <v>4193587.4176922999</v>
          </cell>
        </row>
        <row r="592">
          <cell r="A592" t="str">
            <v>397OR</v>
          </cell>
          <cell r="B592" t="str">
            <v>397</v>
          </cell>
          <cell r="D592">
            <v>40697680.380000003</v>
          </cell>
          <cell r="F592" t="str">
            <v>393SO</v>
          </cell>
          <cell r="G592" t="str">
            <v>393</v>
          </cell>
          <cell r="I592">
            <v>328099.21000000002</v>
          </cell>
        </row>
        <row r="593">
          <cell r="A593" t="str">
            <v>397SE</v>
          </cell>
          <cell r="B593" t="str">
            <v>397</v>
          </cell>
          <cell r="D593">
            <v>126614.68</v>
          </cell>
          <cell r="F593" t="str">
            <v>393SSGCT</v>
          </cell>
          <cell r="G593" t="str">
            <v>393</v>
          </cell>
          <cell r="I593">
            <v>53970.76</v>
          </cell>
        </row>
        <row r="594">
          <cell r="A594" t="str">
            <v>397SG</v>
          </cell>
          <cell r="B594" t="str">
            <v>397</v>
          </cell>
          <cell r="D594">
            <v>102117346.73999999</v>
          </cell>
          <cell r="F594" t="str">
            <v>393UT</v>
          </cell>
          <cell r="G594" t="str">
            <v>393</v>
          </cell>
          <cell r="I594">
            <v>3435598.1069230698</v>
          </cell>
        </row>
        <row r="595">
          <cell r="A595" t="str">
            <v>397SO</v>
          </cell>
          <cell r="B595" t="str">
            <v>397</v>
          </cell>
          <cell r="D595">
            <v>57588013.939999998</v>
          </cell>
          <cell r="F595" t="str">
            <v>393WA</v>
          </cell>
          <cell r="G595" t="str">
            <v>393</v>
          </cell>
          <cell r="I595">
            <v>579482.50384615397</v>
          </cell>
        </row>
        <row r="596">
          <cell r="A596" t="str">
            <v>397SSGCH</v>
          </cell>
          <cell r="B596" t="str">
            <v>397</v>
          </cell>
          <cell r="D596">
            <v>619180.43999999994</v>
          </cell>
          <cell r="F596" t="str">
            <v>393WYP</v>
          </cell>
          <cell r="G596" t="str">
            <v>393</v>
          </cell>
          <cell r="I596">
            <v>1054998.67538461</v>
          </cell>
        </row>
        <row r="597">
          <cell r="A597" t="str">
            <v>397SSGCT</v>
          </cell>
          <cell r="B597" t="str">
            <v>397</v>
          </cell>
          <cell r="D597">
            <v>1590.16</v>
          </cell>
          <cell r="F597" t="str">
            <v>393WYU</v>
          </cell>
          <cell r="G597" t="str">
            <v>393</v>
          </cell>
          <cell r="I597">
            <v>99346.826923076995</v>
          </cell>
        </row>
        <row r="598">
          <cell r="A598" t="str">
            <v>397UT</v>
          </cell>
          <cell r="B598" t="str">
            <v>397</v>
          </cell>
          <cell r="D598">
            <v>37610339.649999999</v>
          </cell>
          <cell r="F598" t="str">
            <v>394CA</v>
          </cell>
          <cell r="G598" t="str">
            <v>394</v>
          </cell>
          <cell r="I598">
            <v>745301.61923076899</v>
          </cell>
        </row>
        <row r="599">
          <cell r="A599" t="str">
            <v>397WA</v>
          </cell>
          <cell r="B599" t="str">
            <v>397</v>
          </cell>
          <cell r="D599">
            <v>11487234.43</v>
          </cell>
          <cell r="F599" t="str">
            <v>394DGP</v>
          </cell>
          <cell r="G599" t="str">
            <v>394</v>
          </cell>
          <cell r="I599">
            <v>1355356.6</v>
          </cell>
        </row>
        <row r="600">
          <cell r="A600" t="str">
            <v>397WYP</v>
          </cell>
          <cell r="B600" t="str">
            <v>397</v>
          </cell>
          <cell r="D600">
            <v>19122208.539999999</v>
          </cell>
          <cell r="F600" t="str">
            <v>394DGU</v>
          </cell>
          <cell r="G600" t="str">
            <v>394</v>
          </cell>
          <cell r="I600">
            <v>974874.15307692299</v>
          </cell>
        </row>
        <row r="601">
          <cell r="A601" t="str">
            <v>397WYU</v>
          </cell>
          <cell r="B601" t="str">
            <v>397</v>
          </cell>
          <cell r="D601">
            <v>3416135.09</v>
          </cell>
          <cell r="F601" t="str">
            <v>394ID</v>
          </cell>
          <cell r="G601" t="str">
            <v>394</v>
          </cell>
          <cell r="I601">
            <v>1833258.6969230699</v>
          </cell>
        </row>
        <row r="602">
          <cell r="A602" t="str">
            <v>398CA</v>
          </cell>
          <cell r="B602" t="str">
            <v>398</v>
          </cell>
          <cell r="D602">
            <v>52038.49</v>
          </cell>
          <cell r="F602" t="str">
            <v>394OR</v>
          </cell>
          <cell r="G602" t="str">
            <v>394</v>
          </cell>
          <cell r="I602">
            <v>10293300.9307692</v>
          </cell>
        </row>
        <row r="603">
          <cell r="A603" t="str">
            <v>398CN</v>
          </cell>
          <cell r="B603" t="str">
            <v>398</v>
          </cell>
          <cell r="D603">
            <v>212837.16</v>
          </cell>
          <cell r="F603" t="str">
            <v>394SE</v>
          </cell>
          <cell r="G603" t="str">
            <v>394</v>
          </cell>
          <cell r="I603">
            <v>7106.36</v>
          </cell>
        </row>
        <row r="604">
          <cell r="A604" t="str">
            <v>398ID</v>
          </cell>
          <cell r="B604" t="str">
            <v>398</v>
          </cell>
          <cell r="D604">
            <v>64352.46</v>
          </cell>
          <cell r="F604" t="str">
            <v>394SG</v>
          </cell>
          <cell r="G604" t="str">
            <v>394</v>
          </cell>
          <cell r="I604">
            <v>20932952.904615302</v>
          </cell>
        </row>
        <row r="605">
          <cell r="A605" t="str">
            <v>398OR</v>
          </cell>
          <cell r="B605" t="str">
            <v>398</v>
          </cell>
          <cell r="D605">
            <v>1073546.25</v>
          </cell>
          <cell r="F605" t="str">
            <v>394SO</v>
          </cell>
          <cell r="G605" t="str">
            <v>394</v>
          </cell>
          <cell r="I605">
            <v>3812473.9946153802</v>
          </cell>
        </row>
        <row r="606">
          <cell r="A606" t="str">
            <v>398SE</v>
          </cell>
          <cell r="B606" t="str">
            <v>398</v>
          </cell>
          <cell r="D606">
            <v>1667.75</v>
          </cell>
          <cell r="F606" t="str">
            <v>394SSGCH</v>
          </cell>
          <cell r="G606" t="str">
            <v>394</v>
          </cell>
          <cell r="I606">
            <v>1716277.09692307</v>
          </cell>
        </row>
        <row r="607">
          <cell r="A607" t="str">
            <v>398SG</v>
          </cell>
          <cell r="B607" t="str">
            <v>398</v>
          </cell>
          <cell r="D607">
            <v>1982711.99</v>
          </cell>
          <cell r="F607" t="str">
            <v>394SSGCT</v>
          </cell>
          <cell r="G607" t="str">
            <v>394</v>
          </cell>
          <cell r="I607">
            <v>89913.38</v>
          </cell>
        </row>
        <row r="608">
          <cell r="A608" t="str">
            <v>398SO</v>
          </cell>
          <cell r="B608" t="str">
            <v>398</v>
          </cell>
          <cell r="D608">
            <v>2927007.35</v>
          </cell>
          <cell r="F608" t="str">
            <v>394UT</v>
          </cell>
          <cell r="G608" t="str">
            <v>394</v>
          </cell>
          <cell r="I608">
            <v>12192111.6592307</v>
          </cell>
        </row>
        <row r="609">
          <cell r="A609" t="str">
            <v>398UT</v>
          </cell>
          <cell r="B609" t="str">
            <v>398</v>
          </cell>
          <cell r="D609">
            <v>503216.31</v>
          </cell>
          <cell r="F609" t="str">
            <v>394WA</v>
          </cell>
          <cell r="G609" t="str">
            <v>394</v>
          </cell>
          <cell r="I609">
            <v>2626423.3961538398</v>
          </cell>
        </row>
        <row r="610">
          <cell r="A610" t="str">
            <v>398WA</v>
          </cell>
          <cell r="B610" t="str">
            <v>398</v>
          </cell>
          <cell r="D610">
            <v>201896.47</v>
          </cell>
          <cell r="F610" t="str">
            <v>394WYP</v>
          </cell>
          <cell r="G610" t="str">
            <v>394</v>
          </cell>
          <cell r="I610">
            <v>3834921.35923076</v>
          </cell>
        </row>
        <row r="611">
          <cell r="A611" t="str">
            <v>398WYP</v>
          </cell>
          <cell r="B611" t="str">
            <v>398</v>
          </cell>
          <cell r="D611">
            <v>183569.55</v>
          </cell>
          <cell r="F611" t="str">
            <v>394WYU</v>
          </cell>
          <cell r="G611" t="str">
            <v>394</v>
          </cell>
          <cell r="I611">
            <v>515308.74</v>
          </cell>
        </row>
        <row r="612">
          <cell r="A612" t="str">
            <v>398WYU</v>
          </cell>
          <cell r="B612" t="str">
            <v>398</v>
          </cell>
          <cell r="D612">
            <v>9803.91</v>
          </cell>
          <cell r="F612" t="str">
            <v>395CA</v>
          </cell>
          <cell r="G612" t="str">
            <v>395</v>
          </cell>
          <cell r="I612">
            <v>437175.78384615399</v>
          </cell>
        </row>
        <row r="613">
          <cell r="A613" t="str">
            <v>399SE</v>
          </cell>
          <cell r="B613" t="str">
            <v>399</v>
          </cell>
          <cell r="D613">
            <v>290691312.81999999</v>
          </cell>
          <cell r="F613" t="str">
            <v>395DGP</v>
          </cell>
          <cell r="G613" t="str">
            <v>395</v>
          </cell>
          <cell r="I613">
            <v>1517.68</v>
          </cell>
        </row>
        <row r="614">
          <cell r="A614" t="str">
            <v>DPCA</v>
          </cell>
          <cell r="B614" t="str">
            <v>DP</v>
          </cell>
          <cell r="D614">
            <v>1365808.42</v>
          </cell>
          <cell r="F614" t="str">
            <v>395DGU</v>
          </cell>
          <cell r="G614" t="str">
            <v>395</v>
          </cell>
          <cell r="I614">
            <v>5370.69</v>
          </cell>
        </row>
        <row r="615">
          <cell r="A615" t="str">
            <v>DPID</v>
          </cell>
          <cell r="B615" t="str">
            <v>DP</v>
          </cell>
          <cell r="D615">
            <v>1369499.97</v>
          </cell>
          <cell r="F615" t="str">
            <v>395ID</v>
          </cell>
          <cell r="G615" t="str">
            <v>395</v>
          </cell>
          <cell r="I615">
            <v>1313402.3946153801</v>
          </cell>
        </row>
        <row r="616">
          <cell r="A616" t="str">
            <v>DPOR</v>
          </cell>
          <cell r="B616" t="str">
            <v>DP</v>
          </cell>
          <cell r="D616">
            <v>11650419.689999999</v>
          </cell>
          <cell r="F616" t="str">
            <v>395OR</v>
          </cell>
          <cell r="G616" t="str">
            <v>395</v>
          </cell>
          <cell r="I616">
            <v>9564973.7246153802</v>
          </cell>
        </row>
        <row r="617">
          <cell r="A617" t="str">
            <v>DPUT</v>
          </cell>
          <cell r="B617" t="str">
            <v>DP</v>
          </cell>
          <cell r="D617">
            <v>12469351.539999999</v>
          </cell>
          <cell r="F617" t="str">
            <v>395SE</v>
          </cell>
          <cell r="G617" t="str">
            <v>395</v>
          </cell>
          <cell r="I617">
            <v>7593.35</v>
          </cell>
        </row>
        <row r="618">
          <cell r="A618" t="str">
            <v>DPWA</v>
          </cell>
          <cell r="B618" t="str">
            <v>DP</v>
          </cell>
          <cell r="D618">
            <v>2419843.59</v>
          </cell>
          <cell r="F618" t="str">
            <v>395SG</v>
          </cell>
          <cell r="G618" t="str">
            <v>395</v>
          </cell>
          <cell r="I618">
            <v>6299355.8023076896</v>
          </cell>
        </row>
        <row r="619">
          <cell r="A619" t="str">
            <v>DPWYU</v>
          </cell>
          <cell r="B619" t="str">
            <v>DP</v>
          </cell>
          <cell r="D619">
            <v>5724889.2000000002</v>
          </cell>
          <cell r="F619" t="str">
            <v>395SO</v>
          </cell>
          <cell r="G619" t="str">
            <v>395</v>
          </cell>
          <cell r="I619">
            <v>5394159.9453846104</v>
          </cell>
        </row>
        <row r="620">
          <cell r="A620" t="str">
            <v>GPSO</v>
          </cell>
          <cell r="B620" t="str">
            <v>GP</v>
          </cell>
          <cell r="D620">
            <v>13789707.42</v>
          </cell>
          <cell r="F620" t="str">
            <v>395SSGCH</v>
          </cell>
          <cell r="G620" t="str">
            <v>395</v>
          </cell>
          <cell r="I620">
            <v>253000.61</v>
          </cell>
        </row>
        <row r="621">
          <cell r="A621" t="str">
            <v>OPSG</v>
          </cell>
          <cell r="B621" t="str">
            <v>OP</v>
          </cell>
          <cell r="D621">
            <v>1028.02</v>
          </cell>
          <cell r="F621" t="str">
            <v>395SSGCT</v>
          </cell>
          <cell r="G621" t="str">
            <v>395</v>
          </cell>
          <cell r="I621">
            <v>14021.51</v>
          </cell>
        </row>
        <row r="622">
          <cell r="A622" t="str">
            <v>SPSG</v>
          </cell>
          <cell r="B622" t="str">
            <v>SP</v>
          </cell>
          <cell r="D622">
            <v>17214532.57</v>
          </cell>
          <cell r="F622" t="str">
            <v>395UT</v>
          </cell>
          <cell r="G622" t="str">
            <v>395</v>
          </cell>
          <cell r="I622">
            <v>7245491.1930769198</v>
          </cell>
        </row>
        <row r="623">
          <cell r="A623" t="str">
            <v>TPSG</v>
          </cell>
          <cell r="B623" t="str">
            <v>TP</v>
          </cell>
          <cell r="D623">
            <v>11887119.6</v>
          </cell>
          <cell r="F623" t="str">
            <v>395WA</v>
          </cell>
          <cell r="G623" t="str">
            <v>395</v>
          </cell>
          <cell r="I623">
            <v>1880514.7776923</v>
          </cell>
        </row>
        <row r="624">
          <cell r="A624" t="str">
            <v>143SO</v>
          </cell>
          <cell r="B624" t="str">
            <v>143</v>
          </cell>
          <cell r="D624">
            <v>57045902.364999898</v>
          </cell>
          <cell r="F624" t="str">
            <v>395WYP</v>
          </cell>
          <cell r="G624" t="str">
            <v>395</v>
          </cell>
          <cell r="I624">
            <v>2808383.9269230701</v>
          </cell>
        </row>
        <row r="625">
          <cell r="A625" t="str">
            <v>230SE</v>
          </cell>
          <cell r="B625" t="str">
            <v>230</v>
          </cell>
          <cell r="D625">
            <v>-2533541.69</v>
          </cell>
          <cell r="F625" t="str">
            <v>395WYU</v>
          </cell>
          <cell r="G625" t="str">
            <v>395</v>
          </cell>
          <cell r="I625">
            <v>613805.22153846105</v>
          </cell>
        </row>
        <row r="626">
          <cell r="A626" t="str">
            <v>232DGU</v>
          </cell>
          <cell r="B626" t="str">
            <v>232</v>
          </cell>
          <cell r="D626">
            <v>-85625</v>
          </cell>
          <cell r="F626" t="str">
            <v>396CA</v>
          </cell>
          <cell r="G626" t="str">
            <v>396</v>
          </cell>
          <cell r="I626">
            <v>3852411.7261538398</v>
          </cell>
        </row>
        <row r="627">
          <cell r="A627" t="str">
            <v>232OTHER</v>
          </cell>
          <cell r="B627" t="str">
            <v>232</v>
          </cell>
          <cell r="D627">
            <v>-911.25</v>
          </cell>
          <cell r="F627" t="str">
            <v>396DGP</v>
          </cell>
          <cell r="G627" t="str">
            <v>396</v>
          </cell>
          <cell r="I627">
            <v>845108.12</v>
          </cell>
        </row>
        <row r="628">
          <cell r="A628" t="str">
            <v>232SE</v>
          </cell>
          <cell r="B628" t="str">
            <v>232</v>
          </cell>
          <cell r="D628">
            <v>-3282800.8224999998</v>
          </cell>
          <cell r="F628" t="str">
            <v>396DGU</v>
          </cell>
          <cell r="G628" t="str">
            <v>396</v>
          </cell>
          <cell r="I628">
            <v>1643568.32384615</v>
          </cell>
        </row>
        <row r="629">
          <cell r="A629" t="str">
            <v>232SO</v>
          </cell>
          <cell r="B629" t="str">
            <v>232</v>
          </cell>
          <cell r="D629">
            <v>-4950825.74916666</v>
          </cell>
          <cell r="F629" t="str">
            <v>396ID</v>
          </cell>
          <cell r="G629" t="str">
            <v>396</v>
          </cell>
          <cell r="I629">
            <v>7367586.9507692298</v>
          </cell>
        </row>
        <row r="630">
          <cell r="A630" t="str">
            <v>2533SE</v>
          </cell>
          <cell r="B630" t="str">
            <v>2533</v>
          </cell>
          <cell r="D630">
            <v>-6496179.3416666603</v>
          </cell>
          <cell r="F630" t="str">
            <v>396OR</v>
          </cell>
          <cell r="G630" t="str">
            <v>396</v>
          </cell>
          <cell r="I630">
            <v>30942375.600769199</v>
          </cell>
        </row>
        <row r="631">
          <cell r="A631" t="str">
            <v>254105SE</v>
          </cell>
          <cell r="B631" t="str">
            <v>254105</v>
          </cell>
          <cell r="D631">
            <v>-915681.26500000001</v>
          </cell>
          <cell r="F631" t="str">
            <v>396SE</v>
          </cell>
          <cell r="G631" t="str">
            <v>396</v>
          </cell>
          <cell r="I631">
            <v>56105.039230768998</v>
          </cell>
        </row>
        <row r="632">
          <cell r="A632" t="str">
            <v>41010CA</v>
          </cell>
          <cell r="B632">
            <v>41010</v>
          </cell>
          <cell r="D632">
            <v>101390</v>
          </cell>
          <cell r="F632" t="str">
            <v>396SG</v>
          </cell>
          <cell r="G632" t="str">
            <v>396</v>
          </cell>
          <cell r="I632">
            <v>31569285.4176923</v>
          </cell>
        </row>
        <row r="633">
          <cell r="A633" t="str">
            <v>41010CN</v>
          </cell>
          <cell r="B633">
            <v>41010</v>
          </cell>
          <cell r="D633">
            <v>18276</v>
          </cell>
          <cell r="F633" t="str">
            <v>396SO</v>
          </cell>
          <cell r="G633" t="str">
            <v>396</v>
          </cell>
          <cell r="I633">
            <v>1129012.74</v>
          </cell>
        </row>
        <row r="634">
          <cell r="A634" t="str">
            <v>41010GPS</v>
          </cell>
          <cell r="B634">
            <v>41010</v>
          </cell>
          <cell r="D634">
            <v>36446362</v>
          </cell>
          <cell r="F634" t="str">
            <v>396SSGCH</v>
          </cell>
          <cell r="G634" t="str">
            <v>396</v>
          </cell>
          <cell r="I634">
            <v>999837.19</v>
          </cell>
        </row>
        <row r="635">
          <cell r="A635" t="str">
            <v>41010ID</v>
          </cell>
          <cell r="B635">
            <v>41010</v>
          </cell>
          <cell r="D635">
            <v>36110</v>
          </cell>
          <cell r="F635" t="str">
            <v>396UT</v>
          </cell>
          <cell r="G635" t="str">
            <v>396</v>
          </cell>
          <cell r="I635">
            <v>38041680.506922998</v>
          </cell>
        </row>
        <row r="636">
          <cell r="A636" t="str">
            <v>41010OR</v>
          </cell>
          <cell r="B636">
            <v>41010</v>
          </cell>
          <cell r="D636">
            <v>249502</v>
          </cell>
          <cell r="F636" t="str">
            <v>396WA</v>
          </cell>
          <cell r="G636" t="str">
            <v>396</v>
          </cell>
          <cell r="I636">
            <v>7155123.0876922999</v>
          </cell>
        </row>
        <row r="637">
          <cell r="A637" t="str">
            <v>41010OTHER</v>
          </cell>
          <cell r="B637">
            <v>41010</v>
          </cell>
          <cell r="D637">
            <v>45698882.999999985</v>
          </cell>
          <cell r="F637" t="str">
            <v>396WYP</v>
          </cell>
          <cell r="G637" t="str">
            <v>396</v>
          </cell>
          <cell r="I637">
            <v>10785195.126923</v>
          </cell>
        </row>
        <row r="638">
          <cell r="A638" t="str">
            <v>41010SE</v>
          </cell>
          <cell r="B638">
            <v>41010</v>
          </cell>
          <cell r="D638">
            <v>12803034</v>
          </cell>
          <cell r="F638" t="str">
            <v>396WYU</v>
          </cell>
          <cell r="G638" t="str">
            <v>396</v>
          </cell>
          <cell r="I638">
            <v>2861330.77461538</v>
          </cell>
        </row>
        <row r="639">
          <cell r="A639" t="str">
            <v>41010SG</v>
          </cell>
          <cell r="B639">
            <v>41010</v>
          </cell>
          <cell r="D639">
            <v>58541735</v>
          </cell>
          <cell r="F639" t="str">
            <v>397CA</v>
          </cell>
          <cell r="G639" t="str">
            <v>397</v>
          </cell>
          <cell r="I639">
            <v>2934908.7361538401</v>
          </cell>
        </row>
        <row r="640">
          <cell r="A640" t="str">
            <v>41010SNP</v>
          </cell>
          <cell r="B640">
            <v>41010</v>
          </cell>
          <cell r="D640">
            <v>26092078.999999996</v>
          </cell>
          <cell r="F640" t="str">
            <v>397CN</v>
          </cell>
          <cell r="G640" t="str">
            <v>397</v>
          </cell>
          <cell r="I640">
            <v>2853609.8061538399</v>
          </cell>
        </row>
        <row r="641">
          <cell r="A641" t="str">
            <v>41010SNPD</v>
          </cell>
          <cell r="B641">
            <v>41010</v>
          </cell>
          <cell r="D641">
            <v>986927</v>
          </cell>
          <cell r="F641" t="str">
            <v>397DGP</v>
          </cell>
          <cell r="G641" t="str">
            <v>397</v>
          </cell>
          <cell r="I641">
            <v>1516437.7738461499</v>
          </cell>
        </row>
        <row r="642">
          <cell r="A642" t="str">
            <v>41010SO</v>
          </cell>
          <cell r="B642">
            <v>41010</v>
          </cell>
          <cell r="D642">
            <v>7353797</v>
          </cell>
          <cell r="F642" t="str">
            <v>397DGU</v>
          </cell>
          <cell r="G642" t="str">
            <v>397</v>
          </cell>
          <cell r="I642">
            <v>2409093.2769230702</v>
          </cell>
        </row>
        <row r="643">
          <cell r="A643" t="str">
            <v>41010SSGCH</v>
          </cell>
          <cell r="B643">
            <v>41010</v>
          </cell>
          <cell r="D643">
            <v>37085</v>
          </cell>
          <cell r="F643" t="str">
            <v>397ID</v>
          </cell>
          <cell r="G643" t="str">
            <v>397</v>
          </cell>
          <cell r="I643">
            <v>6594614.5207692301</v>
          </cell>
        </row>
        <row r="644">
          <cell r="A644" t="str">
            <v>41010TAXDEPR</v>
          </cell>
          <cell r="B644">
            <v>41010</v>
          </cell>
          <cell r="D644">
            <v>620182307</v>
          </cell>
          <cell r="F644" t="str">
            <v>397OR</v>
          </cell>
          <cell r="G644" t="str">
            <v>397</v>
          </cell>
          <cell r="I644">
            <v>37294895.929230697</v>
          </cell>
        </row>
        <row r="645">
          <cell r="A645" t="str">
            <v>41010UT</v>
          </cell>
          <cell r="B645">
            <v>41010</v>
          </cell>
          <cell r="D645">
            <v>586910</v>
          </cell>
          <cell r="F645" t="str">
            <v>397SE</v>
          </cell>
          <cell r="G645" t="str">
            <v>397</v>
          </cell>
          <cell r="I645">
            <v>126632.45384615401</v>
          </cell>
        </row>
        <row r="646">
          <cell r="A646" t="str">
            <v>41010WA</v>
          </cell>
          <cell r="B646">
            <v>41010</v>
          </cell>
          <cell r="D646">
            <v>82603</v>
          </cell>
          <cell r="F646" t="str">
            <v>397SG</v>
          </cell>
          <cell r="G646" t="str">
            <v>397</v>
          </cell>
          <cell r="I646">
            <v>96434615.350769207</v>
          </cell>
        </row>
        <row r="647">
          <cell r="A647" t="str">
            <v>41010WYP</v>
          </cell>
          <cell r="B647">
            <v>41010</v>
          </cell>
          <cell r="D647">
            <v>631472</v>
          </cell>
          <cell r="F647" t="str">
            <v>397SO</v>
          </cell>
          <cell r="G647" t="str">
            <v>397</v>
          </cell>
          <cell r="I647">
            <v>56998623.203076899</v>
          </cell>
        </row>
        <row r="648">
          <cell r="A648" t="str">
            <v>41110BADDEBT</v>
          </cell>
          <cell r="B648">
            <v>41110</v>
          </cell>
          <cell r="D648">
            <v>-1670977.0016709999</v>
          </cell>
          <cell r="F648" t="str">
            <v>397SSGCH</v>
          </cell>
          <cell r="G648" t="str">
            <v>397</v>
          </cell>
          <cell r="I648">
            <v>615368.51769230701</v>
          </cell>
        </row>
        <row r="649">
          <cell r="A649" t="str">
            <v>41110CA</v>
          </cell>
          <cell r="B649">
            <v>41110</v>
          </cell>
          <cell r="D649">
            <v>-504634.06999999995</v>
          </cell>
          <cell r="F649" t="str">
            <v>397SSGCT</v>
          </cell>
          <cell r="G649" t="str">
            <v>397</v>
          </cell>
          <cell r="I649">
            <v>1590.16</v>
          </cell>
        </row>
        <row r="650">
          <cell r="A650" t="str">
            <v>41110CIAC</v>
          </cell>
          <cell r="B650">
            <v>41110</v>
          </cell>
          <cell r="D650">
            <v>-14673990</v>
          </cell>
          <cell r="F650" t="str">
            <v>397UT</v>
          </cell>
          <cell r="G650" t="str">
            <v>397</v>
          </cell>
          <cell r="I650">
            <v>35033356.492307603</v>
          </cell>
        </row>
        <row r="651">
          <cell r="A651" t="str">
            <v>41110FERC</v>
          </cell>
          <cell r="B651">
            <v>41110</v>
          </cell>
          <cell r="D651">
            <v>33888.36</v>
          </cell>
          <cell r="F651" t="str">
            <v>397WA</v>
          </cell>
          <cell r="G651" t="str">
            <v>397</v>
          </cell>
          <cell r="I651">
            <v>9861227.3084615301</v>
          </cell>
        </row>
        <row r="652">
          <cell r="A652" t="str">
            <v>41110GPS</v>
          </cell>
          <cell r="B652">
            <v>41110</v>
          </cell>
          <cell r="D652">
            <v>-1739033</v>
          </cell>
          <cell r="F652" t="str">
            <v>397WYP</v>
          </cell>
          <cell r="G652" t="str">
            <v>397</v>
          </cell>
          <cell r="I652">
            <v>17645134.160769202</v>
          </cell>
        </row>
        <row r="653">
          <cell r="A653" t="str">
            <v>41110ID</v>
          </cell>
          <cell r="B653">
            <v>41110</v>
          </cell>
          <cell r="D653">
            <v>-650046.16</v>
          </cell>
          <cell r="F653" t="str">
            <v>397WYU</v>
          </cell>
          <cell r="G653" t="str">
            <v>397</v>
          </cell>
          <cell r="I653">
            <v>3289931.6746153799</v>
          </cell>
        </row>
        <row r="654">
          <cell r="A654" t="str">
            <v>41110OR</v>
          </cell>
          <cell r="B654">
            <v>41110</v>
          </cell>
          <cell r="D654">
            <v>81640.35999999987</v>
          </cell>
          <cell r="F654" t="str">
            <v>398CA</v>
          </cell>
          <cell r="G654" t="str">
            <v>398</v>
          </cell>
          <cell r="I654">
            <v>41376.030769231002</v>
          </cell>
        </row>
        <row r="655">
          <cell r="A655" t="str">
            <v>41110OTHER</v>
          </cell>
          <cell r="B655">
            <v>41110</v>
          </cell>
          <cell r="D655">
            <v>-25698100.869999997</v>
          </cell>
          <cell r="F655" t="str">
            <v>398CN</v>
          </cell>
          <cell r="G655" t="str">
            <v>398</v>
          </cell>
          <cell r="I655">
            <v>212216.94615384599</v>
          </cell>
        </row>
        <row r="656">
          <cell r="A656" t="str">
            <v>41110SCHMDEXP</v>
          </cell>
          <cell r="B656">
            <v>41110</v>
          </cell>
          <cell r="D656">
            <v>-234421709</v>
          </cell>
          <cell r="F656" t="str">
            <v>398DGU</v>
          </cell>
          <cell r="G656" t="str">
            <v>398</v>
          </cell>
          <cell r="I656">
            <v>0</v>
          </cell>
        </row>
        <row r="657">
          <cell r="A657" t="str">
            <v>41110SE</v>
          </cell>
          <cell r="B657">
            <v>41110</v>
          </cell>
          <cell r="D657">
            <v>-9879322</v>
          </cell>
          <cell r="F657" t="str">
            <v>398ID</v>
          </cell>
          <cell r="G657" t="str">
            <v>398</v>
          </cell>
          <cell r="I657">
            <v>64352.46</v>
          </cell>
        </row>
        <row r="658">
          <cell r="A658" t="str">
            <v>41110SG</v>
          </cell>
          <cell r="B658">
            <v>41110</v>
          </cell>
          <cell r="D658">
            <v>-3118792.2500000005</v>
          </cell>
          <cell r="F658" t="str">
            <v>398OR</v>
          </cell>
          <cell r="G658" t="str">
            <v>398</v>
          </cell>
          <cell r="I658">
            <v>701943.21461538505</v>
          </cell>
        </row>
        <row r="659">
          <cell r="A659" t="str">
            <v>41110SGCT</v>
          </cell>
          <cell r="B659">
            <v>41110</v>
          </cell>
          <cell r="D659">
            <v>-425972</v>
          </cell>
          <cell r="F659" t="str">
            <v>398SE</v>
          </cell>
          <cell r="G659" t="str">
            <v>398</v>
          </cell>
          <cell r="I659">
            <v>1667.75</v>
          </cell>
        </row>
        <row r="660">
          <cell r="A660" t="str">
            <v>41110SNP</v>
          </cell>
          <cell r="B660">
            <v>41110</v>
          </cell>
          <cell r="D660">
            <v>-19602856</v>
          </cell>
          <cell r="F660" t="str">
            <v>398SG</v>
          </cell>
          <cell r="G660" t="str">
            <v>398</v>
          </cell>
          <cell r="I660">
            <v>1914977.5092307599</v>
          </cell>
        </row>
        <row r="661">
          <cell r="A661" t="str">
            <v>41110SNPD</v>
          </cell>
          <cell r="B661">
            <v>41110</v>
          </cell>
          <cell r="D661">
            <v>-3627116</v>
          </cell>
          <cell r="F661" t="str">
            <v>398SO</v>
          </cell>
          <cell r="G661" t="str">
            <v>398</v>
          </cell>
          <cell r="I661">
            <v>2953167.2330769198</v>
          </cell>
        </row>
        <row r="662">
          <cell r="A662" t="str">
            <v>41110SO</v>
          </cell>
          <cell r="B662">
            <v>41110</v>
          </cell>
          <cell r="D662">
            <v>-7552138</v>
          </cell>
          <cell r="F662" t="str">
            <v>398UT</v>
          </cell>
          <cell r="G662" t="str">
            <v>398</v>
          </cell>
          <cell r="I662">
            <v>426034.27</v>
          </cell>
        </row>
        <row r="663">
          <cell r="A663" t="str">
            <v>41110SSGCH</v>
          </cell>
          <cell r="B663">
            <v>41110</v>
          </cell>
          <cell r="D663">
            <v>-538368</v>
          </cell>
          <cell r="F663" t="str">
            <v>398WA</v>
          </cell>
          <cell r="G663" t="str">
            <v>398</v>
          </cell>
          <cell r="I663">
            <v>139284.612307692</v>
          </cell>
        </row>
        <row r="664">
          <cell r="A664" t="str">
            <v>41110TROJD</v>
          </cell>
          <cell r="B664">
            <v>41110</v>
          </cell>
          <cell r="D664">
            <v>-5054</v>
          </cell>
          <cell r="F664" t="str">
            <v>398WYP</v>
          </cell>
          <cell r="G664" t="str">
            <v>398</v>
          </cell>
          <cell r="I664">
            <v>180372.39461538501</v>
          </cell>
        </row>
        <row r="665">
          <cell r="A665" t="str">
            <v>41110UT</v>
          </cell>
          <cell r="B665">
            <v>41110</v>
          </cell>
          <cell r="D665">
            <v>-4820648.8500000006</v>
          </cell>
          <cell r="F665" t="str">
            <v>398WYU</v>
          </cell>
          <cell r="G665" t="str">
            <v>398</v>
          </cell>
          <cell r="I665">
            <v>9803.91</v>
          </cell>
        </row>
        <row r="666">
          <cell r="A666" t="str">
            <v>41110WA</v>
          </cell>
          <cell r="B666">
            <v>41110</v>
          </cell>
          <cell r="D666">
            <v>85613.479999999603</v>
          </cell>
          <cell r="F666" t="str">
            <v>399SE</v>
          </cell>
          <cell r="G666" t="str">
            <v>399</v>
          </cell>
          <cell r="I666">
            <v>284116584.50923002</v>
          </cell>
        </row>
        <row r="667">
          <cell r="A667" t="str">
            <v>41110WYP</v>
          </cell>
          <cell r="B667">
            <v>41110</v>
          </cell>
          <cell r="D667">
            <v>1108436.8300000003</v>
          </cell>
          <cell r="F667" t="str">
            <v>DPCA</v>
          </cell>
          <cell r="G667" t="str">
            <v>DP</v>
          </cell>
          <cell r="I667">
            <v>689972.81230769202</v>
          </cell>
        </row>
        <row r="668">
          <cell r="A668" t="str">
            <v>41110WYU</v>
          </cell>
          <cell r="B668">
            <v>41110</v>
          </cell>
          <cell r="D668">
            <v>85776.6</v>
          </cell>
          <cell r="F668" t="str">
            <v>DPID</v>
          </cell>
          <cell r="G668" t="str">
            <v>DP</v>
          </cell>
          <cell r="I668">
            <v>1312274.0030769201</v>
          </cell>
        </row>
        <row r="669">
          <cell r="A669" t="str">
            <v>40910SE</v>
          </cell>
          <cell r="B669" t="str">
            <v>40910</v>
          </cell>
          <cell r="D669">
            <v>-107215</v>
          </cell>
          <cell r="F669" t="str">
            <v>DPOR</v>
          </cell>
          <cell r="G669" t="str">
            <v>DP</v>
          </cell>
          <cell r="I669">
            <v>6091110.1684615295</v>
          </cell>
        </row>
        <row r="670">
          <cell r="A670" t="str">
            <v>40910SG</v>
          </cell>
          <cell r="B670" t="str">
            <v>40910</v>
          </cell>
          <cell r="D670">
            <v>-71942648</v>
          </cell>
          <cell r="F670" t="str">
            <v>DPSG</v>
          </cell>
          <cell r="G670" t="str">
            <v>DP</v>
          </cell>
          <cell r="I670">
            <v>0</v>
          </cell>
        </row>
        <row r="671">
          <cell r="A671" t="str">
            <v>40910SO</v>
          </cell>
          <cell r="B671" t="str">
            <v>40910</v>
          </cell>
          <cell r="D671">
            <v>-36303</v>
          </cell>
          <cell r="F671" t="str">
            <v>DPSNPD</v>
          </cell>
          <cell r="G671" t="str">
            <v>DP</v>
          </cell>
          <cell r="I671">
            <v>0</v>
          </cell>
        </row>
        <row r="672">
          <cell r="A672" t="str">
            <v>40911SG</v>
          </cell>
          <cell r="B672" t="str">
            <v>40911</v>
          </cell>
          <cell r="D672">
            <v>-297808</v>
          </cell>
          <cell r="F672" t="str">
            <v>DPUT</v>
          </cell>
          <cell r="G672" t="str">
            <v>DP</v>
          </cell>
          <cell r="I672">
            <v>8231029.4953846103</v>
          </cell>
        </row>
        <row r="673">
          <cell r="A673" t="str">
            <v>SCHMAPOTHER</v>
          </cell>
          <cell r="B673" t="str">
            <v>SCHMAP</v>
          </cell>
          <cell r="D673">
            <v>303</v>
          </cell>
          <cell r="F673" t="str">
            <v>DPWA</v>
          </cell>
          <cell r="G673" t="str">
            <v>DP</v>
          </cell>
          <cell r="I673">
            <v>1058022.4092307601</v>
          </cell>
        </row>
        <row r="674">
          <cell r="A674" t="str">
            <v>SCHMAPSE</v>
          </cell>
          <cell r="B674" t="str">
            <v>SCHMAP</v>
          </cell>
          <cell r="D674">
            <v>114420</v>
          </cell>
          <cell r="F674" t="str">
            <v>DPWYU</v>
          </cell>
          <cell r="G674" t="str">
            <v>DP</v>
          </cell>
          <cell r="I674">
            <v>4779649.5615384597</v>
          </cell>
        </row>
        <row r="675">
          <cell r="A675" t="str">
            <v>SCHMAPSO</v>
          </cell>
          <cell r="B675" t="str">
            <v>SCHMAP</v>
          </cell>
          <cell r="D675">
            <v>9365366</v>
          </cell>
          <cell r="F675" t="str">
            <v>GPSG</v>
          </cell>
          <cell r="G675" t="str">
            <v>GP</v>
          </cell>
          <cell r="I675">
            <v>-30368.615384615001</v>
          </cell>
        </row>
        <row r="676">
          <cell r="A676" t="str">
            <v>SCHMATBADDEBT</v>
          </cell>
          <cell r="B676" t="str">
            <v>SCHMAT</v>
          </cell>
          <cell r="D676">
            <v>4402986.0044029998</v>
          </cell>
          <cell r="F676" t="str">
            <v>GPSO</v>
          </cell>
          <cell r="G676" t="str">
            <v>GP</v>
          </cell>
          <cell r="I676">
            <v>2583554.5161538399</v>
          </cell>
        </row>
        <row r="677">
          <cell r="A677" t="str">
            <v>SCHMATCA</v>
          </cell>
          <cell r="B677" t="str">
            <v>SCHMAT</v>
          </cell>
          <cell r="D677">
            <v>669834</v>
          </cell>
          <cell r="F677" t="str">
            <v>IPSO</v>
          </cell>
          <cell r="G677" t="str">
            <v>IP</v>
          </cell>
          <cell r="I677">
            <v>0</v>
          </cell>
        </row>
        <row r="678">
          <cell r="A678" t="str">
            <v>SCHMATCIAC</v>
          </cell>
          <cell r="B678" t="str">
            <v>SCHMAT</v>
          </cell>
          <cell r="D678">
            <v>38665618</v>
          </cell>
          <cell r="F678" t="str">
            <v>OPSG</v>
          </cell>
          <cell r="G678" t="str">
            <v>OP</v>
          </cell>
          <cell r="I678">
            <v>-1034637.7630769199</v>
          </cell>
        </row>
        <row r="679">
          <cell r="A679" t="str">
            <v>SCHMATGPS</v>
          </cell>
          <cell r="B679" t="str">
            <v>SCHMAT</v>
          </cell>
          <cell r="D679">
            <v>4582312</v>
          </cell>
          <cell r="F679" t="str">
            <v>SPSG</v>
          </cell>
          <cell r="G679" t="str">
            <v>SP</v>
          </cell>
          <cell r="I679">
            <v>6661823.8899999997</v>
          </cell>
        </row>
        <row r="680">
          <cell r="A680" t="str">
            <v>SCHMATID</v>
          </cell>
          <cell r="B680" t="str">
            <v>SCHMAT</v>
          </cell>
          <cell r="D680">
            <v>207418.99999999997</v>
          </cell>
          <cell r="F680" t="str">
            <v>SPSG-W</v>
          </cell>
          <cell r="G680" t="str">
            <v>SP</v>
          </cell>
          <cell r="I680">
            <v>0</v>
          </cell>
        </row>
        <row r="681">
          <cell r="A681" t="str">
            <v>SCHMATOR</v>
          </cell>
          <cell r="B681" t="str">
            <v>SCHMAT</v>
          </cell>
          <cell r="D681">
            <v>7491514</v>
          </cell>
          <cell r="F681" t="str">
            <v>TPSG</v>
          </cell>
          <cell r="G681" t="str">
            <v>TP</v>
          </cell>
          <cell r="I681">
            <v>111394770.98307601</v>
          </cell>
        </row>
        <row r="682">
          <cell r="A682" t="str">
            <v>SCHMATOTHER</v>
          </cell>
          <cell r="B682" t="str">
            <v>SCHMAT</v>
          </cell>
          <cell r="D682">
            <v>67655235.999999985</v>
          </cell>
          <cell r="F682" t="str">
            <v>TPSG-W</v>
          </cell>
          <cell r="G682" t="str">
            <v>TP</v>
          </cell>
          <cell r="I682">
            <v>0</v>
          </cell>
        </row>
        <row r="683">
          <cell r="A683" t="str">
            <v>SCHMATSCHMDEXP</v>
          </cell>
          <cell r="B683" t="str">
            <v>SCHMAT</v>
          </cell>
          <cell r="D683">
            <v>617695737</v>
          </cell>
          <cell r="F683" t="str">
            <v>143SO</v>
          </cell>
          <cell r="G683" t="str">
            <v>143</v>
          </cell>
          <cell r="I683">
            <v>57045902.364999898</v>
          </cell>
        </row>
        <row r="684">
          <cell r="A684" t="str">
            <v>SCHMATSE</v>
          </cell>
          <cell r="B684" t="str">
            <v>SCHMAT</v>
          </cell>
          <cell r="D684">
            <v>26031777.999999996</v>
          </cell>
          <cell r="F684" t="str">
            <v>230SE</v>
          </cell>
          <cell r="G684" t="str">
            <v>230</v>
          </cell>
          <cell r="I684">
            <v>-2533541.69</v>
          </cell>
        </row>
        <row r="685">
          <cell r="A685" t="str">
            <v>SCHMATSG</v>
          </cell>
          <cell r="B685" t="str">
            <v>SCHMAT</v>
          </cell>
          <cell r="D685">
            <v>5181265</v>
          </cell>
          <cell r="F685" t="str">
            <v>232DGU</v>
          </cell>
          <cell r="G685" t="str">
            <v>232</v>
          </cell>
          <cell r="I685">
            <v>-85625</v>
          </cell>
        </row>
        <row r="686">
          <cell r="A686" t="str">
            <v>SCHMATSGCT</v>
          </cell>
          <cell r="B686" t="str">
            <v>SCHMAT</v>
          </cell>
          <cell r="D686">
            <v>1122425</v>
          </cell>
          <cell r="F686" t="str">
            <v>232OTHER</v>
          </cell>
          <cell r="G686" t="str">
            <v>232</v>
          </cell>
          <cell r="I686">
            <v>-911.25</v>
          </cell>
        </row>
        <row r="687">
          <cell r="A687" t="str">
            <v>SCHMATSNP</v>
          </cell>
          <cell r="B687" t="str">
            <v>SCHMAT</v>
          </cell>
          <cell r="D687">
            <v>51653068</v>
          </cell>
          <cell r="F687" t="str">
            <v>232SE</v>
          </cell>
          <cell r="G687" t="str">
            <v>232</v>
          </cell>
          <cell r="I687">
            <v>-3282800.8224999998</v>
          </cell>
        </row>
        <row r="688">
          <cell r="A688" t="str">
            <v>SCHMATSNPD</v>
          </cell>
          <cell r="B688" t="str">
            <v>SCHMAT</v>
          </cell>
          <cell r="D688">
            <v>9557365</v>
          </cell>
          <cell r="F688" t="str">
            <v>232SG</v>
          </cell>
          <cell r="G688" t="str">
            <v>232</v>
          </cell>
          <cell r="I688">
            <v>0</v>
          </cell>
        </row>
        <row r="689">
          <cell r="A689" t="str">
            <v>SCHMATSO</v>
          </cell>
          <cell r="B689" t="str">
            <v>SCHMAT</v>
          </cell>
          <cell r="D689">
            <v>19899706.000000004</v>
          </cell>
          <cell r="F689" t="str">
            <v>232SO</v>
          </cell>
          <cell r="G689" t="str">
            <v>232</v>
          </cell>
          <cell r="I689">
            <v>-4950825.74916666</v>
          </cell>
        </row>
        <row r="690">
          <cell r="A690" t="str">
            <v>SCHMATTROJD</v>
          </cell>
          <cell r="B690" t="str">
            <v>SCHMAT</v>
          </cell>
          <cell r="D690">
            <v>13316</v>
          </cell>
          <cell r="F690" t="str">
            <v>2533SE</v>
          </cell>
          <cell r="G690" t="str">
            <v>2533</v>
          </cell>
          <cell r="I690">
            <v>-6496179.3416666603</v>
          </cell>
        </row>
        <row r="691">
          <cell r="A691" t="str">
            <v>SCHMATUT</v>
          </cell>
          <cell r="B691" t="str">
            <v>SCHMAT</v>
          </cell>
          <cell r="D691">
            <v>1115120</v>
          </cell>
          <cell r="F691" t="str">
            <v>2533SSECH</v>
          </cell>
          <cell r="G691" t="str">
            <v>2533</v>
          </cell>
          <cell r="I691">
            <v>0</v>
          </cell>
        </row>
        <row r="692">
          <cell r="A692" t="str">
            <v>SCHMATWA</v>
          </cell>
          <cell r="B692" t="str">
            <v>SCHMAT</v>
          </cell>
          <cell r="D692">
            <v>5502705</v>
          </cell>
          <cell r="F692" t="str">
            <v>254105OTHER</v>
          </cell>
          <cell r="G692" t="str">
            <v>254105</v>
          </cell>
          <cell r="I692">
            <v>0</v>
          </cell>
        </row>
        <row r="693">
          <cell r="A693" t="str">
            <v>SCHMATWYP</v>
          </cell>
          <cell r="B693" t="str">
            <v>SCHMAT</v>
          </cell>
          <cell r="D693">
            <v>923479</v>
          </cell>
          <cell r="F693" t="str">
            <v>254105SE</v>
          </cell>
          <cell r="G693" t="str">
            <v>254105</v>
          </cell>
          <cell r="I693">
            <v>-915681.26500000001</v>
          </cell>
        </row>
        <row r="694">
          <cell r="A694" t="str">
            <v>SCHMDPSCHMDEXP</v>
          </cell>
          <cell r="B694" t="str">
            <v>SCHMDP</v>
          </cell>
          <cell r="D694">
            <v>267291</v>
          </cell>
          <cell r="F694" t="str">
            <v>41010CA</v>
          </cell>
          <cell r="G694">
            <v>41010</v>
          </cell>
          <cell r="I694">
            <v>101390</v>
          </cell>
        </row>
        <row r="695">
          <cell r="A695" t="str">
            <v>SCHMDPSE</v>
          </cell>
          <cell r="B695" t="str">
            <v>SCHMDP</v>
          </cell>
          <cell r="D695">
            <v>472272</v>
          </cell>
          <cell r="F695" t="str">
            <v>41010CN</v>
          </cell>
          <cell r="G695">
            <v>41010</v>
          </cell>
          <cell r="I695">
            <v>18276</v>
          </cell>
        </row>
        <row r="696">
          <cell r="A696" t="str">
            <v>SCHMDPSNP</v>
          </cell>
          <cell r="B696" t="str">
            <v>SCHMDP</v>
          </cell>
          <cell r="D696">
            <v>381063</v>
          </cell>
          <cell r="F696" t="str">
            <v>41010GPS</v>
          </cell>
          <cell r="G696">
            <v>41010</v>
          </cell>
          <cell r="I696">
            <v>36446362</v>
          </cell>
        </row>
        <row r="697">
          <cell r="A697" t="str">
            <v>SCHMDPSO</v>
          </cell>
          <cell r="B697" t="str">
            <v>SCHMDP</v>
          </cell>
          <cell r="D697">
            <v>16024752</v>
          </cell>
          <cell r="F697" t="str">
            <v>41010ID</v>
          </cell>
          <cell r="G697">
            <v>41010</v>
          </cell>
          <cell r="I697">
            <v>36110</v>
          </cell>
        </row>
        <row r="698">
          <cell r="A698" t="str">
            <v>SCHMDTCA</v>
          </cell>
          <cell r="B698" t="str">
            <v>SCHMDT</v>
          </cell>
          <cell r="D698">
            <v>267161</v>
          </cell>
          <cell r="F698" t="str">
            <v>41010OR</v>
          </cell>
          <cell r="G698">
            <v>41010</v>
          </cell>
          <cell r="I698">
            <v>249502</v>
          </cell>
        </row>
        <row r="699">
          <cell r="A699" t="str">
            <v>SCHMDTCN</v>
          </cell>
          <cell r="B699" t="str">
            <v>SCHMDT</v>
          </cell>
          <cell r="D699">
            <v>48156</v>
          </cell>
          <cell r="F699" t="str">
            <v>41010OTHER</v>
          </cell>
          <cell r="G699">
            <v>41010</v>
          </cell>
          <cell r="I699">
            <v>45698882.999999985</v>
          </cell>
        </row>
        <row r="700">
          <cell r="A700" t="str">
            <v>SCHMDTGPS</v>
          </cell>
          <cell r="B700" t="str">
            <v>SCHMDT</v>
          </cell>
          <cell r="D700">
            <v>96035313</v>
          </cell>
          <cell r="F700" t="str">
            <v>41010SE</v>
          </cell>
          <cell r="G700">
            <v>41010</v>
          </cell>
          <cell r="I700">
            <v>12803034</v>
          </cell>
        </row>
        <row r="701">
          <cell r="A701" t="str">
            <v>SCHMDTID</v>
          </cell>
          <cell r="B701" t="str">
            <v>SCHMDT</v>
          </cell>
          <cell r="D701">
            <v>95148</v>
          </cell>
          <cell r="F701" t="str">
            <v>41010SG</v>
          </cell>
          <cell r="G701">
            <v>41010</v>
          </cell>
          <cell r="I701">
            <v>58541735</v>
          </cell>
        </row>
        <row r="702">
          <cell r="A702" t="str">
            <v>SCHMDTOR</v>
          </cell>
          <cell r="B702" t="str">
            <v>SCHMDT</v>
          </cell>
          <cell r="D702">
            <v>657429</v>
          </cell>
          <cell r="F702" t="str">
            <v>41010SNP</v>
          </cell>
          <cell r="G702">
            <v>41010</v>
          </cell>
          <cell r="I702">
            <v>26092078.999999996</v>
          </cell>
        </row>
        <row r="703">
          <cell r="A703" t="str">
            <v>SCHMDTOTHER</v>
          </cell>
          <cell r="B703" t="str">
            <v>SCHMDT</v>
          </cell>
          <cell r="D703">
            <v>120415489</v>
          </cell>
          <cell r="F703" t="str">
            <v>41010SNPD</v>
          </cell>
          <cell r="G703">
            <v>41010</v>
          </cell>
          <cell r="I703">
            <v>986927</v>
          </cell>
        </row>
        <row r="704">
          <cell r="A704" t="str">
            <v>SCHMDTSE</v>
          </cell>
          <cell r="B704" t="str">
            <v>SCHMDT</v>
          </cell>
          <cell r="D704">
            <v>33735695</v>
          </cell>
          <cell r="F704" t="str">
            <v>41010SO</v>
          </cell>
          <cell r="G704">
            <v>41010</v>
          </cell>
          <cell r="I704">
            <v>7353797</v>
          </cell>
        </row>
        <row r="705">
          <cell r="A705" t="str">
            <v>SCHMDTSG</v>
          </cell>
          <cell r="B705" t="str">
            <v>SCHMDT</v>
          </cell>
          <cell r="D705">
            <v>154256106.00000006</v>
          </cell>
          <cell r="F705" t="str">
            <v>41010SSGCH</v>
          </cell>
          <cell r="G705">
            <v>41010</v>
          </cell>
          <cell r="I705">
            <v>37085</v>
          </cell>
        </row>
        <row r="706">
          <cell r="A706" t="str">
            <v>SCHMDTSNP</v>
          </cell>
          <cell r="B706" t="str">
            <v>SCHMDT</v>
          </cell>
          <cell r="D706">
            <v>68752021.000000015</v>
          </cell>
          <cell r="F706" t="str">
            <v>41010TAXDEPR</v>
          </cell>
          <cell r="G706">
            <v>41010</v>
          </cell>
          <cell r="I706">
            <v>620182307</v>
          </cell>
        </row>
        <row r="707">
          <cell r="A707" t="str">
            <v>SCHMDTSNPD</v>
          </cell>
          <cell r="B707" t="str">
            <v>SCHMDT</v>
          </cell>
          <cell r="D707">
            <v>2600530</v>
          </cell>
          <cell r="F707" t="str">
            <v>41010UT</v>
          </cell>
          <cell r="G707">
            <v>41010</v>
          </cell>
          <cell r="I707">
            <v>586910</v>
          </cell>
        </row>
        <row r="708">
          <cell r="A708" t="str">
            <v>SCHMDTSO</v>
          </cell>
          <cell r="B708" t="str">
            <v>SCHMDT</v>
          </cell>
          <cell r="D708">
            <v>19377084.000000004</v>
          </cell>
          <cell r="F708" t="str">
            <v>41010WA</v>
          </cell>
          <cell r="G708">
            <v>41010</v>
          </cell>
          <cell r="I708">
            <v>82603</v>
          </cell>
        </row>
        <row r="709">
          <cell r="A709" t="str">
            <v>SCHMDTSSGCH</v>
          </cell>
          <cell r="B709" t="str">
            <v>SCHMDT</v>
          </cell>
          <cell r="D709">
            <v>97718</v>
          </cell>
          <cell r="F709" t="str">
            <v>41010WYP</v>
          </cell>
          <cell r="G709">
            <v>41010</v>
          </cell>
          <cell r="I709">
            <v>631472</v>
          </cell>
        </row>
        <row r="710">
          <cell r="A710" t="str">
            <v>SCHMDTTAXDEPR</v>
          </cell>
          <cell r="B710" t="str">
            <v>SCHMDT</v>
          </cell>
          <cell r="D710">
            <v>1634165916</v>
          </cell>
          <cell r="F710" t="str">
            <v>41110BADDEBT</v>
          </cell>
          <cell r="G710">
            <v>41110</v>
          </cell>
          <cell r="I710">
            <v>-1670977.0016709999</v>
          </cell>
        </row>
        <row r="711">
          <cell r="A711" t="str">
            <v>SCHMDTUT</v>
          </cell>
          <cell r="B711" t="str">
            <v>SCHMDT</v>
          </cell>
          <cell r="D711">
            <v>1546493</v>
          </cell>
          <cell r="F711" t="str">
            <v>41110CA</v>
          </cell>
          <cell r="G711">
            <v>41110</v>
          </cell>
          <cell r="I711">
            <v>-504634.06999999995</v>
          </cell>
        </row>
        <row r="712">
          <cell r="A712" t="str">
            <v>SCHMDTWA</v>
          </cell>
          <cell r="B712" t="str">
            <v>SCHMDT</v>
          </cell>
          <cell r="D712">
            <v>217654</v>
          </cell>
          <cell r="F712" t="str">
            <v>41110CIAC</v>
          </cell>
          <cell r="G712">
            <v>41110</v>
          </cell>
          <cell r="I712">
            <v>-14673990</v>
          </cell>
        </row>
        <row r="713">
          <cell r="A713" t="str">
            <v>SCHMDTWYP</v>
          </cell>
          <cell r="B713" t="str">
            <v>SCHMDT</v>
          </cell>
          <cell r="D713">
            <v>1663914</v>
          </cell>
          <cell r="F713" t="str">
            <v>41110FERC</v>
          </cell>
          <cell r="G713">
            <v>41110</v>
          </cell>
          <cell r="I713">
            <v>33888.36</v>
          </cell>
        </row>
        <row r="714">
          <cell r="A714" t="str">
            <v>403360CA</v>
          </cell>
          <cell r="B714" t="str">
            <v>403360</v>
          </cell>
          <cell r="D714">
            <v>21798.89</v>
          </cell>
          <cell r="F714" t="str">
            <v>41110GPS</v>
          </cell>
          <cell r="G714">
            <v>41110</v>
          </cell>
          <cell r="I714">
            <v>-1739033</v>
          </cell>
        </row>
        <row r="715">
          <cell r="A715" t="str">
            <v>403360ID</v>
          </cell>
          <cell r="B715" t="str">
            <v>403360</v>
          </cell>
          <cell r="D715">
            <v>18208.97</v>
          </cell>
          <cell r="F715" t="str">
            <v>41110ID</v>
          </cell>
          <cell r="G715">
            <v>41110</v>
          </cell>
          <cell r="I715">
            <v>-650046.16</v>
          </cell>
        </row>
        <row r="716">
          <cell r="A716" t="str">
            <v>403360OR</v>
          </cell>
          <cell r="B716" t="str">
            <v>403360</v>
          </cell>
          <cell r="D716">
            <v>70219.03</v>
          </cell>
          <cell r="F716" t="str">
            <v>41110OR</v>
          </cell>
          <cell r="G716">
            <v>41110</v>
          </cell>
          <cell r="I716">
            <v>81640.35999999987</v>
          </cell>
        </row>
        <row r="717">
          <cell r="A717" t="str">
            <v>403360UT</v>
          </cell>
          <cell r="B717" t="str">
            <v>403360</v>
          </cell>
          <cell r="D717">
            <v>140757.29</v>
          </cell>
          <cell r="F717" t="str">
            <v>41110OTHER</v>
          </cell>
          <cell r="G717">
            <v>41110</v>
          </cell>
          <cell r="I717">
            <v>-25698100.869999997</v>
          </cell>
        </row>
        <row r="718">
          <cell r="A718" t="str">
            <v>403360WA</v>
          </cell>
          <cell r="B718" t="str">
            <v>403360</v>
          </cell>
          <cell r="D718">
            <v>4634.21</v>
          </cell>
          <cell r="F718" t="str">
            <v>41110SCHMDEXP</v>
          </cell>
          <cell r="G718">
            <v>41110</v>
          </cell>
          <cell r="I718">
            <v>-234421709</v>
          </cell>
        </row>
        <row r="719">
          <cell r="A719" t="str">
            <v>403360WYP</v>
          </cell>
          <cell r="B719" t="str">
            <v>403360</v>
          </cell>
          <cell r="D719">
            <v>35218.120000000003</v>
          </cell>
          <cell r="F719" t="str">
            <v>41110SE</v>
          </cell>
          <cell r="G719">
            <v>41110</v>
          </cell>
          <cell r="I719">
            <v>-9879322</v>
          </cell>
        </row>
        <row r="720">
          <cell r="A720" t="str">
            <v>403360WYU</v>
          </cell>
          <cell r="B720" t="str">
            <v>403360</v>
          </cell>
          <cell r="D720">
            <v>35092.660000000003</v>
          </cell>
          <cell r="F720" t="str">
            <v>41110SG</v>
          </cell>
          <cell r="G720">
            <v>41110</v>
          </cell>
          <cell r="I720">
            <v>-3118792.2500000005</v>
          </cell>
        </row>
        <row r="721">
          <cell r="A721" t="str">
            <v>403361CA</v>
          </cell>
          <cell r="B721" t="str">
            <v>403361</v>
          </cell>
          <cell r="D721">
            <v>79409.41</v>
          </cell>
          <cell r="F721" t="str">
            <v>41110SGCT</v>
          </cell>
          <cell r="G721">
            <v>41110</v>
          </cell>
          <cell r="I721">
            <v>-425972</v>
          </cell>
        </row>
        <row r="722">
          <cell r="A722" t="str">
            <v>403361ID</v>
          </cell>
          <cell r="B722" t="str">
            <v>403361</v>
          </cell>
          <cell r="D722">
            <v>28401.439999999999</v>
          </cell>
          <cell r="F722" t="str">
            <v>41110SNP</v>
          </cell>
          <cell r="G722">
            <v>41110</v>
          </cell>
          <cell r="I722">
            <v>-19602856</v>
          </cell>
        </row>
        <row r="723">
          <cell r="A723" t="str">
            <v>403361OR</v>
          </cell>
          <cell r="B723" t="str">
            <v>403361</v>
          </cell>
          <cell r="D723">
            <v>304812.45</v>
          </cell>
          <cell r="F723" t="str">
            <v>41110SNPD</v>
          </cell>
          <cell r="G723">
            <v>41110</v>
          </cell>
          <cell r="I723">
            <v>-3627116</v>
          </cell>
        </row>
        <row r="724">
          <cell r="A724" t="str">
            <v>403361UT</v>
          </cell>
          <cell r="B724" t="str">
            <v>403361</v>
          </cell>
          <cell r="D724">
            <v>677495.96</v>
          </cell>
          <cell r="F724" t="str">
            <v>41110SO</v>
          </cell>
          <cell r="G724">
            <v>41110</v>
          </cell>
          <cell r="I724">
            <v>-7552138</v>
          </cell>
        </row>
        <row r="725">
          <cell r="A725" t="str">
            <v>403361WA</v>
          </cell>
          <cell r="B725" t="str">
            <v>403361</v>
          </cell>
          <cell r="D725">
            <v>38752.720000000001</v>
          </cell>
          <cell r="F725" t="str">
            <v>41110SSGCH</v>
          </cell>
          <cell r="G725">
            <v>41110</v>
          </cell>
          <cell r="I725">
            <v>-538368</v>
          </cell>
        </row>
        <row r="726">
          <cell r="A726" t="str">
            <v>403361WYP</v>
          </cell>
          <cell r="B726" t="str">
            <v>403361</v>
          </cell>
          <cell r="D726">
            <v>161836.04999999999</v>
          </cell>
          <cell r="F726" t="str">
            <v>41110TROJD</v>
          </cell>
          <cell r="G726">
            <v>41110</v>
          </cell>
          <cell r="I726">
            <v>-5054</v>
          </cell>
        </row>
        <row r="727">
          <cell r="A727" t="str">
            <v>403361WYU</v>
          </cell>
          <cell r="B727" t="str">
            <v>403361</v>
          </cell>
          <cell r="D727">
            <v>3647.99</v>
          </cell>
          <cell r="F727" t="str">
            <v>41110UT</v>
          </cell>
          <cell r="G727">
            <v>41110</v>
          </cell>
          <cell r="I727">
            <v>-4820648.8500000006</v>
          </cell>
        </row>
        <row r="728">
          <cell r="A728" t="str">
            <v>403362CA</v>
          </cell>
          <cell r="B728" t="str">
            <v>403362</v>
          </cell>
          <cell r="D728">
            <v>545571.63</v>
          </cell>
          <cell r="F728" t="str">
            <v>41110WA</v>
          </cell>
          <cell r="G728">
            <v>41110</v>
          </cell>
          <cell r="I728">
            <v>85613.479999999603</v>
          </cell>
        </row>
        <row r="729">
          <cell r="A729" t="str">
            <v>403362ID</v>
          </cell>
          <cell r="B729" t="str">
            <v>403362</v>
          </cell>
          <cell r="D729">
            <v>662257.9</v>
          </cell>
          <cell r="F729" t="str">
            <v>41110WYP</v>
          </cell>
          <cell r="G729">
            <v>41110</v>
          </cell>
          <cell r="I729">
            <v>1108436.8300000003</v>
          </cell>
        </row>
        <row r="730">
          <cell r="A730" t="str">
            <v>403362OR</v>
          </cell>
          <cell r="B730" t="str">
            <v>403362</v>
          </cell>
          <cell r="D730">
            <v>4401785.67</v>
          </cell>
          <cell r="F730" t="str">
            <v>41110WYU</v>
          </cell>
          <cell r="G730">
            <v>41110</v>
          </cell>
          <cell r="I730">
            <v>85776.6</v>
          </cell>
        </row>
        <row r="731">
          <cell r="A731" t="str">
            <v>403362UT</v>
          </cell>
          <cell r="B731" t="str">
            <v>403362</v>
          </cell>
          <cell r="D731">
            <v>9421242.3599999901</v>
          </cell>
          <cell r="F731" t="str">
            <v>40910SE</v>
          </cell>
          <cell r="G731" t="str">
            <v>40910</v>
          </cell>
          <cell r="I731">
            <v>-107215</v>
          </cell>
        </row>
        <row r="732">
          <cell r="A732" t="str">
            <v>403362WA</v>
          </cell>
          <cell r="B732" t="str">
            <v>403362</v>
          </cell>
          <cell r="D732">
            <v>1015726.03</v>
          </cell>
          <cell r="F732" t="str">
            <v>40910SG</v>
          </cell>
          <cell r="G732" t="str">
            <v>40910</v>
          </cell>
          <cell r="I732">
            <v>-71942648</v>
          </cell>
        </row>
        <row r="733">
          <cell r="A733" t="str">
            <v>403362WYP</v>
          </cell>
          <cell r="B733" t="str">
            <v>403362</v>
          </cell>
          <cell r="D733">
            <v>2464816.2000000002</v>
          </cell>
          <cell r="F733" t="str">
            <v>40910SO</v>
          </cell>
          <cell r="G733" t="str">
            <v>40910</v>
          </cell>
          <cell r="I733">
            <v>-36303</v>
          </cell>
        </row>
        <row r="734">
          <cell r="A734" t="str">
            <v>403362WYU</v>
          </cell>
          <cell r="B734" t="str">
            <v>403362</v>
          </cell>
          <cell r="D734">
            <v>249940.11</v>
          </cell>
          <cell r="F734" t="str">
            <v>40911SG</v>
          </cell>
          <cell r="G734" t="str">
            <v>40911</v>
          </cell>
          <cell r="I734">
            <v>-297808</v>
          </cell>
        </row>
        <row r="735">
          <cell r="A735" t="str">
            <v>403364CA</v>
          </cell>
          <cell r="B735" t="str">
            <v>403364</v>
          </cell>
          <cell r="D735">
            <v>2023074.23</v>
          </cell>
          <cell r="F735" t="str">
            <v>SCHMAPOTHER</v>
          </cell>
          <cell r="G735" t="str">
            <v>SCHMAP</v>
          </cell>
          <cell r="I735">
            <v>303</v>
          </cell>
        </row>
        <row r="736">
          <cell r="A736" t="str">
            <v>403364ID</v>
          </cell>
          <cell r="B736" t="str">
            <v>403364</v>
          </cell>
          <cell r="D736">
            <v>2252898.2799999998</v>
          </cell>
          <cell r="F736" t="str">
            <v>SCHMAPSE</v>
          </cell>
          <cell r="G736" t="str">
            <v>SCHMAP</v>
          </cell>
          <cell r="I736">
            <v>114420</v>
          </cell>
        </row>
        <row r="737">
          <cell r="A737" t="str">
            <v>403364OR</v>
          </cell>
          <cell r="B737" t="str">
            <v>403364</v>
          </cell>
          <cell r="D737">
            <v>12728995.199999999</v>
          </cell>
          <cell r="F737" t="str">
            <v>SCHMAPSO</v>
          </cell>
          <cell r="G737" t="str">
            <v>SCHMAP</v>
          </cell>
          <cell r="I737">
            <v>9365366</v>
          </cell>
        </row>
        <row r="738">
          <cell r="A738" t="str">
            <v>403364UT</v>
          </cell>
          <cell r="B738" t="str">
            <v>403364</v>
          </cell>
          <cell r="D738">
            <v>10879827.5</v>
          </cell>
          <cell r="F738" t="str">
            <v>SCHMATBADDEBT</v>
          </cell>
          <cell r="G738" t="str">
            <v>SCHMAT</v>
          </cell>
          <cell r="I738">
            <v>4402986.0044029998</v>
          </cell>
        </row>
        <row r="739">
          <cell r="A739" t="str">
            <v>403364WA</v>
          </cell>
          <cell r="B739" t="str">
            <v>403364</v>
          </cell>
          <cell r="D739">
            <v>3733375.97</v>
          </cell>
          <cell r="F739" t="str">
            <v>SCHMATCA</v>
          </cell>
          <cell r="G739" t="str">
            <v>SCHMAT</v>
          </cell>
          <cell r="I739">
            <v>669834</v>
          </cell>
        </row>
        <row r="740">
          <cell r="A740" t="str">
            <v>403364WYP</v>
          </cell>
          <cell r="B740" t="str">
            <v>403364</v>
          </cell>
          <cell r="D740">
            <v>3147441.02</v>
          </cell>
          <cell r="F740" t="str">
            <v>SCHMATCIAC</v>
          </cell>
          <cell r="G740" t="str">
            <v>SCHMAT</v>
          </cell>
          <cell r="I740">
            <v>38665618</v>
          </cell>
        </row>
        <row r="741">
          <cell r="A741" t="str">
            <v>403364WYU</v>
          </cell>
          <cell r="B741" t="str">
            <v>403364</v>
          </cell>
          <cell r="D741">
            <v>658679.61</v>
          </cell>
          <cell r="F741" t="str">
            <v>SCHMATGPS</v>
          </cell>
          <cell r="G741" t="str">
            <v>SCHMAT</v>
          </cell>
          <cell r="I741">
            <v>4582312</v>
          </cell>
        </row>
        <row r="742">
          <cell r="A742" t="str">
            <v>403365CA</v>
          </cell>
          <cell r="B742" t="str">
            <v>403365</v>
          </cell>
          <cell r="D742">
            <v>1006964.99</v>
          </cell>
          <cell r="F742" t="str">
            <v>SCHMATID</v>
          </cell>
          <cell r="G742" t="str">
            <v>SCHMAT</v>
          </cell>
          <cell r="I742">
            <v>207418.99999999997</v>
          </cell>
        </row>
        <row r="743">
          <cell r="A743" t="str">
            <v>403365ID</v>
          </cell>
          <cell r="B743" t="str">
            <v>403365</v>
          </cell>
          <cell r="D743">
            <v>982118.24</v>
          </cell>
          <cell r="F743" t="str">
            <v>SCHMATOR</v>
          </cell>
          <cell r="G743" t="str">
            <v>SCHMAT</v>
          </cell>
          <cell r="I743">
            <v>7491514</v>
          </cell>
        </row>
        <row r="744">
          <cell r="A744" t="str">
            <v>403365OR</v>
          </cell>
          <cell r="B744" t="str">
            <v>403365</v>
          </cell>
          <cell r="D744">
            <v>6972300.3399999999</v>
          </cell>
          <cell r="F744" t="str">
            <v>SCHMATOTHER</v>
          </cell>
          <cell r="G744" t="str">
            <v>SCHMAT</v>
          </cell>
          <cell r="I744">
            <v>67655235.999999985</v>
          </cell>
        </row>
        <row r="745">
          <cell r="A745" t="str">
            <v>403365UT</v>
          </cell>
          <cell r="B745" t="str">
            <v>403365</v>
          </cell>
          <cell r="D745">
            <v>6490669.3599999901</v>
          </cell>
          <cell r="F745" t="str">
            <v>SCHMATSCHMDEXP</v>
          </cell>
          <cell r="G745" t="str">
            <v>SCHMAT</v>
          </cell>
          <cell r="I745">
            <v>617695737</v>
          </cell>
        </row>
        <row r="746">
          <cell r="A746" t="str">
            <v>403365WA</v>
          </cell>
          <cell r="B746" t="str">
            <v>403365</v>
          </cell>
          <cell r="D746">
            <v>1695377.59</v>
          </cell>
          <cell r="F746" t="str">
            <v>SCHMATSE</v>
          </cell>
          <cell r="G746" t="str">
            <v>SCHMAT</v>
          </cell>
          <cell r="I746">
            <v>26031777.999999996</v>
          </cell>
        </row>
        <row r="747">
          <cell r="A747" t="str">
            <v>403365WYP</v>
          </cell>
          <cell r="B747" t="str">
            <v>403365</v>
          </cell>
          <cell r="D747">
            <v>2218757.48</v>
          </cell>
          <cell r="F747" t="str">
            <v>SCHMATSG</v>
          </cell>
          <cell r="G747" t="str">
            <v>SCHMAT</v>
          </cell>
          <cell r="I747">
            <v>5181265</v>
          </cell>
        </row>
        <row r="748">
          <cell r="A748" t="str">
            <v>403365WYU</v>
          </cell>
          <cell r="B748" t="str">
            <v>403365</v>
          </cell>
          <cell r="D748">
            <v>299044.98</v>
          </cell>
          <cell r="F748" t="str">
            <v>SCHMATSGCT</v>
          </cell>
          <cell r="G748" t="str">
            <v>SCHMAT</v>
          </cell>
          <cell r="I748">
            <v>1122425</v>
          </cell>
        </row>
        <row r="749">
          <cell r="A749" t="str">
            <v>403366CA</v>
          </cell>
          <cell r="B749" t="str">
            <v>403366</v>
          </cell>
          <cell r="D749">
            <v>460930.97</v>
          </cell>
          <cell r="F749" t="str">
            <v>SCHMATSNP</v>
          </cell>
          <cell r="G749" t="str">
            <v>SCHMAT</v>
          </cell>
          <cell r="I749">
            <v>51653068</v>
          </cell>
        </row>
        <row r="750">
          <cell r="A750" t="str">
            <v>403366ID</v>
          </cell>
          <cell r="B750" t="str">
            <v>403366</v>
          </cell>
          <cell r="D750">
            <v>168727.22</v>
          </cell>
          <cell r="F750" t="str">
            <v>SCHMATSNPD</v>
          </cell>
          <cell r="G750" t="str">
            <v>SCHMAT</v>
          </cell>
          <cell r="I750">
            <v>9557365</v>
          </cell>
        </row>
        <row r="751">
          <cell r="A751" t="str">
            <v>403366OR</v>
          </cell>
          <cell r="B751" t="str">
            <v>403366</v>
          </cell>
          <cell r="D751">
            <v>2170943.2000000002</v>
          </cell>
          <cell r="F751" t="str">
            <v>SCHMATSO</v>
          </cell>
          <cell r="G751" t="str">
            <v>SCHMAT</v>
          </cell>
          <cell r="I751">
            <v>19899706.000000004</v>
          </cell>
        </row>
        <row r="752">
          <cell r="A752" t="str">
            <v>403366UT</v>
          </cell>
          <cell r="B752" t="str">
            <v>403366</v>
          </cell>
          <cell r="D752">
            <v>3802316.88</v>
          </cell>
          <cell r="F752" t="str">
            <v>SCHMATTROJD</v>
          </cell>
          <cell r="G752" t="str">
            <v>SCHMAT</v>
          </cell>
          <cell r="I752">
            <v>13316</v>
          </cell>
        </row>
        <row r="753">
          <cell r="A753" t="str">
            <v>403366WA</v>
          </cell>
          <cell r="B753" t="str">
            <v>403366</v>
          </cell>
          <cell r="D753">
            <v>698579.24</v>
          </cell>
          <cell r="F753" t="str">
            <v>SCHMATUT</v>
          </cell>
          <cell r="G753" t="str">
            <v>SCHMAT</v>
          </cell>
          <cell r="I753">
            <v>1115120</v>
          </cell>
        </row>
        <row r="754">
          <cell r="A754" t="str">
            <v>403366WYP</v>
          </cell>
          <cell r="B754" t="str">
            <v>403366</v>
          </cell>
          <cell r="D754">
            <v>518851</v>
          </cell>
          <cell r="F754" t="str">
            <v>SCHMATWA</v>
          </cell>
          <cell r="G754" t="str">
            <v>SCHMAT</v>
          </cell>
          <cell r="I754">
            <v>5502705</v>
          </cell>
        </row>
        <row r="755">
          <cell r="A755" t="str">
            <v>403366WYU</v>
          </cell>
          <cell r="B755" t="str">
            <v>403366</v>
          </cell>
          <cell r="D755">
            <v>147449.31</v>
          </cell>
          <cell r="F755" t="str">
            <v>SCHMATWYP</v>
          </cell>
          <cell r="G755" t="str">
            <v>SCHMAT</v>
          </cell>
          <cell r="I755">
            <v>923479</v>
          </cell>
        </row>
        <row r="756">
          <cell r="A756" t="str">
            <v>403367CA</v>
          </cell>
          <cell r="B756" t="str">
            <v>403367</v>
          </cell>
          <cell r="D756">
            <v>410190.5</v>
          </cell>
          <cell r="F756" t="str">
            <v>SCHMDPSCHMDEXP</v>
          </cell>
          <cell r="G756" t="str">
            <v>SCHMDP</v>
          </cell>
          <cell r="I756">
            <v>267291</v>
          </cell>
        </row>
        <row r="757">
          <cell r="A757" t="str">
            <v>403367ID</v>
          </cell>
          <cell r="B757" t="str">
            <v>403367</v>
          </cell>
          <cell r="D757">
            <v>492426.86</v>
          </cell>
          <cell r="F757" t="str">
            <v>SCHMDPSE</v>
          </cell>
          <cell r="G757" t="str">
            <v>SCHMDP</v>
          </cell>
          <cell r="I757">
            <v>472272</v>
          </cell>
        </row>
        <row r="758">
          <cell r="A758" t="str">
            <v>403367OR</v>
          </cell>
          <cell r="B758" t="str">
            <v>403367</v>
          </cell>
          <cell r="D758">
            <v>3778167.1399999899</v>
          </cell>
          <cell r="F758" t="str">
            <v>SCHMDPSNP</v>
          </cell>
          <cell r="G758" t="str">
            <v>SCHMDP</v>
          </cell>
          <cell r="I758">
            <v>381063</v>
          </cell>
        </row>
        <row r="759">
          <cell r="A759" t="str">
            <v>403367UT</v>
          </cell>
          <cell r="B759" t="str">
            <v>403367</v>
          </cell>
          <cell r="D759">
            <v>10812382.9599999</v>
          </cell>
          <cell r="F759" t="str">
            <v>SCHMDPSO</v>
          </cell>
          <cell r="G759" t="str">
            <v>SCHMDP</v>
          </cell>
          <cell r="I759">
            <v>16024752</v>
          </cell>
        </row>
        <row r="760">
          <cell r="A760" t="str">
            <v>403367WA</v>
          </cell>
          <cell r="B760" t="str">
            <v>403367</v>
          </cell>
          <cell r="D760">
            <v>634820.81000000006</v>
          </cell>
          <cell r="F760" t="str">
            <v>SCHMDTCA</v>
          </cell>
          <cell r="G760" t="str">
            <v>SCHMDT</v>
          </cell>
          <cell r="I760">
            <v>267161</v>
          </cell>
        </row>
        <row r="761">
          <cell r="A761" t="str">
            <v>403367WYP</v>
          </cell>
          <cell r="B761" t="str">
            <v>403367</v>
          </cell>
          <cell r="D761">
            <v>1088653.8</v>
          </cell>
          <cell r="F761" t="str">
            <v>SCHMDTCN</v>
          </cell>
          <cell r="G761" t="str">
            <v>SCHMDT</v>
          </cell>
          <cell r="I761">
            <v>48156</v>
          </cell>
        </row>
        <row r="762">
          <cell r="A762" t="str">
            <v>403367WYU</v>
          </cell>
          <cell r="B762" t="str">
            <v>403367</v>
          </cell>
          <cell r="D762">
            <v>569823.5</v>
          </cell>
          <cell r="F762" t="str">
            <v>SCHMDTGPS</v>
          </cell>
          <cell r="G762" t="str">
            <v>SCHMDT</v>
          </cell>
          <cell r="I762">
            <v>96035313</v>
          </cell>
        </row>
        <row r="763">
          <cell r="A763" t="str">
            <v>403368CA</v>
          </cell>
          <cell r="B763" t="str">
            <v>403368</v>
          </cell>
          <cell r="D763">
            <v>1194792.0900000001</v>
          </cell>
          <cell r="F763" t="str">
            <v>SCHMDTID</v>
          </cell>
          <cell r="G763" t="str">
            <v>SCHMDT</v>
          </cell>
          <cell r="I763">
            <v>95148</v>
          </cell>
        </row>
        <row r="764">
          <cell r="A764" t="str">
            <v>403368ID</v>
          </cell>
          <cell r="B764" t="str">
            <v>403368</v>
          </cell>
          <cell r="D764">
            <v>1503985.51</v>
          </cell>
          <cell r="F764" t="str">
            <v>SCHMDTOR</v>
          </cell>
          <cell r="G764" t="str">
            <v>SCHMDT</v>
          </cell>
          <cell r="I764">
            <v>657429</v>
          </cell>
        </row>
        <row r="765">
          <cell r="A765" t="str">
            <v>403368OR</v>
          </cell>
          <cell r="B765" t="str">
            <v>403368</v>
          </cell>
          <cell r="D765">
            <v>11184263.6399999</v>
          </cell>
          <cell r="F765" t="str">
            <v>SCHMDTOTHER</v>
          </cell>
          <cell r="G765" t="str">
            <v>SCHMDT</v>
          </cell>
          <cell r="I765">
            <v>120415489</v>
          </cell>
        </row>
        <row r="766">
          <cell r="A766" t="str">
            <v>403368UT</v>
          </cell>
          <cell r="B766" t="str">
            <v>403368</v>
          </cell>
          <cell r="D766">
            <v>8781743.1899999995</v>
          </cell>
          <cell r="F766" t="str">
            <v>SCHMDTSE</v>
          </cell>
          <cell r="G766" t="str">
            <v>SCHMDT</v>
          </cell>
          <cell r="I766">
            <v>33735695</v>
          </cell>
        </row>
        <row r="767">
          <cell r="A767" t="str">
            <v>403368WA</v>
          </cell>
          <cell r="B767" t="str">
            <v>403368</v>
          </cell>
          <cell r="D767">
            <v>2808096.69</v>
          </cell>
          <cell r="F767" t="str">
            <v>SCHMDTSG</v>
          </cell>
          <cell r="G767" t="str">
            <v>SCHMDT</v>
          </cell>
          <cell r="I767">
            <v>154256106.00000006</v>
          </cell>
        </row>
        <row r="768">
          <cell r="A768" t="str">
            <v>403368WYP</v>
          </cell>
          <cell r="B768" t="str">
            <v>403368</v>
          </cell>
          <cell r="D768">
            <v>2415251.16</v>
          </cell>
          <cell r="F768" t="str">
            <v>SCHMDTSNP</v>
          </cell>
          <cell r="G768" t="str">
            <v>SCHMDT</v>
          </cell>
          <cell r="I768">
            <v>68752021.000000015</v>
          </cell>
        </row>
        <row r="769">
          <cell r="A769" t="str">
            <v>403368WYU</v>
          </cell>
          <cell r="B769" t="str">
            <v>403368</v>
          </cell>
          <cell r="D769">
            <v>383163.91</v>
          </cell>
          <cell r="F769" t="str">
            <v>SCHMDTSNPD</v>
          </cell>
          <cell r="G769" t="str">
            <v>SCHMDT</v>
          </cell>
          <cell r="I769">
            <v>2600530</v>
          </cell>
        </row>
        <row r="770">
          <cell r="A770" t="str">
            <v>403369CA</v>
          </cell>
          <cell r="B770" t="str">
            <v>403369</v>
          </cell>
          <cell r="D770">
            <v>411769.91</v>
          </cell>
          <cell r="F770" t="str">
            <v>SCHMDTSO</v>
          </cell>
          <cell r="G770" t="str">
            <v>SCHMDT</v>
          </cell>
          <cell r="I770">
            <v>19377084.000000004</v>
          </cell>
        </row>
        <row r="771">
          <cell r="A771" t="str">
            <v>403369ID</v>
          </cell>
          <cell r="B771" t="str">
            <v>403369</v>
          </cell>
          <cell r="D771">
            <v>564951.24</v>
          </cell>
          <cell r="F771" t="str">
            <v>SCHMDTSSGCH</v>
          </cell>
          <cell r="G771" t="str">
            <v>SCHMDT</v>
          </cell>
          <cell r="I771">
            <v>97718</v>
          </cell>
        </row>
        <row r="772">
          <cell r="A772" t="str">
            <v>403369OR</v>
          </cell>
          <cell r="B772" t="str">
            <v>403369</v>
          </cell>
          <cell r="D772">
            <v>4557499.7999999896</v>
          </cell>
          <cell r="F772" t="str">
            <v>SCHMDTTAXDEPR</v>
          </cell>
          <cell r="G772" t="str">
            <v>SCHMDT</v>
          </cell>
          <cell r="I772">
            <v>1634165916</v>
          </cell>
        </row>
        <row r="773">
          <cell r="A773" t="str">
            <v>403369UT</v>
          </cell>
          <cell r="B773" t="str">
            <v>403369</v>
          </cell>
          <cell r="D773">
            <v>4014002.5</v>
          </cell>
          <cell r="F773" t="str">
            <v>SCHMDTUT</v>
          </cell>
          <cell r="G773" t="str">
            <v>SCHMDT</v>
          </cell>
          <cell r="I773">
            <v>1546493</v>
          </cell>
        </row>
        <row r="774">
          <cell r="A774" t="str">
            <v>403369WA</v>
          </cell>
          <cell r="B774" t="str">
            <v>403369</v>
          </cell>
          <cell r="D774">
            <v>1246953.54</v>
          </cell>
          <cell r="F774" t="str">
            <v>SCHMDTWA</v>
          </cell>
          <cell r="G774" t="str">
            <v>SCHMDT</v>
          </cell>
          <cell r="I774">
            <v>217654</v>
          </cell>
        </row>
        <row r="775">
          <cell r="A775" t="str">
            <v>403369WYP</v>
          </cell>
          <cell r="B775" t="str">
            <v>403369</v>
          </cell>
          <cell r="D775">
            <v>974059.52000000002</v>
          </cell>
          <cell r="F775" t="str">
            <v>SCHMDTWYP</v>
          </cell>
          <cell r="G775" t="str">
            <v>SCHMDT</v>
          </cell>
          <cell r="I775">
            <v>1663914</v>
          </cell>
        </row>
        <row r="776">
          <cell r="A776" t="str">
            <v>403369WYU</v>
          </cell>
          <cell r="B776" t="str">
            <v>403369</v>
          </cell>
          <cell r="D776">
            <v>267093.45</v>
          </cell>
          <cell r="F776" t="str">
            <v>403360CA</v>
          </cell>
          <cell r="G776" t="str">
            <v>403360</v>
          </cell>
          <cell r="I776">
            <v>21798.89</v>
          </cell>
        </row>
        <row r="777">
          <cell r="A777" t="str">
            <v>403370CA</v>
          </cell>
          <cell r="B777" t="str">
            <v>403370</v>
          </cell>
          <cell r="D777">
            <v>178768.98</v>
          </cell>
          <cell r="F777" t="str">
            <v>403360ID</v>
          </cell>
          <cell r="G777" t="str">
            <v>403360</v>
          </cell>
          <cell r="I777">
            <v>18208.97</v>
          </cell>
        </row>
        <row r="778">
          <cell r="A778" t="str">
            <v>403370ID</v>
          </cell>
          <cell r="B778" t="str">
            <v>403370</v>
          </cell>
          <cell r="D778">
            <v>447486.03</v>
          </cell>
          <cell r="F778" t="str">
            <v>403360OR</v>
          </cell>
          <cell r="G778" t="str">
            <v>403360</v>
          </cell>
          <cell r="I778">
            <v>70219.03</v>
          </cell>
        </row>
        <row r="779">
          <cell r="A779" t="str">
            <v>403370OR</v>
          </cell>
          <cell r="B779" t="str">
            <v>403370</v>
          </cell>
          <cell r="D779">
            <v>2173646.96</v>
          </cell>
          <cell r="F779" t="str">
            <v>403360UT</v>
          </cell>
          <cell r="G779" t="str">
            <v>403360</v>
          </cell>
          <cell r="I779">
            <v>140757.29</v>
          </cell>
        </row>
        <row r="780">
          <cell r="A780" t="str">
            <v>403370UT</v>
          </cell>
          <cell r="B780" t="str">
            <v>403370</v>
          </cell>
          <cell r="D780">
            <v>2366215.16</v>
          </cell>
          <cell r="F780" t="str">
            <v>403360WA</v>
          </cell>
          <cell r="G780" t="str">
            <v>403360</v>
          </cell>
          <cell r="I780">
            <v>4634.21</v>
          </cell>
        </row>
        <row r="781">
          <cell r="A781" t="str">
            <v>403370WA</v>
          </cell>
          <cell r="B781" t="str">
            <v>403370</v>
          </cell>
          <cell r="D781">
            <v>493976.78</v>
          </cell>
          <cell r="F781" t="str">
            <v>403360WYP</v>
          </cell>
          <cell r="G781" t="str">
            <v>403360</v>
          </cell>
          <cell r="I781">
            <v>35218.120000000003</v>
          </cell>
        </row>
        <row r="782">
          <cell r="A782" t="str">
            <v>403370WYP</v>
          </cell>
          <cell r="B782" t="str">
            <v>403370</v>
          </cell>
          <cell r="D782">
            <v>422825.63</v>
          </cell>
          <cell r="F782" t="str">
            <v>403360WYU</v>
          </cell>
          <cell r="G782" t="str">
            <v>403360</v>
          </cell>
          <cell r="I782">
            <v>35092.660000000003</v>
          </cell>
        </row>
        <row r="783">
          <cell r="A783" t="str">
            <v>403370WYU</v>
          </cell>
          <cell r="B783" t="str">
            <v>403370</v>
          </cell>
          <cell r="D783">
            <v>85640.93</v>
          </cell>
          <cell r="F783" t="str">
            <v>403361CA</v>
          </cell>
          <cell r="G783" t="str">
            <v>403361</v>
          </cell>
          <cell r="I783">
            <v>79409.41</v>
          </cell>
        </row>
        <row r="784">
          <cell r="A784" t="str">
            <v>403371CA</v>
          </cell>
          <cell r="B784" t="str">
            <v>403371</v>
          </cell>
          <cell r="D784">
            <v>13024.9</v>
          </cell>
          <cell r="F784" t="str">
            <v>403361ID</v>
          </cell>
          <cell r="G784" t="str">
            <v>403361</v>
          </cell>
          <cell r="I784">
            <v>28401.439999999999</v>
          </cell>
        </row>
        <row r="785">
          <cell r="A785" t="str">
            <v>403371ID</v>
          </cell>
          <cell r="B785" t="str">
            <v>403371</v>
          </cell>
          <cell r="D785">
            <v>7753.59</v>
          </cell>
          <cell r="F785" t="str">
            <v>403361OR</v>
          </cell>
          <cell r="G785" t="str">
            <v>403361</v>
          </cell>
          <cell r="I785">
            <v>304812.45</v>
          </cell>
        </row>
        <row r="786">
          <cell r="A786" t="str">
            <v>403371OR</v>
          </cell>
          <cell r="B786" t="str">
            <v>403371</v>
          </cell>
          <cell r="D786">
            <v>118612.28</v>
          </cell>
          <cell r="F786" t="str">
            <v>403361UT</v>
          </cell>
          <cell r="G786" t="str">
            <v>403361</v>
          </cell>
          <cell r="I786">
            <v>677495.96</v>
          </cell>
        </row>
        <row r="787">
          <cell r="A787" t="str">
            <v>403371UT</v>
          </cell>
          <cell r="B787" t="str">
            <v>403371</v>
          </cell>
          <cell r="D787">
            <v>270283.58</v>
          </cell>
          <cell r="F787" t="str">
            <v>403361WA</v>
          </cell>
          <cell r="G787" t="str">
            <v>403361</v>
          </cell>
          <cell r="I787">
            <v>38752.720000000001</v>
          </cell>
        </row>
        <row r="788">
          <cell r="A788" t="str">
            <v>403371WA</v>
          </cell>
          <cell r="B788" t="str">
            <v>403371</v>
          </cell>
          <cell r="D788">
            <v>19323.87</v>
          </cell>
          <cell r="F788" t="str">
            <v>403361WYP</v>
          </cell>
          <cell r="G788" t="str">
            <v>403361</v>
          </cell>
          <cell r="I788">
            <v>161836.04999999999</v>
          </cell>
        </row>
        <row r="789">
          <cell r="A789" t="str">
            <v>403371WYP</v>
          </cell>
          <cell r="B789" t="str">
            <v>403371</v>
          </cell>
          <cell r="D789">
            <v>46641.75</v>
          </cell>
          <cell r="F789" t="str">
            <v>403361WYU</v>
          </cell>
          <cell r="G789" t="str">
            <v>403361</v>
          </cell>
          <cell r="I789">
            <v>3647.99</v>
          </cell>
        </row>
        <row r="790">
          <cell r="A790" t="str">
            <v>403371WYU</v>
          </cell>
          <cell r="B790" t="str">
            <v>403371</v>
          </cell>
          <cell r="D790">
            <v>8865.4599999999991</v>
          </cell>
          <cell r="F790" t="str">
            <v>403362CA</v>
          </cell>
          <cell r="G790" t="str">
            <v>403362</v>
          </cell>
          <cell r="I790">
            <v>545571.63</v>
          </cell>
        </row>
        <row r="791">
          <cell r="A791" t="str">
            <v>403373CA</v>
          </cell>
          <cell r="B791" t="str">
            <v>403373</v>
          </cell>
          <cell r="D791">
            <v>20339.939999999999</v>
          </cell>
          <cell r="F791" t="str">
            <v>403362ID</v>
          </cell>
          <cell r="G791" t="str">
            <v>403362</v>
          </cell>
          <cell r="I791">
            <v>662257.9</v>
          </cell>
        </row>
        <row r="792">
          <cell r="A792" t="str">
            <v>403373ID</v>
          </cell>
          <cell r="B792" t="str">
            <v>403373</v>
          </cell>
          <cell r="D792">
            <v>29634.76</v>
          </cell>
          <cell r="F792" t="str">
            <v>403362OR</v>
          </cell>
          <cell r="G792" t="str">
            <v>403362</v>
          </cell>
          <cell r="I792">
            <v>4401785.67</v>
          </cell>
        </row>
        <row r="793">
          <cell r="A793" t="str">
            <v>403373OR</v>
          </cell>
          <cell r="B793" t="str">
            <v>403373</v>
          </cell>
          <cell r="D793">
            <v>671060.16</v>
          </cell>
          <cell r="F793" t="str">
            <v>403362UT</v>
          </cell>
          <cell r="G793" t="str">
            <v>403362</v>
          </cell>
          <cell r="I793">
            <v>9421242.3599999901</v>
          </cell>
        </row>
        <row r="794">
          <cell r="A794" t="str">
            <v>403373UT</v>
          </cell>
          <cell r="B794" t="str">
            <v>403373</v>
          </cell>
          <cell r="D794">
            <v>1027598.91</v>
          </cell>
          <cell r="F794" t="str">
            <v>403362WA</v>
          </cell>
          <cell r="G794" t="str">
            <v>403362</v>
          </cell>
          <cell r="I794">
            <v>1015726.03</v>
          </cell>
        </row>
        <row r="795">
          <cell r="A795" t="str">
            <v>403373WA</v>
          </cell>
          <cell r="B795" t="str">
            <v>403373</v>
          </cell>
          <cell r="D795">
            <v>125539.1</v>
          </cell>
          <cell r="F795" t="str">
            <v>403362WYP</v>
          </cell>
          <cell r="G795" t="str">
            <v>403362</v>
          </cell>
          <cell r="I795">
            <v>2464816.2000000002</v>
          </cell>
        </row>
        <row r="796">
          <cell r="A796" t="str">
            <v>403373WYP</v>
          </cell>
          <cell r="B796" t="str">
            <v>403373</v>
          </cell>
          <cell r="D796">
            <v>213888.06</v>
          </cell>
          <cell r="F796" t="str">
            <v>403362WYU</v>
          </cell>
          <cell r="G796" t="str">
            <v>403362</v>
          </cell>
          <cell r="I796">
            <v>249940.11</v>
          </cell>
        </row>
        <row r="797">
          <cell r="A797" t="str">
            <v>403373WYU</v>
          </cell>
          <cell r="B797" t="str">
            <v>403373</v>
          </cell>
          <cell r="D797">
            <v>62243.38</v>
          </cell>
          <cell r="F797" t="str">
            <v>403364CA</v>
          </cell>
          <cell r="G797" t="str">
            <v>403364</v>
          </cell>
          <cell r="I797">
            <v>2023074.23</v>
          </cell>
        </row>
        <row r="798">
          <cell r="A798" t="str">
            <v>403GPCA</v>
          </cell>
          <cell r="B798" t="str">
            <v>403GP</v>
          </cell>
          <cell r="D798">
            <v>248579.79</v>
          </cell>
          <cell r="F798" t="str">
            <v>403364ID</v>
          </cell>
          <cell r="G798" t="str">
            <v>403364</v>
          </cell>
          <cell r="I798">
            <v>2252898.2799999998</v>
          </cell>
        </row>
        <row r="799">
          <cell r="A799" t="str">
            <v>403GPCN</v>
          </cell>
          <cell r="B799" t="str">
            <v>403GP</v>
          </cell>
          <cell r="D799">
            <v>1703491.05</v>
          </cell>
          <cell r="F799" t="str">
            <v>403364OR</v>
          </cell>
          <cell r="G799" t="str">
            <v>403364</v>
          </cell>
          <cell r="I799">
            <v>12728995.199999999</v>
          </cell>
        </row>
        <row r="800">
          <cell r="A800" t="str">
            <v>403GPDGP</v>
          </cell>
          <cell r="B800" t="str">
            <v>403GP</v>
          </cell>
          <cell r="D800">
            <v>172628.35</v>
          </cell>
          <cell r="F800" t="str">
            <v>403364UT</v>
          </cell>
          <cell r="G800" t="str">
            <v>403364</v>
          </cell>
          <cell r="I800">
            <v>10879827.5</v>
          </cell>
        </row>
        <row r="801">
          <cell r="A801" t="str">
            <v>403GPDGU</v>
          </cell>
          <cell r="B801" t="str">
            <v>403GP</v>
          </cell>
          <cell r="D801">
            <v>220729.63</v>
          </cell>
          <cell r="F801" t="str">
            <v>403364WA</v>
          </cell>
          <cell r="G801" t="str">
            <v>403364</v>
          </cell>
          <cell r="I801">
            <v>3733375.97</v>
          </cell>
        </row>
        <row r="802">
          <cell r="A802" t="str">
            <v>403GPID</v>
          </cell>
          <cell r="B802" t="str">
            <v>403GP</v>
          </cell>
          <cell r="D802">
            <v>769286.28</v>
          </cell>
          <cell r="F802" t="str">
            <v>403364WYP</v>
          </cell>
          <cell r="G802" t="str">
            <v>403364</v>
          </cell>
          <cell r="I802">
            <v>3147441.02</v>
          </cell>
        </row>
        <row r="803">
          <cell r="A803" t="str">
            <v>403GPOR</v>
          </cell>
          <cell r="B803" t="str">
            <v>403GP</v>
          </cell>
          <cell r="D803">
            <v>3802020.59</v>
          </cell>
          <cell r="F803" t="str">
            <v>403364WYU</v>
          </cell>
          <cell r="G803" t="str">
            <v>403364</v>
          </cell>
          <cell r="I803">
            <v>658679.61</v>
          </cell>
        </row>
        <row r="804">
          <cell r="A804" t="str">
            <v>403GPSE</v>
          </cell>
          <cell r="B804" t="str">
            <v>403GP</v>
          </cell>
          <cell r="D804">
            <v>19448.150000000001</v>
          </cell>
          <cell r="F804" t="str">
            <v>403365CA</v>
          </cell>
          <cell r="G804" t="str">
            <v>403365</v>
          </cell>
          <cell r="I804">
            <v>1006964.99</v>
          </cell>
        </row>
        <row r="805">
          <cell r="A805" t="str">
            <v>403GPSG</v>
          </cell>
          <cell r="B805" t="str">
            <v>403GP</v>
          </cell>
          <cell r="D805">
            <v>6454937.25</v>
          </cell>
          <cell r="F805" t="str">
            <v>403365ID</v>
          </cell>
          <cell r="G805" t="str">
            <v>403365</v>
          </cell>
          <cell r="I805">
            <v>982118.24</v>
          </cell>
        </row>
        <row r="806">
          <cell r="A806" t="str">
            <v>403GPSO</v>
          </cell>
          <cell r="B806" t="str">
            <v>403GP</v>
          </cell>
          <cell r="D806">
            <v>15055655.68</v>
          </cell>
          <cell r="F806" t="str">
            <v>403365OR</v>
          </cell>
          <cell r="G806" t="str">
            <v>403365</v>
          </cell>
          <cell r="I806">
            <v>6972300.3399999999</v>
          </cell>
        </row>
        <row r="807">
          <cell r="A807" t="str">
            <v>403GPSSGCH</v>
          </cell>
          <cell r="B807" t="str">
            <v>403GP</v>
          </cell>
          <cell r="D807">
            <v>134019.51999999999</v>
          </cell>
          <cell r="F807" t="str">
            <v>403365UT</v>
          </cell>
          <cell r="G807" t="str">
            <v>403365</v>
          </cell>
          <cell r="I807">
            <v>6490669.3599999901</v>
          </cell>
        </row>
        <row r="808">
          <cell r="A808" t="str">
            <v>403GPSSGCT</v>
          </cell>
          <cell r="B808" t="str">
            <v>403GP</v>
          </cell>
          <cell r="D808">
            <v>6009.96</v>
          </cell>
          <cell r="F808" t="str">
            <v>403365WA</v>
          </cell>
          <cell r="G808" t="str">
            <v>403365</v>
          </cell>
          <cell r="I808">
            <v>1695377.59</v>
          </cell>
        </row>
        <row r="809">
          <cell r="A809" t="str">
            <v>403GPUT</v>
          </cell>
          <cell r="B809" t="str">
            <v>403GP</v>
          </cell>
          <cell r="D809">
            <v>3868814.08</v>
          </cell>
          <cell r="F809" t="str">
            <v>403365WYP</v>
          </cell>
          <cell r="G809" t="str">
            <v>403365</v>
          </cell>
          <cell r="I809">
            <v>2218757.48</v>
          </cell>
        </row>
        <row r="810">
          <cell r="A810" t="str">
            <v>403GPWA</v>
          </cell>
          <cell r="B810" t="str">
            <v>403GP</v>
          </cell>
          <cell r="D810">
            <v>1370910.84</v>
          </cell>
          <cell r="F810" t="str">
            <v>403365WYU</v>
          </cell>
          <cell r="G810" t="str">
            <v>403365</v>
          </cell>
          <cell r="I810">
            <v>299044.98</v>
          </cell>
        </row>
        <row r="811">
          <cell r="A811" t="str">
            <v>403GPWYP</v>
          </cell>
          <cell r="B811" t="str">
            <v>403GP</v>
          </cell>
          <cell r="D811">
            <v>1995021.93</v>
          </cell>
          <cell r="F811" t="str">
            <v>403366CA</v>
          </cell>
          <cell r="G811" t="str">
            <v>403366</v>
          </cell>
          <cell r="I811">
            <v>460930.97</v>
          </cell>
        </row>
        <row r="812">
          <cell r="A812" t="str">
            <v>403GPWYU</v>
          </cell>
          <cell r="B812" t="str">
            <v>403GP</v>
          </cell>
          <cell r="D812">
            <v>358837.22</v>
          </cell>
          <cell r="F812" t="str">
            <v>403366ID</v>
          </cell>
          <cell r="G812" t="str">
            <v>403366</v>
          </cell>
          <cell r="I812">
            <v>168727.22</v>
          </cell>
        </row>
        <row r="813">
          <cell r="A813" t="str">
            <v>403HPDGP</v>
          </cell>
          <cell r="B813" t="str">
            <v>403HP</v>
          </cell>
          <cell r="D813">
            <v>3760232.27</v>
          </cell>
          <cell r="F813" t="str">
            <v>403366OR</v>
          </cell>
          <cell r="G813" t="str">
            <v>403366</v>
          </cell>
          <cell r="I813">
            <v>2170943.2000000002</v>
          </cell>
        </row>
        <row r="814">
          <cell r="A814" t="str">
            <v>403HPDGU</v>
          </cell>
          <cell r="B814" t="str">
            <v>403HP</v>
          </cell>
          <cell r="D814">
            <v>995802.88</v>
          </cell>
          <cell r="F814" t="str">
            <v>403366UT</v>
          </cell>
          <cell r="G814" t="str">
            <v>403366</v>
          </cell>
          <cell r="I814">
            <v>3802316.88</v>
          </cell>
        </row>
        <row r="815">
          <cell r="A815" t="str">
            <v>403HPSG-P</v>
          </cell>
          <cell r="B815" t="str">
            <v>403HP</v>
          </cell>
          <cell r="D815">
            <v>12305805.4</v>
          </cell>
          <cell r="F815" t="str">
            <v>403366WA</v>
          </cell>
          <cell r="G815" t="str">
            <v>403366</v>
          </cell>
          <cell r="I815">
            <v>698579.24</v>
          </cell>
        </row>
        <row r="816">
          <cell r="A816" t="str">
            <v>403HPSG-U</v>
          </cell>
          <cell r="B816" t="str">
            <v>403HP</v>
          </cell>
          <cell r="D816">
            <v>3903260.6</v>
          </cell>
          <cell r="F816" t="str">
            <v>403366WYP</v>
          </cell>
          <cell r="G816" t="str">
            <v>403366</v>
          </cell>
          <cell r="I816">
            <v>518851</v>
          </cell>
        </row>
        <row r="817">
          <cell r="A817" t="str">
            <v>403OPDGU</v>
          </cell>
          <cell r="B817" t="str">
            <v>403OP</v>
          </cell>
          <cell r="D817">
            <v>120782.35</v>
          </cell>
          <cell r="F817" t="str">
            <v>403366WYU</v>
          </cell>
          <cell r="G817" t="str">
            <v>403366</v>
          </cell>
          <cell r="I817">
            <v>147449.31</v>
          </cell>
        </row>
        <row r="818">
          <cell r="A818" t="str">
            <v>403OPSG</v>
          </cell>
          <cell r="B818" t="str">
            <v>403OP</v>
          </cell>
          <cell r="D818">
            <v>32071337.59</v>
          </cell>
          <cell r="F818" t="str">
            <v>403367CA</v>
          </cell>
          <cell r="G818" t="str">
            <v>403367</v>
          </cell>
          <cell r="I818">
            <v>410190.5</v>
          </cell>
        </row>
        <row r="819">
          <cell r="A819" t="str">
            <v>403OPSG-W</v>
          </cell>
          <cell r="B819" t="str">
            <v>403OP</v>
          </cell>
          <cell r="D819">
            <v>80798658.049999997</v>
          </cell>
          <cell r="F819" t="str">
            <v>403367ID</v>
          </cell>
          <cell r="G819" t="str">
            <v>403367</v>
          </cell>
          <cell r="I819">
            <v>492426.86</v>
          </cell>
        </row>
        <row r="820">
          <cell r="A820" t="str">
            <v>403OPSSGCT</v>
          </cell>
          <cell r="B820" t="str">
            <v>403OP</v>
          </cell>
          <cell r="D820">
            <v>2623085.48</v>
          </cell>
          <cell r="F820" t="str">
            <v>403367OR</v>
          </cell>
          <cell r="G820" t="str">
            <v>403367</v>
          </cell>
          <cell r="I820">
            <v>3778167.1399999899</v>
          </cell>
        </row>
        <row r="821">
          <cell r="A821" t="str">
            <v>403SPDGP</v>
          </cell>
          <cell r="B821" t="str">
            <v>403SP</v>
          </cell>
          <cell r="D821">
            <v>21215894.629999898</v>
          </cell>
          <cell r="F821" t="str">
            <v>403367UT</v>
          </cell>
          <cell r="G821" t="str">
            <v>403367</v>
          </cell>
          <cell r="I821">
            <v>10812382.9599999</v>
          </cell>
        </row>
        <row r="822">
          <cell r="A822" t="str">
            <v>403SPDGU</v>
          </cell>
          <cell r="B822" t="str">
            <v>403SP</v>
          </cell>
          <cell r="D822">
            <v>24498302.489999902</v>
          </cell>
          <cell r="F822" t="str">
            <v>403367WA</v>
          </cell>
          <cell r="G822" t="str">
            <v>403367</v>
          </cell>
          <cell r="I822">
            <v>634820.81000000006</v>
          </cell>
        </row>
        <row r="823">
          <cell r="A823" t="str">
            <v>403SPSG</v>
          </cell>
          <cell r="B823" t="str">
            <v>403SP</v>
          </cell>
          <cell r="D823">
            <v>77213643.230000004</v>
          </cell>
          <cell r="F823" t="str">
            <v>403367WYP</v>
          </cell>
          <cell r="G823" t="str">
            <v>403367</v>
          </cell>
          <cell r="I823">
            <v>1088653.8</v>
          </cell>
        </row>
        <row r="824">
          <cell r="A824" t="str">
            <v>403SPSSGCH</v>
          </cell>
          <cell r="B824" t="str">
            <v>403SP</v>
          </cell>
          <cell r="D824">
            <v>7865082.7000000002</v>
          </cell>
          <cell r="F824" t="str">
            <v>403367WYU</v>
          </cell>
          <cell r="G824" t="str">
            <v>403367</v>
          </cell>
          <cell r="I824">
            <v>569823.5</v>
          </cell>
        </row>
        <row r="825">
          <cell r="A825" t="str">
            <v>403TPDGP</v>
          </cell>
          <cell r="B825" t="str">
            <v>403TP</v>
          </cell>
          <cell r="D825">
            <v>11038009.869999999</v>
          </cell>
          <cell r="F825" t="str">
            <v>403368CA</v>
          </cell>
          <cell r="G825" t="str">
            <v>403368</v>
          </cell>
          <cell r="I825">
            <v>1194792.0900000001</v>
          </cell>
        </row>
        <row r="826">
          <cell r="A826" t="str">
            <v>403TPDGU</v>
          </cell>
          <cell r="B826" t="str">
            <v>403TP</v>
          </cell>
          <cell r="D826">
            <v>12421827.6499999</v>
          </cell>
          <cell r="F826" t="str">
            <v>403368ID</v>
          </cell>
          <cell r="G826" t="str">
            <v>403368</v>
          </cell>
          <cell r="I826">
            <v>1503985.51</v>
          </cell>
        </row>
        <row r="827">
          <cell r="A827" t="str">
            <v>403TPSG</v>
          </cell>
          <cell r="B827" t="str">
            <v>403TP</v>
          </cell>
          <cell r="D827">
            <v>61178199.350000001</v>
          </cell>
          <cell r="F827" t="str">
            <v>403368OR</v>
          </cell>
          <cell r="G827" t="str">
            <v>403368</v>
          </cell>
          <cell r="I827">
            <v>11184263.6399999</v>
          </cell>
        </row>
        <row r="828">
          <cell r="A828" t="str">
            <v>404GPCA</v>
          </cell>
          <cell r="B828" t="str">
            <v>404GP</v>
          </cell>
          <cell r="D828">
            <v>256629.07</v>
          </cell>
          <cell r="F828" t="str">
            <v>403368UT</v>
          </cell>
          <cell r="G828" t="str">
            <v>403368</v>
          </cell>
          <cell r="I828">
            <v>8781743.1899999995</v>
          </cell>
        </row>
        <row r="829">
          <cell r="A829" t="str">
            <v>404GPCN</v>
          </cell>
          <cell r="B829" t="str">
            <v>404GP</v>
          </cell>
          <cell r="D829">
            <v>273366.96999999997</v>
          </cell>
          <cell r="F829" t="str">
            <v>403368WA</v>
          </cell>
          <cell r="G829" t="str">
            <v>403368</v>
          </cell>
          <cell r="I829">
            <v>2808096.69</v>
          </cell>
        </row>
        <row r="830">
          <cell r="A830" t="str">
            <v>404GPOR</v>
          </cell>
          <cell r="B830" t="str">
            <v>404GP</v>
          </cell>
          <cell r="D830">
            <v>751655.67</v>
          </cell>
          <cell r="F830" t="str">
            <v>403368WYP</v>
          </cell>
          <cell r="G830" t="str">
            <v>403368</v>
          </cell>
          <cell r="I830">
            <v>2415251.16</v>
          </cell>
        </row>
        <row r="831">
          <cell r="A831" t="str">
            <v>404GPSO</v>
          </cell>
          <cell r="B831" t="str">
            <v>404GP</v>
          </cell>
          <cell r="D831">
            <v>1288679.77</v>
          </cell>
          <cell r="F831" t="str">
            <v>403368WYU</v>
          </cell>
          <cell r="G831" t="str">
            <v>403368</v>
          </cell>
          <cell r="I831">
            <v>383163.91</v>
          </cell>
        </row>
        <row r="832">
          <cell r="A832" t="str">
            <v>404GPUT</v>
          </cell>
          <cell r="B832" t="str">
            <v>404GP</v>
          </cell>
          <cell r="D832">
            <v>830.42</v>
          </cell>
          <cell r="F832" t="str">
            <v>403369CA</v>
          </cell>
          <cell r="G832" t="str">
            <v>403369</v>
          </cell>
          <cell r="I832">
            <v>411769.91</v>
          </cell>
        </row>
        <row r="833">
          <cell r="A833" t="str">
            <v>404GPWA</v>
          </cell>
          <cell r="B833" t="str">
            <v>404GP</v>
          </cell>
          <cell r="D833">
            <v>144952.56</v>
          </cell>
          <cell r="F833" t="str">
            <v>403369ID</v>
          </cell>
          <cell r="G833" t="str">
            <v>403369</v>
          </cell>
          <cell r="I833">
            <v>564951.24</v>
          </cell>
        </row>
        <row r="834">
          <cell r="A834" t="str">
            <v>404GPWYP</v>
          </cell>
          <cell r="B834" t="str">
            <v>404GP</v>
          </cell>
          <cell r="D834">
            <v>620033.27</v>
          </cell>
          <cell r="F834" t="str">
            <v>403369OR</v>
          </cell>
          <cell r="G834" t="str">
            <v>403369</v>
          </cell>
          <cell r="I834">
            <v>4557499.7999999896</v>
          </cell>
        </row>
        <row r="835">
          <cell r="A835" t="str">
            <v>404GPWYU</v>
          </cell>
          <cell r="B835" t="str">
            <v>404GP</v>
          </cell>
          <cell r="D835">
            <v>4784.99</v>
          </cell>
          <cell r="F835" t="str">
            <v>403369UT</v>
          </cell>
          <cell r="G835" t="str">
            <v>403369</v>
          </cell>
          <cell r="I835">
            <v>4014002.5</v>
          </cell>
        </row>
        <row r="836">
          <cell r="A836" t="str">
            <v>404HPSG-P</v>
          </cell>
          <cell r="B836" t="str">
            <v>404HP</v>
          </cell>
          <cell r="D836">
            <v>207709.02</v>
          </cell>
          <cell r="F836" t="str">
            <v>403369WA</v>
          </cell>
          <cell r="G836" t="str">
            <v>403369</v>
          </cell>
          <cell r="I836">
            <v>1246953.54</v>
          </cell>
        </row>
        <row r="837">
          <cell r="A837" t="str">
            <v>404HPSG-U</v>
          </cell>
          <cell r="B837" t="str">
            <v>404HP</v>
          </cell>
          <cell r="D837">
            <v>46417.36</v>
          </cell>
          <cell r="F837" t="str">
            <v>403369WYP</v>
          </cell>
          <cell r="G837" t="str">
            <v>403369</v>
          </cell>
          <cell r="I837">
            <v>974059.52000000002</v>
          </cell>
        </row>
        <row r="838">
          <cell r="A838" t="str">
            <v>404IPCN</v>
          </cell>
          <cell r="B838" t="str">
            <v>404IP</v>
          </cell>
          <cell r="D838">
            <v>5799139.6399999997</v>
          </cell>
          <cell r="F838" t="str">
            <v>403369WYU</v>
          </cell>
          <cell r="G838" t="str">
            <v>403369</v>
          </cell>
          <cell r="I838">
            <v>267093.45</v>
          </cell>
        </row>
        <row r="839">
          <cell r="A839" t="str">
            <v>404IPDGU</v>
          </cell>
          <cell r="B839" t="str">
            <v>404IP</v>
          </cell>
          <cell r="D839">
            <v>16758.32</v>
          </cell>
          <cell r="F839" t="str">
            <v>403370CA</v>
          </cell>
          <cell r="G839" t="str">
            <v>403370</v>
          </cell>
          <cell r="I839">
            <v>178768.98</v>
          </cell>
        </row>
        <row r="840">
          <cell r="A840" t="str">
            <v>404IPID</v>
          </cell>
          <cell r="B840" t="str">
            <v>404IP</v>
          </cell>
          <cell r="D840">
            <v>20515.11</v>
          </cell>
          <cell r="F840" t="str">
            <v>403370ID</v>
          </cell>
          <cell r="G840" t="str">
            <v>403370</v>
          </cell>
          <cell r="I840">
            <v>447486.03</v>
          </cell>
        </row>
        <row r="841">
          <cell r="A841" t="str">
            <v>404IPOR</v>
          </cell>
          <cell r="B841" t="str">
            <v>404IP</v>
          </cell>
          <cell r="D841">
            <v>14163.39</v>
          </cell>
          <cell r="F841" t="str">
            <v>403370OR</v>
          </cell>
          <cell r="G841" t="str">
            <v>403370</v>
          </cell>
          <cell r="I841">
            <v>2173646.96</v>
          </cell>
        </row>
        <row r="842">
          <cell r="A842" t="str">
            <v>404IPSE</v>
          </cell>
          <cell r="B842" t="str">
            <v>404IP</v>
          </cell>
          <cell r="D842">
            <v>35421.85</v>
          </cell>
          <cell r="F842" t="str">
            <v>403370UT</v>
          </cell>
          <cell r="G842" t="str">
            <v>403370</v>
          </cell>
          <cell r="I842">
            <v>2366215.16</v>
          </cell>
        </row>
        <row r="843">
          <cell r="A843" t="str">
            <v>404IPSG</v>
          </cell>
          <cell r="B843" t="str">
            <v>404IP</v>
          </cell>
          <cell r="D843">
            <v>9563139.8000000007</v>
          </cell>
          <cell r="F843" t="str">
            <v>403370WA</v>
          </cell>
          <cell r="G843" t="str">
            <v>403370</v>
          </cell>
          <cell r="I843">
            <v>493976.78</v>
          </cell>
        </row>
        <row r="844">
          <cell r="A844" t="str">
            <v>404IPSG-P</v>
          </cell>
          <cell r="B844" t="str">
            <v>404IP</v>
          </cell>
          <cell r="D844">
            <v>10888642.7999999</v>
          </cell>
          <cell r="F844" t="str">
            <v>403370WYP</v>
          </cell>
          <cell r="G844" t="str">
            <v>403370</v>
          </cell>
          <cell r="I844">
            <v>422825.63</v>
          </cell>
        </row>
        <row r="845">
          <cell r="A845" t="str">
            <v>404IPSG-U</v>
          </cell>
          <cell r="B845" t="str">
            <v>404IP</v>
          </cell>
          <cell r="D845">
            <v>307800.46999999997</v>
          </cell>
          <cell r="F845" t="str">
            <v>403370WYU</v>
          </cell>
          <cell r="G845" t="str">
            <v>403370</v>
          </cell>
          <cell r="I845">
            <v>85640.93</v>
          </cell>
        </row>
        <row r="846">
          <cell r="A846" t="str">
            <v>404IPSO</v>
          </cell>
          <cell r="B846" t="str">
            <v>404IP</v>
          </cell>
          <cell r="D846">
            <v>15520231.029999901</v>
          </cell>
          <cell r="F846" t="str">
            <v>403371CA</v>
          </cell>
          <cell r="G846" t="str">
            <v>403371</v>
          </cell>
          <cell r="I846">
            <v>13024.9</v>
          </cell>
        </row>
        <row r="847">
          <cell r="A847" t="str">
            <v>404IPSSGCH</v>
          </cell>
          <cell r="B847" t="str">
            <v>404IP</v>
          </cell>
          <cell r="D847">
            <v>126559.85</v>
          </cell>
          <cell r="F847" t="str">
            <v>403371ID</v>
          </cell>
          <cell r="G847" t="str">
            <v>403371</v>
          </cell>
          <cell r="I847">
            <v>7753.59</v>
          </cell>
        </row>
        <row r="848">
          <cell r="A848" t="str">
            <v>404IPUT</v>
          </cell>
          <cell r="B848" t="str">
            <v>404IP</v>
          </cell>
          <cell r="D848">
            <v>12974.38</v>
          </cell>
          <cell r="F848" t="str">
            <v>403371OR</v>
          </cell>
          <cell r="G848" t="str">
            <v>403371</v>
          </cell>
          <cell r="I848">
            <v>118612.28</v>
          </cell>
        </row>
        <row r="849">
          <cell r="A849" t="str">
            <v>404IPWA</v>
          </cell>
          <cell r="B849" t="str">
            <v>404IP</v>
          </cell>
          <cell r="D849">
            <v>397.24</v>
          </cell>
          <cell r="F849" t="str">
            <v>403371UT</v>
          </cell>
          <cell r="G849" t="str">
            <v>403371</v>
          </cell>
          <cell r="I849">
            <v>270283.58</v>
          </cell>
        </row>
        <row r="850">
          <cell r="A850" t="str">
            <v>404IPWYP</v>
          </cell>
          <cell r="B850" t="str">
            <v>404IP</v>
          </cell>
          <cell r="D850">
            <v>145411.38</v>
          </cell>
          <cell r="F850" t="str">
            <v>403371WA</v>
          </cell>
          <cell r="G850" t="str">
            <v>403371</v>
          </cell>
          <cell r="I850">
            <v>19323.87</v>
          </cell>
        </row>
        <row r="851">
          <cell r="A851" t="str">
            <v>406SG</v>
          </cell>
          <cell r="B851" t="str">
            <v>406</v>
          </cell>
          <cell r="D851">
            <v>5523969.6900000004</v>
          </cell>
          <cell r="F851" t="str">
            <v>403371WYP</v>
          </cell>
          <cell r="G851" t="str">
            <v>403371</v>
          </cell>
          <cell r="I851">
            <v>46641.75</v>
          </cell>
        </row>
        <row r="852">
          <cell r="A852" t="str">
            <v>407OR</v>
          </cell>
          <cell r="B852" t="str">
            <v>407</v>
          </cell>
          <cell r="D852">
            <v>-5663.45</v>
          </cell>
          <cell r="F852" t="str">
            <v>403371WYU</v>
          </cell>
          <cell r="G852" t="str">
            <v>403371</v>
          </cell>
          <cell r="I852">
            <v>8865.4599999999991</v>
          </cell>
        </row>
        <row r="853">
          <cell r="A853" t="str">
            <v>407OTHER</v>
          </cell>
          <cell r="B853" t="str">
            <v>407</v>
          </cell>
          <cell r="D853">
            <v>246351.62</v>
          </cell>
          <cell r="F853" t="str">
            <v>403373CA</v>
          </cell>
          <cell r="G853" t="str">
            <v>403373</v>
          </cell>
          <cell r="I853">
            <v>20339.939999999999</v>
          </cell>
        </row>
        <row r="854">
          <cell r="A854" t="str">
            <v>407TROJP</v>
          </cell>
          <cell r="B854" t="str">
            <v>407</v>
          </cell>
          <cell r="D854">
            <v>164210.76</v>
          </cell>
          <cell r="F854" t="str">
            <v>403373ID</v>
          </cell>
          <cell r="G854" t="str">
            <v>403373</v>
          </cell>
          <cell r="I854">
            <v>29634.76</v>
          </cell>
        </row>
        <row r="855">
          <cell r="A855" t="str">
            <v>407WA</v>
          </cell>
          <cell r="B855" t="str">
            <v>407</v>
          </cell>
          <cell r="D855">
            <v>-22981.26</v>
          </cell>
          <cell r="F855" t="str">
            <v>403373OR</v>
          </cell>
          <cell r="G855" t="str">
            <v>403373</v>
          </cell>
          <cell r="I855">
            <v>671060.16</v>
          </cell>
        </row>
        <row r="856">
          <cell r="A856" t="str">
            <v>408CA</v>
          </cell>
          <cell r="B856" t="str">
            <v>408</v>
          </cell>
          <cell r="D856">
            <v>1278584.79</v>
          </cell>
          <cell r="F856" t="str">
            <v>403373UT</v>
          </cell>
          <cell r="G856" t="str">
            <v>403373</v>
          </cell>
          <cell r="I856">
            <v>1027598.91</v>
          </cell>
        </row>
        <row r="857">
          <cell r="A857" t="str">
            <v>408GPS</v>
          </cell>
          <cell r="B857" t="str">
            <v>408</v>
          </cell>
          <cell r="D857">
            <v>112588331.31</v>
          </cell>
          <cell r="F857" t="str">
            <v>403373WA</v>
          </cell>
          <cell r="G857" t="str">
            <v>403373</v>
          </cell>
          <cell r="I857">
            <v>125539.1</v>
          </cell>
        </row>
        <row r="858">
          <cell r="A858" t="str">
            <v>408OR</v>
          </cell>
          <cell r="B858" t="str">
            <v>408</v>
          </cell>
          <cell r="D858">
            <v>26116945.949999999</v>
          </cell>
          <cell r="F858" t="str">
            <v>403373WYP</v>
          </cell>
          <cell r="G858" t="str">
            <v>403373</v>
          </cell>
          <cell r="I858">
            <v>213888.06</v>
          </cell>
        </row>
        <row r="859">
          <cell r="A859" t="str">
            <v>408SE</v>
          </cell>
          <cell r="B859" t="str">
            <v>408</v>
          </cell>
          <cell r="D859">
            <v>776023.22</v>
          </cell>
          <cell r="F859" t="str">
            <v>403373WYU</v>
          </cell>
          <cell r="G859" t="str">
            <v>403373</v>
          </cell>
          <cell r="I859">
            <v>62243.38</v>
          </cell>
        </row>
        <row r="860">
          <cell r="A860" t="str">
            <v>408SO</v>
          </cell>
          <cell r="B860" t="str">
            <v>408</v>
          </cell>
          <cell r="D860">
            <v>9181285.9700000007</v>
          </cell>
          <cell r="F860" t="str">
            <v>403GPCA</v>
          </cell>
          <cell r="G860" t="str">
            <v>403GP</v>
          </cell>
          <cell r="I860">
            <v>248579.79</v>
          </cell>
        </row>
        <row r="861">
          <cell r="A861" t="str">
            <v>408UT</v>
          </cell>
          <cell r="B861" t="str">
            <v>408</v>
          </cell>
          <cell r="D861">
            <v>1831.36</v>
          </cell>
          <cell r="F861" t="str">
            <v>403GPCN</v>
          </cell>
          <cell r="G861" t="str">
            <v>403GP</v>
          </cell>
          <cell r="I861">
            <v>1703491.05</v>
          </cell>
        </row>
        <row r="862">
          <cell r="A862" t="str">
            <v>408WA</v>
          </cell>
          <cell r="B862" t="str">
            <v>408</v>
          </cell>
          <cell r="D862">
            <v>36596.660000000003</v>
          </cell>
          <cell r="F862" t="str">
            <v>403GPDGP</v>
          </cell>
          <cell r="G862" t="str">
            <v>403GP</v>
          </cell>
          <cell r="I862">
            <v>172628.35</v>
          </cell>
        </row>
        <row r="863">
          <cell r="A863" t="str">
            <v>408WYP</v>
          </cell>
          <cell r="B863" t="str">
            <v>408</v>
          </cell>
          <cell r="D863">
            <v>1719436.1</v>
          </cell>
          <cell r="F863" t="str">
            <v>403GPDGU</v>
          </cell>
          <cell r="G863" t="str">
            <v>403GP</v>
          </cell>
          <cell r="I863">
            <v>220729.63</v>
          </cell>
        </row>
        <row r="864">
          <cell r="A864" t="str">
            <v>40910IBT</v>
          </cell>
          <cell r="B864" t="str">
            <v>40910</v>
          </cell>
          <cell r="D864">
            <v>-138818714</v>
          </cell>
          <cell r="F864" t="str">
            <v>403GPID</v>
          </cell>
          <cell r="G864" t="str">
            <v>403GP</v>
          </cell>
          <cell r="I864">
            <v>769286.28</v>
          </cell>
        </row>
        <row r="865">
          <cell r="A865" t="str">
            <v>40911IBT</v>
          </cell>
          <cell r="B865" t="str">
            <v>40911</v>
          </cell>
          <cell r="D865">
            <v>-7862714</v>
          </cell>
          <cell r="F865" t="str">
            <v>403GPOR</v>
          </cell>
          <cell r="G865" t="str">
            <v>403GP</v>
          </cell>
          <cell r="I865">
            <v>3802020.59</v>
          </cell>
        </row>
        <row r="866">
          <cell r="A866" t="str">
            <v>41140DGU</v>
          </cell>
          <cell r="B866" t="str">
            <v>41140</v>
          </cell>
          <cell r="D866">
            <v>-1874204</v>
          </cell>
          <cell r="F866" t="str">
            <v>403GPSE</v>
          </cell>
          <cell r="G866" t="str">
            <v>403GP</v>
          </cell>
          <cell r="I866">
            <v>19448.150000000001</v>
          </cell>
        </row>
        <row r="867">
          <cell r="A867" t="str">
            <v>4118SE</v>
          </cell>
          <cell r="B867" t="str">
            <v>4118</v>
          </cell>
          <cell r="D867">
            <v>-164750.39999999999</v>
          </cell>
          <cell r="F867" t="str">
            <v>403GPSG</v>
          </cell>
          <cell r="G867" t="str">
            <v>403GP</v>
          </cell>
          <cell r="I867">
            <v>6454937.25</v>
          </cell>
        </row>
        <row r="868">
          <cell r="A868" t="str">
            <v>419SNP</v>
          </cell>
          <cell r="B868" t="str">
            <v>419</v>
          </cell>
          <cell r="D868">
            <v>-46510050.5</v>
          </cell>
          <cell r="F868" t="str">
            <v>403GPSO</v>
          </cell>
          <cell r="G868" t="str">
            <v>403GP</v>
          </cell>
          <cell r="I868">
            <v>15055655.68</v>
          </cell>
        </row>
        <row r="869">
          <cell r="A869" t="str">
            <v>421CA</v>
          </cell>
          <cell r="B869" t="str">
            <v>421</v>
          </cell>
          <cell r="D869">
            <v>-3754.8</v>
          </cell>
          <cell r="F869" t="str">
            <v>403GPSSGCH</v>
          </cell>
          <cell r="G869" t="str">
            <v>403GP</v>
          </cell>
          <cell r="I869">
            <v>134019.51999999999</v>
          </cell>
        </row>
        <row r="870">
          <cell r="A870" t="str">
            <v>421DGU</v>
          </cell>
          <cell r="B870" t="str">
            <v>421</v>
          </cell>
          <cell r="D870">
            <v>-26946.560000000001</v>
          </cell>
          <cell r="F870" t="str">
            <v>403GPSSGCT</v>
          </cell>
          <cell r="G870" t="str">
            <v>403GP</v>
          </cell>
          <cell r="I870">
            <v>6009.96</v>
          </cell>
        </row>
        <row r="871">
          <cell r="A871" t="str">
            <v>421OR</v>
          </cell>
          <cell r="B871" t="str">
            <v>421</v>
          </cell>
          <cell r="D871">
            <v>37036.57</v>
          </cell>
          <cell r="F871" t="str">
            <v>403GPUT</v>
          </cell>
          <cell r="G871" t="str">
            <v>403GP</v>
          </cell>
          <cell r="I871">
            <v>3868814.08</v>
          </cell>
        </row>
        <row r="872">
          <cell r="A872" t="str">
            <v>421SO</v>
          </cell>
          <cell r="B872" t="str">
            <v>421</v>
          </cell>
          <cell r="D872">
            <v>-483441.71</v>
          </cell>
          <cell r="F872" t="str">
            <v>403GPWA</v>
          </cell>
          <cell r="G872" t="str">
            <v>403GP</v>
          </cell>
          <cell r="I872">
            <v>1370910.84</v>
          </cell>
        </row>
        <row r="873">
          <cell r="A873" t="str">
            <v>421WA</v>
          </cell>
          <cell r="B873" t="str">
            <v>421</v>
          </cell>
          <cell r="D873">
            <v>4732.67</v>
          </cell>
          <cell r="F873" t="str">
            <v>403GPWYP</v>
          </cell>
          <cell r="G873" t="str">
            <v>403GP</v>
          </cell>
          <cell r="I873">
            <v>1995021.93</v>
          </cell>
        </row>
        <row r="874">
          <cell r="A874" t="str">
            <v>421WYP</v>
          </cell>
          <cell r="B874" t="str">
            <v>421</v>
          </cell>
          <cell r="D874">
            <v>741.1</v>
          </cell>
          <cell r="F874" t="str">
            <v>403GPWYU</v>
          </cell>
          <cell r="G874" t="str">
            <v>403GP</v>
          </cell>
          <cell r="I874">
            <v>358837.22</v>
          </cell>
        </row>
        <row r="875">
          <cell r="A875" t="str">
            <v>427SNP</v>
          </cell>
          <cell r="B875" t="str">
            <v>427</v>
          </cell>
          <cell r="D875">
            <v>364553117.70999998</v>
          </cell>
          <cell r="F875" t="str">
            <v>403HPDGP</v>
          </cell>
          <cell r="G875" t="str">
            <v>403HP</v>
          </cell>
          <cell r="I875">
            <v>3760232.27</v>
          </cell>
        </row>
        <row r="876">
          <cell r="A876" t="str">
            <v>428SNP</v>
          </cell>
          <cell r="B876" t="str">
            <v>428</v>
          </cell>
          <cell r="D876">
            <v>5680517.6399999997</v>
          </cell>
          <cell r="F876" t="str">
            <v>403HPDGU</v>
          </cell>
          <cell r="G876" t="str">
            <v>403HP</v>
          </cell>
          <cell r="I876">
            <v>995802.88</v>
          </cell>
        </row>
        <row r="877">
          <cell r="A877" t="str">
            <v>429SNP</v>
          </cell>
          <cell r="B877" t="str">
            <v>429</v>
          </cell>
          <cell r="D877">
            <v>-2718.18</v>
          </cell>
          <cell r="F877" t="str">
            <v>403HPSG-P</v>
          </cell>
          <cell r="G877" t="str">
            <v>403HP</v>
          </cell>
          <cell r="I877">
            <v>12305805.4</v>
          </cell>
        </row>
        <row r="878">
          <cell r="A878" t="str">
            <v>431SNP</v>
          </cell>
          <cell r="B878" t="str">
            <v>431</v>
          </cell>
          <cell r="D878">
            <v>14342093.2999999</v>
          </cell>
          <cell r="F878" t="str">
            <v>403HPSG-U</v>
          </cell>
          <cell r="G878" t="str">
            <v>403HP</v>
          </cell>
          <cell r="I878">
            <v>3903260.6</v>
          </cell>
        </row>
        <row r="879">
          <cell r="A879" t="str">
            <v>432SNP</v>
          </cell>
          <cell r="B879" t="str">
            <v>432</v>
          </cell>
          <cell r="D879">
            <v>-24643009.829999998</v>
          </cell>
          <cell r="F879" t="str">
            <v>403OPDGU</v>
          </cell>
          <cell r="G879" t="str">
            <v>403OP</v>
          </cell>
          <cell r="I879">
            <v>120782.35</v>
          </cell>
        </row>
        <row r="880">
          <cell r="A880" t="str">
            <v>440CA</v>
          </cell>
          <cell r="B880" t="str">
            <v>440</v>
          </cell>
          <cell r="D880">
            <v>51536988.469999999</v>
          </cell>
          <cell r="F880" t="str">
            <v>403OPSG</v>
          </cell>
          <cell r="G880" t="str">
            <v>403OP</v>
          </cell>
          <cell r="I880">
            <v>32071337.59</v>
          </cell>
        </row>
        <row r="881">
          <cell r="A881" t="str">
            <v>440ID</v>
          </cell>
          <cell r="B881" t="str">
            <v>440</v>
          </cell>
          <cell r="D881">
            <v>67533251.920000002</v>
          </cell>
          <cell r="F881" t="str">
            <v>403OPSG-W</v>
          </cell>
          <cell r="G881" t="str">
            <v>403OP</v>
          </cell>
          <cell r="I881">
            <v>80798658.049999997</v>
          </cell>
        </row>
        <row r="882">
          <cell r="A882" t="str">
            <v>440OR</v>
          </cell>
          <cell r="B882" t="str">
            <v>440</v>
          </cell>
          <cell r="D882">
            <v>547088443.85000002</v>
          </cell>
          <cell r="F882" t="str">
            <v>403OPSSGCT</v>
          </cell>
          <cell r="G882" t="str">
            <v>403OP</v>
          </cell>
          <cell r="I882">
            <v>2623085.48</v>
          </cell>
        </row>
        <row r="883">
          <cell r="A883" t="str">
            <v>440UT</v>
          </cell>
          <cell r="B883" t="str">
            <v>440</v>
          </cell>
          <cell r="D883">
            <v>605615593.59000003</v>
          </cell>
          <cell r="F883" t="str">
            <v>403SPDGP</v>
          </cell>
          <cell r="G883" t="str">
            <v>403SP</v>
          </cell>
          <cell r="I883">
            <v>21215894.629999898</v>
          </cell>
        </row>
        <row r="884">
          <cell r="A884" t="str">
            <v>440WA</v>
          </cell>
          <cell r="B884" t="str">
            <v>440</v>
          </cell>
          <cell r="D884">
            <v>120990323.68000001</v>
          </cell>
          <cell r="F884" t="str">
            <v>403SPDGU</v>
          </cell>
          <cell r="G884" t="str">
            <v>403SP</v>
          </cell>
          <cell r="I884">
            <v>24498302.489999902</v>
          </cell>
        </row>
        <row r="885">
          <cell r="A885" t="str">
            <v>440WYP</v>
          </cell>
          <cell r="B885" t="str">
            <v>440</v>
          </cell>
          <cell r="D885">
            <v>85676459.959999904</v>
          </cell>
          <cell r="F885" t="str">
            <v>403SPSG</v>
          </cell>
          <cell r="G885" t="str">
            <v>403SP</v>
          </cell>
          <cell r="I885">
            <v>77213643.230000004</v>
          </cell>
        </row>
        <row r="886">
          <cell r="A886" t="str">
            <v>440WYU</v>
          </cell>
          <cell r="B886" t="str">
            <v>440</v>
          </cell>
          <cell r="D886">
            <v>12223394.52</v>
          </cell>
          <cell r="F886" t="str">
            <v>403SPSSGCH</v>
          </cell>
          <cell r="G886" t="str">
            <v>403SP</v>
          </cell>
          <cell r="I886">
            <v>7865082.7000000002</v>
          </cell>
        </row>
        <row r="887">
          <cell r="A887" t="str">
            <v>442CA</v>
          </cell>
          <cell r="B887" t="str">
            <v>442</v>
          </cell>
          <cell r="D887">
            <v>47497532.640000001</v>
          </cell>
          <cell r="F887" t="str">
            <v>403TPDGP</v>
          </cell>
          <cell r="G887" t="str">
            <v>403TP</v>
          </cell>
          <cell r="I887">
            <v>11038009.869999999</v>
          </cell>
        </row>
        <row r="888">
          <cell r="A888" t="str">
            <v>442ID</v>
          </cell>
          <cell r="B888" t="str">
            <v>442</v>
          </cell>
          <cell r="D888">
            <v>162177162.33000001</v>
          </cell>
          <cell r="F888" t="str">
            <v>403TPDGU</v>
          </cell>
          <cell r="G888" t="str">
            <v>403TP</v>
          </cell>
          <cell r="I888">
            <v>12421827.6499999</v>
          </cell>
        </row>
        <row r="889">
          <cell r="A889" t="str">
            <v>442OR</v>
          </cell>
          <cell r="B889" t="str">
            <v>442</v>
          </cell>
          <cell r="D889">
            <v>568348073.05999994</v>
          </cell>
          <cell r="F889" t="str">
            <v>403TPSG</v>
          </cell>
          <cell r="G889" t="str">
            <v>403TP</v>
          </cell>
          <cell r="I889">
            <v>61178199.350000001</v>
          </cell>
        </row>
        <row r="890">
          <cell r="A890" t="str">
            <v>442UT</v>
          </cell>
          <cell r="B890" t="str">
            <v>442</v>
          </cell>
          <cell r="D890">
            <v>979839416.27999997</v>
          </cell>
          <cell r="F890" t="str">
            <v>404GPCA</v>
          </cell>
          <cell r="G890" t="str">
            <v>404GP</v>
          </cell>
          <cell r="I890">
            <v>256629.07</v>
          </cell>
        </row>
        <row r="891">
          <cell r="A891" t="str">
            <v>442WA</v>
          </cell>
          <cell r="B891" t="str">
            <v>442</v>
          </cell>
          <cell r="D891">
            <v>157346126.92999899</v>
          </cell>
          <cell r="F891" t="str">
            <v>404GPCN</v>
          </cell>
          <cell r="G891" t="str">
            <v>404GP</v>
          </cell>
          <cell r="I891">
            <v>273366.96999999997</v>
          </cell>
        </row>
        <row r="892">
          <cell r="A892" t="str">
            <v>442WYP</v>
          </cell>
          <cell r="B892" t="str">
            <v>442</v>
          </cell>
          <cell r="D892">
            <v>394491330.32999903</v>
          </cell>
          <cell r="F892" t="str">
            <v>404GPOR</v>
          </cell>
          <cell r="G892" t="str">
            <v>404GP</v>
          </cell>
          <cell r="I892">
            <v>751655.67</v>
          </cell>
        </row>
        <row r="893">
          <cell r="A893" t="str">
            <v>442WYU</v>
          </cell>
          <cell r="B893" t="str">
            <v>442</v>
          </cell>
          <cell r="D893">
            <v>93289096.680000007</v>
          </cell>
          <cell r="F893" t="str">
            <v>404GPSO</v>
          </cell>
          <cell r="G893" t="str">
            <v>404GP</v>
          </cell>
          <cell r="I893">
            <v>1288679.77</v>
          </cell>
        </row>
        <row r="894">
          <cell r="A894" t="str">
            <v>444CA</v>
          </cell>
          <cell r="B894" t="str">
            <v>444</v>
          </cell>
          <cell r="D894">
            <v>433593.09</v>
          </cell>
          <cell r="F894" t="str">
            <v>404GPUT</v>
          </cell>
          <cell r="G894" t="str">
            <v>404GP</v>
          </cell>
          <cell r="I894">
            <v>830.42</v>
          </cell>
        </row>
        <row r="895">
          <cell r="A895" t="str">
            <v>444ID</v>
          </cell>
          <cell r="B895" t="str">
            <v>444</v>
          </cell>
          <cell r="D895">
            <v>498327.05</v>
          </cell>
          <cell r="F895" t="str">
            <v>404GPWA</v>
          </cell>
          <cell r="G895" t="str">
            <v>404GP</v>
          </cell>
          <cell r="I895">
            <v>144952.56</v>
          </cell>
        </row>
        <row r="896">
          <cell r="A896" t="str">
            <v>444OR</v>
          </cell>
          <cell r="B896" t="str">
            <v>444</v>
          </cell>
          <cell r="D896">
            <v>6006233.3099999996</v>
          </cell>
          <cell r="F896" t="str">
            <v>404GPWYP</v>
          </cell>
          <cell r="G896" t="str">
            <v>404GP</v>
          </cell>
          <cell r="I896">
            <v>620033.27</v>
          </cell>
        </row>
        <row r="897">
          <cell r="A897" t="str">
            <v>444UT</v>
          </cell>
          <cell r="B897" t="str">
            <v>444</v>
          </cell>
          <cell r="D897">
            <v>10118431.359999999</v>
          </cell>
          <cell r="F897" t="str">
            <v>404GPWYU</v>
          </cell>
          <cell r="G897" t="str">
            <v>404GP</v>
          </cell>
          <cell r="I897">
            <v>4784.99</v>
          </cell>
        </row>
        <row r="898">
          <cell r="A898" t="str">
            <v>444WA</v>
          </cell>
          <cell r="B898" t="str">
            <v>444</v>
          </cell>
          <cell r="D898">
            <v>1227696.0900000001</v>
          </cell>
          <cell r="F898" t="str">
            <v>404HPSG-P</v>
          </cell>
          <cell r="G898" t="str">
            <v>404HP</v>
          </cell>
          <cell r="I898">
            <v>207709.02</v>
          </cell>
        </row>
        <row r="899">
          <cell r="A899" t="str">
            <v>444WYP</v>
          </cell>
          <cell r="B899" t="str">
            <v>444</v>
          </cell>
          <cell r="D899">
            <v>1640993.7</v>
          </cell>
          <cell r="F899" t="str">
            <v>404HPSG-U</v>
          </cell>
          <cell r="G899" t="str">
            <v>404HP</v>
          </cell>
          <cell r="I899">
            <v>46417.36</v>
          </cell>
        </row>
        <row r="900">
          <cell r="A900" t="str">
            <v>444WYU</v>
          </cell>
          <cell r="B900" t="str">
            <v>444</v>
          </cell>
          <cell r="D900">
            <v>484303.71</v>
          </cell>
          <cell r="F900" t="str">
            <v>404IPCN</v>
          </cell>
          <cell r="G900" t="str">
            <v>404IP</v>
          </cell>
          <cell r="I900">
            <v>5799139.6399999997</v>
          </cell>
        </row>
        <row r="901">
          <cell r="A901" t="str">
            <v>445UT</v>
          </cell>
          <cell r="B901" t="str">
            <v>445</v>
          </cell>
          <cell r="D901">
            <v>19305829.68</v>
          </cell>
          <cell r="F901" t="str">
            <v>404IPDGU</v>
          </cell>
          <cell r="G901" t="str">
            <v>404IP</v>
          </cell>
          <cell r="I901">
            <v>16758.32</v>
          </cell>
        </row>
        <row r="902">
          <cell r="A902" t="str">
            <v>447FERC</v>
          </cell>
          <cell r="B902" t="str">
            <v>447</v>
          </cell>
          <cell r="D902">
            <v>8653248.6300000008</v>
          </cell>
          <cell r="F902" t="str">
            <v>404IPID</v>
          </cell>
          <cell r="G902" t="str">
            <v>404IP</v>
          </cell>
          <cell r="I902">
            <v>20515.11</v>
          </cell>
        </row>
        <row r="903">
          <cell r="A903" t="str">
            <v>447NPCSE</v>
          </cell>
          <cell r="B903" t="str">
            <v>447NPC</v>
          </cell>
          <cell r="D903">
            <v>821829</v>
          </cell>
          <cell r="F903" t="str">
            <v>404IPOR</v>
          </cell>
          <cell r="G903" t="str">
            <v>404IP</v>
          </cell>
          <cell r="I903">
            <v>14163.39</v>
          </cell>
        </row>
        <row r="904">
          <cell r="A904" t="str">
            <v>447NPCSG</v>
          </cell>
          <cell r="B904" t="str">
            <v>447NPC</v>
          </cell>
          <cell r="D904">
            <v>341272115.95999902</v>
          </cell>
          <cell r="F904" t="str">
            <v>404IPSE</v>
          </cell>
          <cell r="G904" t="str">
            <v>404IP</v>
          </cell>
          <cell r="I904">
            <v>35421.85</v>
          </cell>
        </row>
        <row r="905">
          <cell r="A905" t="str">
            <v>447OR</v>
          </cell>
          <cell r="B905" t="str">
            <v>447</v>
          </cell>
          <cell r="D905">
            <v>1017847.63</v>
          </cell>
          <cell r="F905" t="str">
            <v>404IPSG</v>
          </cell>
          <cell r="G905" t="str">
            <v>404IP</v>
          </cell>
          <cell r="I905">
            <v>9563139.8000000007</v>
          </cell>
        </row>
        <row r="906">
          <cell r="A906" t="str">
            <v>447WYP</v>
          </cell>
          <cell r="B906" t="str">
            <v>447</v>
          </cell>
          <cell r="D906">
            <v>27328.07</v>
          </cell>
          <cell r="F906" t="str">
            <v>404IPSG-P</v>
          </cell>
          <cell r="G906" t="str">
            <v>404IP</v>
          </cell>
          <cell r="I906">
            <v>10888642.7999999</v>
          </cell>
        </row>
        <row r="907">
          <cell r="A907" t="str">
            <v>450CA</v>
          </cell>
          <cell r="B907" t="str">
            <v>450</v>
          </cell>
          <cell r="D907">
            <v>276626.33</v>
          </cell>
          <cell r="F907" t="str">
            <v>404IPSG-U</v>
          </cell>
          <cell r="G907" t="str">
            <v>404IP</v>
          </cell>
          <cell r="I907">
            <v>307800.46999999997</v>
          </cell>
        </row>
        <row r="908">
          <cell r="A908" t="str">
            <v>450ID</v>
          </cell>
          <cell r="B908" t="str">
            <v>450</v>
          </cell>
          <cell r="D908">
            <v>416070.58</v>
          </cell>
          <cell r="F908" t="str">
            <v>404IPSO</v>
          </cell>
          <cell r="G908" t="str">
            <v>404IP</v>
          </cell>
          <cell r="I908">
            <v>15520231.029999901</v>
          </cell>
        </row>
        <row r="909">
          <cell r="A909" t="str">
            <v>450OR</v>
          </cell>
          <cell r="B909" t="str">
            <v>450</v>
          </cell>
          <cell r="D909">
            <v>3509392.45</v>
          </cell>
          <cell r="F909" t="str">
            <v>404IPSSGCH</v>
          </cell>
          <cell r="G909" t="str">
            <v>404IP</v>
          </cell>
          <cell r="I909">
            <v>126559.85</v>
          </cell>
        </row>
        <row r="910">
          <cell r="A910" t="str">
            <v>450UT</v>
          </cell>
          <cell r="B910" t="str">
            <v>450</v>
          </cell>
          <cell r="D910">
            <v>2983752.94</v>
          </cell>
          <cell r="F910" t="str">
            <v>404IPUT</v>
          </cell>
          <cell r="G910" t="str">
            <v>404IP</v>
          </cell>
          <cell r="I910">
            <v>12974.38</v>
          </cell>
        </row>
        <row r="911">
          <cell r="A911" t="str">
            <v>450WA</v>
          </cell>
          <cell r="B911" t="str">
            <v>450</v>
          </cell>
          <cell r="D911">
            <v>643684.06999999995</v>
          </cell>
          <cell r="F911" t="str">
            <v>404IPWA</v>
          </cell>
          <cell r="G911" t="str">
            <v>404IP</v>
          </cell>
          <cell r="I911">
            <v>397.24</v>
          </cell>
        </row>
        <row r="912">
          <cell r="A912" t="str">
            <v>450WYP</v>
          </cell>
          <cell r="B912" t="str">
            <v>450</v>
          </cell>
          <cell r="D912">
            <v>510586.01</v>
          </cell>
          <cell r="F912" t="str">
            <v>404IPWYP</v>
          </cell>
          <cell r="G912" t="str">
            <v>404IP</v>
          </cell>
          <cell r="I912">
            <v>145411.38</v>
          </cell>
        </row>
        <row r="913">
          <cell r="A913" t="str">
            <v>450WYU</v>
          </cell>
          <cell r="B913" t="str">
            <v>450</v>
          </cell>
          <cell r="D913">
            <v>105792.33</v>
          </cell>
          <cell r="F913" t="str">
            <v>406SG</v>
          </cell>
          <cell r="G913" t="str">
            <v>406</v>
          </cell>
          <cell r="I913">
            <v>5523969.6900000004</v>
          </cell>
        </row>
        <row r="914">
          <cell r="A914" t="str">
            <v>451CA</v>
          </cell>
          <cell r="B914" t="str">
            <v>451</v>
          </cell>
          <cell r="D914">
            <v>58048.76</v>
          </cell>
          <cell r="F914" t="str">
            <v>407OR</v>
          </cell>
          <cell r="G914" t="str">
            <v>407</v>
          </cell>
          <cell r="I914">
            <v>-5663.45</v>
          </cell>
        </row>
        <row r="915">
          <cell r="A915" t="str">
            <v>451ID</v>
          </cell>
          <cell r="B915" t="str">
            <v>451</v>
          </cell>
          <cell r="D915">
            <v>95901.19</v>
          </cell>
          <cell r="F915" t="str">
            <v>407OTHER</v>
          </cell>
          <cell r="G915" t="str">
            <v>407</v>
          </cell>
          <cell r="I915">
            <v>246351.62</v>
          </cell>
        </row>
        <row r="916">
          <cell r="A916" t="str">
            <v>451OR</v>
          </cell>
          <cell r="B916" t="str">
            <v>451</v>
          </cell>
          <cell r="D916">
            <v>1225005.82</v>
          </cell>
          <cell r="F916" t="str">
            <v>407TROJP</v>
          </cell>
          <cell r="G916" t="str">
            <v>407</v>
          </cell>
          <cell r="I916">
            <v>164210.76</v>
          </cell>
        </row>
        <row r="917">
          <cell r="A917" t="str">
            <v>451SO</v>
          </cell>
          <cell r="B917" t="str">
            <v>451</v>
          </cell>
          <cell r="D917">
            <v>1199.47</v>
          </cell>
          <cell r="F917" t="str">
            <v>407WA</v>
          </cell>
          <cell r="G917" t="str">
            <v>407</v>
          </cell>
          <cell r="I917">
            <v>-22981.26</v>
          </cell>
        </row>
        <row r="918">
          <cell r="A918" t="str">
            <v>451UT</v>
          </cell>
          <cell r="B918" t="str">
            <v>451</v>
          </cell>
          <cell r="D918">
            <v>4068683.98</v>
          </cell>
          <cell r="F918" t="str">
            <v>408CA</v>
          </cell>
          <cell r="G918" t="str">
            <v>408</v>
          </cell>
          <cell r="I918">
            <v>1278584.79</v>
          </cell>
        </row>
        <row r="919">
          <cell r="A919" t="str">
            <v>451WA</v>
          </cell>
          <cell r="B919" t="str">
            <v>451</v>
          </cell>
          <cell r="D919">
            <v>176642.92</v>
          </cell>
          <cell r="F919" t="str">
            <v>408GPS</v>
          </cell>
          <cell r="G919" t="str">
            <v>408</v>
          </cell>
          <cell r="I919">
            <v>112588331.31</v>
          </cell>
        </row>
        <row r="920">
          <cell r="A920" t="str">
            <v>451WYP</v>
          </cell>
          <cell r="B920" t="str">
            <v>451</v>
          </cell>
          <cell r="D920">
            <v>345266.58</v>
          </cell>
          <cell r="F920" t="str">
            <v>408OR</v>
          </cell>
          <cell r="G920" t="str">
            <v>408</v>
          </cell>
          <cell r="I920">
            <v>26116945.949999999</v>
          </cell>
        </row>
        <row r="921">
          <cell r="A921" t="str">
            <v>451WYU</v>
          </cell>
          <cell r="B921" t="str">
            <v>451</v>
          </cell>
          <cell r="D921">
            <v>232757.98</v>
          </cell>
          <cell r="F921" t="str">
            <v>408SE</v>
          </cell>
          <cell r="G921" t="str">
            <v>408</v>
          </cell>
          <cell r="I921">
            <v>776023.22</v>
          </cell>
        </row>
        <row r="922">
          <cell r="A922" t="str">
            <v>453SG</v>
          </cell>
          <cell r="B922" t="str">
            <v>453</v>
          </cell>
          <cell r="D922">
            <v>94873.7</v>
          </cell>
          <cell r="F922" t="str">
            <v>408SO</v>
          </cell>
          <cell r="G922" t="str">
            <v>408</v>
          </cell>
          <cell r="I922">
            <v>9181285.9700000007</v>
          </cell>
        </row>
        <row r="923">
          <cell r="A923" t="str">
            <v>454CA</v>
          </cell>
          <cell r="B923" t="str">
            <v>454</v>
          </cell>
          <cell r="D923">
            <v>549104.51</v>
          </cell>
          <cell r="F923" t="str">
            <v>408UT</v>
          </cell>
          <cell r="G923" t="str">
            <v>408</v>
          </cell>
          <cell r="I923">
            <v>1831.36</v>
          </cell>
        </row>
        <row r="924">
          <cell r="A924" t="str">
            <v>454ID</v>
          </cell>
          <cell r="B924" t="str">
            <v>454</v>
          </cell>
          <cell r="D924">
            <v>195817.96</v>
          </cell>
          <cell r="F924" t="str">
            <v>408WA</v>
          </cell>
          <cell r="G924" t="str">
            <v>408</v>
          </cell>
          <cell r="I924">
            <v>36596.660000000003</v>
          </cell>
        </row>
        <row r="925">
          <cell r="A925" t="str">
            <v>454OR</v>
          </cell>
          <cell r="B925" t="str">
            <v>454</v>
          </cell>
          <cell r="D925">
            <v>5166499.8600000003</v>
          </cell>
          <cell r="F925" t="str">
            <v>408WYP</v>
          </cell>
          <cell r="G925" t="str">
            <v>408</v>
          </cell>
          <cell r="I925">
            <v>1719436.1</v>
          </cell>
        </row>
        <row r="926">
          <cell r="A926" t="str">
            <v>454SG</v>
          </cell>
          <cell r="B926" t="str">
            <v>454</v>
          </cell>
          <cell r="D926">
            <v>5759514.9900000002</v>
          </cell>
          <cell r="F926" t="str">
            <v>40910IBT</v>
          </cell>
          <cell r="G926" t="str">
            <v>40910</v>
          </cell>
          <cell r="I926">
            <v>-138818714</v>
          </cell>
        </row>
        <row r="927">
          <cell r="A927" t="str">
            <v>454SO</v>
          </cell>
          <cell r="B927" t="str">
            <v>454</v>
          </cell>
          <cell r="D927">
            <v>3558706.68</v>
          </cell>
          <cell r="F927" t="str">
            <v>40911IBT</v>
          </cell>
          <cell r="G927" t="str">
            <v>40911</v>
          </cell>
          <cell r="I927">
            <v>-7862714</v>
          </cell>
        </row>
        <row r="928">
          <cell r="A928" t="str">
            <v>454UT</v>
          </cell>
          <cell r="B928" t="str">
            <v>454</v>
          </cell>
          <cell r="D928">
            <v>3449397.26</v>
          </cell>
          <cell r="F928" t="str">
            <v>41140DGU</v>
          </cell>
          <cell r="G928" t="str">
            <v>41140</v>
          </cell>
          <cell r="I928">
            <v>-1874204</v>
          </cell>
        </row>
        <row r="929">
          <cell r="A929" t="str">
            <v>454WA</v>
          </cell>
          <cell r="B929" t="str">
            <v>454</v>
          </cell>
          <cell r="D929">
            <v>1090373.51</v>
          </cell>
          <cell r="F929" t="str">
            <v>41170DGU</v>
          </cell>
          <cell r="G929" t="str">
            <v>41170</v>
          </cell>
          <cell r="I929">
            <v>0</v>
          </cell>
        </row>
        <row r="930">
          <cell r="A930" t="str">
            <v>454WYP</v>
          </cell>
          <cell r="B930" t="str">
            <v>454</v>
          </cell>
          <cell r="D930">
            <v>380720.65</v>
          </cell>
          <cell r="F930" t="str">
            <v>4118SE</v>
          </cell>
          <cell r="G930" t="str">
            <v>4118</v>
          </cell>
          <cell r="I930">
            <v>-164750.39999999999</v>
          </cell>
        </row>
        <row r="931">
          <cell r="A931" t="str">
            <v>454WYU</v>
          </cell>
          <cell r="B931" t="str">
            <v>454</v>
          </cell>
          <cell r="D931">
            <v>19229.73</v>
          </cell>
          <cell r="F931" t="str">
            <v>419OTHER</v>
          </cell>
          <cell r="G931" t="str">
            <v>419</v>
          </cell>
          <cell r="I931">
            <v>0</v>
          </cell>
        </row>
        <row r="932">
          <cell r="A932" t="str">
            <v>456CA</v>
          </cell>
          <cell r="B932" t="str">
            <v>456</v>
          </cell>
          <cell r="D932">
            <v>1785661.39</v>
          </cell>
          <cell r="F932" t="str">
            <v>419SNP</v>
          </cell>
          <cell r="G932" t="str">
            <v>419</v>
          </cell>
          <cell r="I932">
            <v>-46510050.5</v>
          </cell>
        </row>
        <row r="933">
          <cell r="A933" t="str">
            <v>456ID</v>
          </cell>
          <cell r="B933" t="str">
            <v>456</v>
          </cell>
          <cell r="D933">
            <v>5356975.0999999996</v>
          </cell>
          <cell r="F933" t="str">
            <v>421CA</v>
          </cell>
          <cell r="G933" t="str">
            <v>421</v>
          </cell>
          <cell r="I933">
            <v>-3754.8</v>
          </cell>
        </row>
        <row r="934">
          <cell r="A934" t="str">
            <v>456OR</v>
          </cell>
          <cell r="B934" t="str">
            <v>456</v>
          </cell>
          <cell r="D934">
            <v>22316839.41</v>
          </cell>
          <cell r="F934" t="str">
            <v>421DGU</v>
          </cell>
          <cell r="G934" t="str">
            <v>421</v>
          </cell>
          <cell r="I934">
            <v>-26946.560000000001</v>
          </cell>
        </row>
        <row r="935">
          <cell r="A935" t="str">
            <v>456OTHER</v>
          </cell>
          <cell r="B935" t="str">
            <v>456</v>
          </cell>
          <cell r="D935">
            <v>-32947411.530000001</v>
          </cell>
          <cell r="F935" t="str">
            <v>421ID</v>
          </cell>
          <cell r="G935" t="str">
            <v>421</v>
          </cell>
          <cell r="I935">
            <v>0</v>
          </cell>
        </row>
        <row r="936">
          <cell r="A936" t="str">
            <v>456SE</v>
          </cell>
          <cell r="B936" t="str">
            <v>456</v>
          </cell>
          <cell r="D936">
            <v>11310452.43</v>
          </cell>
          <cell r="F936" t="str">
            <v>421OR</v>
          </cell>
          <cell r="G936" t="str">
            <v>421</v>
          </cell>
          <cell r="I936">
            <v>37036.57</v>
          </cell>
        </row>
        <row r="937">
          <cell r="A937" t="str">
            <v>456SG</v>
          </cell>
          <cell r="B937" t="str">
            <v>456</v>
          </cell>
          <cell r="D937">
            <v>163557210.59999999</v>
          </cell>
          <cell r="F937" t="str">
            <v>421OTHER</v>
          </cell>
          <cell r="G937" t="str">
            <v>421</v>
          </cell>
          <cell r="I937">
            <v>0</v>
          </cell>
        </row>
        <row r="938">
          <cell r="A938" t="str">
            <v>456SO</v>
          </cell>
          <cell r="B938" t="str">
            <v>456</v>
          </cell>
          <cell r="D938">
            <v>142330.17000000001</v>
          </cell>
          <cell r="F938" t="str">
            <v>421SO</v>
          </cell>
          <cell r="G938" t="str">
            <v>421</v>
          </cell>
          <cell r="I938">
            <v>-483441.71</v>
          </cell>
        </row>
        <row r="939">
          <cell r="A939" t="str">
            <v>456UT</v>
          </cell>
          <cell r="B939" t="str">
            <v>456</v>
          </cell>
          <cell r="D939">
            <v>49200900.219999902</v>
          </cell>
          <cell r="F939" t="str">
            <v>421WA</v>
          </cell>
          <cell r="G939" t="str">
            <v>421</v>
          </cell>
          <cell r="I939">
            <v>4732.67</v>
          </cell>
        </row>
        <row r="940">
          <cell r="A940" t="str">
            <v>456WA</v>
          </cell>
          <cell r="B940" t="str">
            <v>456</v>
          </cell>
          <cell r="D940">
            <v>8831494</v>
          </cell>
          <cell r="F940" t="str">
            <v>421WYP</v>
          </cell>
          <cell r="G940" t="str">
            <v>421</v>
          </cell>
          <cell r="I940">
            <v>741.1</v>
          </cell>
        </row>
        <row r="941">
          <cell r="A941" t="str">
            <v>456WYP</v>
          </cell>
          <cell r="B941" t="str">
            <v>456</v>
          </cell>
          <cell r="D941">
            <v>4092848.5</v>
          </cell>
          <cell r="F941" t="str">
            <v>427SNP</v>
          </cell>
          <cell r="G941" t="str">
            <v>427</v>
          </cell>
          <cell r="I941">
            <v>364553117.70999998</v>
          </cell>
        </row>
        <row r="942">
          <cell r="A942" t="str">
            <v>456WYU</v>
          </cell>
          <cell r="B942" t="str">
            <v>456</v>
          </cell>
          <cell r="D942">
            <v>24394.41</v>
          </cell>
          <cell r="F942" t="str">
            <v>428SNP</v>
          </cell>
          <cell r="G942" t="str">
            <v>428</v>
          </cell>
          <cell r="I942">
            <v>5680517.6399999997</v>
          </cell>
        </row>
        <row r="943">
          <cell r="A943" t="str">
            <v>500SNPPS</v>
          </cell>
          <cell r="B943" t="str">
            <v>500</v>
          </cell>
          <cell r="D943">
            <v>17070212.140000001</v>
          </cell>
          <cell r="F943" t="str">
            <v>429SNP</v>
          </cell>
          <cell r="G943" t="str">
            <v>429</v>
          </cell>
          <cell r="I943">
            <v>-2718.18</v>
          </cell>
        </row>
        <row r="944">
          <cell r="A944" t="str">
            <v>500SSGCH</v>
          </cell>
          <cell r="B944" t="str">
            <v>500</v>
          </cell>
          <cell r="D944">
            <v>2321399.64</v>
          </cell>
          <cell r="F944" t="str">
            <v>431SNP</v>
          </cell>
          <cell r="G944" t="str">
            <v>431</v>
          </cell>
          <cell r="I944">
            <v>14342093.2999999</v>
          </cell>
        </row>
        <row r="945">
          <cell r="A945" t="str">
            <v>501NPCID</v>
          </cell>
          <cell r="B945" t="str">
            <v>501NPC</v>
          </cell>
          <cell r="D945">
            <v>73044.710000000006</v>
          </cell>
          <cell r="F945" t="str">
            <v>432SNP</v>
          </cell>
          <cell r="G945" t="str">
            <v>432</v>
          </cell>
          <cell r="I945">
            <v>-24643009.829999998</v>
          </cell>
        </row>
        <row r="946">
          <cell r="A946" t="str">
            <v>501NPCSE</v>
          </cell>
          <cell r="B946" t="str">
            <v>501NPC</v>
          </cell>
          <cell r="D946">
            <v>631259025.21000004</v>
          </cell>
          <cell r="F946" t="str">
            <v>440CA</v>
          </cell>
          <cell r="G946" t="str">
            <v>440</v>
          </cell>
          <cell r="I946">
            <v>51536988.469999999</v>
          </cell>
        </row>
        <row r="947">
          <cell r="A947" t="str">
            <v>501NPCSSECH</v>
          </cell>
          <cell r="B947" t="str">
            <v>501NPC</v>
          </cell>
          <cell r="D947">
            <v>51808627.090000004</v>
          </cell>
          <cell r="F947" t="str">
            <v>440ID</v>
          </cell>
          <cell r="G947" t="str">
            <v>440</v>
          </cell>
          <cell r="I947">
            <v>67533251.920000002</v>
          </cell>
        </row>
        <row r="948">
          <cell r="A948" t="str">
            <v>501NPCWYP</v>
          </cell>
          <cell r="B948" t="str">
            <v>501NPC</v>
          </cell>
          <cell r="D948">
            <v>177899.09</v>
          </cell>
          <cell r="F948" t="str">
            <v>440OR</v>
          </cell>
          <cell r="G948" t="str">
            <v>440</v>
          </cell>
          <cell r="I948">
            <v>547088443.85000002</v>
          </cell>
        </row>
        <row r="949">
          <cell r="A949" t="str">
            <v>501SE</v>
          </cell>
          <cell r="B949" t="str">
            <v>501</v>
          </cell>
          <cell r="D949">
            <v>18026897.460000001</v>
          </cell>
          <cell r="F949" t="str">
            <v>440UT</v>
          </cell>
          <cell r="G949" t="str">
            <v>440</v>
          </cell>
          <cell r="I949">
            <v>605615593.59000003</v>
          </cell>
        </row>
        <row r="950">
          <cell r="A950" t="str">
            <v>501SSECH</v>
          </cell>
          <cell r="B950" t="str">
            <v>501</v>
          </cell>
          <cell r="D950">
            <v>2953612.8799999901</v>
          </cell>
          <cell r="F950" t="str">
            <v>440WA</v>
          </cell>
          <cell r="G950" t="str">
            <v>440</v>
          </cell>
          <cell r="I950">
            <v>120990323.68000001</v>
          </cell>
        </row>
        <row r="951">
          <cell r="A951" t="str">
            <v>502SNPPS</v>
          </cell>
          <cell r="B951" t="str">
            <v>502</v>
          </cell>
          <cell r="D951">
            <v>29674171.349999901</v>
          </cell>
          <cell r="F951" t="str">
            <v>440WYP</v>
          </cell>
          <cell r="G951" t="str">
            <v>440</v>
          </cell>
          <cell r="I951">
            <v>85676459.959999904</v>
          </cell>
        </row>
        <row r="952">
          <cell r="A952" t="str">
            <v>502SSGCH</v>
          </cell>
          <cell r="B952" t="str">
            <v>502</v>
          </cell>
          <cell r="D952">
            <v>8463931.4299999997</v>
          </cell>
          <cell r="F952" t="str">
            <v>440WYU</v>
          </cell>
          <cell r="G952" t="str">
            <v>440</v>
          </cell>
          <cell r="I952">
            <v>12223394.52</v>
          </cell>
        </row>
        <row r="953">
          <cell r="A953" t="str">
            <v>503NPCSE</v>
          </cell>
          <cell r="B953" t="str">
            <v>503NPC</v>
          </cell>
          <cell r="D953">
            <v>3583830.11</v>
          </cell>
          <cell r="F953" t="str">
            <v>442CA</v>
          </cell>
          <cell r="G953" t="str">
            <v>442</v>
          </cell>
          <cell r="I953">
            <v>47497532.640000001</v>
          </cell>
        </row>
        <row r="954">
          <cell r="A954" t="str">
            <v>505SNPPS</v>
          </cell>
          <cell r="B954" t="str">
            <v>505</v>
          </cell>
          <cell r="D954">
            <v>3046808.55</v>
          </cell>
          <cell r="F954" t="str">
            <v>442ID</v>
          </cell>
          <cell r="G954" t="str">
            <v>442</v>
          </cell>
          <cell r="I954">
            <v>162177162.33000001</v>
          </cell>
        </row>
        <row r="955">
          <cell r="A955" t="str">
            <v>505SSGCH</v>
          </cell>
          <cell r="B955" t="str">
            <v>505</v>
          </cell>
          <cell r="D955">
            <v>1143719.3400000001</v>
          </cell>
          <cell r="F955" t="str">
            <v>442OR</v>
          </cell>
          <cell r="G955" t="str">
            <v>442</v>
          </cell>
          <cell r="I955">
            <v>568348073.05999994</v>
          </cell>
        </row>
        <row r="956">
          <cell r="A956" t="str">
            <v>506SNPPS</v>
          </cell>
          <cell r="B956" t="str">
            <v>506</v>
          </cell>
          <cell r="D956">
            <v>51029619.100000001</v>
          </cell>
          <cell r="F956" t="str">
            <v>442UT</v>
          </cell>
          <cell r="G956" t="str">
            <v>442</v>
          </cell>
          <cell r="I956">
            <v>979839416.27999997</v>
          </cell>
        </row>
        <row r="957">
          <cell r="A957" t="str">
            <v>506SSGCH</v>
          </cell>
          <cell r="B957" t="str">
            <v>506</v>
          </cell>
          <cell r="D957">
            <v>1677540.12</v>
          </cell>
          <cell r="F957" t="str">
            <v>442WA</v>
          </cell>
          <cell r="G957" t="str">
            <v>442</v>
          </cell>
          <cell r="I957">
            <v>157346126.92999899</v>
          </cell>
        </row>
        <row r="958">
          <cell r="A958" t="str">
            <v>507SNPPS</v>
          </cell>
          <cell r="B958" t="str">
            <v>507</v>
          </cell>
          <cell r="D958">
            <v>277030.59000000003</v>
          </cell>
          <cell r="F958" t="str">
            <v>442WYP</v>
          </cell>
          <cell r="G958" t="str">
            <v>442</v>
          </cell>
          <cell r="I958">
            <v>394491330.32999903</v>
          </cell>
        </row>
        <row r="959">
          <cell r="A959" t="str">
            <v>507SSGCH</v>
          </cell>
          <cell r="B959" t="str">
            <v>507</v>
          </cell>
          <cell r="D959">
            <v>623.22</v>
          </cell>
          <cell r="F959" t="str">
            <v>442WYU</v>
          </cell>
          <cell r="G959" t="str">
            <v>442</v>
          </cell>
          <cell r="I959">
            <v>93289096.680000007</v>
          </cell>
        </row>
        <row r="960">
          <cell r="A960" t="str">
            <v>510SNPPS</v>
          </cell>
          <cell r="B960" t="str">
            <v>510</v>
          </cell>
          <cell r="D960">
            <v>4356102.55</v>
          </cell>
          <cell r="F960" t="str">
            <v>444CA</v>
          </cell>
          <cell r="G960" t="str">
            <v>444</v>
          </cell>
          <cell r="I960">
            <v>433593.09</v>
          </cell>
        </row>
        <row r="961">
          <cell r="A961" t="str">
            <v>510SSGCH</v>
          </cell>
          <cell r="B961" t="str">
            <v>510</v>
          </cell>
          <cell r="D961">
            <v>2009197.5</v>
          </cell>
          <cell r="F961" t="str">
            <v>444ID</v>
          </cell>
          <cell r="G961" t="str">
            <v>444</v>
          </cell>
          <cell r="I961">
            <v>498327.05</v>
          </cell>
        </row>
        <row r="962">
          <cell r="A962" t="str">
            <v>511SNPPS</v>
          </cell>
          <cell r="B962" t="str">
            <v>511</v>
          </cell>
          <cell r="D962">
            <v>22951083.7099999</v>
          </cell>
          <cell r="F962" t="str">
            <v>444OR</v>
          </cell>
          <cell r="G962" t="str">
            <v>444</v>
          </cell>
          <cell r="I962">
            <v>6006233.3099999996</v>
          </cell>
        </row>
        <row r="963">
          <cell r="A963" t="str">
            <v>511SSGCH</v>
          </cell>
          <cell r="B963" t="str">
            <v>511</v>
          </cell>
          <cell r="D963">
            <v>645306.12</v>
          </cell>
          <cell r="F963" t="str">
            <v>444UT</v>
          </cell>
          <cell r="G963" t="str">
            <v>444</v>
          </cell>
          <cell r="I963">
            <v>10118431.359999999</v>
          </cell>
        </row>
        <row r="964">
          <cell r="A964" t="str">
            <v>512SNPPS</v>
          </cell>
          <cell r="B964" t="str">
            <v>512</v>
          </cell>
          <cell r="D964">
            <v>104141439.11999901</v>
          </cell>
          <cell r="F964" t="str">
            <v>444WA</v>
          </cell>
          <cell r="G964" t="str">
            <v>444</v>
          </cell>
          <cell r="I964">
            <v>1227696.0900000001</v>
          </cell>
        </row>
        <row r="965">
          <cell r="A965" t="str">
            <v>512SSGCH</v>
          </cell>
          <cell r="B965" t="str">
            <v>512</v>
          </cell>
          <cell r="D965">
            <v>4986755.2300000004</v>
          </cell>
          <cell r="F965" t="str">
            <v>444WYP</v>
          </cell>
          <cell r="G965" t="str">
            <v>444</v>
          </cell>
          <cell r="I965">
            <v>1640993.7</v>
          </cell>
        </row>
        <row r="966">
          <cell r="A966" t="str">
            <v>513SNPPS</v>
          </cell>
          <cell r="B966" t="str">
            <v>513</v>
          </cell>
          <cell r="D966">
            <v>39206700.9799999</v>
          </cell>
          <cell r="F966" t="str">
            <v>444WYU</v>
          </cell>
          <cell r="G966" t="str">
            <v>444</v>
          </cell>
          <cell r="I966">
            <v>484303.71</v>
          </cell>
        </row>
        <row r="967">
          <cell r="A967" t="str">
            <v>513SSGCH</v>
          </cell>
          <cell r="B967" t="str">
            <v>513</v>
          </cell>
          <cell r="D967">
            <v>692107.01</v>
          </cell>
          <cell r="F967" t="str">
            <v>445UT</v>
          </cell>
          <cell r="G967" t="str">
            <v>445</v>
          </cell>
          <cell r="I967">
            <v>19305829.68</v>
          </cell>
        </row>
        <row r="968">
          <cell r="A968" t="str">
            <v>514SNPPS</v>
          </cell>
          <cell r="B968" t="str">
            <v>514</v>
          </cell>
          <cell r="D968">
            <v>11249895.8999999</v>
          </cell>
          <cell r="F968" t="str">
            <v>447FERC</v>
          </cell>
          <cell r="G968" t="str">
            <v>447</v>
          </cell>
          <cell r="I968">
            <v>8653248.6300000008</v>
          </cell>
        </row>
        <row r="969">
          <cell r="A969" t="str">
            <v>514SSGCH</v>
          </cell>
          <cell r="B969" t="str">
            <v>514</v>
          </cell>
          <cell r="D969">
            <v>2069411.73</v>
          </cell>
          <cell r="F969" t="str">
            <v>447NPCSE</v>
          </cell>
          <cell r="G969" t="str">
            <v>447NPC</v>
          </cell>
          <cell r="I969">
            <v>821829</v>
          </cell>
        </row>
        <row r="970">
          <cell r="A970" t="str">
            <v>535SNPPH-P</v>
          </cell>
          <cell r="B970" t="str">
            <v>535</v>
          </cell>
          <cell r="D970">
            <v>4810569.3063251507</v>
          </cell>
          <cell r="F970" t="str">
            <v>447NPCSG</v>
          </cell>
          <cell r="G970" t="str">
            <v>447NPC</v>
          </cell>
          <cell r="I970">
            <v>341272115.95999902</v>
          </cell>
        </row>
        <row r="971">
          <cell r="A971" t="str">
            <v>535SNPPH-U</v>
          </cell>
          <cell r="B971" t="str">
            <v>535</v>
          </cell>
          <cell r="D971">
            <v>-1023566.2863251512</v>
          </cell>
          <cell r="F971" t="str">
            <v>447OR</v>
          </cell>
          <cell r="G971" t="str">
            <v>447</v>
          </cell>
          <cell r="I971">
            <v>1017847.63</v>
          </cell>
        </row>
        <row r="972">
          <cell r="A972" t="str">
            <v>536SNPPH-P</v>
          </cell>
          <cell r="B972" t="str">
            <v>536</v>
          </cell>
          <cell r="D972">
            <v>257504.4</v>
          </cell>
          <cell r="F972" t="str">
            <v>447SG</v>
          </cell>
          <cell r="G972" t="str">
            <v>447</v>
          </cell>
          <cell r="I972">
            <v>0</v>
          </cell>
        </row>
        <row r="973">
          <cell r="A973" t="str">
            <v>537SNPPH-P</v>
          </cell>
          <cell r="B973" t="str">
            <v>537</v>
          </cell>
          <cell r="D973">
            <v>3435505.4698824165</v>
          </cell>
          <cell r="F973" t="str">
            <v>447WYP</v>
          </cell>
          <cell r="G973" t="str">
            <v>447</v>
          </cell>
          <cell r="I973">
            <v>27328.07</v>
          </cell>
        </row>
        <row r="974">
          <cell r="A974" t="str">
            <v>537SNPPH-U</v>
          </cell>
          <cell r="B974" t="str">
            <v>537</v>
          </cell>
          <cell r="D974">
            <v>261176.22011758317</v>
          </cell>
          <cell r="F974" t="str">
            <v>450CA</v>
          </cell>
          <cell r="G974" t="str">
            <v>450</v>
          </cell>
          <cell r="I974">
            <v>276626.33</v>
          </cell>
        </row>
        <row r="975">
          <cell r="A975" t="str">
            <v>539SNPPH-P</v>
          </cell>
          <cell r="B975" t="str">
            <v>539</v>
          </cell>
          <cell r="D975">
            <v>17115197.601453502</v>
          </cell>
          <cell r="F975" t="str">
            <v>450ID</v>
          </cell>
          <cell r="G975" t="str">
            <v>450</v>
          </cell>
          <cell r="I975">
            <v>416070.58</v>
          </cell>
        </row>
        <row r="976">
          <cell r="A976" t="str">
            <v>539SNPPH-U</v>
          </cell>
          <cell r="B976" t="str">
            <v>539</v>
          </cell>
          <cell r="D976">
            <v>7285781.0885464996</v>
          </cell>
          <cell r="F976" t="str">
            <v>450OR</v>
          </cell>
          <cell r="G976" t="str">
            <v>450</v>
          </cell>
          <cell r="I976">
            <v>3509392.45</v>
          </cell>
        </row>
        <row r="977">
          <cell r="A977" t="str">
            <v>540SNPPH-P</v>
          </cell>
          <cell r="B977" t="str">
            <v>540</v>
          </cell>
          <cell r="D977">
            <v>-412943.8</v>
          </cell>
          <cell r="F977" t="str">
            <v>450UT</v>
          </cell>
          <cell r="G977" t="str">
            <v>450</v>
          </cell>
          <cell r="I977">
            <v>2983752.94</v>
          </cell>
        </row>
        <row r="978">
          <cell r="A978" t="str">
            <v>540SNPPH-U</v>
          </cell>
          <cell r="B978" t="str">
            <v>540</v>
          </cell>
          <cell r="D978">
            <v>8439.41</v>
          </cell>
          <cell r="F978" t="str">
            <v>450WA</v>
          </cell>
          <cell r="G978" t="str">
            <v>450</v>
          </cell>
          <cell r="I978">
            <v>643684.06999999995</v>
          </cell>
        </row>
        <row r="979">
          <cell r="A979" t="str">
            <v>541SNPPH-P</v>
          </cell>
          <cell r="B979" t="str">
            <v>541</v>
          </cell>
          <cell r="D979">
            <v>1890.95</v>
          </cell>
          <cell r="F979" t="str">
            <v>450WYP</v>
          </cell>
          <cell r="G979" t="str">
            <v>450</v>
          </cell>
          <cell r="I979">
            <v>510586.01</v>
          </cell>
        </row>
        <row r="980">
          <cell r="A980" t="str">
            <v>542SNPPH-P</v>
          </cell>
          <cell r="B980" t="str">
            <v>542</v>
          </cell>
          <cell r="D980">
            <v>858900.31</v>
          </cell>
          <cell r="F980" t="str">
            <v>450WYU</v>
          </cell>
          <cell r="G980" t="str">
            <v>450</v>
          </cell>
          <cell r="I980">
            <v>105792.33</v>
          </cell>
        </row>
        <row r="981">
          <cell r="A981" t="str">
            <v>542SNPPH-U</v>
          </cell>
          <cell r="B981" t="str">
            <v>542</v>
          </cell>
          <cell r="D981">
            <v>171218.52</v>
          </cell>
          <cell r="F981" t="str">
            <v>451CA</v>
          </cell>
          <cell r="G981" t="str">
            <v>451</v>
          </cell>
          <cell r="I981">
            <v>58048.76</v>
          </cell>
        </row>
        <row r="982">
          <cell r="A982" t="str">
            <v>543SNPPH-P</v>
          </cell>
          <cell r="B982" t="str">
            <v>543</v>
          </cell>
          <cell r="D982">
            <v>1754987.76</v>
          </cell>
          <cell r="F982" t="str">
            <v>451ID</v>
          </cell>
          <cell r="G982" t="str">
            <v>451</v>
          </cell>
          <cell r="I982">
            <v>95901.19</v>
          </cell>
        </row>
        <row r="983">
          <cell r="A983" t="str">
            <v>543SNPPH-U</v>
          </cell>
          <cell r="B983" t="str">
            <v>543</v>
          </cell>
          <cell r="D983">
            <v>675124.73</v>
          </cell>
          <cell r="F983" t="str">
            <v>451OR</v>
          </cell>
          <cell r="G983" t="str">
            <v>451</v>
          </cell>
          <cell r="I983">
            <v>1225005.82</v>
          </cell>
        </row>
        <row r="984">
          <cell r="A984" t="str">
            <v>544SNPPH-P</v>
          </cell>
          <cell r="B984" t="str">
            <v>544</v>
          </cell>
          <cell r="D984">
            <v>2117531.79</v>
          </cell>
          <cell r="F984" t="str">
            <v>451SO</v>
          </cell>
          <cell r="G984" t="str">
            <v>451</v>
          </cell>
          <cell r="I984">
            <v>1199.47</v>
          </cell>
        </row>
        <row r="985">
          <cell r="A985" t="str">
            <v>544SNPPH-U</v>
          </cell>
          <cell r="B985" t="str">
            <v>544</v>
          </cell>
          <cell r="D985">
            <v>436216.76</v>
          </cell>
          <cell r="F985" t="str">
            <v>451UT</v>
          </cell>
          <cell r="G985" t="str">
            <v>451</v>
          </cell>
          <cell r="I985">
            <v>4068683.98</v>
          </cell>
        </row>
        <row r="986">
          <cell r="A986" t="str">
            <v>545SNPPH-P</v>
          </cell>
          <cell r="B986" t="str">
            <v>545</v>
          </cell>
          <cell r="D986">
            <v>2152266.7707244097</v>
          </cell>
          <cell r="F986" t="str">
            <v>451WA</v>
          </cell>
          <cell r="G986" t="str">
            <v>451</v>
          </cell>
          <cell r="I986">
            <v>176642.92</v>
          </cell>
        </row>
        <row r="987">
          <cell r="A987" t="str">
            <v>545SNPPH-U</v>
          </cell>
          <cell r="B987" t="str">
            <v>545</v>
          </cell>
          <cell r="D987">
            <v>809414.16927559034</v>
          </cell>
          <cell r="F987" t="str">
            <v>451WYP</v>
          </cell>
          <cell r="G987" t="str">
            <v>451</v>
          </cell>
          <cell r="I987">
            <v>345266.58</v>
          </cell>
        </row>
        <row r="988">
          <cell r="A988" t="str">
            <v>546SNPPO</v>
          </cell>
          <cell r="B988" t="str">
            <v>546</v>
          </cell>
          <cell r="D988">
            <v>429811.1</v>
          </cell>
          <cell r="F988" t="str">
            <v>451WYU</v>
          </cell>
          <cell r="G988" t="str">
            <v>451</v>
          </cell>
          <cell r="I988">
            <v>232757.98</v>
          </cell>
        </row>
        <row r="989">
          <cell r="A989" t="str">
            <v>547NPCSE</v>
          </cell>
          <cell r="B989" t="str">
            <v>547NPC</v>
          </cell>
          <cell r="D989">
            <v>355560076.27999997</v>
          </cell>
          <cell r="F989" t="str">
            <v>453SG</v>
          </cell>
          <cell r="G989" t="str">
            <v>453</v>
          </cell>
          <cell r="I989">
            <v>94873.7</v>
          </cell>
        </row>
        <row r="990">
          <cell r="A990" t="str">
            <v>547NPCSSECT</v>
          </cell>
          <cell r="B990" t="str">
            <v>547NPC</v>
          </cell>
          <cell r="D990">
            <v>11760825.890000001</v>
          </cell>
          <cell r="F990" t="str">
            <v>454CA</v>
          </cell>
          <cell r="G990" t="str">
            <v>454</v>
          </cell>
          <cell r="I990">
            <v>549104.51</v>
          </cell>
        </row>
        <row r="991">
          <cell r="A991" t="str">
            <v>548SNPPO</v>
          </cell>
          <cell r="B991" t="str">
            <v>548</v>
          </cell>
          <cell r="D991">
            <v>14419959.449999999</v>
          </cell>
          <cell r="F991" t="str">
            <v>454ID</v>
          </cell>
          <cell r="G991" t="str">
            <v>454</v>
          </cell>
          <cell r="I991">
            <v>195817.96</v>
          </cell>
        </row>
        <row r="992">
          <cell r="A992" t="str">
            <v>548SSGCT</v>
          </cell>
          <cell r="B992" t="str">
            <v>548</v>
          </cell>
          <cell r="D992">
            <v>948474.52</v>
          </cell>
          <cell r="F992" t="str">
            <v>454OR</v>
          </cell>
          <cell r="G992" t="str">
            <v>454</v>
          </cell>
          <cell r="I992">
            <v>5166499.8600000003</v>
          </cell>
        </row>
        <row r="993">
          <cell r="A993" t="str">
            <v>549SNPPO</v>
          </cell>
          <cell r="B993" t="str">
            <v>549</v>
          </cell>
          <cell r="D993">
            <v>4436535.1900000004</v>
          </cell>
          <cell r="F993" t="str">
            <v>454SG</v>
          </cell>
          <cell r="G993" t="str">
            <v>454</v>
          </cell>
          <cell r="I993">
            <v>5759514.9900000002</v>
          </cell>
        </row>
        <row r="994">
          <cell r="A994" t="str">
            <v>549SNPPO-W</v>
          </cell>
          <cell r="B994" t="str">
            <v>549</v>
          </cell>
          <cell r="D994">
            <v>16853095.629999898</v>
          </cell>
          <cell r="F994" t="str">
            <v>454SO</v>
          </cell>
          <cell r="G994" t="str">
            <v>454</v>
          </cell>
          <cell r="I994">
            <v>3558706.68</v>
          </cell>
        </row>
        <row r="995">
          <cell r="A995" t="str">
            <v>550SNPPO</v>
          </cell>
          <cell r="B995" t="str">
            <v>550</v>
          </cell>
          <cell r="D995">
            <v>276397.40000000002</v>
          </cell>
          <cell r="F995" t="str">
            <v>454UT</v>
          </cell>
          <cell r="G995" t="str">
            <v>454</v>
          </cell>
          <cell r="I995">
            <v>3449397.26</v>
          </cell>
        </row>
        <row r="996">
          <cell r="A996" t="str">
            <v>550SNPPO-W</v>
          </cell>
          <cell r="B996" t="str">
            <v>550</v>
          </cell>
          <cell r="D996">
            <v>3977470.21</v>
          </cell>
          <cell r="F996" t="str">
            <v>454WA</v>
          </cell>
          <cell r="G996" t="str">
            <v>454</v>
          </cell>
          <cell r="I996">
            <v>1090373.51</v>
          </cell>
        </row>
        <row r="997">
          <cell r="A997" t="str">
            <v>552SNPPO</v>
          </cell>
          <cell r="B997" t="str">
            <v>552</v>
          </cell>
          <cell r="D997">
            <v>2790017.66</v>
          </cell>
          <cell r="F997" t="str">
            <v>454WYP</v>
          </cell>
          <cell r="G997" t="str">
            <v>454</v>
          </cell>
          <cell r="I997">
            <v>380720.65</v>
          </cell>
        </row>
        <row r="998">
          <cell r="A998" t="str">
            <v>552SSGCT</v>
          </cell>
          <cell r="B998" t="str">
            <v>552</v>
          </cell>
          <cell r="D998">
            <v>148930.37</v>
          </cell>
          <cell r="F998" t="str">
            <v>454WYU</v>
          </cell>
          <cell r="G998" t="str">
            <v>454</v>
          </cell>
          <cell r="I998">
            <v>19229.73</v>
          </cell>
        </row>
        <row r="999">
          <cell r="A999" t="str">
            <v>553SNPPO</v>
          </cell>
          <cell r="B999" t="str">
            <v>553</v>
          </cell>
          <cell r="D999">
            <v>6686859.6299999999</v>
          </cell>
          <cell r="F999" t="str">
            <v>456CA</v>
          </cell>
          <cell r="G999" t="str">
            <v>456</v>
          </cell>
          <cell r="I999">
            <v>1785661.39</v>
          </cell>
        </row>
        <row r="1000">
          <cell r="A1000" t="str">
            <v>553SNPPO-W</v>
          </cell>
          <cell r="B1000" t="str">
            <v>553</v>
          </cell>
          <cell r="D1000">
            <v>3299935.19</v>
          </cell>
          <cell r="F1000" t="str">
            <v>456ID</v>
          </cell>
          <cell r="G1000" t="str">
            <v>456</v>
          </cell>
          <cell r="I1000">
            <v>5356975.0999999996</v>
          </cell>
        </row>
        <row r="1001">
          <cell r="A1001" t="str">
            <v>553SSGCT</v>
          </cell>
          <cell r="B1001" t="str">
            <v>553</v>
          </cell>
          <cell r="D1001">
            <v>931802.27</v>
          </cell>
          <cell r="F1001" t="str">
            <v>456OR</v>
          </cell>
          <cell r="G1001" t="str">
            <v>456</v>
          </cell>
          <cell r="I1001">
            <v>22316839.41</v>
          </cell>
        </row>
        <row r="1002">
          <cell r="A1002" t="str">
            <v>554SNPPO</v>
          </cell>
          <cell r="B1002" t="str">
            <v>554</v>
          </cell>
          <cell r="D1002">
            <v>1064214.6200000001</v>
          </cell>
          <cell r="F1002" t="str">
            <v>456OTHER</v>
          </cell>
          <cell r="G1002" t="str">
            <v>456</v>
          </cell>
          <cell r="I1002">
            <v>-32947411.530000001</v>
          </cell>
        </row>
        <row r="1003">
          <cell r="A1003" t="str">
            <v>554SNPPO-W</v>
          </cell>
          <cell r="B1003" t="str">
            <v>554</v>
          </cell>
          <cell r="D1003">
            <v>3459131.74</v>
          </cell>
          <cell r="F1003" t="str">
            <v>456SE</v>
          </cell>
          <cell r="G1003" t="str">
            <v>456</v>
          </cell>
          <cell r="I1003">
            <v>11310452.43</v>
          </cell>
        </row>
        <row r="1004">
          <cell r="A1004" t="str">
            <v>554SSGCT</v>
          </cell>
          <cell r="B1004" t="str">
            <v>554</v>
          </cell>
          <cell r="D1004">
            <v>260389.57</v>
          </cell>
          <cell r="F1004" t="str">
            <v>456SG</v>
          </cell>
          <cell r="G1004" t="str">
            <v>456</v>
          </cell>
          <cell r="I1004">
            <v>163557210.59999999</v>
          </cell>
        </row>
        <row r="1005">
          <cell r="A1005" t="str">
            <v>555ID</v>
          </cell>
          <cell r="B1005" t="str">
            <v>555</v>
          </cell>
          <cell r="D1005">
            <v>-1270838.21</v>
          </cell>
          <cell r="F1005" t="str">
            <v>456SO</v>
          </cell>
          <cell r="G1005" t="str">
            <v>456</v>
          </cell>
          <cell r="I1005">
            <v>142330.17000000001</v>
          </cell>
        </row>
        <row r="1006">
          <cell r="A1006" t="str">
            <v>555NPCSE</v>
          </cell>
          <cell r="B1006" t="str">
            <v>555NPC</v>
          </cell>
          <cell r="D1006">
            <v>28314560.780000001</v>
          </cell>
          <cell r="F1006" t="str">
            <v>456UT</v>
          </cell>
          <cell r="G1006" t="str">
            <v>456</v>
          </cell>
          <cell r="I1006">
            <v>49200900.219999902</v>
          </cell>
        </row>
        <row r="1007">
          <cell r="A1007" t="str">
            <v>555NPCSG</v>
          </cell>
          <cell r="B1007" t="str">
            <v>555NPC</v>
          </cell>
          <cell r="D1007">
            <v>406701707.19999999</v>
          </cell>
          <cell r="F1007" t="str">
            <v>456WA</v>
          </cell>
          <cell r="G1007" t="str">
            <v>456</v>
          </cell>
          <cell r="I1007">
            <v>8831494</v>
          </cell>
        </row>
        <row r="1008">
          <cell r="A1008" t="str">
            <v>555OR</v>
          </cell>
          <cell r="B1008" t="str">
            <v>555</v>
          </cell>
          <cell r="D1008">
            <v>-27060767.289999899</v>
          </cell>
          <cell r="F1008" t="str">
            <v>456WYP</v>
          </cell>
          <cell r="G1008" t="str">
            <v>456</v>
          </cell>
          <cell r="I1008">
            <v>4092848.5</v>
          </cell>
        </row>
        <row r="1009">
          <cell r="A1009" t="str">
            <v>555WA</v>
          </cell>
          <cell r="B1009" t="str">
            <v>555</v>
          </cell>
          <cell r="D1009">
            <v>-8423394.8999999892</v>
          </cell>
          <cell r="F1009" t="str">
            <v>456WYU</v>
          </cell>
          <cell r="G1009" t="str">
            <v>456</v>
          </cell>
          <cell r="I1009">
            <v>24394.41</v>
          </cell>
        </row>
        <row r="1010">
          <cell r="A1010" t="str">
            <v>556SG</v>
          </cell>
          <cell r="B1010" t="str">
            <v>556</v>
          </cell>
          <cell r="D1010">
            <v>1744114.44</v>
          </cell>
          <cell r="F1010" t="str">
            <v>500SNPPS</v>
          </cell>
          <cell r="G1010" t="str">
            <v>500</v>
          </cell>
          <cell r="I1010">
            <v>17070212.140000001</v>
          </cell>
        </row>
        <row r="1011">
          <cell r="A1011" t="str">
            <v>557ID</v>
          </cell>
          <cell r="B1011" t="str">
            <v>557</v>
          </cell>
          <cell r="D1011">
            <v>-32973.24</v>
          </cell>
          <cell r="F1011" t="str">
            <v>500SSGCH</v>
          </cell>
          <cell r="G1011" t="str">
            <v>500</v>
          </cell>
          <cell r="I1011">
            <v>2321399.64</v>
          </cell>
        </row>
        <row r="1012">
          <cell r="A1012" t="str">
            <v>557OR</v>
          </cell>
          <cell r="B1012" t="str">
            <v>557</v>
          </cell>
          <cell r="D1012">
            <v>-53813.04</v>
          </cell>
          <cell r="F1012" t="str">
            <v>501NPCID</v>
          </cell>
          <cell r="G1012" t="str">
            <v>501NPC</v>
          </cell>
          <cell r="I1012">
            <v>73044.710000000006</v>
          </cell>
        </row>
        <row r="1013">
          <cell r="A1013" t="str">
            <v>557SE</v>
          </cell>
          <cell r="B1013" t="str">
            <v>557</v>
          </cell>
          <cell r="D1013">
            <v>4237175.62</v>
          </cell>
          <cell r="F1013" t="str">
            <v>501NPCSE</v>
          </cell>
          <cell r="G1013" t="str">
            <v>501NPC</v>
          </cell>
          <cell r="I1013">
            <v>631259025.21000004</v>
          </cell>
        </row>
        <row r="1014">
          <cell r="A1014" t="str">
            <v>557SG</v>
          </cell>
          <cell r="B1014" t="str">
            <v>557</v>
          </cell>
          <cell r="D1014">
            <v>59223158.719999902</v>
          </cell>
          <cell r="F1014" t="str">
            <v>501NPCSSECH</v>
          </cell>
          <cell r="G1014" t="str">
            <v>501NPC</v>
          </cell>
          <cell r="I1014">
            <v>51808627.090000004</v>
          </cell>
        </row>
        <row r="1015">
          <cell r="A1015" t="str">
            <v>557SGCT</v>
          </cell>
          <cell r="B1015" t="str">
            <v>557</v>
          </cell>
          <cell r="D1015">
            <v>1122425.04</v>
          </cell>
          <cell r="F1015" t="str">
            <v>501NPCWYP</v>
          </cell>
          <cell r="G1015" t="str">
            <v>501NPC</v>
          </cell>
          <cell r="I1015">
            <v>177899.09</v>
          </cell>
        </row>
        <row r="1016">
          <cell r="A1016" t="str">
            <v>557WA</v>
          </cell>
          <cell r="B1016" t="str">
            <v>557</v>
          </cell>
          <cell r="D1016">
            <v>-97006.2</v>
          </cell>
          <cell r="F1016" t="str">
            <v>501SE</v>
          </cell>
          <cell r="G1016" t="str">
            <v>501</v>
          </cell>
          <cell r="I1016">
            <v>18026897.460000001</v>
          </cell>
        </row>
        <row r="1017">
          <cell r="A1017" t="str">
            <v>560SNPT</v>
          </cell>
          <cell r="B1017" t="str">
            <v>560</v>
          </cell>
          <cell r="D1017">
            <v>5689656.5199999996</v>
          </cell>
          <cell r="F1017" t="str">
            <v>501SSECH</v>
          </cell>
          <cell r="G1017" t="str">
            <v>501</v>
          </cell>
          <cell r="I1017">
            <v>2953612.8799999901</v>
          </cell>
        </row>
        <row r="1018">
          <cell r="A1018" t="str">
            <v>561SNPT</v>
          </cell>
          <cell r="B1018" t="str">
            <v>561</v>
          </cell>
          <cell r="D1018">
            <v>9748552.0299999993</v>
          </cell>
          <cell r="F1018" t="str">
            <v>502SNPPS</v>
          </cell>
          <cell r="G1018" t="str">
            <v>502</v>
          </cell>
          <cell r="I1018">
            <v>29674171.349999901</v>
          </cell>
        </row>
        <row r="1019">
          <cell r="A1019" t="str">
            <v>562SNPT</v>
          </cell>
          <cell r="B1019" t="str">
            <v>562</v>
          </cell>
          <cell r="D1019">
            <v>2647394.9</v>
          </cell>
          <cell r="F1019" t="str">
            <v>502SSGCH</v>
          </cell>
          <cell r="G1019" t="str">
            <v>502</v>
          </cell>
          <cell r="I1019">
            <v>8463931.4299999997</v>
          </cell>
        </row>
        <row r="1020">
          <cell r="A1020" t="str">
            <v>563SNPT</v>
          </cell>
          <cell r="B1020" t="str">
            <v>563</v>
          </cell>
          <cell r="D1020">
            <v>259051.02</v>
          </cell>
          <cell r="F1020" t="str">
            <v>503NPCSE</v>
          </cell>
          <cell r="G1020" t="str">
            <v>503NPC</v>
          </cell>
          <cell r="I1020">
            <v>3583830.11</v>
          </cell>
        </row>
        <row r="1021">
          <cell r="A1021" t="str">
            <v>565NPCSE</v>
          </cell>
          <cell r="B1021" t="str">
            <v>565NPC</v>
          </cell>
          <cell r="D1021">
            <v>8251909.6500000004</v>
          </cell>
          <cell r="F1021" t="str">
            <v>505SNPPS</v>
          </cell>
          <cell r="G1021" t="str">
            <v>505</v>
          </cell>
          <cell r="I1021">
            <v>3046808.55</v>
          </cell>
        </row>
        <row r="1022">
          <cell r="A1022" t="str">
            <v>565NPCSG</v>
          </cell>
          <cell r="B1022" t="str">
            <v>565NPC</v>
          </cell>
          <cell r="D1022">
            <v>129982944.529999</v>
          </cell>
          <cell r="F1022" t="str">
            <v>505SSGCH</v>
          </cell>
          <cell r="G1022" t="str">
            <v>505</v>
          </cell>
          <cell r="I1022">
            <v>1143719.3400000001</v>
          </cell>
        </row>
        <row r="1023">
          <cell r="A1023" t="str">
            <v>566SNPT</v>
          </cell>
          <cell r="B1023" t="str">
            <v>566</v>
          </cell>
          <cell r="D1023">
            <v>3568851.21999999</v>
          </cell>
          <cell r="F1023" t="str">
            <v>506SNPPS</v>
          </cell>
          <cell r="G1023" t="str">
            <v>506</v>
          </cell>
          <cell r="I1023">
            <v>51029619.100000001</v>
          </cell>
        </row>
        <row r="1024">
          <cell r="A1024" t="str">
            <v>567SNPT</v>
          </cell>
          <cell r="B1024" t="str">
            <v>567</v>
          </cell>
          <cell r="D1024">
            <v>2549553.3199999998</v>
          </cell>
          <cell r="F1024" t="str">
            <v>506SSGCH</v>
          </cell>
          <cell r="G1024" t="str">
            <v>506</v>
          </cell>
          <cell r="I1024">
            <v>1677540.12</v>
          </cell>
        </row>
        <row r="1025">
          <cell r="A1025" t="str">
            <v>568SNPT</v>
          </cell>
          <cell r="B1025" t="str">
            <v>568</v>
          </cell>
          <cell r="D1025">
            <v>2060725.7</v>
          </cell>
          <cell r="F1025" t="str">
            <v>507SNPPS</v>
          </cell>
          <cell r="G1025" t="str">
            <v>507</v>
          </cell>
          <cell r="I1025">
            <v>277030.59000000003</v>
          </cell>
        </row>
        <row r="1026">
          <cell r="A1026" t="str">
            <v>569SNPT</v>
          </cell>
          <cell r="B1026" t="str">
            <v>569</v>
          </cell>
          <cell r="D1026">
            <v>4579242.7699999996</v>
          </cell>
          <cell r="F1026" t="str">
            <v>507SSGCH</v>
          </cell>
          <cell r="G1026" t="str">
            <v>507</v>
          </cell>
          <cell r="I1026">
            <v>623.22</v>
          </cell>
        </row>
        <row r="1027">
          <cell r="A1027" t="str">
            <v>570SNPT</v>
          </cell>
          <cell r="B1027" t="str">
            <v>570</v>
          </cell>
          <cell r="D1027">
            <v>11231342.560000001</v>
          </cell>
          <cell r="F1027" t="str">
            <v>510SNPPS</v>
          </cell>
          <cell r="G1027" t="str">
            <v>510</v>
          </cell>
          <cell r="I1027">
            <v>4356102.55</v>
          </cell>
        </row>
        <row r="1028">
          <cell r="A1028" t="str">
            <v>571SNPT</v>
          </cell>
          <cell r="B1028" t="str">
            <v>571</v>
          </cell>
          <cell r="D1028">
            <v>22369881.219999898</v>
          </cell>
          <cell r="F1028" t="str">
            <v>510SSGCH</v>
          </cell>
          <cell r="G1028" t="str">
            <v>510</v>
          </cell>
          <cell r="I1028">
            <v>2009197.5</v>
          </cell>
        </row>
        <row r="1029">
          <cell r="A1029" t="str">
            <v>572SNPT</v>
          </cell>
          <cell r="B1029" t="str">
            <v>572</v>
          </cell>
          <cell r="D1029">
            <v>169531.16</v>
          </cell>
          <cell r="F1029" t="str">
            <v>511SNPPS</v>
          </cell>
          <cell r="G1029" t="str">
            <v>511</v>
          </cell>
          <cell r="I1029">
            <v>22951083.7099999</v>
          </cell>
        </row>
        <row r="1030">
          <cell r="A1030" t="str">
            <v>573SNPT</v>
          </cell>
          <cell r="B1030" t="str">
            <v>573</v>
          </cell>
          <cell r="D1030">
            <v>1607371.77</v>
          </cell>
          <cell r="F1030" t="str">
            <v>511SSGCH</v>
          </cell>
          <cell r="G1030" t="str">
            <v>511</v>
          </cell>
          <cell r="I1030">
            <v>645306.12</v>
          </cell>
        </row>
        <row r="1031">
          <cell r="A1031" t="str">
            <v>580CA</v>
          </cell>
          <cell r="B1031" t="str">
            <v>580</v>
          </cell>
          <cell r="D1031">
            <v>33814.31</v>
          </cell>
          <cell r="F1031" t="str">
            <v>512SNPPS</v>
          </cell>
          <cell r="G1031" t="str">
            <v>512</v>
          </cell>
          <cell r="I1031">
            <v>104141439.11999901</v>
          </cell>
        </row>
        <row r="1032">
          <cell r="A1032" t="str">
            <v>580ID</v>
          </cell>
          <cell r="B1032" t="str">
            <v>580</v>
          </cell>
          <cell r="D1032">
            <v>-35961.82</v>
          </cell>
          <cell r="F1032" t="str">
            <v>512SSGCH</v>
          </cell>
          <cell r="G1032" t="str">
            <v>512</v>
          </cell>
          <cell r="I1032">
            <v>4986755.2300000004</v>
          </cell>
        </row>
        <row r="1033">
          <cell r="A1033" t="str">
            <v>580OR</v>
          </cell>
          <cell r="B1033" t="str">
            <v>580</v>
          </cell>
          <cell r="D1033">
            <v>35247.370000000003</v>
          </cell>
          <cell r="F1033" t="str">
            <v>513SNPPS</v>
          </cell>
          <cell r="G1033" t="str">
            <v>513</v>
          </cell>
          <cell r="I1033">
            <v>39206700.9799999</v>
          </cell>
        </row>
        <row r="1034">
          <cell r="A1034" t="str">
            <v>580SNPD</v>
          </cell>
          <cell r="B1034" t="str">
            <v>580</v>
          </cell>
          <cell r="D1034">
            <v>14770333.8999999</v>
          </cell>
          <cell r="F1034" t="str">
            <v>513SSGCH</v>
          </cell>
          <cell r="G1034" t="str">
            <v>513</v>
          </cell>
          <cell r="I1034">
            <v>692107.01</v>
          </cell>
        </row>
        <row r="1035">
          <cell r="A1035" t="str">
            <v>580UT</v>
          </cell>
          <cell r="B1035" t="str">
            <v>580</v>
          </cell>
          <cell r="D1035">
            <v>42638.04</v>
          </cell>
          <cell r="F1035" t="str">
            <v>514SNPPS</v>
          </cell>
          <cell r="G1035" t="str">
            <v>514</v>
          </cell>
          <cell r="I1035">
            <v>11249895.8999999</v>
          </cell>
        </row>
        <row r="1036">
          <cell r="A1036" t="str">
            <v>580WA</v>
          </cell>
          <cell r="B1036" t="str">
            <v>580</v>
          </cell>
          <cell r="D1036">
            <v>29749.63</v>
          </cell>
          <cell r="F1036" t="str">
            <v>514SSGCH</v>
          </cell>
          <cell r="G1036" t="str">
            <v>514</v>
          </cell>
          <cell r="I1036">
            <v>2069411.73</v>
          </cell>
        </row>
        <row r="1037">
          <cell r="A1037" t="str">
            <v>580WYP</v>
          </cell>
          <cell r="B1037" t="str">
            <v>580</v>
          </cell>
          <cell r="D1037">
            <v>-10617.59</v>
          </cell>
          <cell r="F1037" t="str">
            <v>535SNPPH-P</v>
          </cell>
          <cell r="G1037" t="str">
            <v>535</v>
          </cell>
          <cell r="I1037">
            <v>4810569.3063251507</v>
          </cell>
        </row>
        <row r="1038">
          <cell r="A1038" t="str">
            <v>581SNPD</v>
          </cell>
          <cell r="B1038" t="str">
            <v>581</v>
          </cell>
          <cell r="D1038">
            <v>13254105.329999899</v>
          </cell>
          <cell r="F1038" t="str">
            <v>535SNPPH-U</v>
          </cell>
          <cell r="G1038" t="str">
            <v>535</v>
          </cell>
          <cell r="I1038">
            <v>-1023566.2863251512</v>
          </cell>
        </row>
        <row r="1039">
          <cell r="A1039" t="str">
            <v>582CA</v>
          </cell>
          <cell r="B1039" t="str">
            <v>582</v>
          </cell>
          <cell r="D1039">
            <v>64232.33</v>
          </cell>
          <cell r="F1039" t="str">
            <v>536SNPPH-P</v>
          </cell>
          <cell r="G1039" t="str">
            <v>536</v>
          </cell>
          <cell r="I1039">
            <v>257504.4</v>
          </cell>
        </row>
        <row r="1040">
          <cell r="A1040" t="str">
            <v>582ID</v>
          </cell>
          <cell r="B1040" t="str">
            <v>582</v>
          </cell>
          <cell r="D1040">
            <v>292041.01</v>
          </cell>
          <cell r="F1040" t="str">
            <v>537SNPPH-P</v>
          </cell>
          <cell r="G1040" t="str">
            <v>537</v>
          </cell>
          <cell r="I1040">
            <v>3435505.4698824165</v>
          </cell>
        </row>
        <row r="1041">
          <cell r="A1041" t="str">
            <v>582OR</v>
          </cell>
          <cell r="B1041" t="str">
            <v>582</v>
          </cell>
          <cell r="D1041">
            <v>1253875.45</v>
          </cell>
          <cell r="F1041" t="str">
            <v>537SNPPH-U</v>
          </cell>
          <cell r="G1041" t="str">
            <v>537</v>
          </cell>
          <cell r="I1041">
            <v>261176.22011758317</v>
          </cell>
        </row>
        <row r="1042">
          <cell r="A1042" t="str">
            <v>582SNPD</v>
          </cell>
          <cell r="B1042" t="str">
            <v>582</v>
          </cell>
          <cell r="D1042">
            <v>38529.519999999997</v>
          </cell>
          <cell r="F1042" t="str">
            <v>539SNPPH-P</v>
          </cell>
          <cell r="G1042" t="str">
            <v>539</v>
          </cell>
          <cell r="I1042">
            <v>17115197.601453502</v>
          </cell>
        </row>
        <row r="1043">
          <cell r="A1043" t="str">
            <v>582UT</v>
          </cell>
          <cell r="B1043" t="str">
            <v>582</v>
          </cell>
          <cell r="D1043">
            <v>1666474.35</v>
          </cell>
          <cell r="F1043" t="str">
            <v>539SNPPH-U</v>
          </cell>
          <cell r="G1043" t="str">
            <v>539</v>
          </cell>
          <cell r="I1043">
            <v>7285781.0885464996</v>
          </cell>
        </row>
        <row r="1044">
          <cell r="A1044" t="str">
            <v>582WA</v>
          </cell>
          <cell r="B1044" t="str">
            <v>582</v>
          </cell>
          <cell r="D1044">
            <v>260160.26</v>
          </cell>
          <cell r="F1044" t="str">
            <v>540SNPPH-P</v>
          </cell>
          <cell r="G1044" t="str">
            <v>540</v>
          </cell>
          <cell r="I1044">
            <v>-412943.8</v>
          </cell>
        </row>
        <row r="1045">
          <cell r="A1045" t="str">
            <v>582WYP</v>
          </cell>
          <cell r="B1045" t="str">
            <v>582</v>
          </cell>
          <cell r="D1045">
            <v>631225.73</v>
          </cell>
          <cell r="F1045" t="str">
            <v>540SNPPH-U</v>
          </cell>
          <cell r="G1045" t="str">
            <v>540</v>
          </cell>
          <cell r="I1045">
            <v>8439.41</v>
          </cell>
        </row>
        <row r="1046">
          <cell r="A1046" t="str">
            <v>583CA</v>
          </cell>
          <cell r="B1046" t="str">
            <v>583</v>
          </cell>
          <cell r="D1046">
            <v>430764.32</v>
          </cell>
          <cell r="F1046" t="str">
            <v>541SNPPH-P</v>
          </cell>
          <cell r="G1046" t="str">
            <v>541</v>
          </cell>
          <cell r="I1046">
            <v>1890.95</v>
          </cell>
        </row>
        <row r="1047">
          <cell r="A1047" t="str">
            <v>583ID</v>
          </cell>
          <cell r="B1047" t="str">
            <v>583</v>
          </cell>
          <cell r="D1047">
            <v>270324.12</v>
          </cell>
          <cell r="F1047" t="str">
            <v>542SNPPH-P</v>
          </cell>
          <cell r="G1047" t="str">
            <v>542</v>
          </cell>
          <cell r="I1047">
            <v>858900.31</v>
          </cell>
        </row>
        <row r="1048">
          <cell r="A1048" t="str">
            <v>583OR</v>
          </cell>
          <cell r="B1048" t="str">
            <v>583</v>
          </cell>
          <cell r="D1048">
            <v>3107108.82</v>
          </cell>
          <cell r="F1048" t="str">
            <v>542SNPPH-U</v>
          </cell>
          <cell r="G1048" t="str">
            <v>542</v>
          </cell>
          <cell r="I1048">
            <v>171218.52</v>
          </cell>
        </row>
        <row r="1049">
          <cell r="A1049" t="str">
            <v>583SNPD</v>
          </cell>
          <cell r="B1049" t="str">
            <v>583</v>
          </cell>
          <cell r="D1049">
            <v>20539.97</v>
          </cell>
          <cell r="F1049" t="str">
            <v>543SNPPH-P</v>
          </cell>
          <cell r="G1049" t="str">
            <v>543</v>
          </cell>
          <cell r="I1049">
            <v>1754987.76</v>
          </cell>
        </row>
        <row r="1050">
          <cell r="A1050" t="str">
            <v>583UT</v>
          </cell>
          <cell r="B1050" t="str">
            <v>583</v>
          </cell>
          <cell r="D1050">
            <v>1912145.1</v>
          </cell>
          <cell r="F1050" t="str">
            <v>543SNPPH-U</v>
          </cell>
          <cell r="G1050" t="str">
            <v>543</v>
          </cell>
          <cell r="I1050">
            <v>675124.73</v>
          </cell>
        </row>
        <row r="1051">
          <cell r="A1051" t="str">
            <v>583WA</v>
          </cell>
          <cell r="B1051" t="str">
            <v>583</v>
          </cell>
          <cell r="D1051">
            <v>435345.56</v>
          </cell>
          <cell r="F1051" t="str">
            <v>544SNPPH-P</v>
          </cell>
          <cell r="G1051" t="str">
            <v>544</v>
          </cell>
          <cell r="I1051">
            <v>2117531.79</v>
          </cell>
        </row>
        <row r="1052">
          <cell r="A1052" t="str">
            <v>583WYP</v>
          </cell>
          <cell r="B1052" t="str">
            <v>583</v>
          </cell>
          <cell r="D1052">
            <v>255374.3</v>
          </cell>
          <cell r="F1052" t="str">
            <v>544SNPPH-U</v>
          </cell>
          <cell r="G1052" t="str">
            <v>544</v>
          </cell>
          <cell r="I1052">
            <v>436216.76</v>
          </cell>
        </row>
        <row r="1053">
          <cell r="A1053" t="str">
            <v>583WYU</v>
          </cell>
          <cell r="B1053" t="str">
            <v>583</v>
          </cell>
          <cell r="D1053">
            <v>192860.71</v>
          </cell>
          <cell r="F1053" t="str">
            <v>545SNPPH-P</v>
          </cell>
          <cell r="G1053" t="str">
            <v>545</v>
          </cell>
          <cell r="I1053">
            <v>2152266.7707244097</v>
          </cell>
        </row>
        <row r="1054">
          <cell r="A1054" t="str">
            <v>584ID</v>
          </cell>
          <cell r="B1054" t="str">
            <v>584</v>
          </cell>
          <cell r="D1054">
            <v>8.77</v>
          </cell>
          <cell r="F1054" t="str">
            <v>545SNPPH-U</v>
          </cell>
          <cell r="G1054" t="str">
            <v>545</v>
          </cell>
          <cell r="I1054">
            <v>809414.16927559034</v>
          </cell>
        </row>
        <row r="1055">
          <cell r="A1055" t="str">
            <v>584SNPD</v>
          </cell>
          <cell r="B1055" t="str">
            <v>584</v>
          </cell>
          <cell r="D1055">
            <v>1040.8699999999999</v>
          </cell>
          <cell r="F1055" t="str">
            <v>546SNPPO</v>
          </cell>
          <cell r="G1055" t="str">
            <v>546</v>
          </cell>
          <cell r="I1055">
            <v>429811.1</v>
          </cell>
        </row>
        <row r="1056">
          <cell r="A1056" t="str">
            <v>584UT</v>
          </cell>
          <cell r="B1056" t="str">
            <v>584</v>
          </cell>
          <cell r="D1056">
            <v>136.12</v>
          </cell>
          <cell r="F1056" t="str">
            <v>547NPCSE</v>
          </cell>
          <cell r="G1056" t="str">
            <v>547NPC</v>
          </cell>
          <cell r="I1056">
            <v>355560076.27999997</v>
          </cell>
        </row>
        <row r="1057">
          <cell r="A1057" t="str">
            <v>585SNPD</v>
          </cell>
          <cell r="B1057" t="str">
            <v>585</v>
          </cell>
          <cell r="D1057">
            <v>231056.18</v>
          </cell>
          <cell r="F1057" t="str">
            <v>547NPCSSECT</v>
          </cell>
          <cell r="G1057" t="str">
            <v>547NPC</v>
          </cell>
          <cell r="I1057">
            <v>11760825.890000001</v>
          </cell>
        </row>
        <row r="1058">
          <cell r="A1058" t="str">
            <v>586CA</v>
          </cell>
          <cell r="B1058" t="str">
            <v>586</v>
          </cell>
          <cell r="D1058">
            <v>243293.58</v>
          </cell>
          <cell r="F1058" t="str">
            <v>548SNPPO</v>
          </cell>
          <cell r="G1058" t="str">
            <v>548</v>
          </cell>
          <cell r="I1058">
            <v>14419959.449999999</v>
          </cell>
        </row>
        <row r="1059">
          <cell r="A1059" t="str">
            <v>586ID</v>
          </cell>
          <cell r="B1059" t="str">
            <v>586</v>
          </cell>
          <cell r="D1059">
            <v>370779.99</v>
          </cell>
          <cell r="F1059" t="str">
            <v>548SSGCT</v>
          </cell>
          <cell r="G1059" t="str">
            <v>548</v>
          </cell>
          <cell r="I1059">
            <v>948474.52</v>
          </cell>
        </row>
        <row r="1060">
          <cell r="A1060" t="str">
            <v>586OR</v>
          </cell>
          <cell r="B1060" t="str">
            <v>586</v>
          </cell>
          <cell r="D1060">
            <v>3087122.97</v>
          </cell>
          <cell r="F1060" t="str">
            <v>549SNPPO</v>
          </cell>
          <cell r="G1060" t="str">
            <v>549</v>
          </cell>
          <cell r="I1060">
            <v>4436535.1900000004</v>
          </cell>
        </row>
        <row r="1061">
          <cell r="A1061" t="str">
            <v>586SNPD</v>
          </cell>
          <cell r="B1061" t="str">
            <v>586</v>
          </cell>
          <cell r="D1061">
            <v>1667483.4</v>
          </cell>
          <cell r="F1061" t="str">
            <v>549SNPPO-W</v>
          </cell>
          <cell r="G1061" t="str">
            <v>549</v>
          </cell>
          <cell r="I1061">
            <v>16853095.629999898</v>
          </cell>
        </row>
        <row r="1062">
          <cell r="A1062" t="str">
            <v>586UT</v>
          </cell>
          <cell r="B1062" t="str">
            <v>586</v>
          </cell>
          <cell r="D1062">
            <v>1436239.75</v>
          </cell>
          <cell r="F1062" t="str">
            <v>550SNPPO</v>
          </cell>
          <cell r="G1062" t="str">
            <v>550</v>
          </cell>
          <cell r="I1062">
            <v>276397.40000000002</v>
          </cell>
        </row>
        <row r="1063">
          <cell r="A1063" t="str">
            <v>586WA</v>
          </cell>
          <cell r="B1063" t="str">
            <v>586</v>
          </cell>
          <cell r="D1063">
            <v>543127.48</v>
          </cell>
          <cell r="F1063" t="str">
            <v>550SNPPO-W</v>
          </cell>
          <cell r="G1063" t="str">
            <v>550</v>
          </cell>
          <cell r="I1063">
            <v>3977470.21</v>
          </cell>
        </row>
        <row r="1064">
          <cell r="A1064" t="str">
            <v>586WYP</v>
          </cell>
          <cell r="B1064" t="str">
            <v>586</v>
          </cell>
          <cell r="D1064">
            <v>566716.39</v>
          </cell>
          <cell r="F1064" t="str">
            <v>552SNPPO</v>
          </cell>
          <cell r="G1064" t="str">
            <v>552</v>
          </cell>
          <cell r="I1064">
            <v>2790017.66</v>
          </cell>
        </row>
        <row r="1065">
          <cell r="A1065" t="str">
            <v>586WYU</v>
          </cell>
          <cell r="B1065" t="str">
            <v>586</v>
          </cell>
          <cell r="D1065">
            <v>64027.56</v>
          </cell>
          <cell r="F1065" t="str">
            <v>552SSGCT</v>
          </cell>
          <cell r="G1065" t="str">
            <v>552</v>
          </cell>
          <cell r="I1065">
            <v>148930.37</v>
          </cell>
        </row>
        <row r="1066">
          <cell r="A1066" t="str">
            <v>587CA</v>
          </cell>
          <cell r="B1066" t="str">
            <v>587</v>
          </cell>
          <cell r="D1066">
            <v>651052.87</v>
          </cell>
          <cell r="F1066" t="str">
            <v>553SNPPO</v>
          </cell>
          <cell r="G1066" t="str">
            <v>553</v>
          </cell>
          <cell r="I1066">
            <v>6686859.6299999999</v>
          </cell>
        </row>
        <row r="1067">
          <cell r="A1067" t="str">
            <v>587ID</v>
          </cell>
          <cell r="B1067" t="str">
            <v>587</v>
          </cell>
          <cell r="D1067">
            <v>385848.76</v>
          </cell>
          <cell r="F1067" t="str">
            <v>553SNPPO-W</v>
          </cell>
          <cell r="G1067" t="str">
            <v>553</v>
          </cell>
          <cell r="I1067">
            <v>3299935.19</v>
          </cell>
        </row>
        <row r="1068">
          <cell r="A1068" t="str">
            <v>587OR</v>
          </cell>
          <cell r="B1068" t="str">
            <v>587</v>
          </cell>
          <cell r="D1068">
            <v>4633257.93</v>
          </cell>
          <cell r="F1068" t="str">
            <v>553SSGCT</v>
          </cell>
          <cell r="G1068" t="str">
            <v>553</v>
          </cell>
          <cell r="I1068">
            <v>931802.27</v>
          </cell>
        </row>
        <row r="1069">
          <cell r="A1069" t="str">
            <v>587UT</v>
          </cell>
          <cell r="B1069" t="str">
            <v>587</v>
          </cell>
          <cell r="D1069">
            <v>5705618.46</v>
          </cell>
          <cell r="F1069" t="str">
            <v>554SNPPO</v>
          </cell>
          <cell r="G1069" t="str">
            <v>554</v>
          </cell>
          <cell r="I1069">
            <v>1064214.6200000001</v>
          </cell>
        </row>
        <row r="1070">
          <cell r="A1070" t="str">
            <v>587WA</v>
          </cell>
          <cell r="B1070" t="str">
            <v>587</v>
          </cell>
          <cell r="D1070">
            <v>990561.91</v>
          </cell>
          <cell r="F1070" t="str">
            <v>554SNPPO-W</v>
          </cell>
          <cell r="G1070" t="str">
            <v>554</v>
          </cell>
          <cell r="I1070">
            <v>3459131.74</v>
          </cell>
        </row>
        <row r="1071">
          <cell r="A1071" t="str">
            <v>587WYP</v>
          </cell>
          <cell r="B1071" t="str">
            <v>587</v>
          </cell>
          <cell r="D1071">
            <v>861304.58</v>
          </cell>
          <cell r="F1071" t="str">
            <v>554SSGCT</v>
          </cell>
          <cell r="G1071" t="str">
            <v>554</v>
          </cell>
          <cell r="I1071">
            <v>260389.57</v>
          </cell>
        </row>
        <row r="1072">
          <cell r="A1072" t="str">
            <v>587WYU</v>
          </cell>
          <cell r="B1072" t="str">
            <v>587</v>
          </cell>
          <cell r="D1072">
            <v>70212.72</v>
          </cell>
          <cell r="F1072" t="str">
            <v>555ID</v>
          </cell>
          <cell r="G1072" t="str">
            <v>555</v>
          </cell>
          <cell r="I1072">
            <v>-1270838.21</v>
          </cell>
        </row>
        <row r="1073">
          <cell r="A1073" t="str">
            <v>588CA</v>
          </cell>
          <cell r="B1073" t="str">
            <v>588</v>
          </cell>
          <cell r="D1073">
            <v>45695.35</v>
          </cell>
          <cell r="F1073" t="str">
            <v>555NPCSE</v>
          </cell>
          <cell r="G1073" t="str">
            <v>555NPC</v>
          </cell>
          <cell r="I1073">
            <v>28314560.780000001</v>
          </cell>
        </row>
        <row r="1074">
          <cell r="A1074" t="str">
            <v>588ID</v>
          </cell>
          <cell r="B1074" t="str">
            <v>588</v>
          </cell>
          <cell r="D1074">
            <v>48419.14</v>
          </cell>
          <cell r="F1074" t="str">
            <v>555NPCSG</v>
          </cell>
          <cell r="G1074" t="str">
            <v>555NPC</v>
          </cell>
          <cell r="I1074">
            <v>406701707.19999999</v>
          </cell>
        </row>
        <row r="1075">
          <cell r="A1075" t="str">
            <v>588OR</v>
          </cell>
          <cell r="B1075" t="str">
            <v>588</v>
          </cell>
          <cell r="D1075">
            <v>245849.35</v>
          </cell>
          <cell r="F1075" t="str">
            <v>555OR</v>
          </cell>
          <cell r="G1075" t="str">
            <v>555</v>
          </cell>
          <cell r="I1075">
            <v>-27060767.289999899</v>
          </cell>
        </row>
        <row r="1076">
          <cell r="A1076" t="str">
            <v>588SNPD</v>
          </cell>
          <cell r="B1076" t="str">
            <v>588</v>
          </cell>
          <cell r="D1076">
            <v>3643614.23</v>
          </cell>
          <cell r="F1076" t="str">
            <v>555WA</v>
          </cell>
          <cell r="G1076" t="str">
            <v>555</v>
          </cell>
          <cell r="I1076">
            <v>-8423394.8999999892</v>
          </cell>
        </row>
        <row r="1077">
          <cell r="A1077" t="str">
            <v>588UT</v>
          </cell>
          <cell r="B1077" t="str">
            <v>588</v>
          </cell>
          <cell r="D1077">
            <v>1250609.81</v>
          </cell>
          <cell r="F1077" t="str">
            <v>556SG</v>
          </cell>
          <cell r="G1077" t="str">
            <v>556</v>
          </cell>
          <cell r="I1077">
            <v>1744114.44</v>
          </cell>
        </row>
        <row r="1078">
          <cell r="A1078" t="str">
            <v>588WA</v>
          </cell>
          <cell r="B1078" t="str">
            <v>588</v>
          </cell>
          <cell r="D1078">
            <v>86890.64</v>
          </cell>
          <cell r="F1078" t="str">
            <v>557ID</v>
          </cell>
          <cell r="G1078" t="str">
            <v>557</v>
          </cell>
          <cell r="I1078">
            <v>-32973.24</v>
          </cell>
        </row>
        <row r="1079">
          <cell r="A1079" t="str">
            <v>588WYP</v>
          </cell>
          <cell r="B1079" t="str">
            <v>588</v>
          </cell>
          <cell r="D1079">
            <v>168132.88</v>
          </cell>
          <cell r="F1079" t="str">
            <v>557OR</v>
          </cell>
          <cell r="G1079" t="str">
            <v>557</v>
          </cell>
          <cell r="I1079">
            <v>-53813.04</v>
          </cell>
        </row>
        <row r="1080">
          <cell r="A1080" t="str">
            <v>588WYU</v>
          </cell>
          <cell r="B1080" t="str">
            <v>588</v>
          </cell>
          <cell r="D1080">
            <v>-36759.86</v>
          </cell>
          <cell r="F1080" t="str">
            <v>557SE</v>
          </cell>
          <cell r="G1080" t="str">
            <v>557</v>
          </cell>
          <cell r="I1080">
            <v>4237175.62</v>
          </cell>
        </row>
        <row r="1081">
          <cell r="A1081" t="str">
            <v>589CA</v>
          </cell>
          <cell r="B1081" t="str">
            <v>589</v>
          </cell>
          <cell r="D1081">
            <v>81026.5</v>
          </cell>
          <cell r="F1081" t="str">
            <v>557SG</v>
          </cell>
          <cell r="G1081" t="str">
            <v>557</v>
          </cell>
          <cell r="I1081">
            <v>59223158.719999902</v>
          </cell>
        </row>
        <row r="1082">
          <cell r="A1082" t="str">
            <v>589ID</v>
          </cell>
          <cell r="B1082" t="str">
            <v>589</v>
          </cell>
          <cell r="D1082">
            <v>22698.11</v>
          </cell>
          <cell r="F1082" t="str">
            <v>557SGCT</v>
          </cell>
          <cell r="G1082" t="str">
            <v>557</v>
          </cell>
          <cell r="I1082">
            <v>1122425.04</v>
          </cell>
        </row>
        <row r="1083">
          <cell r="A1083" t="str">
            <v>589OR</v>
          </cell>
          <cell r="B1083" t="str">
            <v>589</v>
          </cell>
          <cell r="D1083">
            <v>1654691.55</v>
          </cell>
          <cell r="F1083" t="str">
            <v>557WA</v>
          </cell>
          <cell r="G1083" t="str">
            <v>557</v>
          </cell>
          <cell r="I1083">
            <v>-97006.2</v>
          </cell>
        </row>
        <row r="1084">
          <cell r="A1084" t="str">
            <v>589SNPD</v>
          </cell>
          <cell r="B1084" t="str">
            <v>589</v>
          </cell>
          <cell r="D1084">
            <v>55655.61</v>
          </cell>
          <cell r="F1084" t="str">
            <v>560SNPT</v>
          </cell>
          <cell r="G1084" t="str">
            <v>560</v>
          </cell>
          <cell r="I1084">
            <v>5689656.5199999996</v>
          </cell>
        </row>
        <row r="1085">
          <cell r="A1085" t="str">
            <v>589UT</v>
          </cell>
          <cell r="B1085" t="str">
            <v>589</v>
          </cell>
          <cell r="D1085">
            <v>585292.21</v>
          </cell>
          <cell r="F1085" t="str">
            <v>561SNPT</v>
          </cell>
          <cell r="G1085" t="str">
            <v>561</v>
          </cell>
          <cell r="I1085">
            <v>9748552.0299999993</v>
          </cell>
        </row>
        <row r="1086">
          <cell r="A1086" t="str">
            <v>589WA</v>
          </cell>
          <cell r="B1086" t="str">
            <v>589</v>
          </cell>
          <cell r="D1086">
            <v>113296.38</v>
          </cell>
          <cell r="F1086" t="str">
            <v>562SNPT</v>
          </cell>
          <cell r="G1086" t="str">
            <v>562</v>
          </cell>
          <cell r="I1086">
            <v>2647394.9</v>
          </cell>
        </row>
        <row r="1087">
          <cell r="A1087" t="str">
            <v>589WYP</v>
          </cell>
          <cell r="B1087" t="str">
            <v>589</v>
          </cell>
          <cell r="D1087">
            <v>342690.79</v>
          </cell>
          <cell r="F1087" t="str">
            <v>563SNPT</v>
          </cell>
          <cell r="G1087" t="str">
            <v>563</v>
          </cell>
          <cell r="I1087">
            <v>259051.02</v>
          </cell>
        </row>
        <row r="1088">
          <cell r="A1088" t="str">
            <v>589WYU</v>
          </cell>
          <cell r="B1088" t="str">
            <v>589</v>
          </cell>
          <cell r="D1088">
            <v>156455.6</v>
          </cell>
          <cell r="F1088" t="str">
            <v>564SNPT</v>
          </cell>
          <cell r="G1088" t="str">
            <v>564</v>
          </cell>
          <cell r="I1088">
            <v>0</v>
          </cell>
        </row>
        <row r="1089">
          <cell r="A1089" t="str">
            <v>590CA</v>
          </cell>
          <cell r="B1089" t="str">
            <v>590</v>
          </cell>
          <cell r="D1089">
            <v>35160.080000000002</v>
          </cell>
          <cell r="F1089" t="str">
            <v>565NPCSE</v>
          </cell>
          <cell r="G1089" t="str">
            <v>565NPC</v>
          </cell>
          <cell r="I1089">
            <v>8251909.6500000004</v>
          </cell>
        </row>
        <row r="1090">
          <cell r="A1090" t="str">
            <v>590ID</v>
          </cell>
          <cell r="B1090" t="str">
            <v>590</v>
          </cell>
          <cell r="D1090">
            <v>41087.99</v>
          </cell>
          <cell r="F1090" t="str">
            <v>565NPCSG</v>
          </cell>
          <cell r="G1090" t="str">
            <v>565NPC</v>
          </cell>
          <cell r="I1090">
            <v>129982944.529999</v>
          </cell>
        </row>
        <row r="1091">
          <cell r="A1091" t="str">
            <v>590OR</v>
          </cell>
          <cell r="B1091" t="str">
            <v>590</v>
          </cell>
          <cell r="D1091">
            <v>345916.31</v>
          </cell>
          <cell r="F1091" t="str">
            <v>566SNPT</v>
          </cell>
          <cell r="G1091" t="str">
            <v>566</v>
          </cell>
          <cell r="I1091">
            <v>3568851.21999999</v>
          </cell>
        </row>
        <row r="1092">
          <cell r="A1092" t="str">
            <v>590SNPD</v>
          </cell>
          <cell r="B1092" t="str">
            <v>590</v>
          </cell>
          <cell r="D1092">
            <v>3516464.99</v>
          </cell>
          <cell r="F1092" t="str">
            <v>567SNPT</v>
          </cell>
          <cell r="G1092" t="str">
            <v>567</v>
          </cell>
          <cell r="I1092">
            <v>2549553.3199999998</v>
          </cell>
        </row>
        <row r="1093">
          <cell r="A1093" t="str">
            <v>590UT</v>
          </cell>
          <cell r="B1093" t="str">
            <v>590</v>
          </cell>
          <cell r="D1093">
            <v>370092.69</v>
          </cell>
          <cell r="F1093" t="str">
            <v>568SNPT</v>
          </cell>
          <cell r="G1093" t="str">
            <v>568</v>
          </cell>
          <cell r="I1093">
            <v>2060725.7</v>
          </cell>
        </row>
        <row r="1094">
          <cell r="A1094" t="str">
            <v>590WA</v>
          </cell>
          <cell r="B1094" t="str">
            <v>590</v>
          </cell>
          <cell r="D1094">
            <v>8693.99</v>
          </cell>
          <cell r="F1094" t="str">
            <v>569SNPT</v>
          </cell>
          <cell r="G1094" t="str">
            <v>569</v>
          </cell>
          <cell r="I1094">
            <v>4579242.7699999996</v>
          </cell>
        </row>
        <row r="1095">
          <cell r="A1095" t="str">
            <v>590WYP</v>
          </cell>
          <cell r="B1095" t="str">
            <v>590</v>
          </cell>
          <cell r="D1095">
            <v>107152.74</v>
          </cell>
          <cell r="F1095" t="str">
            <v>570SNPT</v>
          </cell>
          <cell r="G1095" t="str">
            <v>570</v>
          </cell>
          <cell r="I1095">
            <v>11231342.560000001</v>
          </cell>
        </row>
        <row r="1096">
          <cell r="A1096" t="str">
            <v>591CA</v>
          </cell>
          <cell r="B1096" t="str">
            <v>591</v>
          </cell>
          <cell r="D1096">
            <v>51838.04</v>
          </cell>
          <cell r="F1096" t="str">
            <v>571SNPT</v>
          </cell>
          <cell r="G1096" t="str">
            <v>571</v>
          </cell>
          <cell r="I1096">
            <v>22369881.219999898</v>
          </cell>
        </row>
        <row r="1097">
          <cell r="A1097" t="str">
            <v>591ID</v>
          </cell>
          <cell r="B1097" t="str">
            <v>591</v>
          </cell>
          <cell r="D1097">
            <v>87964.11</v>
          </cell>
          <cell r="F1097" t="str">
            <v>572SNPT</v>
          </cell>
          <cell r="G1097" t="str">
            <v>572</v>
          </cell>
          <cell r="I1097">
            <v>169531.16</v>
          </cell>
        </row>
        <row r="1098">
          <cell r="A1098" t="str">
            <v>591OR</v>
          </cell>
          <cell r="B1098" t="str">
            <v>591</v>
          </cell>
          <cell r="D1098">
            <v>938131.62</v>
          </cell>
          <cell r="F1098" t="str">
            <v>573SNPT</v>
          </cell>
          <cell r="G1098" t="str">
            <v>573</v>
          </cell>
          <cell r="I1098">
            <v>1607371.77</v>
          </cell>
        </row>
        <row r="1099">
          <cell r="A1099" t="str">
            <v>591SNPD</v>
          </cell>
          <cell r="B1099" t="str">
            <v>591</v>
          </cell>
          <cell r="D1099">
            <v>135827.66</v>
          </cell>
          <cell r="F1099" t="str">
            <v>580CA</v>
          </cell>
          <cell r="G1099" t="str">
            <v>580</v>
          </cell>
          <cell r="I1099">
            <v>33814.31</v>
          </cell>
        </row>
        <row r="1100">
          <cell r="A1100" t="str">
            <v>591UT</v>
          </cell>
          <cell r="B1100" t="str">
            <v>591</v>
          </cell>
          <cell r="D1100">
            <v>814265.12</v>
          </cell>
          <cell r="F1100" t="str">
            <v>580ID</v>
          </cell>
          <cell r="G1100" t="str">
            <v>580</v>
          </cell>
          <cell r="I1100">
            <v>-35961.82</v>
          </cell>
        </row>
        <row r="1101">
          <cell r="A1101" t="str">
            <v>591WA</v>
          </cell>
          <cell r="B1101" t="str">
            <v>591</v>
          </cell>
          <cell r="D1101">
            <v>160992.13</v>
          </cell>
          <cell r="F1101" t="str">
            <v>580OR</v>
          </cell>
          <cell r="G1101" t="str">
            <v>580</v>
          </cell>
          <cell r="I1101">
            <v>35247.370000000003</v>
          </cell>
        </row>
        <row r="1102">
          <cell r="A1102" t="str">
            <v>591WYP</v>
          </cell>
          <cell r="B1102" t="str">
            <v>591</v>
          </cell>
          <cell r="D1102">
            <v>188620.02</v>
          </cell>
          <cell r="F1102" t="str">
            <v>580SNPD</v>
          </cell>
          <cell r="G1102" t="str">
            <v>580</v>
          </cell>
          <cell r="I1102">
            <v>14770333.8999999</v>
          </cell>
        </row>
        <row r="1103">
          <cell r="A1103" t="str">
            <v>591WYU</v>
          </cell>
          <cell r="B1103" t="str">
            <v>591</v>
          </cell>
          <cell r="D1103">
            <v>98786.23</v>
          </cell>
          <cell r="F1103" t="str">
            <v>580UT</v>
          </cell>
          <cell r="G1103" t="str">
            <v>580</v>
          </cell>
          <cell r="I1103">
            <v>42638.04</v>
          </cell>
        </row>
        <row r="1104">
          <cell r="A1104" t="str">
            <v>592CA</v>
          </cell>
          <cell r="B1104" t="str">
            <v>592</v>
          </cell>
          <cell r="D1104">
            <v>410566.86</v>
          </cell>
          <cell r="F1104" t="str">
            <v>580WA</v>
          </cell>
          <cell r="G1104" t="str">
            <v>580</v>
          </cell>
          <cell r="I1104">
            <v>29749.63</v>
          </cell>
        </row>
        <row r="1105">
          <cell r="A1105" t="str">
            <v>592ID</v>
          </cell>
          <cell r="B1105" t="str">
            <v>592</v>
          </cell>
          <cell r="D1105">
            <v>871583.24</v>
          </cell>
          <cell r="F1105" t="str">
            <v>580WYP</v>
          </cell>
          <cell r="G1105" t="str">
            <v>580</v>
          </cell>
          <cell r="I1105">
            <v>-10617.59</v>
          </cell>
        </row>
        <row r="1106">
          <cell r="A1106" t="str">
            <v>592OR</v>
          </cell>
          <cell r="B1106" t="str">
            <v>592</v>
          </cell>
          <cell r="D1106">
            <v>3730206.87</v>
          </cell>
          <cell r="F1106" t="str">
            <v>580WYU</v>
          </cell>
          <cell r="G1106" t="str">
            <v>580</v>
          </cell>
          <cell r="I1106">
            <v>0</v>
          </cell>
        </row>
        <row r="1107">
          <cell r="A1107" t="str">
            <v>592SNPD</v>
          </cell>
          <cell r="B1107" t="str">
            <v>592</v>
          </cell>
          <cell r="D1107">
            <v>1915031.71</v>
          </cell>
          <cell r="F1107" t="str">
            <v>581OR</v>
          </cell>
          <cell r="G1107" t="str">
            <v>581</v>
          </cell>
          <cell r="I1107">
            <v>0</v>
          </cell>
        </row>
        <row r="1108">
          <cell r="A1108" t="str">
            <v>592UT</v>
          </cell>
          <cell r="B1108" t="str">
            <v>592</v>
          </cell>
          <cell r="D1108">
            <v>4986019.55</v>
          </cell>
          <cell r="F1108" t="str">
            <v>581SNPD</v>
          </cell>
          <cell r="G1108" t="str">
            <v>581</v>
          </cell>
          <cell r="I1108">
            <v>13254105.329999899</v>
          </cell>
        </row>
        <row r="1109">
          <cell r="A1109" t="str">
            <v>592WA</v>
          </cell>
          <cell r="B1109" t="str">
            <v>592</v>
          </cell>
          <cell r="D1109">
            <v>686975.86</v>
          </cell>
          <cell r="F1109" t="str">
            <v>582CA</v>
          </cell>
          <cell r="G1109" t="str">
            <v>582</v>
          </cell>
          <cell r="I1109">
            <v>64232.33</v>
          </cell>
        </row>
        <row r="1110">
          <cell r="A1110" t="str">
            <v>592WYP</v>
          </cell>
          <cell r="B1110" t="str">
            <v>592</v>
          </cell>
          <cell r="D1110">
            <v>1730789.35</v>
          </cell>
          <cell r="F1110" t="str">
            <v>582ID</v>
          </cell>
          <cell r="G1110" t="str">
            <v>582</v>
          </cell>
          <cell r="I1110">
            <v>292041.01</v>
          </cell>
        </row>
        <row r="1111">
          <cell r="A1111" t="str">
            <v>592WYU</v>
          </cell>
          <cell r="B1111" t="str">
            <v>592</v>
          </cell>
          <cell r="D1111">
            <v>-1007.38</v>
          </cell>
          <cell r="F1111" t="str">
            <v>582OR</v>
          </cell>
          <cell r="G1111" t="str">
            <v>582</v>
          </cell>
          <cell r="I1111">
            <v>1253875.45</v>
          </cell>
        </row>
        <row r="1112">
          <cell r="A1112" t="str">
            <v>593CA</v>
          </cell>
          <cell r="B1112" t="str">
            <v>593</v>
          </cell>
          <cell r="D1112">
            <v>5675102.3999999901</v>
          </cell>
          <cell r="F1112" t="str">
            <v>582SNPD</v>
          </cell>
          <cell r="G1112" t="str">
            <v>582</v>
          </cell>
          <cell r="I1112">
            <v>38529.519999999997</v>
          </cell>
        </row>
        <row r="1113">
          <cell r="A1113" t="str">
            <v>593ID</v>
          </cell>
          <cell r="B1113" t="str">
            <v>593</v>
          </cell>
          <cell r="D1113">
            <v>6090450.7800000003</v>
          </cell>
          <cell r="F1113" t="str">
            <v>582UT</v>
          </cell>
          <cell r="G1113" t="str">
            <v>582</v>
          </cell>
          <cell r="I1113">
            <v>1666474.35</v>
          </cell>
        </row>
        <row r="1114">
          <cell r="A1114" t="str">
            <v>593OR</v>
          </cell>
          <cell r="B1114" t="str">
            <v>593</v>
          </cell>
          <cell r="D1114">
            <v>27164995.689999901</v>
          </cell>
          <cell r="F1114" t="str">
            <v>582WA</v>
          </cell>
          <cell r="G1114" t="str">
            <v>582</v>
          </cell>
          <cell r="I1114">
            <v>260160.26</v>
          </cell>
        </row>
        <row r="1115">
          <cell r="A1115" t="str">
            <v>593SNPD</v>
          </cell>
          <cell r="B1115" t="str">
            <v>593</v>
          </cell>
          <cell r="D1115">
            <v>1192991.43</v>
          </cell>
          <cell r="F1115" t="str">
            <v>582WYP</v>
          </cell>
          <cell r="G1115" t="str">
            <v>582</v>
          </cell>
          <cell r="I1115">
            <v>631225.73</v>
          </cell>
        </row>
        <row r="1116">
          <cell r="A1116" t="str">
            <v>593UT</v>
          </cell>
          <cell r="B1116" t="str">
            <v>593</v>
          </cell>
          <cell r="D1116">
            <v>35900505.109999903</v>
          </cell>
          <cell r="F1116" t="str">
            <v>583CA</v>
          </cell>
          <cell r="G1116" t="str">
            <v>583</v>
          </cell>
          <cell r="I1116">
            <v>430764.32</v>
          </cell>
        </row>
        <row r="1117">
          <cell r="A1117" t="str">
            <v>593WA</v>
          </cell>
          <cell r="B1117" t="str">
            <v>593</v>
          </cell>
          <cell r="D1117">
            <v>4042508.7</v>
          </cell>
          <cell r="F1117" t="str">
            <v>583ID</v>
          </cell>
          <cell r="G1117" t="str">
            <v>583</v>
          </cell>
          <cell r="I1117">
            <v>270324.12</v>
          </cell>
        </row>
        <row r="1118">
          <cell r="A1118" t="str">
            <v>593WYP</v>
          </cell>
          <cell r="B1118" t="str">
            <v>593</v>
          </cell>
          <cell r="D1118">
            <v>8429096.9199999999</v>
          </cell>
          <cell r="F1118" t="str">
            <v>583OR</v>
          </cell>
          <cell r="G1118" t="str">
            <v>583</v>
          </cell>
          <cell r="I1118">
            <v>3107108.82</v>
          </cell>
        </row>
        <row r="1119">
          <cell r="A1119" t="str">
            <v>593WYU</v>
          </cell>
          <cell r="B1119" t="str">
            <v>593</v>
          </cell>
          <cell r="D1119">
            <v>1396903.8</v>
          </cell>
          <cell r="F1119" t="str">
            <v>583SNPD</v>
          </cell>
          <cell r="G1119" t="str">
            <v>583</v>
          </cell>
          <cell r="I1119">
            <v>20539.97</v>
          </cell>
        </row>
        <row r="1120">
          <cell r="A1120" t="str">
            <v>594CA</v>
          </cell>
          <cell r="B1120" t="str">
            <v>594</v>
          </cell>
          <cell r="D1120">
            <v>522065.55</v>
          </cell>
          <cell r="F1120" t="str">
            <v>583UT</v>
          </cell>
          <cell r="G1120" t="str">
            <v>583</v>
          </cell>
          <cell r="I1120">
            <v>1912145.1</v>
          </cell>
        </row>
        <row r="1121">
          <cell r="A1121" t="str">
            <v>594ID</v>
          </cell>
          <cell r="B1121" t="str">
            <v>594</v>
          </cell>
          <cell r="D1121">
            <v>754511.15</v>
          </cell>
          <cell r="F1121" t="str">
            <v>583WA</v>
          </cell>
          <cell r="G1121" t="str">
            <v>583</v>
          </cell>
          <cell r="I1121">
            <v>435345.56</v>
          </cell>
        </row>
        <row r="1122">
          <cell r="A1122" t="str">
            <v>594OR</v>
          </cell>
          <cell r="B1122" t="str">
            <v>594</v>
          </cell>
          <cell r="D1122">
            <v>5863030.5700000003</v>
          </cell>
          <cell r="F1122" t="str">
            <v>583WYP</v>
          </cell>
          <cell r="G1122" t="str">
            <v>583</v>
          </cell>
          <cell r="I1122">
            <v>255374.3</v>
          </cell>
        </row>
        <row r="1123">
          <cell r="A1123" t="str">
            <v>594SNPD</v>
          </cell>
          <cell r="B1123" t="str">
            <v>594</v>
          </cell>
          <cell r="D1123">
            <v>2257.66</v>
          </cell>
          <cell r="F1123" t="str">
            <v>583WYU</v>
          </cell>
          <cell r="G1123" t="str">
            <v>583</v>
          </cell>
          <cell r="I1123">
            <v>192860.71</v>
          </cell>
        </row>
        <row r="1124">
          <cell r="A1124" t="str">
            <v>594UT</v>
          </cell>
          <cell r="B1124" t="str">
            <v>594</v>
          </cell>
          <cell r="D1124">
            <v>12309671.539999999</v>
          </cell>
          <cell r="F1124" t="str">
            <v>584ID</v>
          </cell>
          <cell r="G1124" t="str">
            <v>584</v>
          </cell>
          <cell r="I1124">
            <v>8.77</v>
          </cell>
        </row>
        <row r="1125">
          <cell r="A1125" t="str">
            <v>594WA</v>
          </cell>
          <cell r="B1125" t="str">
            <v>594</v>
          </cell>
          <cell r="D1125">
            <v>1144133.82</v>
          </cell>
          <cell r="F1125" t="str">
            <v>584SNPD</v>
          </cell>
          <cell r="G1125" t="str">
            <v>584</v>
          </cell>
          <cell r="I1125">
            <v>1040.8699999999999</v>
          </cell>
        </row>
        <row r="1126">
          <cell r="A1126" t="str">
            <v>594WYP</v>
          </cell>
          <cell r="B1126" t="str">
            <v>594</v>
          </cell>
          <cell r="D1126">
            <v>1828777.37</v>
          </cell>
          <cell r="F1126" t="str">
            <v>584UT</v>
          </cell>
          <cell r="G1126" t="str">
            <v>584</v>
          </cell>
          <cell r="I1126">
            <v>136.12</v>
          </cell>
        </row>
        <row r="1127">
          <cell r="A1127" t="str">
            <v>594WYU</v>
          </cell>
          <cell r="B1127" t="str">
            <v>594</v>
          </cell>
          <cell r="D1127">
            <v>225122.03</v>
          </cell>
          <cell r="F1127" t="str">
            <v>585SNPD</v>
          </cell>
          <cell r="G1127" t="str">
            <v>585</v>
          </cell>
          <cell r="I1127">
            <v>231056.18</v>
          </cell>
        </row>
        <row r="1128">
          <cell r="A1128" t="str">
            <v>595SNPD</v>
          </cell>
          <cell r="B1128" t="str">
            <v>595</v>
          </cell>
          <cell r="D1128">
            <v>893540.61</v>
          </cell>
          <cell r="F1128" t="str">
            <v>585WYP</v>
          </cell>
          <cell r="G1128" t="str">
            <v>585</v>
          </cell>
          <cell r="I1128">
            <v>0</v>
          </cell>
        </row>
        <row r="1129">
          <cell r="A1129" t="str">
            <v>596CA</v>
          </cell>
          <cell r="B1129" t="str">
            <v>596</v>
          </cell>
          <cell r="D1129">
            <v>115656.09</v>
          </cell>
          <cell r="F1129" t="str">
            <v>586CA</v>
          </cell>
          <cell r="G1129" t="str">
            <v>586</v>
          </cell>
          <cell r="I1129">
            <v>243293.58</v>
          </cell>
        </row>
        <row r="1130">
          <cell r="A1130" t="str">
            <v>596ID</v>
          </cell>
          <cell r="B1130" t="str">
            <v>596</v>
          </cell>
          <cell r="D1130">
            <v>179304.43</v>
          </cell>
          <cell r="F1130" t="str">
            <v>586ID</v>
          </cell>
          <cell r="G1130" t="str">
            <v>586</v>
          </cell>
          <cell r="I1130">
            <v>370779.99</v>
          </cell>
        </row>
        <row r="1131">
          <cell r="A1131" t="str">
            <v>596OR</v>
          </cell>
          <cell r="B1131" t="str">
            <v>596</v>
          </cell>
          <cell r="D1131">
            <v>1251031.43</v>
          </cell>
          <cell r="F1131" t="str">
            <v>586OR</v>
          </cell>
          <cell r="G1131" t="str">
            <v>586</v>
          </cell>
          <cell r="I1131">
            <v>3087122.97</v>
          </cell>
        </row>
        <row r="1132">
          <cell r="A1132" t="str">
            <v>596UT</v>
          </cell>
          <cell r="B1132" t="str">
            <v>596</v>
          </cell>
          <cell r="D1132">
            <v>1899735.98</v>
          </cell>
          <cell r="F1132" t="str">
            <v>586SNPD</v>
          </cell>
          <cell r="G1132" t="str">
            <v>586</v>
          </cell>
          <cell r="I1132">
            <v>1667483.4</v>
          </cell>
        </row>
        <row r="1133">
          <cell r="A1133" t="str">
            <v>596WA</v>
          </cell>
          <cell r="B1133" t="str">
            <v>596</v>
          </cell>
          <cell r="D1133">
            <v>185923.41</v>
          </cell>
          <cell r="F1133" t="str">
            <v>586UT</v>
          </cell>
          <cell r="G1133" t="str">
            <v>586</v>
          </cell>
          <cell r="I1133">
            <v>1436239.75</v>
          </cell>
        </row>
        <row r="1134">
          <cell r="A1134" t="str">
            <v>596WYP</v>
          </cell>
          <cell r="B1134" t="str">
            <v>596</v>
          </cell>
          <cell r="D1134">
            <v>336268.73</v>
          </cell>
          <cell r="F1134" t="str">
            <v>586WA</v>
          </cell>
          <cell r="G1134" t="str">
            <v>586</v>
          </cell>
          <cell r="I1134">
            <v>543127.48</v>
          </cell>
        </row>
        <row r="1135">
          <cell r="A1135" t="str">
            <v>596WYU</v>
          </cell>
          <cell r="B1135" t="str">
            <v>596</v>
          </cell>
          <cell r="D1135">
            <v>108182.29</v>
          </cell>
          <cell r="F1135" t="str">
            <v>586WYP</v>
          </cell>
          <cell r="G1135" t="str">
            <v>586</v>
          </cell>
          <cell r="I1135">
            <v>566716.39</v>
          </cell>
        </row>
        <row r="1136">
          <cell r="A1136" t="str">
            <v>597CA</v>
          </cell>
          <cell r="B1136" t="str">
            <v>597</v>
          </cell>
          <cell r="D1136">
            <v>73622.44</v>
          </cell>
          <cell r="F1136" t="str">
            <v>586WYU</v>
          </cell>
          <cell r="G1136" t="str">
            <v>586</v>
          </cell>
          <cell r="I1136">
            <v>64027.56</v>
          </cell>
        </row>
        <row r="1137">
          <cell r="A1137" t="str">
            <v>597ID</v>
          </cell>
          <cell r="B1137" t="str">
            <v>597</v>
          </cell>
          <cell r="D1137">
            <v>372583.54</v>
          </cell>
          <cell r="F1137" t="str">
            <v>587CA</v>
          </cell>
          <cell r="G1137" t="str">
            <v>587</v>
          </cell>
          <cell r="I1137">
            <v>651052.87</v>
          </cell>
        </row>
        <row r="1138">
          <cell r="A1138" t="str">
            <v>597OR</v>
          </cell>
          <cell r="B1138" t="str">
            <v>597</v>
          </cell>
          <cell r="D1138">
            <v>1143744.0900000001</v>
          </cell>
          <cell r="F1138" t="str">
            <v>587ID</v>
          </cell>
          <cell r="G1138" t="str">
            <v>587</v>
          </cell>
          <cell r="I1138">
            <v>385848.76</v>
          </cell>
        </row>
        <row r="1139">
          <cell r="A1139" t="str">
            <v>597SNPD</v>
          </cell>
          <cell r="B1139" t="str">
            <v>597</v>
          </cell>
          <cell r="D1139">
            <v>879818.07</v>
          </cell>
          <cell r="F1139" t="str">
            <v>587OR</v>
          </cell>
          <cell r="G1139" t="str">
            <v>587</v>
          </cell>
          <cell r="I1139">
            <v>4633257.93</v>
          </cell>
        </row>
        <row r="1140">
          <cell r="A1140" t="str">
            <v>597UT</v>
          </cell>
          <cell r="B1140" t="str">
            <v>597</v>
          </cell>
          <cell r="D1140">
            <v>2155572.15</v>
          </cell>
          <cell r="F1140" t="str">
            <v>587UT</v>
          </cell>
          <cell r="G1140" t="str">
            <v>587</v>
          </cell>
          <cell r="I1140">
            <v>5705618.46</v>
          </cell>
        </row>
        <row r="1141">
          <cell r="A1141" t="str">
            <v>597WA</v>
          </cell>
          <cell r="B1141" t="str">
            <v>597</v>
          </cell>
          <cell r="D1141">
            <v>435158.25</v>
          </cell>
          <cell r="F1141" t="str">
            <v>587WA</v>
          </cell>
          <cell r="G1141" t="str">
            <v>587</v>
          </cell>
          <cell r="I1141">
            <v>990561.91</v>
          </cell>
        </row>
        <row r="1142">
          <cell r="A1142" t="str">
            <v>597WYP</v>
          </cell>
          <cell r="B1142" t="str">
            <v>597</v>
          </cell>
          <cell r="D1142">
            <v>492175.03</v>
          </cell>
          <cell r="F1142" t="str">
            <v>587WYP</v>
          </cell>
          <cell r="G1142" t="str">
            <v>587</v>
          </cell>
          <cell r="I1142">
            <v>861304.58</v>
          </cell>
        </row>
        <row r="1143">
          <cell r="A1143" t="str">
            <v>597WYU</v>
          </cell>
          <cell r="B1143" t="str">
            <v>597</v>
          </cell>
          <cell r="D1143">
            <v>94530.07</v>
          </cell>
          <cell r="F1143" t="str">
            <v>587WYU</v>
          </cell>
          <cell r="G1143" t="str">
            <v>587</v>
          </cell>
          <cell r="I1143">
            <v>70212.72</v>
          </cell>
        </row>
        <row r="1144">
          <cell r="A1144" t="str">
            <v>598CA</v>
          </cell>
          <cell r="B1144" t="str">
            <v>598</v>
          </cell>
          <cell r="D1144">
            <v>174559.32</v>
          </cell>
          <cell r="F1144" t="str">
            <v>588CA</v>
          </cell>
          <cell r="G1144" t="str">
            <v>588</v>
          </cell>
          <cell r="I1144">
            <v>45695.35</v>
          </cell>
        </row>
        <row r="1145">
          <cell r="A1145" t="str">
            <v>598ID</v>
          </cell>
          <cell r="B1145" t="str">
            <v>598</v>
          </cell>
          <cell r="D1145">
            <v>45450.19</v>
          </cell>
          <cell r="F1145" t="str">
            <v>588ID</v>
          </cell>
          <cell r="G1145" t="str">
            <v>588</v>
          </cell>
          <cell r="I1145">
            <v>48419.14</v>
          </cell>
        </row>
        <row r="1146">
          <cell r="A1146" t="str">
            <v>598OR</v>
          </cell>
          <cell r="B1146" t="str">
            <v>598</v>
          </cell>
          <cell r="D1146">
            <v>502942.16</v>
          </cell>
          <cell r="F1146" t="str">
            <v>588OR</v>
          </cell>
          <cell r="G1146" t="str">
            <v>588</v>
          </cell>
          <cell r="I1146">
            <v>245849.35</v>
          </cell>
        </row>
        <row r="1147">
          <cell r="A1147" t="str">
            <v>598SNPD</v>
          </cell>
          <cell r="B1147" t="str">
            <v>598</v>
          </cell>
          <cell r="D1147">
            <v>-549027.57999999996</v>
          </cell>
          <cell r="F1147" t="str">
            <v>588SNPD</v>
          </cell>
          <cell r="G1147" t="str">
            <v>588</v>
          </cell>
          <cell r="I1147">
            <v>3643614.23</v>
          </cell>
        </row>
        <row r="1148">
          <cell r="A1148" t="str">
            <v>598UT</v>
          </cell>
          <cell r="B1148" t="str">
            <v>598</v>
          </cell>
          <cell r="D1148">
            <v>1183276.07</v>
          </cell>
          <cell r="F1148" t="str">
            <v>588UT</v>
          </cell>
          <cell r="G1148" t="str">
            <v>588</v>
          </cell>
          <cell r="I1148">
            <v>1250609.81</v>
          </cell>
        </row>
        <row r="1149">
          <cell r="A1149" t="str">
            <v>598WA</v>
          </cell>
          <cell r="B1149" t="str">
            <v>598</v>
          </cell>
          <cell r="D1149">
            <v>24830.95</v>
          </cell>
          <cell r="F1149" t="str">
            <v>588WA</v>
          </cell>
          <cell r="G1149" t="str">
            <v>588</v>
          </cell>
          <cell r="I1149">
            <v>86890.64</v>
          </cell>
        </row>
        <row r="1150">
          <cell r="A1150" t="str">
            <v>598WYP</v>
          </cell>
          <cell r="B1150" t="str">
            <v>598</v>
          </cell>
          <cell r="D1150">
            <v>403940.7</v>
          </cell>
          <cell r="F1150" t="str">
            <v>588WYP</v>
          </cell>
          <cell r="G1150" t="str">
            <v>588</v>
          </cell>
          <cell r="I1150">
            <v>168132.88</v>
          </cell>
        </row>
        <row r="1151">
          <cell r="A1151" t="str">
            <v>598WYU</v>
          </cell>
          <cell r="B1151" t="str">
            <v>598</v>
          </cell>
          <cell r="D1151">
            <v>1208.9100000000001</v>
          </cell>
          <cell r="F1151" t="str">
            <v>588WYU</v>
          </cell>
          <cell r="G1151" t="str">
            <v>588</v>
          </cell>
          <cell r="I1151">
            <v>-36759.86</v>
          </cell>
        </row>
        <row r="1152">
          <cell r="A1152" t="str">
            <v>901CN</v>
          </cell>
          <cell r="B1152" t="str">
            <v>901</v>
          </cell>
          <cell r="D1152">
            <v>2929022.27</v>
          </cell>
          <cell r="F1152" t="str">
            <v>589CA</v>
          </cell>
          <cell r="G1152" t="str">
            <v>589</v>
          </cell>
          <cell r="I1152">
            <v>81026.5</v>
          </cell>
        </row>
        <row r="1153">
          <cell r="A1153" t="str">
            <v>901OR</v>
          </cell>
          <cell r="B1153" t="str">
            <v>901</v>
          </cell>
          <cell r="D1153">
            <v>863.19</v>
          </cell>
          <cell r="F1153" t="str">
            <v>589ID</v>
          </cell>
          <cell r="G1153" t="str">
            <v>589</v>
          </cell>
          <cell r="I1153">
            <v>22698.11</v>
          </cell>
        </row>
        <row r="1154">
          <cell r="A1154" t="str">
            <v>901WYP</v>
          </cell>
          <cell r="B1154" t="str">
            <v>901</v>
          </cell>
          <cell r="D1154">
            <v>427.72</v>
          </cell>
          <cell r="F1154" t="str">
            <v>589OR</v>
          </cell>
          <cell r="G1154" t="str">
            <v>589</v>
          </cell>
          <cell r="I1154">
            <v>1654691.55</v>
          </cell>
        </row>
        <row r="1155">
          <cell r="A1155" t="str">
            <v>902CA</v>
          </cell>
          <cell r="B1155" t="str">
            <v>902</v>
          </cell>
          <cell r="D1155">
            <v>893538.33</v>
          </cell>
          <cell r="F1155" t="str">
            <v>589SNPD</v>
          </cell>
          <cell r="G1155" t="str">
            <v>589</v>
          </cell>
          <cell r="I1155">
            <v>55655.61</v>
          </cell>
        </row>
        <row r="1156">
          <cell r="A1156" t="str">
            <v>902CN</v>
          </cell>
          <cell r="B1156" t="str">
            <v>902</v>
          </cell>
          <cell r="D1156">
            <v>2308807.7599999998</v>
          </cell>
          <cell r="F1156" t="str">
            <v>589UT</v>
          </cell>
          <cell r="G1156" t="str">
            <v>589</v>
          </cell>
          <cell r="I1156">
            <v>585292.21</v>
          </cell>
        </row>
        <row r="1157">
          <cell r="A1157" t="str">
            <v>902ID</v>
          </cell>
          <cell r="B1157" t="str">
            <v>902</v>
          </cell>
          <cell r="D1157">
            <v>1650514.02</v>
          </cell>
          <cell r="F1157" t="str">
            <v>589WA</v>
          </cell>
          <cell r="G1157" t="str">
            <v>589</v>
          </cell>
          <cell r="I1157">
            <v>113296.38</v>
          </cell>
        </row>
        <row r="1158">
          <cell r="A1158" t="str">
            <v>902OR</v>
          </cell>
          <cell r="B1158" t="str">
            <v>902</v>
          </cell>
          <cell r="D1158">
            <v>9824237.5700000003</v>
          </cell>
          <cell r="F1158" t="str">
            <v>589WYP</v>
          </cell>
          <cell r="G1158" t="str">
            <v>589</v>
          </cell>
          <cell r="I1158">
            <v>342690.79</v>
          </cell>
        </row>
        <row r="1159">
          <cell r="A1159" t="str">
            <v>902UT</v>
          </cell>
          <cell r="B1159" t="str">
            <v>902</v>
          </cell>
          <cell r="D1159">
            <v>4484876.0599999996</v>
          </cell>
          <cell r="F1159" t="str">
            <v>589WYU</v>
          </cell>
          <cell r="G1159" t="str">
            <v>589</v>
          </cell>
          <cell r="I1159">
            <v>156455.6</v>
          </cell>
        </row>
        <row r="1160">
          <cell r="A1160" t="str">
            <v>902WA</v>
          </cell>
          <cell r="B1160" t="str">
            <v>902</v>
          </cell>
          <cell r="D1160">
            <v>934527.76</v>
          </cell>
          <cell r="F1160" t="str">
            <v>590CA</v>
          </cell>
          <cell r="G1160" t="str">
            <v>590</v>
          </cell>
          <cell r="I1160">
            <v>35160.080000000002</v>
          </cell>
        </row>
        <row r="1161">
          <cell r="A1161" t="str">
            <v>902WYP</v>
          </cell>
          <cell r="B1161" t="str">
            <v>902</v>
          </cell>
          <cell r="D1161">
            <v>1507760.54</v>
          </cell>
          <cell r="F1161" t="str">
            <v>590ID</v>
          </cell>
          <cell r="G1161" t="str">
            <v>590</v>
          </cell>
          <cell r="I1161">
            <v>41087.99</v>
          </cell>
        </row>
        <row r="1162">
          <cell r="A1162" t="str">
            <v>902WYU</v>
          </cell>
          <cell r="B1162" t="str">
            <v>902</v>
          </cell>
          <cell r="D1162">
            <v>303289.3</v>
          </cell>
          <cell r="F1162" t="str">
            <v>590OR</v>
          </cell>
          <cell r="G1162" t="str">
            <v>590</v>
          </cell>
          <cell r="I1162">
            <v>345916.31</v>
          </cell>
        </row>
        <row r="1163">
          <cell r="A1163" t="str">
            <v>903CA</v>
          </cell>
          <cell r="B1163" t="str">
            <v>903</v>
          </cell>
          <cell r="D1163">
            <v>224466.56</v>
          </cell>
          <cell r="F1163" t="str">
            <v>590SNPD</v>
          </cell>
          <cell r="G1163" t="str">
            <v>590</v>
          </cell>
          <cell r="I1163">
            <v>3516464.99</v>
          </cell>
        </row>
        <row r="1164">
          <cell r="A1164" t="str">
            <v>903CN</v>
          </cell>
          <cell r="B1164" t="str">
            <v>903</v>
          </cell>
          <cell r="D1164">
            <v>48057514.019999899</v>
          </cell>
          <cell r="F1164" t="str">
            <v>590UT</v>
          </cell>
          <cell r="G1164" t="str">
            <v>590</v>
          </cell>
          <cell r="I1164">
            <v>370092.69</v>
          </cell>
        </row>
        <row r="1165">
          <cell r="A1165" t="str">
            <v>903ID</v>
          </cell>
          <cell r="B1165" t="str">
            <v>903</v>
          </cell>
          <cell r="D1165">
            <v>414584.88</v>
          </cell>
          <cell r="F1165" t="str">
            <v>590WA</v>
          </cell>
          <cell r="G1165" t="str">
            <v>590</v>
          </cell>
          <cell r="I1165">
            <v>8693.99</v>
          </cell>
        </row>
        <row r="1166">
          <cell r="A1166" t="str">
            <v>903OR</v>
          </cell>
          <cell r="B1166" t="str">
            <v>903</v>
          </cell>
          <cell r="D1166">
            <v>2358402.09</v>
          </cell>
          <cell r="F1166" t="str">
            <v>590WYP</v>
          </cell>
          <cell r="G1166" t="str">
            <v>590</v>
          </cell>
          <cell r="I1166">
            <v>107152.74</v>
          </cell>
        </row>
        <row r="1167">
          <cell r="A1167" t="str">
            <v>903UT</v>
          </cell>
          <cell r="B1167" t="str">
            <v>903</v>
          </cell>
          <cell r="D1167">
            <v>3855886.91</v>
          </cell>
          <cell r="F1167" t="str">
            <v>591CA</v>
          </cell>
          <cell r="G1167" t="str">
            <v>591</v>
          </cell>
          <cell r="I1167">
            <v>51838.04</v>
          </cell>
        </row>
        <row r="1168">
          <cell r="A1168" t="str">
            <v>903WA</v>
          </cell>
          <cell r="B1168" t="str">
            <v>903</v>
          </cell>
          <cell r="D1168">
            <v>724232.69</v>
          </cell>
          <cell r="F1168" t="str">
            <v>591ID</v>
          </cell>
          <cell r="G1168" t="str">
            <v>591</v>
          </cell>
          <cell r="I1168">
            <v>87964.11</v>
          </cell>
        </row>
        <row r="1169">
          <cell r="A1169" t="str">
            <v>903WYP</v>
          </cell>
          <cell r="B1169" t="str">
            <v>903</v>
          </cell>
          <cell r="D1169">
            <v>607220.31000000006</v>
          </cell>
          <cell r="F1169" t="str">
            <v>591OR</v>
          </cell>
          <cell r="G1169" t="str">
            <v>591</v>
          </cell>
          <cell r="I1169">
            <v>938131.62</v>
          </cell>
        </row>
        <row r="1170">
          <cell r="A1170" t="str">
            <v>903WYU</v>
          </cell>
          <cell r="B1170" t="str">
            <v>903</v>
          </cell>
          <cell r="D1170">
            <v>72085.23</v>
          </cell>
          <cell r="F1170" t="str">
            <v>591SNPD</v>
          </cell>
          <cell r="G1170" t="str">
            <v>591</v>
          </cell>
          <cell r="I1170">
            <v>135827.66</v>
          </cell>
        </row>
        <row r="1171">
          <cell r="A1171" t="str">
            <v>904CA</v>
          </cell>
          <cell r="B1171" t="str">
            <v>904</v>
          </cell>
          <cell r="D1171">
            <v>448862.43</v>
          </cell>
          <cell r="F1171" t="str">
            <v>591UT</v>
          </cell>
          <cell r="G1171" t="str">
            <v>591</v>
          </cell>
          <cell r="I1171">
            <v>814265.12</v>
          </cell>
        </row>
        <row r="1172">
          <cell r="A1172" t="str">
            <v>904CN</v>
          </cell>
          <cell r="B1172" t="str">
            <v>904</v>
          </cell>
          <cell r="D1172">
            <v>650822.05000000005</v>
          </cell>
          <cell r="F1172" t="str">
            <v>591WA</v>
          </cell>
          <cell r="G1172" t="str">
            <v>591</v>
          </cell>
          <cell r="I1172">
            <v>160992.13</v>
          </cell>
        </row>
        <row r="1173">
          <cell r="A1173" t="str">
            <v>904ID</v>
          </cell>
          <cell r="B1173" t="str">
            <v>904</v>
          </cell>
          <cell r="D1173">
            <v>293937.73</v>
          </cell>
          <cell r="F1173" t="str">
            <v>591WYP</v>
          </cell>
          <cell r="G1173" t="str">
            <v>591</v>
          </cell>
          <cell r="I1173">
            <v>188620.02</v>
          </cell>
        </row>
        <row r="1174">
          <cell r="A1174" t="str">
            <v>904OR</v>
          </cell>
          <cell r="B1174" t="str">
            <v>904</v>
          </cell>
          <cell r="D1174">
            <v>7047554.4199999897</v>
          </cell>
          <cell r="F1174" t="str">
            <v>591WYU</v>
          </cell>
          <cell r="G1174" t="str">
            <v>591</v>
          </cell>
          <cell r="I1174">
            <v>98786.23</v>
          </cell>
        </row>
        <row r="1175">
          <cell r="A1175" t="str">
            <v>904UT</v>
          </cell>
          <cell r="B1175" t="str">
            <v>904</v>
          </cell>
          <cell r="D1175">
            <v>3373083.34</v>
          </cell>
          <cell r="F1175" t="str">
            <v>592CA</v>
          </cell>
          <cell r="G1175" t="str">
            <v>592</v>
          </cell>
          <cell r="I1175">
            <v>410566.86</v>
          </cell>
        </row>
        <row r="1176">
          <cell r="A1176" t="str">
            <v>904WA</v>
          </cell>
          <cell r="B1176" t="str">
            <v>904</v>
          </cell>
          <cell r="D1176">
            <v>2024432.09</v>
          </cell>
          <cell r="F1176" t="str">
            <v>592ID</v>
          </cell>
          <cell r="G1176" t="str">
            <v>592</v>
          </cell>
          <cell r="I1176">
            <v>871583.24</v>
          </cell>
        </row>
        <row r="1177">
          <cell r="A1177" t="str">
            <v>904WYP</v>
          </cell>
          <cell r="B1177" t="str">
            <v>904</v>
          </cell>
          <cell r="D1177">
            <v>747717.82</v>
          </cell>
          <cell r="F1177" t="str">
            <v>592OR</v>
          </cell>
          <cell r="G1177" t="str">
            <v>592</v>
          </cell>
          <cell r="I1177">
            <v>3730206.87</v>
          </cell>
        </row>
        <row r="1178">
          <cell r="A1178" t="str">
            <v>905CN</v>
          </cell>
          <cell r="B1178" t="str">
            <v>905</v>
          </cell>
          <cell r="D1178">
            <v>200609.93</v>
          </cell>
          <cell r="F1178" t="str">
            <v>592SNPD</v>
          </cell>
          <cell r="G1178" t="str">
            <v>592</v>
          </cell>
          <cell r="I1178">
            <v>1915031.71</v>
          </cell>
        </row>
        <row r="1179">
          <cell r="A1179" t="str">
            <v>905OR</v>
          </cell>
          <cell r="B1179" t="str">
            <v>905</v>
          </cell>
          <cell r="D1179">
            <v>4512.75</v>
          </cell>
          <cell r="F1179" t="str">
            <v>592UT</v>
          </cell>
          <cell r="G1179" t="str">
            <v>592</v>
          </cell>
          <cell r="I1179">
            <v>4986019.55</v>
          </cell>
        </row>
        <row r="1180">
          <cell r="A1180" t="str">
            <v>907CN</v>
          </cell>
          <cell r="B1180" t="str">
            <v>907</v>
          </cell>
          <cell r="D1180">
            <v>302254.40999999997</v>
          </cell>
          <cell r="F1180" t="str">
            <v>592WA</v>
          </cell>
          <cell r="G1180" t="str">
            <v>592</v>
          </cell>
          <cell r="I1180">
            <v>686975.86</v>
          </cell>
        </row>
        <row r="1181">
          <cell r="A1181" t="str">
            <v>908CA</v>
          </cell>
          <cell r="B1181" t="str">
            <v>908</v>
          </cell>
          <cell r="D1181">
            <v>2106300.89</v>
          </cell>
          <cell r="F1181" t="str">
            <v>592WYP</v>
          </cell>
          <cell r="G1181" t="str">
            <v>592</v>
          </cell>
          <cell r="I1181">
            <v>1730789.35</v>
          </cell>
        </row>
        <row r="1182">
          <cell r="A1182" t="str">
            <v>908CN</v>
          </cell>
          <cell r="B1182" t="str">
            <v>908</v>
          </cell>
          <cell r="D1182">
            <v>1833724.63</v>
          </cell>
          <cell r="F1182" t="str">
            <v>592WYU</v>
          </cell>
          <cell r="G1182" t="str">
            <v>592</v>
          </cell>
          <cell r="I1182">
            <v>-1007.38</v>
          </cell>
        </row>
        <row r="1183">
          <cell r="A1183" t="str">
            <v>908ID</v>
          </cell>
          <cell r="B1183" t="str">
            <v>908</v>
          </cell>
          <cell r="D1183">
            <v>6203803.0999999903</v>
          </cell>
          <cell r="F1183" t="str">
            <v>593CA</v>
          </cell>
          <cell r="G1183" t="str">
            <v>593</v>
          </cell>
          <cell r="I1183">
            <v>5675102.3999999901</v>
          </cell>
        </row>
        <row r="1184">
          <cell r="A1184" t="str">
            <v>908OR</v>
          </cell>
          <cell r="B1184" t="str">
            <v>908</v>
          </cell>
          <cell r="D1184">
            <v>24191106.25</v>
          </cell>
          <cell r="F1184" t="str">
            <v>593ID</v>
          </cell>
          <cell r="G1184" t="str">
            <v>593</v>
          </cell>
          <cell r="I1184">
            <v>6090450.7800000003</v>
          </cell>
        </row>
        <row r="1185">
          <cell r="A1185" t="str">
            <v>908OTHER</v>
          </cell>
          <cell r="B1185" t="str">
            <v>908</v>
          </cell>
          <cell r="D1185">
            <v>2909034.89</v>
          </cell>
          <cell r="F1185" t="str">
            <v>593OR</v>
          </cell>
          <cell r="G1185" t="str">
            <v>593</v>
          </cell>
          <cell r="I1185">
            <v>27164995.689999901</v>
          </cell>
        </row>
        <row r="1186">
          <cell r="A1186" t="str">
            <v>908UT</v>
          </cell>
          <cell r="B1186" t="str">
            <v>908</v>
          </cell>
          <cell r="D1186">
            <v>52439679.5</v>
          </cell>
          <cell r="F1186" t="str">
            <v>593SNPD</v>
          </cell>
          <cell r="G1186" t="str">
            <v>593</v>
          </cell>
          <cell r="I1186">
            <v>1192991.43</v>
          </cell>
        </row>
        <row r="1187">
          <cell r="A1187" t="str">
            <v>908WA</v>
          </cell>
          <cell r="B1187" t="str">
            <v>908</v>
          </cell>
          <cell r="D1187">
            <v>9235840.9000000004</v>
          </cell>
          <cell r="F1187" t="str">
            <v>593UT</v>
          </cell>
          <cell r="G1187" t="str">
            <v>593</v>
          </cell>
          <cell r="I1187">
            <v>35900505.109999903</v>
          </cell>
        </row>
        <row r="1188">
          <cell r="A1188" t="str">
            <v>908WYP</v>
          </cell>
          <cell r="B1188" t="str">
            <v>908</v>
          </cell>
          <cell r="D1188">
            <v>5026201.0599999996</v>
          </cell>
          <cell r="F1188" t="str">
            <v>593WA</v>
          </cell>
          <cell r="G1188" t="str">
            <v>593</v>
          </cell>
          <cell r="I1188">
            <v>4042508.7</v>
          </cell>
        </row>
        <row r="1189">
          <cell r="A1189" t="str">
            <v>909CA</v>
          </cell>
          <cell r="B1189" t="str">
            <v>909</v>
          </cell>
          <cell r="D1189">
            <v>40883.01</v>
          </cell>
          <cell r="F1189" t="str">
            <v>593WYP</v>
          </cell>
          <cell r="G1189" t="str">
            <v>593</v>
          </cell>
          <cell r="I1189">
            <v>8429096.9199999999</v>
          </cell>
        </row>
        <row r="1190">
          <cell r="A1190" t="str">
            <v>909CN</v>
          </cell>
          <cell r="B1190" t="str">
            <v>909</v>
          </cell>
          <cell r="D1190">
            <v>4593204.12</v>
          </cell>
          <cell r="F1190" t="str">
            <v>593WYU</v>
          </cell>
          <cell r="G1190" t="str">
            <v>593</v>
          </cell>
          <cell r="I1190">
            <v>1396903.8</v>
          </cell>
        </row>
        <row r="1191">
          <cell r="A1191" t="str">
            <v>909ID</v>
          </cell>
          <cell r="B1191" t="str">
            <v>909</v>
          </cell>
          <cell r="D1191">
            <v>20091.259999999998</v>
          </cell>
          <cell r="F1191" t="str">
            <v>594CA</v>
          </cell>
          <cell r="G1191" t="str">
            <v>594</v>
          </cell>
          <cell r="I1191">
            <v>522065.55</v>
          </cell>
        </row>
        <row r="1192">
          <cell r="A1192" t="str">
            <v>909OR</v>
          </cell>
          <cell r="B1192" t="str">
            <v>909</v>
          </cell>
          <cell r="D1192">
            <v>154538.29999999999</v>
          </cell>
          <cell r="F1192" t="str">
            <v>594ID</v>
          </cell>
          <cell r="G1192" t="str">
            <v>594</v>
          </cell>
          <cell r="I1192">
            <v>754511.15</v>
          </cell>
        </row>
        <row r="1193">
          <cell r="A1193" t="str">
            <v>909UT</v>
          </cell>
          <cell r="B1193" t="str">
            <v>909</v>
          </cell>
          <cell r="D1193">
            <v>55308.44</v>
          </cell>
          <cell r="F1193" t="str">
            <v>594OR</v>
          </cell>
          <cell r="G1193" t="str">
            <v>594</v>
          </cell>
          <cell r="I1193">
            <v>5863030.5700000003</v>
          </cell>
        </row>
        <row r="1194">
          <cell r="A1194" t="str">
            <v>909WA</v>
          </cell>
          <cell r="B1194" t="str">
            <v>909</v>
          </cell>
          <cell r="D1194">
            <v>15923.41</v>
          </cell>
          <cell r="F1194" t="str">
            <v>594SNPD</v>
          </cell>
          <cell r="G1194" t="str">
            <v>594</v>
          </cell>
          <cell r="I1194">
            <v>2257.66</v>
          </cell>
        </row>
        <row r="1195">
          <cell r="A1195" t="str">
            <v>909WYP</v>
          </cell>
          <cell r="B1195" t="str">
            <v>909</v>
          </cell>
          <cell r="D1195">
            <v>201314.5</v>
          </cell>
          <cell r="F1195" t="str">
            <v>594UT</v>
          </cell>
          <cell r="G1195" t="str">
            <v>594</v>
          </cell>
          <cell r="I1195">
            <v>12309671.539999999</v>
          </cell>
        </row>
        <row r="1196">
          <cell r="A1196" t="str">
            <v>910CN</v>
          </cell>
          <cell r="B1196" t="str">
            <v>910</v>
          </cell>
          <cell r="D1196">
            <v>183174.26</v>
          </cell>
          <cell r="F1196" t="str">
            <v>594WA</v>
          </cell>
          <cell r="G1196" t="str">
            <v>594</v>
          </cell>
          <cell r="I1196">
            <v>1144133.82</v>
          </cell>
        </row>
        <row r="1197">
          <cell r="A1197" t="str">
            <v>920CA</v>
          </cell>
          <cell r="B1197" t="str">
            <v>920</v>
          </cell>
          <cell r="D1197">
            <v>111696.93</v>
          </cell>
          <cell r="F1197" t="str">
            <v>594WYP</v>
          </cell>
          <cell r="G1197" t="str">
            <v>594</v>
          </cell>
          <cell r="I1197">
            <v>1828777.37</v>
          </cell>
        </row>
        <row r="1198">
          <cell r="A1198" t="str">
            <v>920OR</v>
          </cell>
          <cell r="B1198" t="str">
            <v>920</v>
          </cell>
          <cell r="D1198">
            <v>1273245.3999999999</v>
          </cell>
          <cell r="F1198" t="str">
            <v>594WYU</v>
          </cell>
          <cell r="G1198" t="str">
            <v>594</v>
          </cell>
          <cell r="I1198">
            <v>225122.03</v>
          </cell>
        </row>
        <row r="1199">
          <cell r="A1199" t="str">
            <v>920SO</v>
          </cell>
          <cell r="B1199" t="str">
            <v>920</v>
          </cell>
          <cell r="D1199">
            <v>74526532.349999905</v>
          </cell>
          <cell r="F1199" t="str">
            <v>595CA</v>
          </cell>
          <cell r="G1199" t="str">
            <v>595</v>
          </cell>
          <cell r="I1199">
            <v>0</v>
          </cell>
        </row>
        <row r="1200">
          <cell r="A1200" t="str">
            <v>920UT</v>
          </cell>
          <cell r="B1200" t="str">
            <v>920</v>
          </cell>
          <cell r="D1200">
            <v>-5389468.6299999999</v>
          </cell>
          <cell r="F1200" t="str">
            <v>595ID</v>
          </cell>
          <cell r="G1200" t="str">
            <v>595</v>
          </cell>
          <cell r="I1200">
            <v>0</v>
          </cell>
        </row>
        <row r="1201">
          <cell r="A1201" t="str">
            <v>920WA</v>
          </cell>
          <cell r="B1201" t="str">
            <v>920</v>
          </cell>
          <cell r="D1201">
            <v>-1017958.49</v>
          </cell>
          <cell r="F1201" t="str">
            <v>595SNPD</v>
          </cell>
          <cell r="G1201" t="str">
            <v>595</v>
          </cell>
          <cell r="I1201">
            <v>893540.61</v>
          </cell>
        </row>
        <row r="1202">
          <cell r="A1202" t="str">
            <v>920WYP</v>
          </cell>
          <cell r="B1202" t="str">
            <v>920</v>
          </cell>
          <cell r="D1202">
            <v>-1355271.67</v>
          </cell>
          <cell r="F1202" t="str">
            <v>595UT</v>
          </cell>
          <cell r="G1202" t="str">
            <v>595</v>
          </cell>
          <cell r="I1202">
            <v>0</v>
          </cell>
        </row>
        <row r="1203">
          <cell r="A1203" t="str">
            <v>921CA</v>
          </cell>
          <cell r="B1203" t="str">
            <v>921</v>
          </cell>
          <cell r="D1203">
            <v>4169.28</v>
          </cell>
          <cell r="F1203" t="str">
            <v>595WA</v>
          </cell>
          <cell r="G1203" t="str">
            <v>595</v>
          </cell>
          <cell r="I1203">
            <v>0</v>
          </cell>
        </row>
        <row r="1204">
          <cell r="A1204" t="str">
            <v>921ID</v>
          </cell>
          <cell r="B1204" t="str">
            <v>921</v>
          </cell>
          <cell r="D1204">
            <v>7970.34</v>
          </cell>
          <cell r="F1204" t="str">
            <v>595WYU</v>
          </cell>
          <cell r="G1204" t="str">
            <v>595</v>
          </cell>
          <cell r="I1204">
            <v>0</v>
          </cell>
        </row>
        <row r="1205">
          <cell r="A1205" t="str">
            <v>921OR</v>
          </cell>
          <cell r="B1205" t="str">
            <v>921</v>
          </cell>
          <cell r="D1205">
            <v>42485.77</v>
          </cell>
          <cell r="F1205" t="str">
            <v>596CA</v>
          </cell>
          <cell r="G1205" t="str">
            <v>596</v>
          </cell>
          <cell r="I1205">
            <v>115656.09</v>
          </cell>
        </row>
        <row r="1206">
          <cell r="A1206" t="str">
            <v>921SO</v>
          </cell>
          <cell r="B1206" t="str">
            <v>921</v>
          </cell>
          <cell r="D1206">
            <v>9149484.4900000002</v>
          </cell>
          <cell r="F1206" t="str">
            <v>596ID</v>
          </cell>
          <cell r="G1206" t="str">
            <v>596</v>
          </cell>
          <cell r="I1206">
            <v>179304.43</v>
          </cell>
        </row>
        <row r="1207">
          <cell r="A1207" t="str">
            <v>921UT</v>
          </cell>
          <cell r="B1207" t="str">
            <v>921</v>
          </cell>
          <cell r="D1207">
            <v>87048.48</v>
          </cell>
          <cell r="F1207" t="str">
            <v>596OR</v>
          </cell>
          <cell r="G1207" t="str">
            <v>596</v>
          </cell>
          <cell r="I1207">
            <v>1251031.43</v>
          </cell>
        </row>
        <row r="1208">
          <cell r="A1208" t="str">
            <v>921WA</v>
          </cell>
          <cell r="B1208" t="str">
            <v>921</v>
          </cell>
          <cell r="D1208">
            <v>13488.04</v>
          </cell>
          <cell r="F1208" t="str">
            <v>596UT</v>
          </cell>
          <cell r="G1208" t="str">
            <v>596</v>
          </cell>
          <cell r="I1208">
            <v>1899735.98</v>
          </cell>
        </row>
        <row r="1209">
          <cell r="A1209" t="str">
            <v>921WYP</v>
          </cell>
          <cell r="B1209" t="str">
            <v>921</v>
          </cell>
          <cell r="D1209">
            <v>22726.35</v>
          </cell>
          <cell r="F1209" t="str">
            <v>596WA</v>
          </cell>
          <cell r="G1209" t="str">
            <v>596</v>
          </cell>
          <cell r="I1209">
            <v>185923.41</v>
          </cell>
        </row>
        <row r="1210">
          <cell r="A1210" t="str">
            <v>921WYU</v>
          </cell>
          <cell r="B1210" t="str">
            <v>921</v>
          </cell>
          <cell r="D1210">
            <v>3240.29</v>
          </cell>
          <cell r="F1210" t="str">
            <v>596WYP</v>
          </cell>
          <cell r="G1210" t="str">
            <v>596</v>
          </cell>
          <cell r="I1210">
            <v>336268.73</v>
          </cell>
        </row>
        <row r="1211">
          <cell r="A1211" t="str">
            <v>922SO</v>
          </cell>
          <cell r="B1211" t="str">
            <v>922</v>
          </cell>
          <cell r="D1211">
            <v>-29007645.919999901</v>
          </cell>
          <cell r="F1211" t="str">
            <v>596WYU</v>
          </cell>
          <cell r="G1211" t="str">
            <v>596</v>
          </cell>
          <cell r="I1211">
            <v>108182.29</v>
          </cell>
        </row>
        <row r="1212">
          <cell r="A1212" t="str">
            <v>923CA</v>
          </cell>
          <cell r="B1212" t="str">
            <v>923</v>
          </cell>
          <cell r="D1212">
            <v>135188.06</v>
          </cell>
          <cell r="F1212" t="str">
            <v>597CA</v>
          </cell>
          <cell r="G1212" t="str">
            <v>597</v>
          </cell>
          <cell r="I1212">
            <v>73622.44</v>
          </cell>
        </row>
        <row r="1213">
          <cell r="A1213" t="str">
            <v>923ID</v>
          </cell>
          <cell r="B1213" t="str">
            <v>923</v>
          </cell>
          <cell r="D1213">
            <v>600.85</v>
          </cell>
          <cell r="F1213" t="str">
            <v>597ID</v>
          </cell>
          <cell r="G1213" t="str">
            <v>597</v>
          </cell>
          <cell r="I1213">
            <v>372583.54</v>
          </cell>
        </row>
        <row r="1214">
          <cell r="A1214" t="str">
            <v>923OR</v>
          </cell>
          <cell r="B1214" t="str">
            <v>923</v>
          </cell>
          <cell r="D1214">
            <v>69703.41</v>
          </cell>
          <cell r="F1214" t="str">
            <v>597OR</v>
          </cell>
          <cell r="G1214" t="str">
            <v>597</v>
          </cell>
          <cell r="I1214">
            <v>1143744.0900000001</v>
          </cell>
        </row>
        <row r="1215">
          <cell r="A1215" t="str">
            <v>923SO</v>
          </cell>
          <cell r="B1215" t="str">
            <v>923</v>
          </cell>
          <cell r="D1215">
            <v>9969205.0800000001</v>
          </cell>
          <cell r="F1215" t="str">
            <v>597SNPD</v>
          </cell>
          <cell r="G1215" t="str">
            <v>597</v>
          </cell>
          <cell r="I1215">
            <v>879818.07</v>
          </cell>
        </row>
        <row r="1216">
          <cell r="A1216" t="str">
            <v>923UT</v>
          </cell>
          <cell r="B1216" t="str">
            <v>923</v>
          </cell>
          <cell r="D1216">
            <v>11467.5</v>
          </cell>
          <cell r="F1216" t="str">
            <v>597UT</v>
          </cell>
          <cell r="G1216" t="str">
            <v>597</v>
          </cell>
          <cell r="I1216">
            <v>2155572.15</v>
          </cell>
        </row>
        <row r="1217">
          <cell r="A1217" t="str">
            <v>923WA</v>
          </cell>
          <cell r="B1217" t="str">
            <v>923</v>
          </cell>
          <cell r="D1217">
            <v>764.02</v>
          </cell>
          <cell r="F1217" t="str">
            <v>597WA</v>
          </cell>
          <cell r="G1217" t="str">
            <v>597</v>
          </cell>
          <cell r="I1217">
            <v>435158.25</v>
          </cell>
        </row>
        <row r="1218">
          <cell r="A1218" t="str">
            <v>923WYP</v>
          </cell>
          <cell r="B1218" t="str">
            <v>923</v>
          </cell>
          <cell r="D1218">
            <v>2437.3200000000002</v>
          </cell>
          <cell r="F1218" t="str">
            <v>597WYP</v>
          </cell>
          <cell r="G1218" t="str">
            <v>597</v>
          </cell>
          <cell r="I1218">
            <v>492175.03</v>
          </cell>
        </row>
        <row r="1219">
          <cell r="A1219" t="str">
            <v>923WYU</v>
          </cell>
          <cell r="B1219" t="str">
            <v>923</v>
          </cell>
          <cell r="D1219">
            <v>693.19</v>
          </cell>
          <cell r="F1219" t="str">
            <v>597WYU</v>
          </cell>
          <cell r="G1219" t="str">
            <v>597</v>
          </cell>
          <cell r="I1219">
            <v>94530.07</v>
          </cell>
        </row>
        <row r="1220">
          <cell r="A1220" t="str">
            <v>924CA</v>
          </cell>
          <cell r="B1220" t="str">
            <v>924</v>
          </cell>
          <cell r="D1220">
            <v>65940.55</v>
          </cell>
          <cell r="F1220" t="str">
            <v>598CA</v>
          </cell>
          <cell r="G1220" t="str">
            <v>598</v>
          </cell>
          <cell r="I1220">
            <v>174559.32</v>
          </cell>
        </row>
        <row r="1221">
          <cell r="A1221" t="str">
            <v>924ID</v>
          </cell>
          <cell r="B1221" t="str">
            <v>924</v>
          </cell>
          <cell r="D1221">
            <v>88211.91</v>
          </cell>
          <cell r="F1221" t="str">
            <v>598ID</v>
          </cell>
          <cell r="G1221" t="str">
            <v>598</v>
          </cell>
          <cell r="I1221">
            <v>45450.19</v>
          </cell>
        </row>
        <row r="1222">
          <cell r="A1222" t="str">
            <v>924OR</v>
          </cell>
          <cell r="B1222" t="str">
            <v>924</v>
          </cell>
          <cell r="D1222">
            <v>4064265.77</v>
          </cell>
          <cell r="F1222" t="str">
            <v>598OR</v>
          </cell>
          <cell r="G1222" t="str">
            <v>598</v>
          </cell>
          <cell r="I1222">
            <v>502942.16</v>
          </cell>
        </row>
        <row r="1223">
          <cell r="A1223" t="str">
            <v>924SO</v>
          </cell>
          <cell r="B1223" t="str">
            <v>924</v>
          </cell>
          <cell r="D1223">
            <v>18822601.760000002</v>
          </cell>
          <cell r="F1223" t="str">
            <v>598SNPD</v>
          </cell>
          <cell r="G1223" t="str">
            <v>598</v>
          </cell>
          <cell r="I1223">
            <v>-549027.57999999996</v>
          </cell>
        </row>
        <row r="1224">
          <cell r="A1224" t="str">
            <v>924UT</v>
          </cell>
          <cell r="B1224" t="str">
            <v>924</v>
          </cell>
          <cell r="D1224">
            <v>1672032.81</v>
          </cell>
          <cell r="F1224" t="str">
            <v>598UT</v>
          </cell>
          <cell r="G1224" t="str">
            <v>598</v>
          </cell>
          <cell r="I1224">
            <v>1183276.07</v>
          </cell>
        </row>
        <row r="1225">
          <cell r="A1225" t="str">
            <v>924WYP</v>
          </cell>
          <cell r="B1225" t="str">
            <v>924</v>
          </cell>
          <cell r="D1225">
            <v>271760.96000000002</v>
          </cell>
          <cell r="F1225" t="str">
            <v>598WA</v>
          </cell>
          <cell r="G1225" t="str">
            <v>598</v>
          </cell>
          <cell r="I1225">
            <v>24830.95</v>
          </cell>
        </row>
        <row r="1226">
          <cell r="A1226" t="str">
            <v>925SO</v>
          </cell>
          <cell r="B1226" t="str">
            <v>925</v>
          </cell>
          <cell r="D1226">
            <v>7284848.8300000001</v>
          </cell>
          <cell r="F1226" t="str">
            <v>598WYP</v>
          </cell>
          <cell r="G1226" t="str">
            <v>598</v>
          </cell>
          <cell r="I1226">
            <v>403940.7</v>
          </cell>
        </row>
        <row r="1227">
          <cell r="A1227" t="str">
            <v>928CA</v>
          </cell>
          <cell r="B1227" t="str">
            <v>928</v>
          </cell>
          <cell r="D1227">
            <v>795967.27</v>
          </cell>
          <cell r="F1227" t="str">
            <v>598WYU</v>
          </cell>
          <cell r="G1227" t="str">
            <v>598</v>
          </cell>
          <cell r="I1227">
            <v>1208.9100000000001</v>
          </cell>
        </row>
        <row r="1228">
          <cell r="A1228" t="str">
            <v>928ID</v>
          </cell>
          <cell r="B1228" t="str">
            <v>928</v>
          </cell>
          <cell r="D1228">
            <v>1583896.58</v>
          </cell>
          <cell r="F1228" t="str">
            <v>901CN</v>
          </cell>
          <cell r="G1228" t="str">
            <v>901</v>
          </cell>
          <cell r="I1228">
            <v>2929022.27</v>
          </cell>
        </row>
        <row r="1229">
          <cell r="A1229" t="str">
            <v>928OR</v>
          </cell>
          <cell r="B1229" t="str">
            <v>928</v>
          </cell>
          <cell r="D1229">
            <v>3875184.96</v>
          </cell>
          <cell r="F1229" t="str">
            <v>901OR</v>
          </cell>
          <cell r="G1229" t="str">
            <v>901</v>
          </cell>
          <cell r="I1229">
            <v>863.19</v>
          </cell>
        </row>
        <row r="1230">
          <cell r="A1230" t="str">
            <v>928SG</v>
          </cell>
          <cell r="B1230" t="str">
            <v>928</v>
          </cell>
          <cell r="D1230">
            <v>1846170.68</v>
          </cell>
          <cell r="F1230" t="str">
            <v>901WYP</v>
          </cell>
          <cell r="G1230" t="str">
            <v>901</v>
          </cell>
          <cell r="I1230">
            <v>427.72</v>
          </cell>
        </row>
        <row r="1231">
          <cell r="A1231" t="str">
            <v>928SO</v>
          </cell>
          <cell r="B1231" t="str">
            <v>928</v>
          </cell>
          <cell r="D1231">
            <v>2815756.98</v>
          </cell>
          <cell r="F1231" t="str">
            <v>902CA</v>
          </cell>
          <cell r="G1231" t="str">
            <v>902</v>
          </cell>
          <cell r="I1231">
            <v>893538.33</v>
          </cell>
        </row>
        <row r="1232">
          <cell r="A1232" t="str">
            <v>928UT</v>
          </cell>
          <cell r="B1232" t="str">
            <v>928</v>
          </cell>
          <cell r="D1232">
            <v>6129279.0300000003</v>
          </cell>
          <cell r="F1232" t="str">
            <v>902CN</v>
          </cell>
          <cell r="G1232" t="str">
            <v>902</v>
          </cell>
          <cell r="I1232">
            <v>2308807.7599999998</v>
          </cell>
        </row>
        <row r="1233">
          <cell r="A1233" t="str">
            <v>928WA</v>
          </cell>
          <cell r="B1233" t="str">
            <v>928</v>
          </cell>
          <cell r="D1233">
            <v>1788998.4</v>
          </cell>
          <cell r="F1233" t="str">
            <v>902ID</v>
          </cell>
          <cell r="G1233" t="str">
            <v>902</v>
          </cell>
          <cell r="I1233">
            <v>1650514.02</v>
          </cell>
        </row>
        <row r="1234">
          <cell r="A1234" t="str">
            <v>928WYP</v>
          </cell>
          <cell r="B1234" t="str">
            <v>928</v>
          </cell>
          <cell r="D1234">
            <v>3021845.78</v>
          </cell>
          <cell r="F1234" t="str">
            <v>902OR</v>
          </cell>
          <cell r="G1234" t="str">
            <v>902</v>
          </cell>
          <cell r="I1234">
            <v>9824237.5700000003</v>
          </cell>
        </row>
        <row r="1235">
          <cell r="A1235" t="str">
            <v>929SO</v>
          </cell>
          <cell r="B1235" t="str">
            <v>929</v>
          </cell>
          <cell r="D1235">
            <v>-6095428.79</v>
          </cell>
          <cell r="F1235" t="str">
            <v>902UT</v>
          </cell>
          <cell r="G1235" t="str">
            <v>902</v>
          </cell>
          <cell r="I1235">
            <v>4484876.0599999996</v>
          </cell>
        </row>
        <row r="1236">
          <cell r="A1236" t="str">
            <v>930CA</v>
          </cell>
          <cell r="B1236" t="str">
            <v>930</v>
          </cell>
          <cell r="D1236">
            <v>9272.44</v>
          </cell>
          <cell r="F1236" t="str">
            <v>902WA</v>
          </cell>
          <cell r="G1236" t="str">
            <v>902</v>
          </cell>
          <cell r="I1236">
            <v>934527.76</v>
          </cell>
        </row>
        <row r="1237">
          <cell r="A1237" t="str">
            <v>930ID</v>
          </cell>
          <cell r="B1237" t="str">
            <v>930</v>
          </cell>
          <cell r="D1237">
            <v>3500</v>
          </cell>
          <cell r="F1237" t="str">
            <v>902WYP</v>
          </cell>
          <cell r="G1237" t="str">
            <v>902</v>
          </cell>
          <cell r="I1237">
            <v>1507760.54</v>
          </cell>
        </row>
        <row r="1238">
          <cell r="A1238" t="str">
            <v>930OR</v>
          </cell>
          <cell r="B1238" t="str">
            <v>930</v>
          </cell>
          <cell r="D1238">
            <v>69794.02</v>
          </cell>
          <cell r="F1238" t="str">
            <v>902WYU</v>
          </cell>
          <cell r="G1238" t="str">
            <v>902</v>
          </cell>
          <cell r="I1238">
            <v>303289.3</v>
          </cell>
        </row>
        <row r="1239">
          <cell r="A1239" t="str">
            <v>930SG</v>
          </cell>
          <cell r="B1239" t="str">
            <v>930</v>
          </cell>
          <cell r="D1239">
            <v>1449.35</v>
          </cell>
          <cell r="F1239" t="str">
            <v>903CA</v>
          </cell>
          <cell r="G1239" t="str">
            <v>903</v>
          </cell>
          <cell r="I1239">
            <v>224466.56</v>
          </cell>
        </row>
        <row r="1240">
          <cell r="A1240" t="str">
            <v>930SO</v>
          </cell>
          <cell r="B1240" t="str">
            <v>930</v>
          </cell>
          <cell r="D1240">
            <v>15492650.7199999</v>
          </cell>
          <cell r="F1240" t="str">
            <v>903CN</v>
          </cell>
          <cell r="G1240" t="str">
            <v>903</v>
          </cell>
          <cell r="I1240">
            <v>48057514.019999899</v>
          </cell>
        </row>
        <row r="1241">
          <cell r="A1241" t="str">
            <v>930UT</v>
          </cell>
          <cell r="B1241" t="str">
            <v>930</v>
          </cell>
          <cell r="D1241">
            <v>56755.02</v>
          </cell>
          <cell r="F1241" t="str">
            <v>903ID</v>
          </cell>
          <cell r="G1241" t="str">
            <v>903</v>
          </cell>
          <cell r="I1241">
            <v>414584.88</v>
          </cell>
        </row>
        <row r="1242">
          <cell r="A1242" t="str">
            <v>930WA</v>
          </cell>
          <cell r="B1242" t="str">
            <v>930</v>
          </cell>
          <cell r="D1242">
            <v>5000</v>
          </cell>
          <cell r="F1242" t="str">
            <v>903OR</v>
          </cell>
          <cell r="G1242" t="str">
            <v>903</v>
          </cell>
          <cell r="I1242">
            <v>2358402.09</v>
          </cell>
        </row>
        <row r="1243">
          <cell r="A1243" t="str">
            <v>930WYP</v>
          </cell>
          <cell r="B1243" t="str">
            <v>930</v>
          </cell>
          <cell r="D1243">
            <v>80257.2</v>
          </cell>
          <cell r="F1243" t="str">
            <v>903UT</v>
          </cell>
          <cell r="G1243" t="str">
            <v>903</v>
          </cell>
          <cell r="I1243">
            <v>3855886.91</v>
          </cell>
        </row>
        <row r="1244">
          <cell r="A1244" t="str">
            <v>931CA</v>
          </cell>
          <cell r="B1244" t="str">
            <v>931</v>
          </cell>
          <cell r="D1244">
            <v>4421.6099999999997</v>
          </cell>
          <cell r="F1244" t="str">
            <v>903WA</v>
          </cell>
          <cell r="G1244" t="str">
            <v>903</v>
          </cell>
          <cell r="I1244">
            <v>724232.69</v>
          </cell>
        </row>
        <row r="1245">
          <cell r="A1245" t="str">
            <v>931ID</v>
          </cell>
          <cell r="B1245" t="str">
            <v>931</v>
          </cell>
          <cell r="D1245">
            <v>864</v>
          </cell>
          <cell r="F1245" t="str">
            <v>903WYP</v>
          </cell>
          <cell r="G1245" t="str">
            <v>903</v>
          </cell>
          <cell r="I1245">
            <v>607220.31000000006</v>
          </cell>
        </row>
        <row r="1246">
          <cell r="A1246" t="str">
            <v>931OR</v>
          </cell>
          <cell r="B1246" t="str">
            <v>931</v>
          </cell>
          <cell r="D1246">
            <v>1111891.31</v>
          </cell>
          <cell r="F1246" t="str">
            <v>903WYU</v>
          </cell>
          <cell r="G1246" t="str">
            <v>903</v>
          </cell>
          <cell r="I1246">
            <v>72085.23</v>
          </cell>
        </row>
        <row r="1247">
          <cell r="A1247" t="str">
            <v>931SO</v>
          </cell>
          <cell r="B1247" t="str">
            <v>931</v>
          </cell>
          <cell r="D1247">
            <v>5442955.8799999999</v>
          </cell>
          <cell r="F1247" t="str">
            <v>904CA</v>
          </cell>
          <cell r="G1247" t="str">
            <v>904</v>
          </cell>
          <cell r="I1247">
            <v>448862.43</v>
          </cell>
        </row>
        <row r="1248">
          <cell r="A1248" t="str">
            <v>931UT</v>
          </cell>
          <cell r="B1248" t="str">
            <v>931</v>
          </cell>
          <cell r="D1248">
            <v>4920.04</v>
          </cell>
          <cell r="F1248" t="str">
            <v>904CN</v>
          </cell>
          <cell r="G1248" t="str">
            <v>904</v>
          </cell>
          <cell r="I1248">
            <v>650822.05000000005</v>
          </cell>
        </row>
        <row r="1249">
          <cell r="A1249" t="str">
            <v>931WA</v>
          </cell>
          <cell r="B1249" t="str">
            <v>931</v>
          </cell>
          <cell r="D1249">
            <v>10793.84</v>
          </cell>
          <cell r="F1249" t="str">
            <v>904ID</v>
          </cell>
          <cell r="G1249" t="str">
            <v>904</v>
          </cell>
          <cell r="I1249">
            <v>293937.73</v>
          </cell>
        </row>
        <row r="1250">
          <cell r="A1250" t="str">
            <v>931WYP</v>
          </cell>
          <cell r="B1250" t="str">
            <v>931</v>
          </cell>
          <cell r="D1250">
            <v>38833.64</v>
          </cell>
          <cell r="F1250" t="str">
            <v>904OR</v>
          </cell>
          <cell r="G1250" t="str">
            <v>904</v>
          </cell>
          <cell r="I1250">
            <v>7047554.4199999897</v>
          </cell>
        </row>
        <row r="1251">
          <cell r="A1251" t="str">
            <v>935CA</v>
          </cell>
          <cell r="B1251" t="str">
            <v>935</v>
          </cell>
          <cell r="D1251">
            <v>10628.04</v>
          </cell>
          <cell r="F1251" t="str">
            <v>904UT</v>
          </cell>
          <cell r="G1251" t="str">
            <v>904</v>
          </cell>
          <cell r="I1251">
            <v>3373083.34</v>
          </cell>
        </row>
        <row r="1252">
          <cell r="A1252" t="str">
            <v>935ID</v>
          </cell>
          <cell r="B1252" t="str">
            <v>935</v>
          </cell>
          <cell r="D1252">
            <v>30231.35</v>
          </cell>
          <cell r="F1252" t="str">
            <v>904WA</v>
          </cell>
          <cell r="G1252" t="str">
            <v>904</v>
          </cell>
          <cell r="I1252">
            <v>2024432.09</v>
          </cell>
        </row>
        <row r="1253">
          <cell r="A1253" t="str">
            <v>935OR</v>
          </cell>
          <cell r="B1253" t="str">
            <v>935</v>
          </cell>
          <cell r="D1253">
            <v>192084.22</v>
          </cell>
          <cell r="F1253" t="str">
            <v>904WYP</v>
          </cell>
          <cell r="G1253" t="str">
            <v>904</v>
          </cell>
          <cell r="I1253">
            <v>747717.82</v>
          </cell>
        </row>
        <row r="1254">
          <cell r="A1254" t="str">
            <v>935SO</v>
          </cell>
          <cell r="B1254" t="str">
            <v>935</v>
          </cell>
          <cell r="D1254">
            <v>23868211.939999901</v>
          </cell>
          <cell r="F1254" t="str">
            <v>904WYU</v>
          </cell>
          <cell r="G1254" t="str">
            <v>904</v>
          </cell>
          <cell r="I1254">
            <v>0</v>
          </cell>
        </row>
        <row r="1255">
          <cell r="A1255" t="str">
            <v>935UT</v>
          </cell>
          <cell r="B1255" t="str">
            <v>935</v>
          </cell>
          <cell r="D1255">
            <v>141820.26</v>
          </cell>
          <cell r="F1255" t="str">
            <v>905CN</v>
          </cell>
          <cell r="G1255" t="str">
            <v>905</v>
          </cell>
          <cell r="I1255">
            <v>200609.93</v>
          </cell>
        </row>
        <row r="1256">
          <cell r="A1256" t="str">
            <v>935WA</v>
          </cell>
          <cell r="B1256" t="str">
            <v>935</v>
          </cell>
          <cell r="D1256">
            <v>35554.6</v>
          </cell>
          <cell r="F1256" t="str">
            <v>905OR</v>
          </cell>
          <cell r="G1256" t="str">
            <v>905</v>
          </cell>
          <cell r="I1256">
            <v>4512.75</v>
          </cell>
        </row>
        <row r="1257">
          <cell r="A1257" t="str">
            <v>935WYP</v>
          </cell>
          <cell r="B1257" t="str">
            <v>935</v>
          </cell>
          <cell r="D1257">
            <v>59523.56</v>
          </cell>
          <cell r="F1257" t="str">
            <v>907CN</v>
          </cell>
          <cell r="G1257" t="str">
            <v>907</v>
          </cell>
          <cell r="I1257">
            <v>302254.40999999997</v>
          </cell>
        </row>
        <row r="1258">
          <cell r="A1258" t="str">
            <v>935WYU</v>
          </cell>
          <cell r="B1258" t="str">
            <v>935</v>
          </cell>
          <cell r="D1258">
            <v>22089.62</v>
          </cell>
          <cell r="F1258" t="str">
            <v>907OR</v>
          </cell>
          <cell r="G1258" t="str">
            <v>907</v>
          </cell>
          <cell r="I1258">
            <v>0</v>
          </cell>
        </row>
        <row r="1259">
          <cell r="F1259" t="str">
            <v>908CA</v>
          </cell>
          <cell r="G1259" t="str">
            <v>908</v>
          </cell>
          <cell r="I1259">
            <v>2106300.89</v>
          </cell>
        </row>
        <row r="1260">
          <cell r="F1260" t="str">
            <v>908CN</v>
          </cell>
          <cell r="G1260" t="str">
            <v>908</v>
          </cell>
          <cell r="I1260">
            <v>1833724.63</v>
          </cell>
        </row>
        <row r="1261">
          <cell r="F1261" t="str">
            <v>908ID</v>
          </cell>
          <cell r="G1261" t="str">
            <v>908</v>
          </cell>
          <cell r="I1261">
            <v>6203803.0999999903</v>
          </cell>
        </row>
        <row r="1262">
          <cell r="F1262" t="str">
            <v>908OR</v>
          </cell>
          <cell r="G1262" t="str">
            <v>908</v>
          </cell>
          <cell r="I1262">
            <v>24191106.25</v>
          </cell>
        </row>
        <row r="1263">
          <cell r="F1263" t="str">
            <v>908OTHER</v>
          </cell>
          <cell r="G1263" t="str">
            <v>908</v>
          </cell>
          <cell r="I1263">
            <v>2909034.89</v>
          </cell>
        </row>
        <row r="1264">
          <cell r="F1264" t="str">
            <v>908UT</v>
          </cell>
          <cell r="G1264" t="str">
            <v>908</v>
          </cell>
          <cell r="I1264">
            <v>52439679.5</v>
          </cell>
        </row>
        <row r="1265">
          <cell r="F1265" t="str">
            <v>908WA</v>
          </cell>
          <cell r="G1265" t="str">
            <v>908</v>
          </cell>
          <cell r="I1265">
            <v>9235840.9000000004</v>
          </cell>
        </row>
        <row r="1266">
          <cell r="F1266" t="str">
            <v>908WYP</v>
          </cell>
          <cell r="G1266" t="str">
            <v>908</v>
          </cell>
          <cell r="I1266">
            <v>5026201.0599999996</v>
          </cell>
        </row>
        <row r="1267">
          <cell r="F1267" t="str">
            <v>909CA</v>
          </cell>
          <cell r="G1267" t="str">
            <v>909</v>
          </cell>
          <cell r="I1267">
            <v>40883.01</v>
          </cell>
        </row>
        <row r="1268">
          <cell r="F1268" t="str">
            <v>909CN</v>
          </cell>
          <cell r="G1268" t="str">
            <v>909</v>
          </cell>
          <cell r="I1268">
            <v>4593204.12</v>
          </cell>
        </row>
        <row r="1269">
          <cell r="F1269" t="str">
            <v>909ID</v>
          </cell>
          <cell r="G1269" t="str">
            <v>909</v>
          </cell>
          <cell r="I1269">
            <v>20091.259999999998</v>
          </cell>
        </row>
        <row r="1270">
          <cell r="F1270" t="str">
            <v>909OR</v>
          </cell>
          <cell r="G1270" t="str">
            <v>909</v>
          </cell>
          <cell r="I1270">
            <v>154538.29999999999</v>
          </cell>
        </row>
        <row r="1271">
          <cell r="F1271" t="str">
            <v>909UT</v>
          </cell>
          <cell r="G1271" t="str">
            <v>909</v>
          </cell>
          <cell r="I1271">
            <v>55308.44</v>
          </cell>
        </row>
        <row r="1272">
          <cell r="F1272" t="str">
            <v>909WA</v>
          </cell>
          <cell r="G1272" t="str">
            <v>909</v>
          </cell>
          <cell r="I1272">
            <v>15923.41</v>
          </cell>
        </row>
        <row r="1273">
          <cell r="F1273" t="str">
            <v>909WYP</v>
          </cell>
          <cell r="G1273" t="str">
            <v>909</v>
          </cell>
          <cell r="I1273">
            <v>201314.5</v>
          </cell>
        </row>
        <row r="1274">
          <cell r="F1274" t="str">
            <v>909WYU</v>
          </cell>
          <cell r="G1274" t="str">
            <v>909</v>
          </cell>
          <cell r="I1274">
            <v>0</v>
          </cell>
        </row>
        <row r="1275">
          <cell r="F1275" t="str">
            <v>910CN</v>
          </cell>
          <cell r="G1275" t="str">
            <v>910</v>
          </cell>
          <cell r="I1275">
            <v>183174.26</v>
          </cell>
        </row>
        <row r="1276">
          <cell r="F1276" t="str">
            <v>920CA</v>
          </cell>
          <cell r="G1276" t="str">
            <v>920</v>
          </cell>
          <cell r="I1276">
            <v>111696.93</v>
          </cell>
        </row>
        <row r="1277">
          <cell r="F1277" t="str">
            <v>920OR</v>
          </cell>
          <cell r="G1277" t="str">
            <v>920</v>
          </cell>
          <cell r="I1277">
            <v>1273245.3999999999</v>
          </cell>
        </row>
        <row r="1278">
          <cell r="F1278" t="str">
            <v>920SO</v>
          </cell>
          <cell r="G1278" t="str">
            <v>920</v>
          </cell>
          <cell r="I1278">
            <v>74526532.349999905</v>
          </cell>
        </row>
        <row r="1279">
          <cell r="F1279" t="str">
            <v>920UT</v>
          </cell>
          <cell r="G1279" t="str">
            <v>920</v>
          </cell>
          <cell r="I1279">
            <v>-5389468.6299999999</v>
          </cell>
        </row>
        <row r="1280">
          <cell r="F1280" t="str">
            <v>920WA</v>
          </cell>
          <cell r="G1280" t="str">
            <v>920</v>
          </cell>
          <cell r="I1280">
            <v>-1017958.49</v>
          </cell>
        </row>
        <row r="1281">
          <cell r="F1281" t="str">
            <v>920WYP</v>
          </cell>
          <cell r="G1281" t="str">
            <v>920</v>
          </cell>
          <cell r="I1281">
            <v>-1355271.67</v>
          </cell>
        </row>
        <row r="1282">
          <cell r="F1282" t="str">
            <v>921CA</v>
          </cell>
          <cell r="G1282" t="str">
            <v>921</v>
          </cell>
          <cell r="I1282">
            <v>4169.28</v>
          </cell>
        </row>
        <row r="1283">
          <cell r="F1283" t="str">
            <v>921ID</v>
          </cell>
          <cell r="G1283" t="str">
            <v>921</v>
          </cell>
          <cell r="I1283">
            <v>7970.34</v>
          </cell>
        </row>
        <row r="1284">
          <cell r="F1284" t="str">
            <v>921OR</v>
          </cell>
          <cell r="G1284" t="str">
            <v>921</v>
          </cell>
          <cell r="I1284">
            <v>42485.77</v>
          </cell>
        </row>
        <row r="1285">
          <cell r="F1285" t="str">
            <v>921SO</v>
          </cell>
          <cell r="G1285" t="str">
            <v>921</v>
          </cell>
          <cell r="I1285">
            <v>9149484.4900000002</v>
          </cell>
        </row>
        <row r="1286">
          <cell r="F1286" t="str">
            <v>921UT</v>
          </cell>
          <cell r="G1286" t="str">
            <v>921</v>
          </cell>
          <cell r="I1286">
            <v>87048.48</v>
          </cell>
        </row>
        <row r="1287">
          <cell r="F1287" t="str">
            <v>921WA</v>
          </cell>
          <cell r="G1287" t="str">
            <v>921</v>
          </cell>
          <cell r="I1287">
            <v>13488.04</v>
          </cell>
        </row>
        <row r="1288">
          <cell r="F1288" t="str">
            <v>921WYP</v>
          </cell>
          <cell r="G1288" t="str">
            <v>921</v>
          </cell>
          <cell r="I1288">
            <v>22726.35</v>
          </cell>
        </row>
        <row r="1289">
          <cell r="F1289" t="str">
            <v>921WYU</v>
          </cell>
          <cell r="G1289" t="str">
            <v>921</v>
          </cell>
          <cell r="I1289">
            <v>3240.29</v>
          </cell>
        </row>
        <row r="1290">
          <cell r="F1290" t="str">
            <v>922SO</v>
          </cell>
          <cell r="G1290" t="str">
            <v>922</v>
          </cell>
          <cell r="I1290">
            <v>-29007645.919999901</v>
          </cell>
        </row>
        <row r="1291">
          <cell r="F1291" t="str">
            <v>923CA</v>
          </cell>
          <cell r="G1291" t="str">
            <v>923</v>
          </cell>
          <cell r="I1291">
            <v>135188.06</v>
          </cell>
        </row>
        <row r="1292">
          <cell r="F1292" t="str">
            <v>923ID</v>
          </cell>
          <cell r="G1292" t="str">
            <v>923</v>
          </cell>
          <cell r="I1292">
            <v>600.85</v>
          </cell>
        </row>
        <row r="1293">
          <cell r="F1293" t="str">
            <v>923OR</v>
          </cell>
          <cell r="G1293" t="str">
            <v>923</v>
          </cell>
          <cell r="I1293">
            <v>69703.41</v>
          </cell>
        </row>
        <row r="1294">
          <cell r="F1294" t="str">
            <v>923SO</v>
          </cell>
          <cell r="G1294" t="str">
            <v>923</v>
          </cell>
          <cell r="I1294">
            <v>9969205.0800000001</v>
          </cell>
        </row>
        <row r="1295">
          <cell r="F1295" t="str">
            <v>923UT</v>
          </cell>
          <cell r="G1295" t="str">
            <v>923</v>
          </cell>
          <cell r="I1295">
            <v>11467.5</v>
          </cell>
        </row>
        <row r="1296">
          <cell r="F1296" t="str">
            <v>923WA</v>
          </cell>
          <cell r="G1296" t="str">
            <v>923</v>
          </cell>
          <cell r="I1296">
            <v>764.02</v>
          </cell>
        </row>
        <row r="1297">
          <cell r="F1297" t="str">
            <v>923WYP</v>
          </cell>
          <cell r="G1297" t="str">
            <v>923</v>
          </cell>
          <cell r="I1297">
            <v>2437.3200000000002</v>
          </cell>
        </row>
        <row r="1298">
          <cell r="F1298" t="str">
            <v>923WYU</v>
          </cell>
          <cell r="G1298" t="str">
            <v>923</v>
          </cell>
          <cell r="I1298">
            <v>693.19</v>
          </cell>
        </row>
        <row r="1299">
          <cell r="F1299" t="str">
            <v>924CA</v>
          </cell>
          <cell r="G1299" t="str">
            <v>924</v>
          </cell>
          <cell r="I1299">
            <v>65940.55</v>
          </cell>
        </row>
        <row r="1300">
          <cell r="F1300" t="str">
            <v>924ID</v>
          </cell>
          <cell r="G1300" t="str">
            <v>924</v>
          </cell>
          <cell r="I1300">
            <v>88211.91</v>
          </cell>
        </row>
        <row r="1301">
          <cell r="F1301" t="str">
            <v>924OR</v>
          </cell>
          <cell r="G1301" t="str">
            <v>924</v>
          </cell>
          <cell r="I1301">
            <v>4064265.77</v>
          </cell>
        </row>
        <row r="1302">
          <cell r="F1302" t="str">
            <v>924SO</v>
          </cell>
          <cell r="G1302" t="str">
            <v>924</v>
          </cell>
          <cell r="I1302">
            <v>18822601.760000002</v>
          </cell>
        </row>
        <row r="1303">
          <cell r="F1303" t="str">
            <v>924UT</v>
          </cell>
          <cell r="G1303" t="str">
            <v>924</v>
          </cell>
          <cell r="I1303">
            <v>1672032.81</v>
          </cell>
        </row>
        <row r="1304">
          <cell r="F1304" t="str">
            <v>924WA</v>
          </cell>
          <cell r="G1304" t="str">
            <v>924</v>
          </cell>
          <cell r="I1304">
            <v>0</v>
          </cell>
        </row>
        <row r="1305">
          <cell r="F1305" t="str">
            <v>924WYP</v>
          </cell>
          <cell r="G1305" t="str">
            <v>924</v>
          </cell>
          <cell r="I1305">
            <v>271760.96000000002</v>
          </cell>
        </row>
        <row r="1306">
          <cell r="F1306" t="str">
            <v>925SO</v>
          </cell>
          <cell r="G1306" t="str">
            <v>925</v>
          </cell>
          <cell r="I1306">
            <v>7284848.8300000001</v>
          </cell>
        </row>
        <row r="1307">
          <cell r="F1307" t="str">
            <v>928CA</v>
          </cell>
          <cell r="G1307" t="str">
            <v>928</v>
          </cell>
          <cell r="I1307">
            <v>795967.27</v>
          </cell>
        </row>
        <row r="1308">
          <cell r="F1308" t="str">
            <v>928ID</v>
          </cell>
          <cell r="G1308" t="str">
            <v>928</v>
          </cell>
          <cell r="I1308">
            <v>1583896.58</v>
          </cell>
        </row>
        <row r="1309">
          <cell r="F1309" t="str">
            <v>928OR</v>
          </cell>
          <cell r="G1309" t="str">
            <v>928</v>
          </cell>
          <cell r="I1309">
            <v>3875184.96</v>
          </cell>
        </row>
        <row r="1310">
          <cell r="F1310" t="str">
            <v>928SG</v>
          </cell>
          <cell r="G1310" t="str">
            <v>928</v>
          </cell>
          <cell r="I1310">
            <v>1846170.68</v>
          </cell>
        </row>
        <row r="1311">
          <cell r="F1311" t="str">
            <v>928SO</v>
          </cell>
          <cell r="G1311" t="str">
            <v>928</v>
          </cell>
          <cell r="I1311">
            <v>2815756.98</v>
          </cell>
        </row>
        <row r="1312">
          <cell r="F1312" t="str">
            <v>928UT</v>
          </cell>
          <cell r="G1312" t="str">
            <v>928</v>
          </cell>
          <cell r="I1312">
            <v>6129279.0300000003</v>
          </cell>
        </row>
        <row r="1313">
          <cell r="F1313" t="str">
            <v>928WA</v>
          </cell>
          <cell r="G1313" t="str">
            <v>928</v>
          </cell>
          <cell r="I1313">
            <v>1788998.4</v>
          </cell>
        </row>
        <row r="1314">
          <cell r="F1314" t="str">
            <v>928WYP</v>
          </cell>
          <cell r="G1314" t="str">
            <v>928</v>
          </cell>
          <cell r="I1314">
            <v>3021845.78</v>
          </cell>
        </row>
        <row r="1315">
          <cell r="F1315" t="str">
            <v>929SO</v>
          </cell>
          <cell r="G1315" t="str">
            <v>929</v>
          </cell>
          <cell r="I1315">
            <v>-6095428.79</v>
          </cell>
        </row>
        <row r="1316">
          <cell r="F1316" t="str">
            <v>930CA</v>
          </cell>
          <cell r="G1316" t="str">
            <v>930</v>
          </cell>
          <cell r="I1316">
            <v>9272.44</v>
          </cell>
        </row>
        <row r="1317">
          <cell r="F1317" t="str">
            <v>930ID</v>
          </cell>
          <cell r="G1317" t="str">
            <v>930</v>
          </cell>
          <cell r="I1317">
            <v>3500</v>
          </cell>
        </row>
        <row r="1318">
          <cell r="F1318" t="str">
            <v>930OR</v>
          </cell>
          <cell r="G1318" t="str">
            <v>930</v>
          </cell>
          <cell r="I1318">
            <v>69794.02</v>
          </cell>
        </row>
        <row r="1319">
          <cell r="F1319" t="str">
            <v>930SG</v>
          </cell>
          <cell r="G1319" t="str">
            <v>930</v>
          </cell>
          <cell r="I1319">
            <v>1449.35</v>
          </cell>
        </row>
        <row r="1320">
          <cell r="F1320" t="str">
            <v>930SO</v>
          </cell>
          <cell r="G1320" t="str">
            <v>930</v>
          </cell>
          <cell r="I1320">
            <v>15492650.7199999</v>
          </cell>
        </row>
        <row r="1321">
          <cell r="F1321" t="str">
            <v>930UT</v>
          </cell>
          <cell r="G1321" t="str">
            <v>930</v>
          </cell>
          <cell r="I1321">
            <v>56755.02</v>
          </cell>
        </row>
        <row r="1322">
          <cell r="F1322" t="str">
            <v>930WA</v>
          </cell>
          <cell r="G1322" t="str">
            <v>930</v>
          </cell>
          <cell r="I1322">
            <v>5000</v>
          </cell>
        </row>
        <row r="1323">
          <cell r="F1323" t="str">
            <v>930WYP</v>
          </cell>
          <cell r="G1323" t="str">
            <v>930</v>
          </cell>
          <cell r="I1323">
            <v>80257.2</v>
          </cell>
        </row>
        <row r="1324">
          <cell r="F1324" t="str">
            <v>930WYU</v>
          </cell>
          <cell r="G1324" t="str">
            <v>930</v>
          </cell>
          <cell r="I1324">
            <v>0</v>
          </cell>
        </row>
        <row r="1325">
          <cell r="F1325" t="str">
            <v>931CA</v>
          </cell>
          <cell r="G1325" t="str">
            <v>931</v>
          </cell>
          <cell r="I1325">
            <v>4421.6099999999997</v>
          </cell>
        </row>
        <row r="1326">
          <cell r="F1326" t="str">
            <v>931ID</v>
          </cell>
          <cell r="G1326" t="str">
            <v>931</v>
          </cell>
          <cell r="I1326">
            <v>864</v>
          </cell>
        </row>
        <row r="1327">
          <cell r="F1327" t="str">
            <v>931OR</v>
          </cell>
          <cell r="G1327" t="str">
            <v>931</v>
          </cell>
          <cell r="I1327">
            <v>1111891.31</v>
          </cell>
        </row>
        <row r="1328">
          <cell r="F1328" t="str">
            <v>931SO</v>
          </cell>
          <cell r="G1328" t="str">
            <v>931</v>
          </cell>
          <cell r="I1328">
            <v>5442955.8799999999</v>
          </cell>
        </row>
        <row r="1329">
          <cell r="F1329" t="str">
            <v>931UT</v>
          </cell>
          <cell r="G1329" t="str">
            <v>931</v>
          </cell>
          <cell r="I1329">
            <v>4920.04</v>
          </cell>
        </row>
        <row r="1330">
          <cell r="F1330" t="str">
            <v>931WA</v>
          </cell>
          <cell r="G1330" t="str">
            <v>931</v>
          </cell>
          <cell r="I1330">
            <v>10793.84</v>
          </cell>
        </row>
        <row r="1331">
          <cell r="F1331" t="str">
            <v>931WYP</v>
          </cell>
          <cell r="G1331" t="str">
            <v>931</v>
          </cell>
          <cell r="I1331">
            <v>38833.64</v>
          </cell>
        </row>
        <row r="1332">
          <cell r="F1332" t="str">
            <v>935CA</v>
          </cell>
          <cell r="G1332" t="str">
            <v>935</v>
          </cell>
          <cell r="I1332">
            <v>10628.04</v>
          </cell>
        </row>
        <row r="1333">
          <cell r="F1333" t="str">
            <v>935ID</v>
          </cell>
          <cell r="G1333" t="str">
            <v>935</v>
          </cell>
          <cell r="I1333">
            <v>30231.35</v>
          </cell>
        </row>
        <row r="1334">
          <cell r="F1334" t="str">
            <v>935OR</v>
          </cell>
          <cell r="G1334" t="str">
            <v>935</v>
          </cell>
          <cell r="I1334">
            <v>192084.22</v>
          </cell>
        </row>
        <row r="1335">
          <cell r="F1335" t="str">
            <v>935SO</v>
          </cell>
          <cell r="G1335" t="str">
            <v>935</v>
          </cell>
          <cell r="I1335">
            <v>23868211.939999901</v>
          </cell>
        </row>
        <row r="1336">
          <cell r="F1336" t="str">
            <v>935UT</v>
          </cell>
          <cell r="G1336" t="str">
            <v>935</v>
          </cell>
          <cell r="I1336">
            <v>141820.26</v>
          </cell>
        </row>
        <row r="1337">
          <cell r="F1337" t="str">
            <v>935WA</v>
          </cell>
          <cell r="G1337" t="str">
            <v>935</v>
          </cell>
          <cell r="I1337">
            <v>35554.6</v>
          </cell>
        </row>
        <row r="1338">
          <cell r="F1338" t="str">
            <v>935WYP</v>
          </cell>
          <cell r="G1338" t="str">
            <v>935</v>
          </cell>
          <cell r="I1338">
            <v>59523.56</v>
          </cell>
        </row>
        <row r="1339">
          <cell r="F1339" t="str">
            <v>935WYU</v>
          </cell>
          <cell r="G1339" t="str">
            <v>935</v>
          </cell>
          <cell r="I1339">
            <v>22089.62</v>
          </cell>
        </row>
      </sheetData>
      <sheetData sheetId="14"/>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Main"/>
      <sheetName val="Data"/>
      <sheetName val="Master Data"/>
      <sheetName val="PIVOT No NUTIL"/>
      <sheetName val="Data + corrections"/>
      <sheetName val="Paste to JAM"/>
    </sheetNames>
    <sheetDataSet>
      <sheetData sheetId="0" refreshError="1"/>
      <sheetData sheetId="1" refreshError="1"/>
      <sheetData sheetId="2" refreshError="1"/>
      <sheetData sheetId="3"/>
      <sheetData sheetId="4" refreshError="1"/>
      <sheetData sheetId="5" refreshError="1"/>
      <sheetData sheetId="6" refreshError="1"/>
      <sheetData sheetId="7">
        <row r="555">
          <cell r="H555">
            <v>9398107316.3099976</v>
          </cell>
        </row>
      </sheetData>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sheetData sheetId="1"/>
      <sheetData sheetId="2"/>
      <sheetData sheetId="3"/>
      <sheetData sheetId="4"/>
      <sheetData sheetId="5"/>
      <sheetData sheetId="6">
        <row r="2">
          <cell r="A2" t="str">
            <v>ADVN</v>
          </cell>
        </row>
        <row r="29">
          <cell r="D29" t="str">
            <v>Taxes Other Than Income</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5">
          <cell r="AQ25">
            <v>0.48838198838026431</v>
          </cell>
          <cell r="AT25">
            <v>6.3009964386057896E-2</v>
          </cell>
        </row>
        <row r="26">
          <cell r="AQ26">
            <v>1.0801365719328297E-2</v>
          </cell>
          <cell r="AT26">
            <v>6.5548649799562472E-2</v>
          </cell>
        </row>
        <row r="27">
          <cell r="AQ27">
            <v>0.50081664590040742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RS Depreciation Variances"/>
      <sheetName val="DS13"/>
      <sheetName val="Loc &amp; FERC Plant R3"/>
    </sheetNames>
    <sheetDataSet>
      <sheetData sheetId="0" refreshError="1"/>
      <sheetData sheetId="1">
        <row r="2">
          <cell r="E2">
            <v>136.88</v>
          </cell>
          <cell r="F2">
            <v>273.76</v>
          </cell>
        </row>
        <row r="3">
          <cell r="E3">
            <v>2.16</v>
          </cell>
          <cell r="F3">
            <v>4.32</v>
          </cell>
        </row>
        <row r="4">
          <cell r="E4">
            <v>88.08</v>
          </cell>
          <cell r="F4">
            <v>176.17</v>
          </cell>
        </row>
        <row r="5">
          <cell r="E5">
            <v>22.53</v>
          </cell>
          <cell r="F5">
            <v>45.07</v>
          </cell>
        </row>
        <row r="6">
          <cell r="E6">
            <v>2.5</v>
          </cell>
          <cell r="F6">
            <v>5</v>
          </cell>
        </row>
        <row r="7">
          <cell r="E7">
            <v>1.7</v>
          </cell>
          <cell r="F7">
            <v>3.4</v>
          </cell>
        </row>
        <row r="8">
          <cell r="E8">
            <v>2.5099999999999998</v>
          </cell>
          <cell r="F8">
            <v>5.01</v>
          </cell>
        </row>
        <row r="9">
          <cell r="E9">
            <v>6.19</v>
          </cell>
          <cell r="F9">
            <v>12.38</v>
          </cell>
        </row>
        <row r="10">
          <cell r="E10">
            <v>2.08</v>
          </cell>
          <cell r="F10">
            <v>4.17</v>
          </cell>
        </row>
        <row r="11">
          <cell r="E11">
            <v>5.95</v>
          </cell>
          <cell r="F11">
            <v>11.89</v>
          </cell>
        </row>
        <row r="12">
          <cell r="E12">
            <v>13.12</v>
          </cell>
          <cell r="F12">
            <v>26.24</v>
          </cell>
        </row>
        <row r="13">
          <cell r="E13">
            <v>6.29</v>
          </cell>
          <cell r="F13">
            <v>12.58</v>
          </cell>
        </row>
        <row r="14">
          <cell r="E14">
            <v>16.100000000000001</v>
          </cell>
          <cell r="F14">
            <v>32.19</v>
          </cell>
        </row>
        <row r="15">
          <cell r="E15">
            <v>5.64</v>
          </cell>
          <cell r="F15">
            <v>11.28</v>
          </cell>
        </row>
        <row r="16">
          <cell r="E16">
            <v>1.42</v>
          </cell>
          <cell r="F16">
            <v>2.83</v>
          </cell>
        </row>
        <row r="17">
          <cell r="E17">
            <v>1.26</v>
          </cell>
          <cell r="F17">
            <v>2.52</v>
          </cell>
        </row>
        <row r="18">
          <cell r="E18">
            <v>1.39</v>
          </cell>
          <cell r="F18">
            <v>2.78</v>
          </cell>
        </row>
        <row r="19">
          <cell r="E19">
            <v>6.01</v>
          </cell>
          <cell r="F19">
            <v>12.03</v>
          </cell>
        </row>
        <row r="20">
          <cell r="E20">
            <v>26.73</v>
          </cell>
          <cell r="F20">
            <v>53.47</v>
          </cell>
        </row>
        <row r="21">
          <cell r="E21">
            <v>19.13</v>
          </cell>
          <cell r="F21">
            <v>38.26</v>
          </cell>
        </row>
        <row r="22">
          <cell r="E22">
            <v>12.97</v>
          </cell>
          <cell r="F22">
            <v>25.94</v>
          </cell>
        </row>
        <row r="23">
          <cell r="E23">
            <v>2.93</v>
          </cell>
          <cell r="F23">
            <v>5.86</v>
          </cell>
        </row>
        <row r="24">
          <cell r="E24">
            <v>9.31</v>
          </cell>
          <cell r="F24">
            <v>18.61</v>
          </cell>
        </row>
        <row r="25">
          <cell r="E25">
            <v>4.32</v>
          </cell>
          <cell r="F25">
            <v>8.64</v>
          </cell>
        </row>
        <row r="26">
          <cell r="E26">
            <v>53.51</v>
          </cell>
          <cell r="F26">
            <v>107.01</v>
          </cell>
        </row>
        <row r="27">
          <cell r="E27">
            <v>1.24</v>
          </cell>
          <cell r="F27">
            <v>2.48</v>
          </cell>
        </row>
        <row r="28">
          <cell r="E28">
            <v>2.42</v>
          </cell>
          <cell r="F28">
            <v>4.8499999999999996</v>
          </cell>
        </row>
        <row r="29">
          <cell r="E29">
            <v>14.19</v>
          </cell>
          <cell r="F29">
            <v>28.39</v>
          </cell>
        </row>
        <row r="30">
          <cell r="E30">
            <v>3.36</v>
          </cell>
          <cell r="F30">
            <v>6.71</v>
          </cell>
        </row>
        <row r="31">
          <cell r="E31">
            <v>11.95</v>
          </cell>
          <cell r="F31">
            <v>23.9</v>
          </cell>
        </row>
        <row r="32">
          <cell r="E32">
            <v>3.33</v>
          </cell>
          <cell r="F32">
            <v>6.66</v>
          </cell>
        </row>
        <row r="33">
          <cell r="E33">
            <v>289</v>
          </cell>
          <cell r="F33">
            <v>577.99</v>
          </cell>
        </row>
        <row r="34">
          <cell r="E34">
            <v>226.34</v>
          </cell>
          <cell r="F34">
            <v>452.68</v>
          </cell>
        </row>
        <row r="35">
          <cell r="E35">
            <v>17.79</v>
          </cell>
          <cell r="F35">
            <v>35.590000000000003</v>
          </cell>
        </row>
        <row r="36">
          <cell r="E36">
            <v>5.79</v>
          </cell>
          <cell r="F36">
            <v>11.57</v>
          </cell>
        </row>
        <row r="37">
          <cell r="E37">
            <v>0.42</v>
          </cell>
          <cell r="F37">
            <v>0.84</v>
          </cell>
        </row>
        <row r="38">
          <cell r="E38">
            <v>6.02</v>
          </cell>
          <cell r="F38">
            <v>12.04</v>
          </cell>
        </row>
        <row r="39">
          <cell r="E39">
            <v>32.479999999999997</v>
          </cell>
          <cell r="F39">
            <v>64.959999999999994</v>
          </cell>
        </row>
        <row r="40">
          <cell r="E40">
            <v>6.44</v>
          </cell>
          <cell r="F40">
            <v>12.88</v>
          </cell>
        </row>
        <row r="41">
          <cell r="E41">
            <v>12.2</v>
          </cell>
          <cell r="F41">
            <v>24.4</v>
          </cell>
        </row>
        <row r="42">
          <cell r="E42">
            <v>1.32</v>
          </cell>
          <cell r="F42">
            <v>2.65</v>
          </cell>
        </row>
        <row r="43">
          <cell r="E43">
            <v>1.45</v>
          </cell>
          <cell r="F43">
            <v>2.9</v>
          </cell>
        </row>
        <row r="44">
          <cell r="E44">
            <v>0.33</v>
          </cell>
          <cell r="F44">
            <v>0.66</v>
          </cell>
        </row>
        <row r="45">
          <cell r="E45">
            <v>1.89</v>
          </cell>
          <cell r="F45">
            <v>3.78</v>
          </cell>
        </row>
        <row r="46">
          <cell r="E46">
            <v>1.74</v>
          </cell>
          <cell r="F46">
            <v>3.49</v>
          </cell>
        </row>
        <row r="47">
          <cell r="E47">
            <v>8.25</v>
          </cell>
          <cell r="F47">
            <v>16.5</v>
          </cell>
        </row>
        <row r="48">
          <cell r="E48">
            <v>0.13</v>
          </cell>
          <cell r="F48">
            <v>0.25</v>
          </cell>
        </row>
        <row r="49">
          <cell r="E49">
            <v>2.84</v>
          </cell>
          <cell r="F49">
            <v>5.67</v>
          </cell>
        </row>
        <row r="50">
          <cell r="E50">
            <v>13.51</v>
          </cell>
          <cell r="F50">
            <v>27.02</v>
          </cell>
        </row>
        <row r="51">
          <cell r="E51">
            <v>422.11</v>
          </cell>
          <cell r="F51">
            <v>562.82000000000005</v>
          </cell>
        </row>
        <row r="52">
          <cell r="E52">
            <v>28.96</v>
          </cell>
          <cell r="F52">
            <v>38.61</v>
          </cell>
        </row>
        <row r="53">
          <cell r="E53">
            <v>41.94</v>
          </cell>
          <cell r="F53">
            <v>55.92</v>
          </cell>
        </row>
        <row r="54">
          <cell r="E54">
            <v>338.58</v>
          </cell>
          <cell r="F54">
            <v>451.44</v>
          </cell>
        </row>
        <row r="55">
          <cell r="E55">
            <v>125.75</v>
          </cell>
          <cell r="F55">
            <v>167.67</v>
          </cell>
        </row>
        <row r="56">
          <cell r="E56">
            <v>155.33000000000001</v>
          </cell>
          <cell r="F56">
            <v>207.11</v>
          </cell>
        </row>
        <row r="57">
          <cell r="E57">
            <v>689.17</v>
          </cell>
          <cell r="F57">
            <v>918.9</v>
          </cell>
        </row>
        <row r="58">
          <cell r="E58">
            <v>5.16</v>
          </cell>
          <cell r="F58">
            <v>6.88</v>
          </cell>
        </row>
        <row r="59">
          <cell r="E59">
            <v>8823.08</v>
          </cell>
          <cell r="F59">
            <v>9803.43</v>
          </cell>
        </row>
        <row r="60">
          <cell r="E60">
            <v>0</v>
          </cell>
          <cell r="F60">
            <v>-70.489999999999995</v>
          </cell>
        </row>
        <row r="61">
          <cell r="E61">
            <v>2.34</v>
          </cell>
          <cell r="F61">
            <v>2.6</v>
          </cell>
        </row>
        <row r="62">
          <cell r="E62">
            <v>198.77</v>
          </cell>
          <cell r="F62">
            <v>298.14999999999998</v>
          </cell>
        </row>
        <row r="63">
          <cell r="E63">
            <v>0.55000000000000004</v>
          </cell>
          <cell r="F63">
            <v>1.1100000000000001</v>
          </cell>
        </row>
        <row r="64">
          <cell r="E64">
            <v>0.21</v>
          </cell>
          <cell r="F64">
            <v>0.42</v>
          </cell>
        </row>
        <row r="65">
          <cell r="E65">
            <v>0.77</v>
          </cell>
          <cell r="F65">
            <v>1.54</v>
          </cell>
        </row>
        <row r="66">
          <cell r="E66">
            <v>1.22</v>
          </cell>
          <cell r="F66">
            <v>2.4300000000000002</v>
          </cell>
        </row>
        <row r="67">
          <cell r="E67">
            <v>0.23</v>
          </cell>
          <cell r="F67">
            <v>0.45</v>
          </cell>
        </row>
        <row r="68">
          <cell r="E68">
            <v>0.43</v>
          </cell>
          <cell r="F68">
            <v>0.86</v>
          </cell>
        </row>
        <row r="69">
          <cell r="E69">
            <v>1.61</v>
          </cell>
          <cell r="F69">
            <v>3.22</v>
          </cell>
        </row>
        <row r="70">
          <cell r="E70">
            <v>3.61</v>
          </cell>
          <cell r="F70">
            <v>7.21</v>
          </cell>
        </row>
        <row r="71">
          <cell r="E71">
            <v>1.37</v>
          </cell>
          <cell r="F71">
            <v>2.75</v>
          </cell>
        </row>
        <row r="72">
          <cell r="E72">
            <v>0.22</v>
          </cell>
          <cell r="F72">
            <v>0.43</v>
          </cell>
        </row>
        <row r="73">
          <cell r="E73">
            <v>0.93</v>
          </cell>
          <cell r="F73">
            <v>1.85</v>
          </cell>
        </row>
        <row r="74">
          <cell r="E74">
            <v>16.149999999999999</v>
          </cell>
          <cell r="F74">
            <v>32.299999999999997</v>
          </cell>
        </row>
        <row r="75">
          <cell r="E75">
            <v>79.08</v>
          </cell>
          <cell r="F75">
            <v>158.16</v>
          </cell>
        </row>
        <row r="76">
          <cell r="E76">
            <v>208.63</v>
          </cell>
          <cell r="F76">
            <v>417.25</v>
          </cell>
        </row>
        <row r="77">
          <cell r="E77">
            <v>157.16999999999999</v>
          </cell>
          <cell r="F77">
            <v>314.33999999999997</v>
          </cell>
        </row>
        <row r="78">
          <cell r="E78">
            <v>21.69</v>
          </cell>
          <cell r="F78">
            <v>43.39</v>
          </cell>
        </row>
        <row r="79">
          <cell r="E79">
            <v>0.61</v>
          </cell>
          <cell r="F79">
            <v>1.22</v>
          </cell>
        </row>
        <row r="80">
          <cell r="E80">
            <v>8.14</v>
          </cell>
          <cell r="F80">
            <v>16.29</v>
          </cell>
        </row>
        <row r="81">
          <cell r="E81">
            <v>28.26</v>
          </cell>
          <cell r="F81">
            <v>56.51</v>
          </cell>
        </row>
        <row r="82">
          <cell r="E82">
            <v>46.96</v>
          </cell>
          <cell r="F82">
            <v>93.93</v>
          </cell>
        </row>
        <row r="83">
          <cell r="E83">
            <v>38.299999999999997</v>
          </cell>
          <cell r="F83">
            <v>76.59</v>
          </cell>
        </row>
        <row r="84">
          <cell r="E84">
            <v>7.65</v>
          </cell>
          <cell r="F84">
            <v>15.3</v>
          </cell>
        </row>
        <row r="85">
          <cell r="E85">
            <v>5.67</v>
          </cell>
          <cell r="F85">
            <v>11.35</v>
          </cell>
        </row>
        <row r="86">
          <cell r="E86">
            <v>125.39</v>
          </cell>
          <cell r="F86">
            <v>250.78</v>
          </cell>
        </row>
        <row r="87">
          <cell r="E87">
            <v>7</v>
          </cell>
          <cell r="F87">
            <v>14</v>
          </cell>
        </row>
        <row r="88">
          <cell r="E88">
            <v>40.700000000000003</v>
          </cell>
          <cell r="F88">
            <v>81.400000000000006</v>
          </cell>
        </row>
        <row r="89">
          <cell r="E89">
            <v>1089.98</v>
          </cell>
          <cell r="F89">
            <v>1211.08</v>
          </cell>
        </row>
        <row r="90">
          <cell r="E90">
            <v>364.27</v>
          </cell>
          <cell r="F90">
            <v>728.54</v>
          </cell>
        </row>
        <row r="91">
          <cell r="E91">
            <v>75.94</v>
          </cell>
          <cell r="F91">
            <v>151.88</v>
          </cell>
        </row>
        <row r="92">
          <cell r="E92">
            <v>512.28</v>
          </cell>
          <cell r="F92">
            <v>-512.28</v>
          </cell>
        </row>
        <row r="93">
          <cell r="E93">
            <v>232.62</v>
          </cell>
          <cell r="F93">
            <v>258.47000000000003</v>
          </cell>
        </row>
        <row r="94">
          <cell r="E94">
            <v>512.28</v>
          </cell>
          <cell r="F94">
            <v>-512.28</v>
          </cell>
        </row>
        <row r="95">
          <cell r="E95">
            <v>232.62</v>
          </cell>
          <cell r="F95">
            <v>258.47000000000003</v>
          </cell>
        </row>
        <row r="96">
          <cell r="E96">
            <v>4.99</v>
          </cell>
          <cell r="F96">
            <v>9.9700000000000006</v>
          </cell>
        </row>
        <row r="97">
          <cell r="E97">
            <v>1.56</v>
          </cell>
          <cell r="F97">
            <v>3.11</v>
          </cell>
        </row>
        <row r="98">
          <cell r="E98">
            <v>59.76</v>
          </cell>
          <cell r="F98">
            <v>59.84</v>
          </cell>
        </row>
        <row r="99">
          <cell r="E99">
            <v>28</v>
          </cell>
          <cell r="F99">
            <v>28.05</v>
          </cell>
        </row>
        <row r="100">
          <cell r="E100">
            <v>10718.37</v>
          </cell>
          <cell r="F100">
            <v>14291.16</v>
          </cell>
        </row>
        <row r="101">
          <cell r="E101">
            <v>284.94</v>
          </cell>
          <cell r="F101">
            <v>379.93</v>
          </cell>
        </row>
        <row r="102">
          <cell r="E102">
            <v>0</v>
          </cell>
          <cell r="F102">
            <v>0</v>
          </cell>
        </row>
        <row r="103">
          <cell r="E103">
            <v>0</v>
          </cell>
          <cell r="F103">
            <v>2097.88</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customProperty" Target="../customProperty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36"/>
  <sheetViews>
    <sheetView topLeftCell="A7" workbookViewId="0">
      <selection activeCell="B34" sqref="B34:E34"/>
    </sheetView>
  </sheetViews>
  <sheetFormatPr defaultRowHeight="12.75" x14ac:dyDescent="0.2"/>
  <cols>
    <col min="1" max="1" width="29.6640625" style="165" customWidth="1"/>
    <col min="2" max="4" width="27" style="165" customWidth="1"/>
    <col min="5" max="5" width="9.33203125" style="165"/>
    <col min="6" max="6" width="17.83203125" style="165" bestFit="1" customWidth="1"/>
    <col min="7" max="7" width="17.1640625" style="165" customWidth="1"/>
    <col min="8" max="8" width="19.5" style="165" bestFit="1" customWidth="1"/>
    <col min="9" max="10" width="17.1640625" style="165" customWidth="1"/>
    <col min="11" max="16384" width="9.33203125" style="165"/>
  </cols>
  <sheetData>
    <row r="1" spans="1:21" x14ac:dyDescent="0.2">
      <c r="A1" s="297" t="s">
        <v>0</v>
      </c>
      <c r="B1" s="298"/>
      <c r="C1" s="298"/>
      <c r="D1" s="298"/>
      <c r="E1" s="298"/>
      <c r="F1" s="298"/>
      <c r="G1" s="298"/>
      <c r="H1" s="298"/>
      <c r="I1" s="298"/>
    </row>
    <row r="2" spans="1:21" x14ac:dyDescent="0.2">
      <c r="A2" s="297" t="s">
        <v>291</v>
      </c>
      <c r="B2" s="298"/>
      <c r="C2" s="298"/>
      <c r="D2" s="298"/>
      <c r="E2" s="298"/>
      <c r="F2" s="298"/>
      <c r="G2" s="298"/>
      <c r="H2" s="298"/>
      <c r="I2" s="298"/>
      <c r="L2" s="299"/>
      <c r="M2" s="299"/>
      <c r="N2" s="299"/>
      <c r="O2" s="299"/>
      <c r="P2" s="299"/>
      <c r="Q2" s="299"/>
      <c r="R2" s="299"/>
      <c r="S2" s="299"/>
      <c r="T2" s="299"/>
      <c r="U2" s="299"/>
    </row>
    <row r="3" spans="1:21" x14ac:dyDescent="0.2">
      <c r="A3" s="297" t="s">
        <v>1</v>
      </c>
      <c r="B3" s="298"/>
      <c r="C3" s="298"/>
      <c r="D3" s="298"/>
      <c r="E3" s="298"/>
      <c r="F3" s="298"/>
      <c r="G3" s="298"/>
      <c r="H3" s="298"/>
      <c r="I3" s="298"/>
      <c r="L3" s="299"/>
      <c r="M3" s="299"/>
      <c r="N3" s="299"/>
      <c r="O3" s="299"/>
      <c r="P3" s="299"/>
      <c r="Q3" s="299"/>
      <c r="R3" s="299"/>
      <c r="S3" s="299"/>
      <c r="T3" s="299"/>
      <c r="U3" s="299"/>
    </row>
    <row r="4" spans="1:21" x14ac:dyDescent="0.2">
      <c r="A4" s="300">
        <v>2018</v>
      </c>
      <c r="B4" s="298"/>
      <c r="C4" s="298"/>
      <c r="D4" s="298"/>
      <c r="E4" s="298"/>
      <c r="F4" s="298"/>
      <c r="G4" s="298"/>
      <c r="H4" s="298"/>
      <c r="I4" s="298"/>
      <c r="L4" s="299"/>
      <c r="M4" s="299"/>
      <c r="N4" s="299"/>
      <c r="O4" s="299"/>
      <c r="P4" s="299"/>
      <c r="Q4" s="299"/>
      <c r="R4" s="299"/>
      <c r="S4" s="299"/>
      <c r="T4" s="299"/>
      <c r="U4" s="299"/>
    </row>
    <row r="5" spans="1:21" x14ac:dyDescent="0.2">
      <c r="A5" s="298"/>
      <c r="B5" s="298"/>
      <c r="C5" s="298"/>
      <c r="D5" s="298"/>
      <c r="E5" s="298"/>
      <c r="F5" s="298"/>
      <c r="G5" s="298"/>
      <c r="H5" s="298"/>
      <c r="I5" s="298"/>
      <c r="L5" s="299"/>
      <c r="M5" s="299"/>
      <c r="N5" s="299"/>
      <c r="O5" s="299"/>
      <c r="P5" s="299"/>
      <c r="Q5" s="299"/>
      <c r="R5" s="299"/>
      <c r="S5" s="299"/>
      <c r="T5" s="299"/>
      <c r="U5" s="299"/>
    </row>
    <row r="6" spans="1:21" x14ac:dyDescent="0.2">
      <c r="A6" s="298"/>
      <c r="B6" s="298"/>
      <c r="C6" s="298"/>
      <c r="D6" s="298"/>
      <c r="E6" s="298"/>
      <c r="F6" s="298"/>
      <c r="G6" s="341" t="s">
        <v>2</v>
      </c>
      <c r="H6" s="341"/>
      <c r="I6" s="341"/>
      <c r="L6" s="299"/>
      <c r="M6" s="299"/>
      <c r="N6" s="299"/>
      <c r="O6" s="299"/>
      <c r="P6" s="299"/>
      <c r="Q6" s="299"/>
      <c r="R6" s="299"/>
      <c r="S6" s="299"/>
      <c r="T6" s="299"/>
      <c r="U6" s="299"/>
    </row>
    <row r="7" spans="1:21" x14ac:dyDescent="0.2">
      <c r="A7" s="342" t="s">
        <v>3</v>
      </c>
      <c r="B7" s="342"/>
      <c r="C7" s="342"/>
      <c r="D7" s="342"/>
      <c r="E7" s="342"/>
      <c r="F7" s="298"/>
      <c r="G7" s="342" t="s">
        <v>4</v>
      </c>
      <c r="H7" s="342"/>
      <c r="I7" s="342"/>
      <c r="L7" s="299"/>
      <c r="M7" s="299"/>
      <c r="N7" s="299"/>
      <c r="O7" s="299"/>
      <c r="P7" s="299"/>
      <c r="Q7" s="299"/>
      <c r="R7" s="299"/>
      <c r="S7" s="299"/>
      <c r="T7" s="299"/>
      <c r="U7" s="299"/>
    </row>
    <row r="8" spans="1:21" x14ac:dyDescent="0.2">
      <c r="A8" s="301"/>
      <c r="B8" s="302"/>
      <c r="C8" s="302"/>
      <c r="D8" s="302"/>
      <c r="E8" s="302"/>
      <c r="F8" s="298"/>
      <c r="G8" s="298"/>
      <c r="H8" s="298"/>
      <c r="I8" s="298"/>
      <c r="L8" s="299"/>
      <c r="M8" s="299"/>
      <c r="N8" s="299"/>
      <c r="O8" s="299"/>
      <c r="P8" s="299"/>
      <c r="Q8" s="299"/>
      <c r="R8" s="299"/>
      <c r="S8" s="299"/>
      <c r="T8" s="299"/>
      <c r="U8" s="299"/>
    </row>
    <row r="9" spans="1:21" x14ac:dyDescent="0.2">
      <c r="A9" s="301"/>
      <c r="B9" s="303" t="s">
        <v>5</v>
      </c>
      <c r="C9" s="303" t="s">
        <v>6</v>
      </c>
      <c r="D9" s="304" t="s">
        <v>7</v>
      </c>
      <c r="E9" s="298"/>
      <c r="F9" s="298"/>
      <c r="G9" s="303" t="s">
        <v>8</v>
      </c>
      <c r="H9" s="303" t="s">
        <v>9</v>
      </c>
      <c r="I9" s="303" t="s">
        <v>10</v>
      </c>
      <c r="L9" s="299"/>
      <c r="M9" s="299"/>
      <c r="N9" s="299"/>
      <c r="O9" s="299"/>
      <c r="P9" s="299"/>
      <c r="Q9" s="299"/>
      <c r="R9" s="299"/>
      <c r="S9" s="299"/>
      <c r="T9" s="299"/>
      <c r="U9" s="299"/>
    </row>
    <row r="10" spans="1:21" x14ac:dyDescent="0.2">
      <c r="A10" s="298"/>
      <c r="B10" s="305" t="s">
        <v>11</v>
      </c>
      <c r="C10" s="305" t="s">
        <v>11</v>
      </c>
      <c r="D10" s="298"/>
      <c r="E10" s="298"/>
      <c r="F10" s="298"/>
      <c r="G10" s="298"/>
      <c r="H10" s="304" t="s">
        <v>350</v>
      </c>
      <c r="I10" s="298"/>
      <c r="L10" s="299"/>
      <c r="M10" s="299"/>
      <c r="N10" s="299"/>
      <c r="O10" s="299"/>
      <c r="P10" s="299"/>
      <c r="Q10" s="299"/>
      <c r="R10" s="299"/>
      <c r="S10" s="299"/>
      <c r="T10" s="299"/>
      <c r="U10" s="299"/>
    </row>
    <row r="11" spans="1:21" x14ac:dyDescent="0.2">
      <c r="A11" s="298"/>
      <c r="B11" s="306">
        <v>43465</v>
      </c>
      <c r="C11" s="306">
        <v>43465</v>
      </c>
      <c r="D11" s="305" t="s">
        <v>12</v>
      </c>
      <c r="E11" s="298"/>
      <c r="F11" s="298"/>
      <c r="G11" s="304" t="s">
        <v>350</v>
      </c>
      <c r="H11" s="304" t="s">
        <v>13</v>
      </c>
      <c r="I11" s="298"/>
      <c r="L11" s="299"/>
      <c r="M11" s="299"/>
      <c r="N11" s="299"/>
      <c r="O11" s="299"/>
      <c r="P11" s="299"/>
      <c r="Q11" s="299"/>
      <c r="R11" s="299"/>
      <c r="S11" s="299"/>
      <c r="T11" s="299"/>
      <c r="U11" s="299"/>
    </row>
    <row r="12" spans="1:21" x14ac:dyDescent="0.2">
      <c r="A12" s="301"/>
      <c r="B12" s="307" t="s">
        <v>14</v>
      </c>
      <c r="C12" s="307" t="s">
        <v>15</v>
      </c>
      <c r="D12" s="307" t="s">
        <v>16</v>
      </c>
      <c r="E12" s="298"/>
      <c r="F12" s="298"/>
      <c r="G12" s="307" t="s">
        <v>17</v>
      </c>
      <c r="H12" s="307" t="s">
        <v>18</v>
      </c>
      <c r="I12" s="307" t="s">
        <v>19</v>
      </c>
      <c r="L12" s="299"/>
      <c r="M12" s="299"/>
      <c r="N12" s="299"/>
      <c r="O12" s="299"/>
      <c r="P12" s="299"/>
      <c r="Q12" s="299"/>
      <c r="R12" s="299"/>
      <c r="S12" s="299"/>
      <c r="T12" s="299"/>
      <c r="U12" s="299"/>
    </row>
    <row r="13" spans="1:21" x14ac:dyDescent="0.2">
      <c r="A13" s="298" t="s">
        <v>20</v>
      </c>
      <c r="B13" s="308">
        <f>-'PacifiCorp YTD'!L10</f>
        <v>-5026117361.6199999</v>
      </c>
      <c r="C13" s="308">
        <f>-'IS Reconciliation'!C9+'IS Reconciliation'!C24</f>
        <v>-5090359137</v>
      </c>
      <c r="D13" s="309">
        <f>B13-C13</f>
        <v>64241775.380000114</v>
      </c>
      <c r="E13" s="298" t="s">
        <v>292</v>
      </c>
      <c r="F13" s="298"/>
      <c r="G13" s="310">
        <f>C13</f>
        <v>-5090359137</v>
      </c>
      <c r="H13" s="310"/>
      <c r="I13" s="311">
        <f>C13-G13-H13</f>
        <v>0</v>
      </c>
      <c r="L13" s="299"/>
      <c r="M13" s="299"/>
      <c r="N13" s="299"/>
      <c r="O13" s="299"/>
      <c r="P13" s="299"/>
      <c r="Q13" s="299"/>
      <c r="R13" s="299"/>
      <c r="S13" s="299"/>
      <c r="T13" s="299"/>
      <c r="U13" s="299"/>
    </row>
    <row r="14" spans="1:21" x14ac:dyDescent="0.2">
      <c r="A14" s="298" t="s">
        <v>21</v>
      </c>
      <c r="B14" s="308">
        <f>'PacifiCorp YTD'!L13+'PacifiCorp YTD'!L14</f>
        <v>2794746846.79</v>
      </c>
      <c r="C14" s="308">
        <f>'IS Reconciliation'!C11+'IS Reconciliation'!C12</f>
        <v>2884246744</v>
      </c>
      <c r="D14" s="312">
        <f t="shared" ref="D14:D19" si="0">B14-C14</f>
        <v>-89499897.210000038</v>
      </c>
      <c r="E14" s="313" t="s">
        <v>22</v>
      </c>
      <c r="F14" s="298"/>
      <c r="G14" s="310">
        <f>C14</f>
        <v>2884246744</v>
      </c>
      <c r="H14" s="310"/>
      <c r="I14" s="311">
        <f t="shared" ref="I14:I18" si="1">C14-G14-H14</f>
        <v>0</v>
      </c>
      <c r="L14" s="299"/>
      <c r="M14" s="299"/>
      <c r="N14" s="299"/>
      <c r="O14" s="299"/>
      <c r="P14" s="299"/>
      <c r="Q14" s="299"/>
      <c r="R14" s="299"/>
      <c r="S14" s="299"/>
      <c r="T14" s="299"/>
      <c r="U14" s="299"/>
    </row>
    <row r="15" spans="1:21" x14ac:dyDescent="0.2">
      <c r="A15" s="298" t="s">
        <v>23</v>
      </c>
      <c r="B15" s="308">
        <f>'PacifiCorp YTD'!L15</f>
        <v>979350355.79999995</v>
      </c>
      <c r="C15" s="312">
        <f>SUM('IS Reconciliation'!C13:C17)</f>
        <v>960579089</v>
      </c>
      <c r="D15" s="312">
        <f t="shared" si="0"/>
        <v>18771266.799999952</v>
      </c>
      <c r="E15" s="298" t="s">
        <v>24</v>
      </c>
      <c r="F15" s="298"/>
      <c r="G15" s="310">
        <f>C15</f>
        <v>960579089</v>
      </c>
      <c r="H15" s="310"/>
      <c r="I15" s="311">
        <f t="shared" si="1"/>
        <v>0</v>
      </c>
      <c r="L15" s="299"/>
      <c r="M15" s="299"/>
      <c r="N15" s="299"/>
      <c r="O15" s="299"/>
      <c r="P15" s="299"/>
      <c r="Q15" s="299"/>
      <c r="R15" s="299"/>
      <c r="S15" s="299"/>
      <c r="T15" s="299"/>
      <c r="U15" s="299"/>
    </row>
    <row r="16" spans="1:21" x14ac:dyDescent="0.2">
      <c r="A16" s="298" t="s">
        <v>25</v>
      </c>
      <c r="B16" s="308">
        <f>'PacifiCorp YTD'!L16</f>
        <v>201286214.84</v>
      </c>
      <c r="C16" s="314">
        <f>'CC- Taxes '!I57</f>
        <v>201595396.78</v>
      </c>
      <c r="D16" s="314">
        <f t="shared" si="0"/>
        <v>-309181.93999999762</v>
      </c>
      <c r="E16" s="298" t="s">
        <v>293</v>
      </c>
      <c r="F16" s="298"/>
      <c r="G16" s="314">
        <f>'CC- Taxes '!I54</f>
        <v>201255353.53</v>
      </c>
      <c r="H16" s="314">
        <f>'CC- Taxes '!I55</f>
        <v>340043.25</v>
      </c>
      <c r="I16" s="311">
        <f>C16-G16-H16</f>
        <v>0</v>
      </c>
      <c r="L16" s="299"/>
      <c r="M16" s="299"/>
      <c r="N16" s="299"/>
      <c r="O16" s="299"/>
      <c r="P16" s="299"/>
      <c r="Q16" s="299"/>
      <c r="R16" s="299"/>
      <c r="S16" s="299"/>
      <c r="T16" s="299"/>
      <c r="U16" s="299"/>
    </row>
    <row r="17" spans="1:21" x14ac:dyDescent="0.2">
      <c r="A17" s="298" t="s">
        <v>26</v>
      </c>
      <c r="B17" s="308">
        <f>-'PacifiCorp YTD'!L28</f>
        <v>308399457.52999997</v>
      </c>
      <c r="C17" s="315">
        <f>'FF - Interest Exp'!I57</f>
        <v>313754754.59999996</v>
      </c>
      <c r="D17" s="312">
        <f t="shared" si="0"/>
        <v>-5355297.0699999928</v>
      </c>
      <c r="E17" s="298" t="s">
        <v>27</v>
      </c>
      <c r="F17" s="316"/>
      <c r="G17" s="310"/>
      <c r="H17" s="310">
        <f>'Rtmkg FERC accts'!B67</f>
        <v>313754754.59999996</v>
      </c>
      <c r="I17" s="311">
        <f>C17-G17-H17</f>
        <v>0</v>
      </c>
      <c r="L17" s="299"/>
      <c r="M17" s="299"/>
      <c r="N17" s="299"/>
      <c r="O17" s="299"/>
      <c r="P17" s="299"/>
      <c r="Q17" s="299"/>
      <c r="R17" s="299"/>
      <c r="S17" s="299"/>
      <c r="T17" s="299"/>
      <c r="U17" s="299"/>
    </row>
    <row r="18" spans="1:21" x14ac:dyDescent="0.2">
      <c r="A18" s="298" t="s">
        <v>28</v>
      </c>
      <c r="B18" s="312"/>
      <c r="C18" s="314">
        <f>'EE - Other Net &amp; Derivative P-L'!I65</f>
        <v>-10560969.920000002</v>
      </c>
      <c r="D18" s="312">
        <f t="shared" si="0"/>
        <v>10560969.920000002</v>
      </c>
      <c r="E18" s="298" t="s">
        <v>29</v>
      </c>
      <c r="F18" s="298"/>
      <c r="G18" s="298"/>
      <c r="H18" s="310">
        <f>'Rtmkg FERC accts'!B68</f>
        <v>-10560969.919999994</v>
      </c>
      <c r="I18" s="311">
        <f t="shared" si="1"/>
        <v>0</v>
      </c>
      <c r="L18" s="299"/>
      <c r="M18" s="299"/>
      <c r="N18" s="299"/>
      <c r="O18" s="299"/>
      <c r="P18" s="299"/>
      <c r="Q18" s="299"/>
      <c r="R18" s="299"/>
      <c r="S18" s="299"/>
      <c r="T18" s="299"/>
      <c r="U18" s="299"/>
    </row>
    <row r="19" spans="1:21" x14ac:dyDescent="0.2">
      <c r="A19" s="298" t="s">
        <v>30</v>
      </c>
      <c r="B19" s="308">
        <f>'PacifiCorp YTD'!L31</f>
        <v>4625486.87</v>
      </c>
      <c r="C19" s="314">
        <f>'CC- Taxes '!I36</f>
        <v>3035122.7199999769</v>
      </c>
      <c r="D19" s="312">
        <f t="shared" si="0"/>
        <v>1590364.1500000232</v>
      </c>
      <c r="E19" s="298" t="s">
        <v>31</v>
      </c>
      <c r="F19" s="298"/>
      <c r="G19" s="310">
        <f>SUM('IS Reconciliation'!C19:C23)</f>
        <v>2411335</v>
      </c>
      <c r="H19" s="310">
        <f>SUM('Rtmkg FERC accts'!B42:B47)</f>
        <v>623787.64999999874</v>
      </c>
      <c r="I19" s="310">
        <f>C19-G19-H19</f>
        <v>6.9999978179112077E-2</v>
      </c>
      <c r="L19" s="299"/>
      <c r="M19" s="299"/>
      <c r="N19" s="299"/>
      <c r="O19" s="299"/>
      <c r="P19" s="299"/>
      <c r="Q19" s="299"/>
      <c r="R19" s="299"/>
      <c r="S19" s="299"/>
      <c r="T19" s="299"/>
      <c r="U19" s="299"/>
    </row>
    <row r="20" spans="1:21" ht="13.5" thickBot="1" x14ac:dyDescent="0.25">
      <c r="A20" s="298" t="s">
        <v>32</v>
      </c>
      <c r="B20" s="317">
        <f>SUM(B13:B19)</f>
        <v>-737708999.78999996</v>
      </c>
      <c r="C20" s="317">
        <f>SUM(C13:C19)</f>
        <v>-737708999.82000005</v>
      </c>
      <c r="D20" s="317">
        <f>C20-B20</f>
        <v>-3.0000090599060059E-2</v>
      </c>
      <c r="E20" s="298"/>
      <c r="F20" s="298" t="s">
        <v>33</v>
      </c>
      <c r="G20" s="318">
        <f>SUM(G13:G19)</f>
        <v>-1041866615.47</v>
      </c>
      <c r="H20" s="318">
        <f>SUM(H13:H19)</f>
        <v>304157615.57999992</v>
      </c>
      <c r="I20" s="319"/>
      <c r="L20" s="299"/>
      <c r="M20" s="299"/>
      <c r="N20" s="299"/>
      <c r="O20" s="299"/>
      <c r="P20" s="299"/>
      <c r="Q20" s="299"/>
      <c r="R20" s="299"/>
      <c r="S20" s="299"/>
      <c r="T20" s="299"/>
      <c r="U20" s="299"/>
    </row>
    <row r="21" spans="1:21" ht="13.5" thickTop="1" x14ac:dyDescent="0.2">
      <c r="A21" s="298"/>
      <c r="B21" s="311">
        <f>B20+'PacifiCorp YTD'!L32</f>
        <v>0</v>
      </c>
      <c r="C21" s="320"/>
      <c r="D21" s="320"/>
      <c r="E21" s="298"/>
      <c r="F21" s="298"/>
      <c r="G21" s="321"/>
      <c r="H21" s="321"/>
      <c r="I21" s="298"/>
      <c r="L21" s="299"/>
      <c r="M21" s="299"/>
      <c r="N21" s="299"/>
      <c r="O21" s="299"/>
      <c r="P21" s="299"/>
      <c r="Q21" s="299"/>
      <c r="R21" s="299"/>
      <c r="S21" s="299"/>
      <c r="T21" s="299"/>
      <c r="U21" s="299"/>
    </row>
    <row r="22" spans="1:21" x14ac:dyDescent="0.2">
      <c r="A22" s="298"/>
      <c r="B22" s="298"/>
      <c r="C22" s="320"/>
      <c r="D22" s="320"/>
      <c r="E22" s="298"/>
      <c r="F22" s="298"/>
      <c r="G22" s="298"/>
      <c r="H22" s="298"/>
      <c r="I22" s="298"/>
      <c r="K22" s="322"/>
      <c r="L22" s="299"/>
      <c r="M22" s="299"/>
      <c r="N22" s="299"/>
      <c r="O22" s="299"/>
      <c r="P22" s="299"/>
      <c r="Q22" s="299"/>
      <c r="R22" s="299"/>
      <c r="S22" s="299"/>
      <c r="T22" s="299"/>
      <c r="U22" s="299"/>
    </row>
    <row r="23" spans="1:21" x14ac:dyDescent="0.2">
      <c r="B23" s="166" t="s">
        <v>34</v>
      </c>
      <c r="C23" s="167"/>
      <c r="D23" s="167"/>
      <c r="E23" s="167"/>
      <c r="F23" s="167"/>
      <c r="G23" s="323"/>
      <c r="H23" s="323"/>
      <c r="I23" s="323"/>
      <c r="J23" s="323"/>
    </row>
    <row r="24" spans="1:21" x14ac:dyDescent="0.2">
      <c r="B24" s="166"/>
      <c r="C24" s="167"/>
      <c r="D24" s="167"/>
      <c r="E24" s="167"/>
      <c r="F24" s="167"/>
      <c r="G24" s="324"/>
      <c r="H24" s="324"/>
      <c r="I24" s="324"/>
      <c r="J24" s="324"/>
    </row>
    <row r="25" spans="1:21" x14ac:dyDescent="0.2">
      <c r="B25" s="168"/>
      <c r="C25" s="167"/>
      <c r="D25" s="167"/>
      <c r="E25" s="167"/>
      <c r="F25" s="167"/>
      <c r="G25" s="324"/>
      <c r="H25" s="324"/>
      <c r="I25" s="324"/>
      <c r="J25" s="324"/>
    </row>
    <row r="26" spans="1:21" ht="41.25" customHeight="1" x14ac:dyDescent="0.2">
      <c r="A26" s="169" t="s">
        <v>35</v>
      </c>
      <c r="B26" s="338" t="s">
        <v>36</v>
      </c>
      <c r="C26" s="339"/>
      <c r="D26" s="339"/>
      <c r="E26" s="340"/>
      <c r="G26" s="324"/>
      <c r="H26" s="325"/>
      <c r="I26" s="324"/>
      <c r="J26" s="326"/>
    </row>
    <row r="27" spans="1:21" x14ac:dyDescent="0.2">
      <c r="A27" s="168"/>
      <c r="B27" s="167"/>
      <c r="C27" s="167"/>
      <c r="D27" s="167"/>
      <c r="E27" s="167"/>
      <c r="G27" s="324"/>
      <c r="H27" s="324"/>
      <c r="I27" s="324"/>
      <c r="J27" s="324"/>
    </row>
    <row r="28" spans="1:21" ht="57.75" customHeight="1" x14ac:dyDescent="0.2">
      <c r="A28" s="169" t="s">
        <v>37</v>
      </c>
      <c r="B28" s="338" t="s">
        <v>38</v>
      </c>
      <c r="C28" s="339"/>
      <c r="D28" s="339"/>
      <c r="E28" s="340"/>
      <c r="G28" s="327"/>
      <c r="H28" s="328"/>
      <c r="I28" s="324"/>
      <c r="J28" s="327"/>
    </row>
    <row r="29" spans="1:21" x14ac:dyDescent="0.2">
      <c r="A29" s="168"/>
      <c r="B29" s="167"/>
      <c r="C29" s="167"/>
      <c r="D29" s="167"/>
      <c r="E29" s="167"/>
      <c r="G29" s="327"/>
      <c r="H29" s="324"/>
      <c r="I29" s="324"/>
      <c r="J29" s="327"/>
    </row>
    <row r="30" spans="1:21" ht="39" customHeight="1" x14ac:dyDescent="0.2">
      <c r="A30" s="169" t="s">
        <v>27</v>
      </c>
      <c r="B30" s="338" t="s">
        <v>39</v>
      </c>
      <c r="C30" s="339"/>
      <c r="D30" s="339"/>
      <c r="E30" s="340"/>
      <c r="G30" s="324"/>
      <c r="H30" s="325"/>
      <c r="I30" s="324"/>
      <c r="J30" s="324"/>
    </row>
    <row r="31" spans="1:21" x14ac:dyDescent="0.2">
      <c r="A31" s="329"/>
      <c r="B31" s="167"/>
      <c r="C31" s="167"/>
      <c r="D31" s="167"/>
      <c r="E31" s="167"/>
      <c r="G31" s="324"/>
      <c r="H31" s="324"/>
      <c r="I31" s="324"/>
      <c r="J31" s="324"/>
    </row>
    <row r="32" spans="1:21" ht="22.5" customHeight="1" x14ac:dyDescent="0.2">
      <c r="A32" s="169" t="s">
        <v>31</v>
      </c>
      <c r="B32" s="338" t="s">
        <v>40</v>
      </c>
      <c r="C32" s="339"/>
      <c r="D32" s="339"/>
      <c r="E32" s="340"/>
      <c r="G32" s="324"/>
      <c r="H32" s="325"/>
      <c r="I32" s="324"/>
      <c r="J32" s="324"/>
    </row>
    <row r="34" spans="1:5" ht="40.5" customHeight="1" x14ac:dyDescent="0.2">
      <c r="A34" s="170" t="s">
        <v>302</v>
      </c>
      <c r="B34" s="334" t="s">
        <v>353</v>
      </c>
      <c r="C34" s="335"/>
      <c r="D34" s="335"/>
      <c r="E34" s="336"/>
    </row>
    <row r="36" spans="1:5" ht="30.75" customHeight="1" x14ac:dyDescent="0.2">
      <c r="A36" s="170" t="s">
        <v>303</v>
      </c>
      <c r="B36" s="337" t="s">
        <v>304</v>
      </c>
      <c r="C36" s="335"/>
      <c r="D36" s="335"/>
      <c r="E36" s="336"/>
    </row>
  </sheetData>
  <mergeCells count="9">
    <mergeCell ref="B34:E34"/>
    <mergeCell ref="B36:E36"/>
    <mergeCell ref="B32:E32"/>
    <mergeCell ref="G6:I6"/>
    <mergeCell ref="A7:E7"/>
    <mergeCell ref="G7:I7"/>
    <mergeCell ref="B26:E26"/>
    <mergeCell ref="B28:E28"/>
    <mergeCell ref="B30:E30"/>
  </mergeCells>
  <pageMargins left="0.7" right="0.7" top="0.75" bottom="0.75" header="0.3" footer="0.3"/>
  <pageSetup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100"/>
  <sheetViews>
    <sheetView tabSelected="1" zoomScaleNormal="100" workbookViewId="0">
      <pane ySplit="7" topLeftCell="A35" activePane="bottomLeft" state="frozen"/>
      <selection activeCell="B30" sqref="B30:E30"/>
      <selection pane="bottomLeft" activeCell="E59" sqref="E59"/>
    </sheetView>
  </sheetViews>
  <sheetFormatPr defaultRowHeight="15" x14ac:dyDescent="0.25"/>
  <cols>
    <col min="1" max="1" width="4.1640625" style="234" customWidth="1"/>
    <col min="2" max="2" width="62.5" style="234" customWidth="1"/>
    <col min="3" max="3" width="26.5" style="234" bestFit="1" customWidth="1"/>
    <col min="4" max="4" width="23.5" style="234" bestFit="1" customWidth="1"/>
    <col min="5" max="5" width="21.6640625" style="234" customWidth="1"/>
    <col min="6" max="6" width="12" style="234" bestFit="1" customWidth="1"/>
    <col min="7" max="7" width="15.1640625" style="234" customWidth="1"/>
    <col min="8" max="8" width="16.83203125" style="141" bestFit="1" customWidth="1"/>
    <col min="9" max="9" width="14.33203125" style="141" bestFit="1" customWidth="1"/>
    <col min="10" max="16384" width="9.33203125" style="141"/>
  </cols>
  <sheetData>
    <row r="1" spans="1:10" ht="18" x14ac:dyDescent="0.25">
      <c r="A1" s="233" t="s">
        <v>0</v>
      </c>
    </row>
    <row r="2" spans="1:10" ht="18" x14ac:dyDescent="0.25">
      <c r="A2" s="233" t="s">
        <v>340</v>
      </c>
    </row>
    <row r="3" spans="1:10" x14ac:dyDescent="0.25">
      <c r="A3" s="235"/>
      <c r="B3" s="235"/>
      <c r="C3" s="235"/>
      <c r="D3" s="235"/>
      <c r="E3" s="235"/>
      <c r="F3" s="235"/>
    </row>
    <row r="4" spans="1:10" x14ac:dyDescent="0.25">
      <c r="A4" s="235"/>
      <c r="B4" s="235"/>
      <c r="C4" s="235"/>
      <c r="D4" s="235"/>
      <c r="E4" s="235"/>
      <c r="F4" s="235"/>
    </row>
    <row r="5" spans="1:10" x14ac:dyDescent="0.25">
      <c r="A5" s="235"/>
      <c r="B5" s="235"/>
      <c r="C5" s="236" t="s">
        <v>341</v>
      </c>
      <c r="D5" s="236"/>
      <c r="E5" s="235"/>
      <c r="F5" s="235"/>
    </row>
    <row r="6" spans="1:10" x14ac:dyDescent="0.25">
      <c r="A6" s="235"/>
      <c r="B6" s="235"/>
      <c r="C6" s="237" t="s">
        <v>150</v>
      </c>
      <c r="D6" s="237" t="s">
        <v>151</v>
      </c>
      <c r="E6" s="235"/>
      <c r="F6" s="235"/>
    </row>
    <row r="7" spans="1:10" x14ac:dyDescent="0.25">
      <c r="A7" s="235"/>
      <c r="B7" s="235"/>
      <c r="C7" s="238" t="s">
        <v>152</v>
      </c>
      <c r="D7" s="238" t="s">
        <v>153</v>
      </c>
      <c r="E7" s="238" t="s">
        <v>19</v>
      </c>
      <c r="F7" s="238" t="s">
        <v>154</v>
      </c>
    </row>
    <row r="8" spans="1:10" x14ac:dyDescent="0.25">
      <c r="A8" s="235"/>
      <c r="B8" s="235"/>
      <c r="C8" s="239"/>
      <c r="D8" s="239"/>
      <c r="E8" s="239"/>
      <c r="F8" s="235"/>
      <c r="J8" s="142"/>
    </row>
    <row r="9" spans="1:10" x14ac:dyDescent="0.25">
      <c r="A9" s="235"/>
      <c r="B9" s="235" t="s">
        <v>155</v>
      </c>
      <c r="C9" s="240">
        <v>5090358956</v>
      </c>
      <c r="D9" s="240">
        <v>5090358956.1700001</v>
      </c>
      <c r="E9" s="241">
        <f>C9-D9</f>
        <v>-0.17000007629394531</v>
      </c>
      <c r="F9" s="242"/>
    </row>
    <row r="10" spans="1:10" x14ac:dyDescent="0.25">
      <c r="A10" s="235"/>
      <c r="B10" s="235"/>
      <c r="C10" s="243"/>
      <c r="D10" s="243"/>
      <c r="E10" s="235"/>
      <c r="F10" s="237"/>
    </row>
    <row r="11" spans="1:10" x14ac:dyDescent="0.25">
      <c r="A11" s="235"/>
      <c r="B11" s="244" t="s">
        <v>156</v>
      </c>
      <c r="C11" s="245">
        <v>2470313861</v>
      </c>
      <c r="D11" s="245">
        <v>2447229980.3861628</v>
      </c>
      <c r="E11" s="246">
        <f>C11-D11</f>
        <v>23083880.613837242</v>
      </c>
      <c r="F11" s="242" t="s">
        <v>5</v>
      </c>
      <c r="G11" s="247"/>
    </row>
    <row r="12" spans="1:10" x14ac:dyDescent="0.25">
      <c r="A12" s="235"/>
      <c r="B12" s="244" t="s">
        <v>157</v>
      </c>
      <c r="C12" s="245">
        <v>413932883</v>
      </c>
      <c r="D12" s="245">
        <v>413884593.08999997</v>
      </c>
      <c r="E12" s="246">
        <f>C12-D12</f>
        <v>48289.910000026226</v>
      </c>
      <c r="F12" s="242" t="s">
        <v>6</v>
      </c>
      <c r="G12" s="247"/>
      <c r="H12" s="143"/>
      <c r="J12" s="142"/>
    </row>
    <row r="13" spans="1:10" x14ac:dyDescent="0.25">
      <c r="A13" s="235"/>
      <c r="B13" s="244" t="s">
        <v>158</v>
      </c>
      <c r="C13" s="245">
        <v>908461901</v>
      </c>
      <c r="D13" s="245">
        <v>718176766.71999979</v>
      </c>
      <c r="E13" s="246">
        <f>C13-D13</f>
        <v>190285134.28000021</v>
      </c>
      <c r="F13" s="242" t="s">
        <v>8</v>
      </c>
      <c r="G13" s="247"/>
    </row>
    <row r="14" spans="1:10" x14ac:dyDescent="0.25">
      <c r="A14" s="235"/>
      <c r="B14" s="244" t="s">
        <v>159</v>
      </c>
      <c r="C14" s="245">
        <v>46883718</v>
      </c>
      <c r="D14" s="245">
        <v>47342116.920000002</v>
      </c>
      <c r="E14" s="245">
        <f t="shared" ref="E14:E16" si="0">C14-D14</f>
        <v>-458398.92000000179</v>
      </c>
      <c r="F14" s="242" t="s">
        <v>9</v>
      </c>
      <c r="G14" s="247"/>
    </row>
    <row r="15" spans="1:10" x14ac:dyDescent="0.25">
      <c r="A15" s="235"/>
      <c r="B15" s="244" t="s">
        <v>160</v>
      </c>
      <c r="C15" s="245">
        <v>5083195</v>
      </c>
      <c r="D15" s="245">
        <v>5083194.9000000004</v>
      </c>
      <c r="E15" s="245">
        <f t="shared" si="0"/>
        <v>9.999999962747097E-2</v>
      </c>
      <c r="F15" s="248"/>
    </row>
    <row r="16" spans="1:10" x14ac:dyDescent="0.25">
      <c r="A16" s="235"/>
      <c r="B16" s="244" t="s">
        <v>161</v>
      </c>
      <c r="C16" s="245">
        <v>0</v>
      </c>
      <c r="D16" s="245">
        <v>0</v>
      </c>
      <c r="E16" s="245">
        <f t="shared" si="0"/>
        <v>0</v>
      </c>
      <c r="F16" s="242"/>
    </row>
    <row r="17" spans="1:8" x14ac:dyDescent="0.25">
      <c r="A17" s="235"/>
      <c r="B17" s="244" t="s">
        <v>162</v>
      </c>
      <c r="C17" s="245">
        <v>150275</v>
      </c>
      <c r="D17" s="245">
        <v>124290.23999999999</v>
      </c>
      <c r="E17" s="246">
        <f>C17-D17</f>
        <v>25984.760000000009</v>
      </c>
      <c r="F17" s="242" t="s">
        <v>165</v>
      </c>
      <c r="G17" s="247"/>
    </row>
    <row r="18" spans="1:8" x14ac:dyDescent="0.25">
      <c r="A18" s="235"/>
      <c r="B18" s="244" t="s">
        <v>163</v>
      </c>
      <c r="C18" s="245">
        <v>201255354</v>
      </c>
      <c r="D18" s="245">
        <v>201255353.53000003</v>
      </c>
      <c r="E18" s="245">
        <f>C18-D18</f>
        <v>0.46999996900558472</v>
      </c>
      <c r="F18" s="248"/>
    </row>
    <row r="19" spans="1:8" x14ac:dyDescent="0.25">
      <c r="A19" s="244"/>
      <c r="B19" s="244" t="s">
        <v>164</v>
      </c>
      <c r="C19" s="245">
        <v>162384813</v>
      </c>
      <c r="D19" s="245">
        <v>216848829.1897133</v>
      </c>
      <c r="E19" s="245">
        <f t="shared" ref="E19:E26" si="1">C19-D19</f>
        <v>-54464016.189713299</v>
      </c>
      <c r="F19" s="242" t="s">
        <v>172</v>
      </c>
      <c r="G19" s="249"/>
      <c r="H19" s="144"/>
    </row>
    <row r="20" spans="1:8" x14ac:dyDescent="0.25">
      <c r="A20" s="244"/>
      <c r="B20" s="244" t="s">
        <v>166</v>
      </c>
      <c r="C20" s="245">
        <v>41626061</v>
      </c>
      <c r="D20" s="245">
        <v>60181126.566894054</v>
      </c>
      <c r="E20" s="245">
        <f t="shared" si="1"/>
        <v>-18555065.566894054</v>
      </c>
      <c r="F20" s="242" t="s">
        <v>172</v>
      </c>
      <c r="G20" s="250"/>
      <c r="H20" s="144"/>
    </row>
    <row r="21" spans="1:8" x14ac:dyDescent="0.25">
      <c r="A21" s="244"/>
      <c r="B21" s="244" t="s">
        <v>167</v>
      </c>
      <c r="C21" s="245">
        <v>450529508</v>
      </c>
      <c r="D21" s="245">
        <v>226203433</v>
      </c>
      <c r="E21" s="245">
        <f t="shared" si="1"/>
        <v>224326075</v>
      </c>
      <c r="F21" s="242" t="s">
        <v>172</v>
      </c>
      <c r="G21" s="250"/>
      <c r="H21" s="144"/>
    </row>
    <row r="22" spans="1:8" x14ac:dyDescent="0.25">
      <c r="A22" s="244"/>
      <c r="B22" s="244" t="s">
        <v>168</v>
      </c>
      <c r="C22" s="245">
        <v>-648977032</v>
      </c>
      <c r="D22" s="245">
        <v>-449349856.99947923</v>
      </c>
      <c r="E22" s="245">
        <f t="shared" si="1"/>
        <v>-199627175.00052077</v>
      </c>
      <c r="F22" s="242" t="s">
        <v>172</v>
      </c>
      <c r="G22" s="250"/>
      <c r="H22" s="144"/>
    </row>
    <row r="23" spans="1:8" x14ac:dyDescent="0.25">
      <c r="A23" s="244"/>
      <c r="B23" s="244" t="s">
        <v>169</v>
      </c>
      <c r="C23" s="245">
        <v>-3152015</v>
      </c>
      <c r="D23" s="245">
        <v>-3152015.21</v>
      </c>
      <c r="E23" s="245">
        <f t="shared" si="1"/>
        <v>0.2099999999627471</v>
      </c>
      <c r="F23" s="242"/>
    </row>
    <row r="24" spans="1:8" x14ac:dyDescent="0.25">
      <c r="A24" s="244"/>
      <c r="B24" s="244" t="s">
        <v>170</v>
      </c>
      <c r="C24" s="245">
        <v>-181</v>
      </c>
      <c r="D24" s="245">
        <v>-181.89</v>
      </c>
      <c r="E24" s="245">
        <f t="shared" si="1"/>
        <v>0.88999999999998636</v>
      </c>
      <c r="F24" s="248"/>
    </row>
    <row r="25" spans="1:8" x14ac:dyDescent="0.25">
      <c r="A25" s="244"/>
      <c r="B25" s="244" t="s">
        <v>171</v>
      </c>
      <c r="C25" s="245"/>
      <c r="D25" s="245">
        <v>-851870.91</v>
      </c>
      <c r="E25" s="245">
        <f t="shared" si="1"/>
        <v>851870.91</v>
      </c>
      <c r="F25" s="242" t="s">
        <v>297</v>
      </c>
      <c r="G25" s="247"/>
    </row>
    <row r="26" spans="1:8" x14ac:dyDescent="0.25">
      <c r="A26" s="244"/>
      <c r="B26" s="244" t="s">
        <v>173</v>
      </c>
      <c r="C26" s="245">
        <v>0</v>
      </c>
      <c r="D26" s="245">
        <v>0</v>
      </c>
      <c r="E26" s="245">
        <f t="shared" si="1"/>
        <v>0</v>
      </c>
      <c r="F26" s="242"/>
    </row>
    <row r="27" spans="1:8" x14ac:dyDescent="0.25">
      <c r="A27" s="244"/>
      <c r="B27" s="244" t="s">
        <v>174</v>
      </c>
      <c r="C27" s="251">
        <f>SUM(C11:C26)</f>
        <v>4048492341</v>
      </c>
      <c r="D27" s="251">
        <f>SUM(D11:D26)</f>
        <v>3882975759.5332913</v>
      </c>
      <c r="E27" s="251">
        <f>SUM(E11:E26)</f>
        <v>165516581.46670932</v>
      </c>
      <c r="F27" s="248"/>
    </row>
    <row r="28" spans="1:8" x14ac:dyDescent="0.25">
      <c r="A28" s="244"/>
      <c r="B28" s="244"/>
      <c r="C28" s="245"/>
      <c r="D28" s="245"/>
      <c r="E28" s="244"/>
      <c r="F28" s="248"/>
    </row>
    <row r="29" spans="1:8" ht="15.75" thickBot="1" x14ac:dyDescent="0.3">
      <c r="A29" s="244"/>
      <c r="B29" s="244" t="s">
        <v>175</v>
      </c>
      <c r="C29" s="252">
        <f>C9-C27</f>
        <v>1041866615</v>
      </c>
      <c r="D29" s="252">
        <f>D9-D27</f>
        <v>1207383196.6367087</v>
      </c>
      <c r="E29" s="252">
        <f>C29-D29</f>
        <v>-165516581.63670874</v>
      </c>
      <c r="F29" s="248"/>
    </row>
    <row r="30" spans="1:8" ht="15.75" thickTop="1" x14ac:dyDescent="0.25">
      <c r="A30" s="244"/>
      <c r="B30" s="244"/>
      <c r="C30" s="244"/>
      <c r="D30" s="244"/>
      <c r="E30" s="244"/>
      <c r="F30" s="248"/>
    </row>
    <row r="31" spans="1:8" x14ac:dyDescent="0.25">
      <c r="A31" s="244"/>
      <c r="B31" s="244"/>
      <c r="C31" s="246"/>
      <c r="D31" s="244"/>
      <c r="E31" s="244"/>
      <c r="F31" s="248"/>
    </row>
    <row r="32" spans="1:8" x14ac:dyDescent="0.25">
      <c r="A32" s="244"/>
      <c r="B32" s="244" t="s">
        <v>176</v>
      </c>
      <c r="C32" s="246"/>
      <c r="D32" s="244"/>
      <c r="E32" s="244"/>
      <c r="F32" s="248"/>
    </row>
    <row r="33" spans="1:7" x14ac:dyDescent="0.25">
      <c r="A33" s="244"/>
      <c r="B33" s="253" t="s">
        <v>177</v>
      </c>
      <c r="C33" s="244"/>
      <c r="D33" s="244"/>
      <c r="E33" s="244"/>
      <c r="F33" s="248"/>
    </row>
    <row r="34" spans="1:7" x14ac:dyDescent="0.25">
      <c r="A34" s="244"/>
      <c r="B34" s="254" t="s">
        <v>178</v>
      </c>
      <c r="C34" s="244"/>
      <c r="D34" s="244"/>
      <c r="E34" s="244"/>
      <c r="F34" s="248"/>
    </row>
    <row r="35" spans="1:7" x14ac:dyDescent="0.25">
      <c r="A35" s="244"/>
      <c r="B35" s="254" t="s">
        <v>179</v>
      </c>
      <c r="C35" s="244"/>
      <c r="D35" s="244"/>
      <c r="F35" s="248"/>
    </row>
    <row r="36" spans="1:7" x14ac:dyDescent="0.25">
      <c r="A36" s="244"/>
      <c r="B36" s="254" t="s">
        <v>180</v>
      </c>
      <c r="C36" s="244"/>
      <c r="D36" s="244"/>
      <c r="E36" s="245">
        <v>21856784.930000003</v>
      </c>
      <c r="F36" s="248"/>
    </row>
    <row r="37" spans="1:7" x14ac:dyDescent="0.25">
      <c r="A37" s="244"/>
      <c r="B37" s="254" t="s">
        <v>181</v>
      </c>
      <c r="C37" s="244"/>
      <c r="D37" s="244"/>
      <c r="E37" s="244"/>
      <c r="F37" s="248"/>
    </row>
    <row r="38" spans="1:7" x14ac:dyDescent="0.25">
      <c r="A38" s="244"/>
      <c r="B38" s="255" t="s">
        <v>182</v>
      </c>
      <c r="C38" s="244"/>
      <c r="D38" s="244"/>
      <c r="E38" s="244"/>
      <c r="F38" s="248"/>
    </row>
    <row r="39" spans="1:7" x14ac:dyDescent="0.25">
      <c r="A39" s="244"/>
      <c r="B39" s="256" t="s">
        <v>183</v>
      </c>
      <c r="C39" s="244"/>
      <c r="D39" s="245">
        <v>-1039122.3099999999</v>
      </c>
      <c r="E39" s="244"/>
      <c r="F39" s="248"/>
    </row>
    <row r="40" spans="1:7" x14ac:dyDescent="0.25">
      <c r="A40" s="244"/>
      <c r="B40" s="256" t="s">
        <v>184</v>
      </c>
      <c r="C40" s="244"/>
      <c r="D40" s="245">
        <v>-269653.07</v>
      </c>
      <c r="E40" s="244"/>
      <c r="F40" s="248"/>
    </row>
    <row r="41" spans="1:7" x14ac:dyDescent="0.25">
      <c r="A41" s="244"/>
      <c r="B41" s="256" t="s">
        <v>185</v>
      </c>
      <c r="C41" s="244"/>
      <c r="D41" s="245">
        <v>-229683.8</v>
      </c>
      <c r="E41" s="244"/>
      <c r="F41" s="248"/>
    </row>
    <row r="42" spans="1:7" x14ac:dyDescent="0.25">
      <c r="A42" s="244"/>
      <c r="B42" s="244"/>
      <c r="C42" s="244"/>
      <c r="D42" s="244"/>
      <c r="E42" s="241">
        <f>SUM(D39:D41)</f>
        <v>-1538459.18</v>
      </c>
      <c r="F42" s="248"/>
    </row>
    <row r="43" spans="1:7" x14ac:dyDescent="0.25">
      <c r="A43" s="244"/>
      <c r="B43" s="257" t="s">
        <v>186</v>
      </c>
      <c r="C43" s="244"/>
      <c r="D43" s="244"/>
      <c r="E43" s="241"/>
      <c r="F43" s="248"/>
    </row>
    <row r="44" spans="1:7" x14ac:dyDescent="0.25">
      <c r="A44" s="244"/>
      <c r="B44" s="258" t="s">
        <v>188</v>
      </c>
      <c r="C44" s="244"/>
      <c r="D44" s="244"/>
      <c r="E44" s="241">
        <v>2765555.3338367585</v>
      </c>
      <c r="F44" s="248"/>
      <c r="G44" s="245"/>
    </row>
    <row r="45" spans="1:7" x14ac:dyDescent="0.25">
      <c r="A45" s="244"/>
      <c r="B45" s="259" t="s">
        <v>189</v>
      </c>
      <c r="C45" s="244"/>
      <c r="D45" s="244"/>
      <c r="F45" s="260"/>
      <c r="G45" s="245"/>
    </row>
    <row r="46" spans="1:7" x14ac:dyDescent="0.25">
      <c r="A46" s="244"/>
      <c r="B46" s="259" t="s">
        <v>190</v>
      </c>
      <c r="C46" s="244"/>
      <c r="D46" s="244"/>
      <c r="F46" s="260"/>
      <c r="G46" s="245"/>
    </row>
    <row r="47" spans="1:7" x14ac:dyDescent="0.25">
      <c r="A47" s="244"/>
      <c r="B47" s="259" t="s">
        <v>191</v>
      </c>
      <c r="C47" s="244"/>
      <c r="D47" s="244"/>
      <c r="E47" s="245">
        <v>0</v>
      </c>
      <c r="F47" s="260"/>
      <c r="G47" s="245"/>
    </row>
    <row r="48" spans="1:7" ht="15.75" thickBot="1" x14ac:dyDescent="0.3">
      <c r="A48" s="244"/>
      <c r="B48" s="261"/>
      <c r="C48" s="262"/>
      <c r="D48" s="262"/>
      <c r="E48" s="263">
        <f>SUM(E36:E47)</f>
        <v>23083881.083836764</v>
      </c>
      <c r="F48" s="264"/>
      <c r="G48" s="245"/>
    </row>
    <row r="49" spans="1:9" ht="15.75" thickTop="1" x14ac:dyDescent="0.25">
      <c r="A49" s="244"/>
      <c r="B49" s="261"/>
      <c r="C49" s="262"/>
      <c r="D49" s="262"/>
      <c r="E49" s="241"/>
      <c r="F49" s="264"/>
      <c r="G49" s="245"/>
      <c r="I49" s="145"/>
    </row>
    <row r="50" spans="1:9" x14ac:dyDescent="0.25">
      <c r="B50" s="244" t="s">
        <v>351</v>
      </c>
      <c r="G50" s="245"/>
    </row>
    <row r="51" spans="1:9" x14ac:dyDescent="0.25">
      <c r="B51" s="257" t="s">
        <v>187</v>
      </c>
      <c r="C51" s="244"/>
      <c r="D51" s="244"/>
      <c r="E51" s="241">
        <v>48290.01</v>
      </c>
      <c r="G51" s="245"/>
    </row>
    <row r="52" spans="1:9" x14ac:dyDescent="0.25">
      <c r="G52" s="245"/>
    </row>
    <row r="53" spans="1:9" x14ac:dyDescent="0.25">
      <c r="A53" s="244"/>
      <c r="B53" s="261"/>
      <c r="C53" s="262"/>
      <c r="D53" s="262"/>
      <c r="E53" s="241"/>
      <c r="F53" s="264"/>
      <c r="G53" s="245"/>
    </row>
    <row r="54" spans="1:9" x14ac:dyDescent="0.25">
      <c r="A54" s="244"/>
      <c r="B54" s="265" t="s">
        <v>342</v>
      </c>
      <c r="C54" s="244"/>
      <c r="D54" s="244"/>
      <c r="E54" s="244"/>
      <c r="F54" s="248"/>
      <c r="G54" s="245"/>
    </row>
    <row r="55" spans="1:9" x14ac:dyDescent="0.25">
      <c r="A55" s="244"/>
      <c r="B55" s="253" t="s">
        <v>192</v>
      </c>
      <c r="C55" s="244"/>
      <c r="D55" s="244"/>
      <c r="E55" s="245">
        <v>21200690.170000002</v>
      </c>
      <c r="G55" s="245"/>
    </row>
    <row r="56" spans="1:9" x14ac:dyDescent="0.25">
      <c r="A56" s="244"/>
      <c r="B56" s="253" t="s">
        <v>355</v>
      </c>
      <c r="C56" s="244"/>
      <c r="D56" s="244"/>
      <c r="E56" s="245">
        <v>173684144</v>
      </c>
      <c r="G56" s="245"/>
    </row>
    <row r="57" spans="1:9" x14ac:dyDescent="0.25">
      <c r="A57" s="244"/>
      <c r="B57" s="253" t="s">
        <v>193</v>
      </c>
      <c r="C57" s="244"/>
      <c r="D57" s="244"/>
      <c r="E57" s="245">
        <v>-2577079.02</v>
      </c>
      <c r="F57" s="260"/>
      <c r="G57" s="250"/>
    </row>
    <row r="58" spans="1:9" x14ac:dyDescent="0.25">
      <c r="A58" s="244"/>
      <c r="B58" s="253" t="s">
        <v>194</v>
      </c>
      <c r="C58" s="244"/>
      <c r="D58" s="244"/>
      <c r="E58" s="245">
        <v>-2022620.82</v>
      </c>
      <c r="F58" s="267"/>
    </row>
    <row r="59" spans="1:9" x14ac:dyDescent="0.25">
      <c r="A59" s="244"/>
      <c r="B59" s="244"/>
      <c r="C59" s="244"/>
      <c r="D59" s="241"/>
      <c r="E59" s="266">
        <f>SUM(E55:E58)</f>
        <v>190285134.33000001</v>
      </c>
      <c r="F59" s="267"/>
    </row>
    <row r="60" spans="1:9" x14ac:dyDescent="0.25">
      <c r="A60" s="244"/>
      <c r="B60" s="244" t="s">
        <v>343</v>
      </c>
      <c r="C60" s="244"/>
      <c r="D60" s="241"/>
      <c r="E60" s="241"/>
      <c r="F60" s="267"/>
    </row>
    <row r="61" spans="1:9" x14ac:dyDescent="0.25">
      <c r="A61" s="244"/>
      <c r="B61" s="253" t="s">
        <v>195</v>
      </c>
      <c r="C61" s="244"/>
      <c r="D61" s="241"/>
      <c r="E61" s="241">
        <v>-458398.62</v>
      </c>
      <c r="F61" s="267"/>
    </row>
    <row r="62" spans="1:9" x14ac:dyDescent="0.25">
      <c r="A62" s="244"/>
      <c r="B62" s="244"/>
      <c r="C62" s="244"/>
      <c r="D62" s="241"/>
      <c r="E62" s="241"/>
      <c r="F62" s="267"/>
      <c r="H62" s="144"/>
    </row>
    <row r="63" spans="1:9" x14ac:dyDescent="0.25">
      <c r="A63" s="244"/>
      <c r="B63" s="244" t="s">
        <v>344</v>
      </c>
      <c r="C63" s="244"/>
      <c r="D63" s="241"/>
      <c r="E63" s="241">
        <v>25985.03</v>
      </c>
      <c r="F63" s="248"/>
      <c r="H63" s="147"/>
    </row>
    <row r="64" spans="1:9" x14ac:dyDescent="0.25">
      <c r="A64" s="244"/>
      <c r="B64" s="254"/>
      <c r="C64" s="244"/>
      <c r="D64" s="244"/>
      <c r="E64" s="244"/>
      <c r="F64" s="248"/>
      <c r="G64" s="250"/>
      <c r="H64" s="147"/>
    </row>
    <row r="65" spans="1:8" x14ac:dyDescent="0.25">
      <c r="A65" s="244"/>
      <c r="B65" s="260" t="s">
        <v>345</v>
      </c>
      <c r="C65" s="262"/>
      <c r="D65" s="244"/>
      <c r="E65" s="262"/>
      <c r="F65" s="269"/>
      <c r="G65" s="269"/>
      <c r="H65" s="147"/>
    </row>
    <row r="66" spans="1:8" ht="15.75" customHeight="1" x14ac:dyDescent="0.25">
      <c r="A66" s="244"/>
      <c r="B66" s="268" t="s">
        <v>196</v>
      </c>
      <c r="C66" s="269"/>
      <c r="D66" s="270" t="s">
        <v>154</v>
      </c>
      <c r="E66" s="271" t="s">
        <v>197</v>
      </c>
      <c r="F66" s="276"/>
      <c r="G66" s="277"/>
      <c r="H66" s="147"/>
    </row>
    <row r="67" spans="1:8" x14ac:dyDescent="0.25">
      <c r="A67" s="244"/>
      <c r="B67" s="272" t="s">
        <v>58</v>
      </c>
      <c r="C67" s="273"/>
      <c r="D67" s="274" t="s">
        <v>198</v>
      </c>
      <c r="E67" s="275">
        <f>C19</f>
        <v>162384813</v>
      </c>
      <c r="F67" s="276"/>
      <c r="G67" s="277"/>
      <c r="H67" s="147"/>
    </row>
    <row r="68" spans="1:8" x14ac:dyDescent="0.25">
      <c r="A68" s="244"/>
      <c r="B68" s="272" t="s">
        <v>199</v>
      </c>
      <c r="C68" s="273"/>
      <c r="D68" s="278" t="s">
        <v>198</v>
      </c>
      <c r="E68" s="277">
        <f>C20</f>
        <v>41626061</v>
      </c>
      <c r="F68" s="276"/>
      <c r="G68" s="277"/>
      <c r="H68" s="147"/>
    </row>
    <row r="69" spans="1:8" x14ac:dyDescent="0.25">
      <c r="A69" s="244"/>
      <c r="B69" s="272" t="s">
        <v>200</v>
      </c>
      <c r="C69" s="273"/>
      <c r="D69" s="278" t="s">
        <v>198</v>
      </c>
      <c r="E69" s="277">
        <f>C21</f>
        <v>450529508</v>
      </c>
      <c r="F69" s="276"/>
      <c r="G69" s="277"/>
      <c r="H69" s="147"/>
    </row>
    <row r="70" spans="1:8" x14ac:dyDescent="0.25">
      <c r="A70" s="244"/>
      <c r="B70" s="272" t="s">
        <v>201</v>
      </c>
      <c r="C70" s="273"/>
      <c r="D70" s="279" t="s">
        <v>198</v>
      </c>
      <c r="E70" s="277">
        <f>C22</f>
        <v>-648977032</v>
      </c>
      <c r="F70" s="276"/>
      <c r="G70" s="277"/>
      <c r="H70" s="147"/>
    </row>
    <row r="71" spans="1:8" x14ac:dyDescent="0.25">
      <c r="A71" s="244"/>
      <c r="B71" s="272" t="s">
        <v>202</v>
      </c>
      <c r="C71" s="273"/>
      <c r="D71" s="280" t="s">
        <v>198</v>
      </c>
      <c r="E71" s="281">
        <f>C23</f>
        <v>-3152015</v>
      </c>
      <c r="F71" s="282"/>
      <c r="G71" s="277"/>
      <c r="H71" s="147"/>
    </row>
    <row r="72" spans="1:8" x14ac:dyDescent="0.25">
      <c r="A72" s="244"/>
      <c r="B72" s="272" t="s">
        <v>203</v>
      </c>
      <c r="C72" s="282"/>
      <c r="E72" s="281">
        <f>SUBTOTAL(9,E67:E71)</f>
        <v>2411335</v>
      </c>
      <c r="F72" s="277"/>
      <c r="G72" s="277"/>
      <c r="H72" s="147"/>
    </row>
    <row r="73" spans="1:8" x14ac:dyDescent="0.25">
      <c r="A73" s="244"/>
      <c r="B73" s="283"/>
      <c r="C73" s="283"/>
      <c r="D73" s="283"/>
      <c r="E73" s="283"/>
      <c r="F73" s="285"/>
      <c r="G73" s="269"/>
      <c r="H73" s="147"/>
    </row>
    <row r="74" spans="1:8" x14ac:dyDescent="0.25">
      <c r="A74" s="244"/>
      <c r="B74" s="268" t="s">
        <v>204</v>
      </c>
      <c r="C74" s="282"/>
      <c r="D74" s="284" t="s">
        <v>154</v>
      </c>
      <c r="E74" s="271" t="s">
        <v>197</v>
      </c>
      <c r="F74" s="273"/>
      <c r="G74" s="273"/>
      <c r="H74" s="147"/>
    </row>
    <row r="75" spans="1:8" x14ac:dyDescent="0.25">
      <c r="A75" s="244"/>
      <c r="B75" s="272" t="s">
        <v>164</v>
      </c>
      <c r="C75" s="277"/>
      <c r="D75" s="280" t="s">
        <v>205</v>
      </c>
      <c r="E75" s="277">
        <v>216848829.1897133</v>
      </c>
      <c r="F75" s="273"/>
      <c r="G75" s="273"/>
      <c r="H75" s="147"/>
    </row>
    <row r="76" spans="1:8" x14ac:dyDescent="0.25">
      <c r="A76" s="244"/>
      <c r="B76" s="272" t="s">
        <v>206</v>
      </c>
      <c r="C76" s="277"/>
      <c r="D76" s="280" t="s">
        <v>205</v>
      </c>
      <c r="E76" s="277">
        <v>60181126.566894054</v>
      </c>
      <c r="F76" s="273"/>
      <c r="G76" s="273"/>
      <c r="H76" s="147"/>
    </row>
    <row r="77" spans="1:8" x14ac:dyDescent="0.25">
      <c r="A77" s="244"/>
      <c r="B77" s="272" t="s">
        <v>207</v>
      </c>
      <c r="C77" s="277"/>
      <c r="D77" s="280" t="s">
        <v>208</v>
      </c>
      <c r="E77" s="277">
        <v>226203433</v>
      </c>
      <c r="F77" s="273"/>
      <c r="G77" s="273"/>
      <c r="H77" s="147"/>
    </row>
    <row r="78" spans="1:8" x14ac:dyDescent="0.25">
      <c r="A78" s="244"/>
      <c r="B78" s="272" t="s">
        <v>209</v>
      </c>
      <c r="C78" s="277"/>
      <c r="D78" s="280" t="s">
        <v>210</v>
      </c>
      <c r="E78" s="277">
        <v>-449349856.99947923</v>
      </c>
      <c r="F78" s="273"/>
      <c r="G78" s="273"/>
      <c r="H78" s="147"/>
    </row>
    <row r="79" spans="1:8" x14ac:dyDescent="0.25">
      <c r="A79" s="244"/>
      <c r="B79" s="272" t="s">
        <v>211</v>
      </c>
      <c r="C79" s="277"/>
      <c r="D79" s="280" t="s">
        <v>205</v>
      </c>
      <c r="E79" s="281">
        <v>-3152015.21</v>
      </c>
      <c r="F79" s="273"/>
      <c r="G79" s="273"/>
      <c r="H79" s="147"/>
    </row>
    <row r="80" spans="1:8" x14ac:dyDescent="0.25">
      <c r="A80" s="244"/>
      <c r="B80" s="277" t="s">
        <v>212</v>
      </c>
      <c r="C80" s="282"/>
      <c r="D80" s="286"/>
      <c r="E80" s="287">
        <f>SUBTOTAL(9,E75:E79)</f>
        <v>50731516.547128119</v>
      </c>
      <c r="F80" s="286"/>
      <c r="G80" s="273"/>
      <c r="H80" s="147"/>
    </row>
    <row r="81" spans="1:9" x14ac:dyDescent="0.25">
      <c r="A81" s="244"/>
      <c r="B81" s="272" t="s">
        <v>213</v>
      </c>
      <c r="C81" s="277"/>
      <c r="D81" s="277"/>
      <c r="E81" s="288">
        <v>0</v>
      </c>
      <c r="F81" s="291"/>
      <c r="G81" s="273"/>
      <c r="H81" s="147"/>
    </row>
    <row r="82" spans="1:9" x14ac:dyDescent="0.25">
      <c r="A82" s="343"/>
      <c r="B82" s="289" t="s">
        <v>214</v>
      </c>
      <c r="C82" s="282"/>
      <c r="D82" s="282"/>
      <c r="E82" s="290">
        <f>E80+E81</f>
        <v>50731516.547128119</v>
      </c>
      <c r="F82" s="277"/>
      <c r="G82" s="277"/>
      <c r="H82" s="148"/>
    </row>
    <row r="83" spans="1:9" x14ac:dyDescent="0.25">
      <c r="A83" s="343"/>
      <c r="B83" s="277"/>
      <c r="C83" s="277"/>
      <c r="D83" s="277"/>
      <c r="E83" s="283"/>
      <c r="F83" s="291"/>
      <c r="G83" s="273"/>
      <c r="H83" s="149"/>
      <c r="I83" s="150"/>
    </row>
    <row r="84" spans="1:9" ht="15.75" thickBot="1" x14ac:dyDescent="0.3">
      <c r="A84" s="343"/>
      <c r="B84" s="277" t="s">
        <v>215</v>
      </c>
      <c r="C84" s="277"/>
      <c r="D84" s="277"/>
      <c r="E84" s="292">
        <f>E82-E72</f>
        <v>48320181.547128119</v>
      </c>
      <c r="F84" s="277"/>
      <c r="G84" s="283"/>
      <c r="H84" s="151"/>
      <c r="I84" s="150"/>
    </row>
    <row r="85" spans="1:9" s="144" customFormat="1" ht="15.75" thickTop="1" x14ac:dyDescent="0.25">
      <c r="A85" s="250"/>
      <c r="B85" s="277"/>
      <c r="C85" s="277"/>
      <c r="D85" s="277"/>
      <c r="E85" s="283"/>
      <c r="F85" s="293"/>
      <c r="G85" s="293"/>
      <c r="H85" s="151"/>
      <c r="I85" s="330"/>
    </row>
    <row r="86" spans="1:9" s="144" customFormat="1" x14ac:dyDescent="0.25">
      <c r="A86" s="250"/>
      <c r="B86" s="277" t="s">
        <v>216</v>
      </c>
      <c r="C86" s="282"/>
      <c r="D86" s="282"/>
      <c r="E86" s="282"/>
      <c r="F86" s="286"/>
      <c r="G86" s="331"/>
      <c r="H86" s="151"/>
      <c r="I86" s="330"/>
    </row>
    <row r="87" spans="1:9" s="144" customFormat="1" x14ac:dyDescent="0.25">
      <c r="A87" s="250"/>
      <c r="B87" s="272" t="s">
        <v>217</v>
      </c>
      <c r="C87" s="277"/>
      <c r="D87" s="277"/>
      <c r="E87" s="277">
        <v>59991257</v>
      </c>
      <c r="F87" s="286"/>
      <c r="G87" s="331"/>
      <c r="H87" s="151"/>
      <c r="I87" s="330"/>
    </row>
    <row r="88" spans="1:9" s="144" customFormat="1" x14ac:dyDescent="0.25">
      <c r="A88" s="250"/>
      <c r="B88" s="272" t="s">
        <v>218</v>
      </c>
      <c r="C88" s="277"/>
      <c r="D88" s="277"/>
      <c r="E88" s="277">
        <v>4735158</v>
      </c>
      <c r="F88" s="332"/>
      <c r="G88" s="331"/>
      <c r="H88" s="151"/>
      <c r="I88" s="330"/>
    </row>
    <row r="89" spans="1:9" s="144" customFormat="1" x14ac:dyDescent="0.25">
      <c r="A89" s="250"/>
      <c r="B89" s="272" t="s">
        <v>219</v>
      </c>
      <c r="C89" s="277"/>
      <c r="D89" s="277"/>
      <c r="E89" s="277">
        <v>5411429</v>
      </c>
      <c r="F89" s="286"/>
      <c r="G89" s="331"/>
      <c r="H89" s="151"/>
      <c r="I89" s="330"/>
    </row>
    <row r="90" spans="1:9" s="144" customFormat="1" x14ac:dyDescent="0.25">
      <c r="A90" s="250"/>
      <c r="B90" s="272" t="s">
        <v>220</v>
      </c>
      <c r="C90" s="277"/>
      <c r="D90" s="277"/>
      <c r="E90" s="277">
        <v>-12185639</v>
      </c>
      <c r="F90" s="286"/>
      <c r="G90" s="331"/>
      <c r="H90" s="151"/>
      <c r="I90" s="330"/>
    </row>
    <row r="91" spans="1:9" s="144" customFormat="1" x14ac:dyDescent="0.25">
      <c r="A91" s="250"/>
      <c r="B91" s="272" t="s">
        <v>221</v>
      </c>
      <c r="C91" s="277"/>
      <c r="D91" s="277"/>
      <c r="E91" s="277">
        <v>-2387459</v>
      </c>
      <c r="F91" s="286"/>
      <c r="G91" s="331"/>
      <c r="H91" s="151"/>
      <c r="I91" s="330"/>
    </row>
    <row r="92" spans="1:9" s="144" customFormat="1" x14ac:dyDescent="0.25">
      <c r="A92" s="250"/>
      <c r="B92" s="272" t="s">
        <v>222</v>
      </c>
      <c r="C92" s="277"/>
      <c r="D92" s="277"/>
      <c r="E92" s="277">
        <v>-181020</v>
      </c>
      <c r="F92" s="286"/>
      <c r="G92" s="331"/>
      <c r="H92" s="151"/>
      <c r="I92" s="330"/>
    </row>
    <row r="93" spans="1:9" s="144" customFormat="1" x14ac:dyDescent="0.25">
      <c r="A93" s="250"/>
      <c r="B93" s="272" t="s">
        <v>223</v>
      </c>
      <c r="C93" s="277"/>
      <c r="D93" s="277"/>
      <c r="E93" s="277">
        <v>-7063562</v>
      </c>
      <c r="F93" s="286"/>
      <c r="G93" s="331"/>
      <c r="H93" s="151"/>
      <c r="I93" s="330"/>
    </row>
    <row r="94" spans="1:9" s="144" customFormat="1" x14ac:dyDescent="0.25">
      <c r="A94" s="250"/>
      <c r="B94" s="272" t="s">
        <v>352</v>
      </c>
      <c r="C94" s="277"/>
      <c r="D94" s="277"/>
      <c r="E94" s="277">
        <v>18</v>
      </c>
      <c r="F94" s="291"/>
      <c r="G94" s="331"/>
      <c r="H94" s="146"/>
    </row>
    <row r="95" spans="1:9" ht="15.75" thickBot="1" x14ac:dyDescent="0.3">
      <c r="B95" s="277" t="s">
        <v>224</v>
      </c>
      <c r="C95" s="282"/>
      <c r="D95" s="277"/>
      <c r="E95" s="333">
        <f>SUM(E87:E94)</f>
        <v>48320182</v>
      </c>
      <c r="F95" s="277"/>
      <c r="G95" s="291"/>
      <c r="H95" s="152"/>
    </row>
    <row r="96" spans="1:9" ht="15.75" thickTop="1" x14ac:dyDescent="0.25">
      <c r="B96" s="282"/>
      <c r="C96" s="282"/>
      <c r="D96" s="277"/>
      <c r="E96" s="277"/>
    </row>
    <row r="97" spans="2:8" x14ac:dyDescent="0.25">
      <c r="B97" s="277" t="s">
        <v>298</v>
      </c>
      <c r="C97" s="269"/>
      <c r="D97" s="269"/>
      <c r="H97" s="152"/>
    </row>
    <row r="98" spans="2:8" x14ac:dyDescent="0.25">
      <c r="B98" s="294" t="s">
        <v>225</v>
      </c>
      <c r="C98" s="295"/>
      <c r="D98" s="277"/>
    </row>
    <row r="99" spans="2:8" x14ac:dyDescent="0.25">
      <c r="B99" s="294" t="s">
        <v>226</v>
      </c>
      <c r="C99" s="295"/>
      <c r="D99" s="277"/>
      <c r="E99" s="240">
        <v>-851870.91</v>
      </c>
    </row>
    <row r="100" spans="2:8" x14ac:dyDescent="0.25">
      <c r="B100" s="296"/>
      <c r="C100" s="295"/>
      <c r="D100" s="277"/>
    </row>
  </sheetData>
  <mergeCells count="1">
    <mergeCell ref="A82:A84"/>
  </mergeCells>
  <pageMargins left="0.7" right="0.7" top="0.5" bottom="0.25" header="0.3" footer="0.3"/>
  <pageSetup scale="34" orientation="portrait" r:id="rId1"/>
  <headerFooter scaleWithDoc="0" alignWithMargins="0"/>
  <rowBreaks count="1" manualBreakCount="1">
    <brk id="50"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O1"/>
  <sheetViews>
    <sheetView zoomScale="115" zoomScaleNormal="115" workbookViewId="0">
      <selection activeCell="Q37" sqref="Q37"/>
    </sheetView>
  </sheetViews>
  <sheetFormatPr defaultRowHeight="12.75" x14ac:dyDescent="0.2"/>
  <sheetData>
    <row r="1" spans="15:15" x14ac:dyDescent="0.2">
      <c r="O1">
        <v>2018</v>
      </c>
    </row>
  </sheetData>
  <pageMargins left="0.7" right="0.7" top="0.75" bottom="0.75" header="0.3" footer="0.3"/>
  <customProperties>
    <customPr name="_pios_id" r:id="rId1"/>
  </customProperti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62"/>
  <sheetViews>
    <sheetView zoomScaleNormal="100" zoomScaleSheetLayoutView="100" workbookViewId="0">
      <selection activeCell="B30" sqref="B30:E30"/>
    </sheetView>
  </sheetViews>
  <sheetFormatPr defaultColWidth="10.6640625" defaultRowHeight="11.25" x14ac:dyDescent="0.2"/>
  <cols>
    <col min="1" max="1" width="5.83203125" style="64" customWidth="1"/>
    <col min="2" max="2" width="7.83203125" style="64" customWidth="1"/>
    <col min="3" max="3" width="35.83203125" style="64" customWidth="1"/>
    <col min="4" max="4" width="24.6640625" style="64" customWidth="1"/>
    <col min="5" max="9" width="17.83203125" style="64" customWidth="1"/>
    <col min="10" max="10" width="8.83203125" style="65" customWidth="1"/>
    <col min="11" max="11" width="8.83203125" style="64" customWidth="1"/>
    <col min="12" max="12" width="2.83203125" style="65" customWidth="1"/>
    <col min="13" max="13" width="15.83203125" style="64" bestFit="1" customWidth="1"/>
    <col min="14" max="14" width="11.1640625" style="64" bestFit="1" customWidth="1"/>
    <col min="15" max="16384" width="10.6640625" style="64"/>
  </cols>
  <sheetData>
    <row r="1" spans="1:12" ht="24" customHeight="1" x14ac:dyDescent="0.2">
      <c r="A1" s="57" t="s">
        <v>227</v>
      </c>
      <c r="B1" s="58" t="s">
        <v>228</v>
      </c>
      <c r="C1" s="59" t="s">
        <v>229</v>
      </c>
      <c r="D1" s="60" t="s">
        <v>230</v>
      </c>
      <c r="E1" s="57" t="s">
        <v>318</v>
      </c>
      <c r="F1" s="57" t="s">
        <v>319</v>
      </c>
      <c r="G1" s="57" t="s">
        <v>320</v>
      </c>
      <c r="H1" s="57" t="s">
        <v>321</v>
      </c>
      <c r="I1" s="61" t="s">
        <v>134</v>
      </c>
      <c r="J1" s="62" t="s">
        <v>231</v>
      </c>
      <c r="K1" s="63" t="s">
        <v>232</v>
      </c>
      <c r="L1" s="64"/>
    </row>
    <row r="2" spans="1:12" x14ac:dyDescent="0.2">
      <c r="A2" s="65"/>
      <c r="B2" s="171" t="s">
        <v>233</v>
      </c>
      <c r="D2" s="66" t="s">
        <v>234</v>
      </c>
      <c r="E2" s="38">
        <v>22636414.699999999</v>
      </c>
      <c r="F2" s="38">
        <v>26876202.320000004</v>
      </c>
      <c r="G2" s="38">
        <v>45167973.32</v>
      </c>
      <c r="H2" s="38">
        <f>I2-SUM(E2:G2)</f>
        <v>-93955544.620000005</v>
      </c>
      <c r="I2" s="38">
        <v>725045.72</v>
      </c>
      <c r="J2" s="172"/>
      <c r="K2" s="38"/>
      <c r="L2" s="172"/>
    </row>
    <row r="3" spans="1:12" x14ac:dyDescent="0.2">
      <c r="A3" s="65"/>
      <c r="B3" s="65"/>
      <c r="C3" s="173"/>
      <c r="D3" s="173"/>
      <c r="E3" s="38"/>
      <c r="F3" s="38"/>
      <c r="G3" s="38"/>
      <c r="H3" s="38"/>
      <c r="I3" s="38"/>
      <c r="J3" s="67"/>
      <c r="K3" s="68"/>
      <c r="L3" s="67"/>
    </row>
    <row r="4" spans="1:12" x14ac:dyDescent="0.2">
      <c r="A4" s="65"/>
      <c r="B4" s="69" t="s">
        <v>235</v>
      </c>
      <c r="C4" s="173"/>
      <c r="D4" s="173"/>
      <c r="E4" s="38"/>
      <c r="F4" s="38"/>
      <c r="G4" s="38"/>
      <c r="H4" s="38"/>
      <c r="I4" s="38"/>
      <c r="K4" s="38"/>
    </row>
    <row r="5" spans="1:12" x14ac:dyDescent="0.2">
      <c r="A5" s="65"/>
      <c r="B5" s="174">
        <v>570007</v>
      </c>
      <c r="C5" s="173" t="s">
        <v>236</v>
      </c>
      <c r="D5" s="173"/>
      <c r="E5" s="38">
        <v>33183</v>
      </c>
      <c r="F5" s="38">
        <v>-1054266</v>
      </c>
      <c r="G5" s="38">
        <v>43871</v>
      </c>
      <c r="H5" s="38">
        <f>I5-SUM(E5:G5)</f>
        <v>44396</v>
      </c>
      <c r="I5" s="38">
        <v>-932816</v>
      </c>
      <c r="J5" s="175" t="s">
        <v>322</v>
      </c>
      <c r="K5" s="38" t="s">
        <v>237</v>
      </c>
      <c r="L5" s="71" t="s">
        <v>43</v>
      </c>
    </row>
    <row r="6" spans="1:12" x14ac:dyDescent="0.2">
      <c r="A6" s="65"/>
      <c r="B6" s="174">
        <v>570009</v>
      </c>
      <c r="C6" s="176" t="s">
        <v>238</v>
      </c>
      <c r="D6" s="176"/>
      <c r="E6" s="38">
        <v>0</v>
      </c>
      <c r="F6" s="38">
        <v>0</v>
      </c>
      <c r="G6" s="38">
        <v>0</v>
      </c>
      <c r="H6" s="38">
        <f t="shared" ref="H6:H17" si="0">I6-SUM(E6:G6)</f>
        <v>0</v>
      </c>
      <c r="I6" s="38">
        <v>0</v>
      </c>
      <c r="J6" s="175" t="s">
        <v>322</v>
      </c>
      <c r="K6" s="38" t="s">
        <v>237</v>
      </c>
      <c r="L6" s="72"/>
    </row>
    <row r="7" spans="1:12" x14ac:dyDescent="0.2">
      <c r="A7" s="65"/>
      <c r="B7" s="174">
        <v>570017</v>
      </c>
      <c r="C7" s="173" t="s">
        <v>239</v>
      </c>
      <c r="D7" s="173"/>
      <c r="E7" s="38">
        <v>80395</v>
      </c>
      <c r="F7" s="38">
        <v>-2206646</v>
      </c>
      <c r="G7" s="38">
        <v>5640</v>
      </c>
      <c r="H7" s="38">
        <f t="shared" si="0"/>
        <v>5707</v>
      </c>
      <c r="I7" s="38">
        <v>-2114904</v>
      </c>
      <c r="J7" s="175" t="s">
        <v>322</v>
      </c>
      <c r="K7" s="38" t="s">
        <v>237</v>
      </c>
      <c r="L7" s="72"/>
    </row>
    <row r="8" spans="1:12" x14ac:dyDescent="0.2">
      <c r="A8" s="65"/>
      <c r="B8" s="174">
        <v>570019</v>
      </c>
      <c r="C8" s="176" t="s">
        <v>240</v>
      </c>
      <c r="D8" s="176"/>
      <c r="E8" s="38">
        <v>0</v>
      </c>
      <c r="F8" s="38">
        <v>0</v>
      </c>
      <c r="G8" s="38">
        <v>0</v>
      </c>
      <c r="H8" s="38">
        <f t="shared" si="0"/>
        <v>0</v>
      </c>
      <c r="I8" s="38">
        <v>0</v>
      </c>
      <c r="J8" s="175" t="s">
        <v>322</v>
      </c>
      <c r="K8" s="38" t="s">
        <v>237</v>
      </c>
      <c r="L8" s="72"/>
    </row>
    <row r="9" spans="1:12" x14ac:dyDescent="0.2">
      <c r="A9" s="65"/>
      <c r="B9" s="174">
        <v>575027</v>
      </c>
      <c r="C9" s="173" t="s">
        <v>241</v>
      </c>
      <c r="D9" s="173"/>
      <c r="E9" s="38">
        <v>6830</v>
      </c>
      <c r="F9" s="38">
        <v>-262285</v>
      </c>
      <c r="G9" s="38">
        <v>7170</v>
      </c>
      <c r="H9" s="38">
        <f t="shared" si="0"/>
        <v>7266</v>
      </c>
      <c r="I9" s="38">
        <v>-241019</v>
      </c>
      <c r="J9" s="175" t="s">
        <v>322</v>
      </c>
      <c r="K9" s="38" t="s">
        <v>237</v>
      </c>
      <c r="L9" s="72"/>
    </row>
    <row r="10" spans="1:12" x14ac:dyDescent="0.2">
      <c r="A10" s="65"/>
      <c r="B10" s="174">
        <v>575037</v>
      </c>
      <c r="C10" s="173" t="s">
        <v>242</v>
      </c>
      <c r="D10" s="173"/>
      <c r="E10" s="38">
        <v>18110</v>
      </c>
      <c r="F10" s="38">
        <v>-554357</v>
      </c>
      <c r="G10" s="38">
        <v>939</v>
      </c>
      <c r="H10" s="38">
        <f t="shared" si="0"/>
        <v>953</v>
      </c>
      <c r="I10" s="38">
        <v>-534355</v>
      </c>
      <c r="J10" s="175" t="s">
        <v>322</v>
      </c>
      <c r="K10" s="38" t="s">
        <v>237</v>
      </c>
      <c r="L10" s="72"/>
    </row>
    <row r="11" spans="1:12" x14ac:dyDescent="0.2">
      <c r="A11" s="65"/>
      <c r="B11" s="174">
        <v>570047</v>
      </c>
      <c r="C11" s="176" t="s">
        <v>243</v>
      </c>
      <c r="D11" s="176"/>
      <c r="E11" s="38">
        <v>0</v>
      </c>
      <c r="F11" s="38">
        <v>1512109</v>
      </c>
      <c r="G11" s="38">
        <v>0</v>
      </c>
      <c r="H11" s="38">
        <f t="shared" si="0"/>
        <v>0</v>
      </c>
      <c r="I11" s="38">
        <v>1512109</v>
      </c>
      <c r="J11" s="175" t="s">
        <v>322</v>
      </c>
      <c r="K11" s="38" t="s">
        <v>237</v>
      </c>
      <c r="L11" s="72"/>
    </row>
    <row r="12" spans="1:12" x14ac:dyDescent="0.2">
      <c r="A12" s="65"/>
      <c r="B12" s="174">
        <v>570049</v>
      </c>
      <c r="C12" s="173" t="s">
        <v>244</v>
      </c>
      <c r="D12" s="173"/>
      <c r="E12" s="38">
        <v>0</v>
      </c>
      <c r="F12" s="38">
        <v>-1591</v>
      </c>
      <c r="G12" s="38">
        <v>0</v>
      </c>
      <c r="H12" s="38">
        <f t="shared" si="0"/>
        <v>0</v>
      </c>
      <c r="I12" s="38">
        <v>-1591</v>
      </c>
      <c r="J12" s="175" t="s">
        <v>322</v>
      </c>
      <c r="K12" s="38" t="s">
        <v>237</v>
      </c>
      <c r="L12" s="72"/>
    </row>
    <row r="13" spans="1:12" x14ac:dyDescent="0.2">
      <c r="A13" s="65"/>
      <c r="B13" s="174">
        <v>575057</v>
      </c>
      <c r="C13" s="176" t="s">
        <v>245</v>
      </c>
      <c r="D13" s="176"/>
      <c r="E13" s="38">
        <v>0</v>
      </c>
      <c r="F13" s="38">
        <v>337858</v>
      </c>
      <c r="G13" s="38">
        <v>0</v>
      </c>
      <c r="H13" s="38">
        <f t="shared" si="0"/>
        <v>2499</v>
      </c>
      <c r="I13" s="38">
        <v>340357</v>
      </c>
      <c r="J13" s="175" t="s">
        <v>322</v>
      </c>
      <c r="K13" s="38" t="s">
        <v>237</v>
      </c>
      <c r="L13" s="72"/>
    </row>
    <row r="14" spans="1:12" x14ac:dyDescent="0.2">
      <c r="A14" s="65"/>
      <c r="B14" s="73">
        <v>575059</v>
      </c>
      <c r="C14" s="74" t="s">
        <v>246</v>
      </c>
      <c r="D14" s="176"/>
      <c r="E14" s="38">
        <v>0</v>
      </c>
      <c r="F14" s="38">
        <v>0</v>
      </c>
      <c r="G14" s="38">
        <v>0</v>
      </c>
      <c r="H14" s="38">
        <f t="shared" si="0"/>
        <v>-337858</v>
      </c>
      <c r="I14" s="38">
        <v>-337858</v>
      </c>
      <c r="J14" s="175" t="s">
        <v>322</v>
      </c>
      <c r="K14" s="38" t="s">
        <v>237</v>
      </c>
      <c r="L14" s="72"/>
    </row>
    <row r="15" spans="1:12" x14ac:dyDescent="0.2">
      <c r="A15" s="65"/>
      <c r="B15" s="174">
        <v>570067</v>
      </c>
      <c r="C15" s="176" t="s">
        <v>247</v>
      </c>
      <c r="D15" s="176"/>
      <c r="E15" s="38">
        <v>0</v>
      </c>
      <c r="F15" s="38">
        <v>0</v>
      </c>
      <c r="G15" s="38">
        <v>0</v>
      </c>
      <c r="H15" s="38">
        <f t="shared" si="0"/>
        <v>0</v>
      </c>
      <c r="I15" s="38">
        <v>0</v>
      </c>
      <c r="J15" s="175" t="s">
        <v>322</v>
      </c>
      <c r="K15" s="38" t="s">
        <v>237</v>
      </c>
      <c r="L15" s="72"/>
    </row>
    <row r="16" spans="1:12" x14ac:dyDescent="0.2">
      <c r="A16" s="65"/>
      <c r="B16" s="174">
        <v>575029</v>
      </c>
      <c r="C16" s="176" t="s">
        <v>248</v>
      </c>
      <c r="D16" s="176"/>
      <c r="E16" s="38">
        <v>0</v>
      </c>
      <c r="F16" s="38">
        <v>0</v>
      </c>
      <c r="G16" s="38">
        <v>0</v>
      </c>
      <c r="H16" s="38">
        <f t="shared" si="0"/>
        <v>0</v>
      </c>
      <c r="I16" s="38">
        <v>0</v>
      </c>
      <c r="J16" s="175" t="s">
        <v>322</v>
      </c>
      <c r="K16" s="38" t="s">
        <v>237</v>
      </c>
      <c r="L16" s="72"/>
    </row>
    <row r="17" spans="1:13" x14ac:dyDescent="0.2">
      <c r="A17" s="65"/>
      <c r="B17" s="174">
        <v>575039</v>
      </c>
      <c r="C17" s="177" t="s">
        <v>249</v>
      </c>
      <c r="D17" s="176"/>
      <c r="E17" s="38">
        <v>0</v>
      </c>
      <c r="F17" s="38">
        <v>0</v>
      </c>
      <c r="G17" s="38">
        <v>0</v>
      </c>
      <c r="H17" s="38">
        <f t="shared" si="0"/>
        <v>0</v>
      </c>
      <c r="I17" s="38">
        <v>0</v>
      </c>
      <c r="J17" s="175" t="s">
        <v>322</v>
      </c>
      <c r="K17" s="38" t="s">
        <v>237</v>
      </c>
      <c r="L17" s="72"/>
    </row>
    <row r="18" spans="1:13" x14ac:dyDescent="0.2">
      <c r="A18" s="65"/>
      <c r="B18" s="178"/>
      <c r="C18" s="176"/>
      <c r="D18" s="176"/>
      <c r="E18" s="38"/>
      <c r="F18" s="75"/>
      <c r="G18" s="38"/>
      <c r="H18" s="38"/>
      <c r="I18" s="38"/>
      <c r="J18" s="72"/>
      <c r="K18" s="38"/>
      <c r="L18" s="72"/>
    </row>
    <row r="19" spans="1:13" x14ac:dyDescent="0.2">
      <c r="A19" s="65"/>
      <c r="B19" s="69" t="s">
        <v>250</v>
      </c>
      <c r="E19" s="40">
        <f>-SUM(E5:E17)</f>
        <v>-138518</v>
      </c>
      <c r="F19" s="40">
        <f>-SUM(F5:F17)</f>
        <v>2229178</v>
      </c>
      <c r="G19" s="40">
        <f>-SUM(G5:G17)</f>
        <v>-57620</v>
      </c>
      <c r="H19" s="40">
        <f>-SUM(H5:H17)</f>
        <v>277037</v>
      </c>
      <c r="I19" s="40">
        <f>-SUM(I5:I17)</f>
        <v>2310077</v>
      </c>
      <c r="K19" s="38"/>
    </row>
    <row r="20" spans="1:13" x14ac:dyDescent="0.2">
      <c r="A20" s="65"/>
      <c r="E20" s="76"/>
      <c r="F20" s="76"/>
      <c r="G20" s="76"/>
      <c r="H20" s="76"/>
      <c r="I20" s="76"/>
      <c r="K20" s="38"/>
    </row>
    <row r="21" spans="1:13" x14ac:dyDescent="0.2">
      <c r="A21" s="65"/>
      <c r="B21" s="69" t="s">
        <v>251</v>
      </c>
      <c r="E21" s="77">
        <f>E19+E2</f>
        <v>22497896.699999999</v>
      </c>
      <c r="F21" s="77">
        <f>F19+F2</f>
        <v>29105380.320000004</v>
      </c>
      <c r="G21" s="77">
        <f>G19+G2</f>
        <v>45110353.32</v>
      </c>
      <c r="H21" s="77">
        <f>H19+H2</f>
        <v>-93678507.620000005</v>
      </c>
      <c r="I21" s="77">
        <f>I19+I2</f>
        <v>3035122.7199999997</v>
      </c>
      <c r="K21" s="38"/>
    </row>
    <row r="22" spans="1:13" x14ac:dyDescent="0.2">
      <c r="A22" s="65"/>
      <c r="C22" s="38"/>
      <c r="D22" s="38"/>
      <c r="E22" s="38"/>
      <c r="F22" s="38"/>
      <c r="G22" s="38"/>
      <c r="H22" s="38"/>
      <c r="I22" s="38"/>
      <c r="K22" s="38"/>
    </row>
    <row r="23" spans="1:13" x14ac:dyDescent="0.2">
      <c r="A23" s="65"/>
      <c r="B23" s="78" t="s">
        <v>252</v>
      </c>
      <c r="E23" s="38"/>
      <c r="F23" s="38"/>
      <c r="G23" s="38"/>
      <c r="H23" s="38"/>
      <c r="I23" s="38"/>
      <c r="J23" s="79"/>
      <c r="K23" s="38"/>
      <c r="L23" s="79"/>
      <c r="M23" s="80"/>
    </row>
    <row r="24" spans="1:13" x14ac:dyDescent="0.2">
      <c r="A24" s="65"/>
      <c r="B24" s="81" t="s">
        <v>58</v>
      </c>
      <c r="E24" s="38">
        <v>39975521.079999998</v>
      </c>
      <c r="F24" s="38">
        <v>49324606.430000007</v>
      </c>
      <c r="G24" s="38">
        <v>30696562.5</v>
      </c>
      <c r="H24" s="38">
        <f t="shared" ref="H24:H34" si="1">I24-SUM(E24:G24)</f>
        <v>42388123.459999993</v>
      </c>
      <c r="I24" s="33">
        <v>162384813.47</v>
      </c>
      <c r="K24" s="38"/>
      <c r="M24" s="51"/>
    </row>
    <row r="25" spans="1:13" x14ac:dyDescent="0.2">
      <c r="A25" s="65"/>
      <c r="B25" s="81" t="s">
        <v>60</v>
      </c>
      <c r="E25" s="38">
        <v>10585341.310000001</v>
      </c>
      <c r="F25" s="38">
        <v>12817180.249999998</v>
      </c>
      <c r="G25" s="38">
        <v>12611872.440000001</v>
      </c>
      <c r="H25" s="38">
        <f t="shared" si="1"/>
        <v>5611666.5300000012</v>
      </c>
      <c r="I25" s="33">
        <v>41626060.530000001</v>
      </c>
      <c r="K25" s="38"/>
      <c r="M25" s="51"/>
    </row>
    <row r="26" spans="1:13" x14ac:dyDescent="0.2">
      <c r="A26" s="65"/>
      <c r="B26" s="81" t="s">
        <v>61</v>
      </c>
      <c r="E26" s="38">
        <v>69217599.870000005</v>
      </c>
      <c r="F26" s="38">
        <v>90558011.549999982</v>
      </c>
      <c r="G26" s="38">
        <v>84541473.390000015</v>
      </c>
      <c r="H26" s="38">
        <f t="shared" si="1"/>
        <v>206212423.19</v>
      </c>
      <c r="I26" s="33">
        <v>450529508</v>
      </c>
      <c r="J26" s="79"/>
      <c r="K26" s="38"/>
      <c r="L26" s="79"/>
      <c r="M26" s="82"/>
    </row>
    <row r="27" spans="1:13" x14ac:dyDescent="0.2">
      <c r="A27" s="65"/>
      <c r="B27" s="81" t="s">
        <v>62</v>
      </c>
      <c r="E27" s="38">
        <v>-96335816.329999998</v>
      </c>
      <c r="F27" s="38">
        <v>-123421141.00000001</v>
      </c>
      <c r="G27" s="38">
        <v>-81797538.409999996</v>
      </c>
      <c r="H27" s="38">
        <f t="shared" si="1"/>
        <v>-347422535.98000002</v>
      </c>
      <c r="I27" s="33">
        <v>-648977031.72000003</v>
      </c>
      <c r="K27" s="38"/>
      <c r="M27" s="51"/>
    </row>
    <row r="28" spans="1:13" x14ac:dyDescent="0.2">
      <c r="A28" s="65"/>
      <c r="B28" s="81" t="s">
        <v>63</v>
      </c>
      <c r="E28" s="38">
        <v>-808625.34</v>
      </c>
      <c r="F28" s="38">
        <v>-808625.34</v>
      </c>
      <c r="G28" s="38">
        <v>-808625.34999999986</v>
      </c>
      <c r="H28" s="38">
        <f t="shared" si="1"/>
        <v>-726139.18000000017</v>
      </c>
      <c r="I28" s="33">
        <v>-3152015.21</v>
      </c>
      <c r="K28" s="38"/>
      <c r="M28" s="51"/>
    </row>
    <row r="29" spans="1:13" x14ac:dyDescent="0.2">
      <c r="A29" s="65"/>
      <c r="B29" s="81" t="s">
        <v>89</v>
      </c>
      <c r="E29" s="38">
        <v>-141654.34</v>
      </c>
      <c r="F29" s="38">
        <v>448881.43999999994</v>
      </c>
      <c r="G29" s="38">
        <v>882110.97000000009</v>
      </c>
      <c r="H29" s="38">
        <f t="shared" si="1"/>
        <v>-109963.58000000007</v>
      </c>
      <c r="I29" s="33">
        <v>1079374.49</v>
      </c>
      <c r="K29" s="38"/>
      <c r="M29" s="51"/>
    </row>
    <row r="30" spans="1:13" x14ac:dyDescent="0.2">
      <c r="A30" s="65"/>
      <c r="B30" s="81" t="s">
        <v>90</v>
      </c>
      <c r="E30" s="38">
        <v>-32080.799999999999</v>
      </c>
      <c r="F30" s="38">
        <v>100998.92</v>
      </c>
      <c r="G30" s="38">
        <v>199773.78000000003</v>
      </c>
      <c r="H30" s="38">
        <f t="shared" si="1"/>
        <v>-24903.750000000029</v>
      </c>
      <c r="I30" s="33">
        <v>243788.15</v>
      </c>
      <c r="K30" s="38"/>
      <c r="M30" s="51"/>
    </row>
    <row r="31" spans="1:13" x14ac:dyDescent="0.2">
      <c r="A31" s="65"/>
      <c r="B31" s="81" t="s">
        <v>91</v>
      </c>
      <c r="E31" s="38">
        <v>8724920.5600000005</v>
      </c>
      <c r="F31" s="38">
        <v>17963126.229999997</v>
      </c>
      <c r="G31" s="38">
        <v>22414950.640000001</v>
      </c>
      <c r="H31" s="38">
        <f t="shared" si="1"/>
        <v>59901881.619999997</v>
      </c>
      <c r="I31" s="33">
        <v>109004879.05</v>
      </c>
      <c r="K31" s="38"/>
      <c r="M31" s="51"/>
    </row>
    <row r="32" spans="1:13" x14ac:dyDescent="0.2">
      <c r="A32" s="65"/>
      <c r="B32" s="81" t="s">
        <v>92</v>
      </c>
      <c r="E32" s="38">
        <v>-8625231.4100000001</v>
      </c>
      <c r="F32" s="38">
        <v>-17829526.23</v>
      </c>
      <c r="G32" s="38">
        <v>-23582875.719999999</v>
      </c>
      <c r="H32" s="38">
        <f t="shared" si="1"/>
        <v>-59429887.609999999</v>
      </c>
      <c r="I32" s="33">
        <v>-109467520.97</v>
      </c>
      <c r="K32" s="38"/>
      <c r="M32" s="51"/>
    </row>
    <row r="33" spans="1:13" x14ac:dyDescent="0.2">
      <c r="A33" s="65"/>
      <c r="B33" s="81" t="s">
        <v>93</v>
      </c>
      <c r="E33" s="38">
        <v>0</v>
      </c>
      <c r="F33" s="38">
        <v>0</v>
      </c>
      <c r="G33" s="38">
        <v>0</v>
      </c>
      <c r="H33" s="38">
        <f t="shared" si="1"/>
        <v>0</v>
      </c>
      <c r="I33" s="33">
        <v>0</v>
      </c>
      <c r="K33" s="38"/>
      <c r="M33" s="51"/>
    </row>
    <row r="34" spans="1:13" x14ac:dyDescent="0.2">
      <c r="A34" s="65"/>
      <c r="B34" s="81" t="s">
        <v>94</v>
      </c>
      <c r="E34" s="38">
        <v>-62077.9</v>
      </c>
      <c r="F34" s="38">
        <v>-48131.93</v>
      </c>
      <c r="G34" s="38">
        <v>-47350.92</v>
      </c>
      <c r="H34" s="38">
        <f t="shared" si="1"/>
        <v>-79172.320000000007</v>
      </c>
      <c r="I34" s="33">
        <v>-236733.07</v>
      </c>
      <c r="K34" s="38"/>
      <c r="M34" s="51"/>
    </row>
    <row r="35" spans="1:13" x14ac:dyDescent="0.2">
      <c r="A35" s="65"/>
      <c r="K35" s="38"/>
      <c r="M35" s="51"/>
    </row>
    <row r="36" spans="1:13" x14ac:dyDescent="0.2">
      <c r="B36" s="83" t="s">
        <v>134</v>
      </c>
      <c r="E36" s="40">
        <f>SUM(E24:E34)</f>
        <v>22497896.700000007</v>
      </c>
      <c r="F36" s="40">
        <f>SUM(F24:F34)</f>
        <v>29105380.319999974</v>
      </c>
      <c r="G36" s="40">
        <f>SUM(G24:G34)</f>
        <v>45110353.320000008</v>
      </c>
      <c r="H36" s="40">
        <f>SUM(H24:H34)</f>
        <v>-93678507.620000005</v>
      </c>
      <c r="I36" s="40">
        <f>SUM(I24:I34)</f>
        <v>3035122.7199999769</v>
      </c>
      <c r="K36" s="38"/>
      <c r="M36" s="33"/>
    </row>
    <row r="37" spans="1:13" x14ac:dyDescent="0.2">
      <c r="E37" s="38"/>
      <c r="F37" s="38"/>
      <c r="G37" s="38"/>
      <c r="H37" s="38"/>
      <c r="I37" s="38"/>
      <c r="J37" s="79"/>
      <c r="K37" s="38"/>
      <c r="L37" s="79"/>
      <c r="M37" s="80"/>
    </row>
    <row r="38" spans="1:13" ht="12" thickBot="1" x14ac:dyDescent="0.25">
      <c r="B38" s="69" t="s">
        <v>253</v>
      </c>
      <c r="C38" s="84"/>
      <c r="D38" s="84"/>
      <c r="E38" s="85">
        <f>+E21-E36</f>
        <v>0</v>
      </c>
      <c r="F38" s="124">
        <f>+F21-F36</f>
        <v>2.9802322387695313E-8</v>
      </c>
      <c r="G38" s="85">
        <f>+G21-G36</f>
        <v>0</v>
      </c>
      <c r="H38" s="86">
        <f>+H21-H36</f>
        <v>0</v>
      </c>
      <c r="I38" s="124">
        <f>+I21-I36</f>
        <v>2.2817403078079224E-8</v>
      </c>
      <c r="J38" s="72"/>
      <c r="K38" s="38"/>
      <c r="L38" s="72"/>
    </row>
    <row r="39" spans="1:13" ht="12" thickTop="1" x14ac:dyDescent="0.2">
      <c r="E39" s="38"/>
      <c r="F39" s="51"/>
      <c r="G39" s="38"/>
      <c r="H39" s="38"/>
      <c r="I39" s="38"/>
      <c r="K39" s="38"/>
    </row>
    <row r="40" spans="1:13" x14ac:dyDescent="0.2">
      <c r="D40" s="87"/>
      <c r="F40" s="88"/>
      <c r="H40" s="179" t="s">
        <v>254</v>
      </c>
      <c r="I40" s="38">
        <f>SUM(I5:I17)</f>
        <v>-2310077</v>
      </c>
      <c r="J40" s="127" t="s">
        <v>43</v>
      </c>
    </row>
    <row r="41" spans="1:13" x14ac:dyDescent="0.2">
      <c r="A41" s="89"/>
      <c r="B41" s="89"/>
      <c r="C41" s="89"/>
      <c r="D41" s="90"/>
      <c r="E41" s="89"/>
      <c r="F41" s="91"/>
      <c r="G41" s="89"/>
      <c r="H41" s="89"/>
      <c r="I41" s="92"/>
      <c r="J41" s="128"/>
      <c r="K41" s="89"/>
    </row>
    <row r="42" spans="1:13" x14ac:dyDescent="0.2">
      <c r="D42" s="87"/>
      <c r="F42" s="88"/>
      <c r="H42" s="88"/>
      <c r="I42" s="94"/>
      <c r="K42" s="38"/>
    </row>
    <row r="43" spans="1:13" x14ac:dyDescent="0.2">
      <c r="B43" s="95" t="s">
        <v>255</v>
      </c>
      <c r="D43" s="96" t="s">
        <v>256</v>
      </c>
      <c r="E43" s="38">
        <v>51347925.049999997</v>
      </c>
      <c r="F43" s="38">
        <v>50237675.570000008</v>
      </c>
      <c r="G43" s="38">
        <v>48895131.979999989</v>
      </c>
      <c r="H43" s="38">
        <f t="shared" ref="H43" si="2">I43-SUM(E43:G43)</f>
        <v>50774224.930000007</v>
      </c>
      <c r="I43" s="38">
        <v>201254957.53</v>
      </c>
      <c r="J43" s="97"/>
      <c r="K43" s="38"/>
    </row>
    <row r="44" spans="1:13" x14ac:dyDescent="0.2">
      <c r="E44" s="38"/>
      <c r="F44" s="38"/>
      <c r="G44" s="38"/>
      <c r="H44" s="38"/>
      <c r="I44" s="38"/>
    </row>
    <row r="45" spans="1:13" x14ac:dyDescent="0.2">
      <c r="B45" s="69" t="s">
        <v>257</v>
      </c>
      <c r="E45" s="38"/>
      <c r="F45" s="38"/>
      <c r="G45" s="38"/>
      <c r="H45" s="38"/>
      <c r="I45" s="38"/>
    </row>
    <row r="46" spans="1:13" x14ac:dyDescent="0.2">
      <c r="B46" s="180">
        <v>583900</v>
      </c>
      <c r="C46" s="64" t="s">
        <v>258</v>
      </c>
      <c r="E46" s="38">
        <v>84208.12</v>
      </c>
      <c r="F46" s="38">
        <v>72599.170000000013</v>
      </c>
      <c r="G46" s="38">
        <v>61982.03</v>
      </c>
      <c r="H46" s="38">
        <f t="shared" ref="H46:H47" si="3">I46-SUM(E46:G46)</f>
        <v>121574.83000000002</v>
      </c>
      <c r="I46" s="38">
        <v>340364.15</v>
      </c>
      <c r="J46" s="106" t="s">
        <v>323</v>
      </c>
      <c r="K46" s="64" t="s">
        <v>145</v>
      </c>
    </row>
    <row r="47" spans="1:13" x14ac:dyDescent="0.2">
      <c r="B47" s="180">
        <v>583900</v>
      </c>
      <c r="C47" s="64" t="s">
        <v>258</v>
      </c>
      <c r="E47" s="38">
        <v>0</v>
      </c>
      <c r="F47" s="38">
        <v>0</v>
      </c>
      <c r="G47" s="38">
        <v>0</v>
      </c>
      <c r="H47" s="38">
        <f t="shared" si="3"/>
        <v>75.099999999999994</v>
      </c>
      <c r="I47" s="181">
        <v>75.099999999999994</v>
      </c>
      <c r="J47" s="106" t="s">
        <v>323</v>
      </c>
      <c r="K47" s="182" t="s">
        <v>128</v>
      </c>
      <c r="L47" s="183" t="s">
        <v>305</v>
      </c>
    </row>
    <row r="48" spans="1:13" x14ac:dyDescent="0.2">
      <c r="B48" s="180"/>
      <c r="E48" s="33"/>
      <c r="F48" s="33"/>
      <c r="G48" s="33"/>
      <c r="H48" s="33"/>
      <c r="I48" s="38"/>
      <c r="J48" s="106"/>
    </row>
    <row r="49" spans="2:12" x14ac:dyDescent="0.2">
      <c r="B49" s="69" t="s">
        <v>250</v>
      </c>
      <c r="E49" s="40">
        <f>SUM(E46:E47)</f>
        <v>84208.12</v>
      </c>
      <c r="F49" s="40">
        <f>SUM(F46:F47)</f>
        <v>72599.170000000013</v>
      </c>
      <c r="G49" s="40">
        <f>SUM(G46:G47)</f>
        <v>61982.03</v>
      </c>
      <c r="H49" s="40">
        <f>SUM(H46:H47)</f>
        <v>121649.93000000002</v>
      </c>
      <c r="I49" s="40">
        <f>SUM(I46:I47)</f>
        <v>340439.25</v>
      </c>
      <c r="J49" s="106"/>
    </row>
    <row r="50" spans="2:12" x14ac:dyDescent="0.2">
      <c r="E50" s="38"/>
      <c r="F50" s="38"/>
      <c r="G50" s="38"/>
      <c r="H50" s="38"/>
      <c r="I50" s="38"/>
      <c r="J50" s="70"/>
    </row>
    <row r="51" spans="2:12" x14ac:dyDescent="0.2">
      <c r="B51" s="69" t="s">
        <v>251</v>
      </c>
      <c r="E51" s="77">
        <f>E49+E43</f>
        <v>51432133.169999994</v>
      </c>
      <c r="F51" s="77">
        <f>F49+F43</f>
        <v>50310274.74000001</v>
      </c>
      <c r="G51" s="77">
        <f>G49+G43</f>
        <v>48957114.00999999</v>
      </c>
      <c r="H51" s="77">
        <f>H49+H43</f>
        <v>50895874.860000007</v>
      </c>
      <c r="I51" s="77">
        <f>I49+I43</f>
        <v>201595396.78</v>
      </c>
      <c r="J51" s="98"/>
      <c r="K51" s="80"/>
    </row>
    <row r="52" spans="2:12" x14ac:dyDescent="0.2">
      <c r="B52" s="69"/>
      <c r="E52" s="33"/>
      <c r="F52" s="33"/>
      <c r="G52" s="33"/>
      <c r="H52" s="33"/>
      <c r="I52" s="33"/>
      <c r="J52" s="98"/>
      <c r="K52" s="80"/>
    </row>
    <row r="53" spans="2:12" x14ac:dyDescent="0.2">
      <c r="B53" s="78" t="s">
        <v>252</v>
      </c>
      <c r="E53" s="33"/>
      <c r="F53" s="33"/>
      <c r="G53" s="33"/>
      <c r="H53" s="33"/>
      <c r="I53" s="33"/>
      <c r="J53" s="98"/>
      <c r="K53" s="80"/>
    </row>
    <row r="54" spans="2:12" x14ac:dyDescent="0.2">
      <c r="B54" s="81" t="s">
        <v>259</v>
      </c>
      <c r="E54" s="38">
        <v>51347925.049999997</v>
      </c>
      <c r="F54" s="38">
        <v>50237675.570000008</v>
      </c>
      <c r="G54" s="38">
        <v>48895131.979999989</v>
      </c>
      <c r="H54" s="38">
        <f t="shared" ref="H54:H55" si="4">I54-SUM(E54:G54)</f>
        <v>50774620.930000007</v>
      </c>
      <c r="I54" s="33">
        <v>201255353.53</v>
      </c>
    </row>
    <row r="55" spans="2:12" x14ac:dyDescent="0.2">
      <c r="B55" s="64" t="s">
        <v>88</v>
      </c>
      <c r="E55" s="38">
        <v>84208.12</v>
      </c>
      <c r="F55" s="38">
        <v>72599.170000000013</v>
      </c>
      <c r="G55" s="38">
        <v>61982.03</v>
      </c>
      <c r="H55" s="38">
        <f t="shared" si="4"/>
        <v>121253.93</v>
      </c>
      <c r="I55" s="33">
        <v>340043.25</v>
      </c>
    </row>
    <row r="56" spans="2:12" x14ac:dyDescent="0.2">
      <c r="E56" s="33"/>
      <c r="F56" s="38"/>
      <c r="G56" s="38"/>
      <c r="H56" s="38"/>
      <c r="I56" s="33"/>
    </row>
    <row r="57" spans="2:12" x14ac:dyDescent="0.2">
      <c r="B57" s="64" t="s">
        <v>134</v>
      </c>
      <c r="E57" s="40">
        <f>SUM(E54:E55)</f>
        <v>51432133.169999994</v>
      </c>
      <c r="F57" s="40">
        <f>SUM(F54:F55)</f>
        <v>50310274.74000001</v>
      </c>
      <c r="G57" s="40">
        <f>SUM(G54:G55)</f>
        <v>48957114.00999999</v>
      </c>
      <c r="H57" s="40">
        <f>SUM(H54:H55)</f>
        <v>50895874.860000007</v>
      </c>
      <c r="I57" s="40">
        <f>SUM(I54:I55)</f>
        <v>201595396.78</v>
      </c>
    </row>
    <row r="58" spans="2:12" x14ac:dyDescent="0.2">
      <c r="B58" s="83"/>
      <c r="E58" s="38"/>
      <c r="F58" s="38"/>
      <c r="G58" s="38"/>
      <c r="H58" s="38"/>
      <c r="I58" s="38"/>
    </row>
    <row r="59" spans="2:12" ht="12" thickBot="1" x14ac:dyDescent="0.25">
      <c r="B59" s="160" t="s">
        <v>253</v>
      </c>
      <c r="E59" s="85">
        <f>E51-E57</f>
        <v>0</v>
      </c>
      <c r="F59" s="85">
        <f>F51-F57</f>
        <v>0</v>
      </c>
      <c r="G59" s="85">
        <f>G51-G57</f>
        <v>0</v>
      </c>
      <c r="H59" s="184">
        <f>H51-H57</f>
        <v>0</v>
      </c>
      <c r="I59" s="184">
        <f>I51-I57</f>
        <v>0</v>
      </c>
    </row>
    <row r="60" spans="2:12" ht="12" thickTop="1" x14ac:dyDescent="0.2">
      <c r="J60" s="64"/>
      <c r="L60" s="64"/>
    </row>
    <row r="62" spans="2:12" x14ac:dyDescent="0.2">
      <c r="J62" s="64"/>
      <c r="L62" s="64"/>
    </row>
  </sheetData>
  <pageMargins left="0.25" right="0.25" top="0.26" bottom="0.4" header="0.17" footer="0.17"/>
  <pageSetup scale="81" orientation="landscape" r:id="rId1"/>
  <headerFooter alignWithMargins="0">
    <oddFooter>&amp;L&amp;6&amp;F&amp;C&amp;8&amp;A&amp;R&amp;8Printed/Tied-out: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43"/>
  <sheetViews>
    <sheetView topLeftCell="A19" zoomScaleNormal="100" zoomScaleSheetLayoutView="100" workbookViewId="0">
      <selection activeCell="B30" sqref="B30:E30"/>
    </sheetView>
  </sheetViews>
  <sheetFormatPr defaultRowHeight="11.25" x14ac:dyDescent="0.2"/>
  <cols>
    <col min="1" max="1" width="5.83203125" style="186" customWidth="1"/>
    <col min="2" max="2" width="7.83203125" style="190" customWidth="1"/>
    <col min="3" max="3" width="35.83203125" style="186" customWidth="1"/>
    <col min="4" max="4" width="24.83203125" style="186" customWidth="1"/>
    <col min="5" max="5" width="17.83203125" style="186" customWidth="1"/>
    <col min="6" max="8" width="17.83203125" style="211" customWidth="1"/>
    <col min="9" max="9" width="15.83203125" style="194" customWidth="1"/>
    <col min="10" max="10" width="8.83203125" style="188" customWidth="1"/>
    <col min="11" max="11" width="8.83203125" style="190" customWidth="1"/>
    <col min="12" max="12" width="3.1640625" style="186" customWidth="1"/>
    <col min="13" max="13" width="7.83203125" style="186" customWidth="1"/>
    <col min="14" max="14" width="15.83203125" style="186" bestFit="1" customWidth="1"/>
    <col min="15" max="15" width="17" style="186" bestFit="1" customWidth="1"/>
    <col min="16" max="16384" width="9.33203125" style="186"/>
  </cols>
  <sheetData>
    <row r="1" spans="1:12" s="64" customFormat="1" ht="24" customHeight="1" x14ac:dyDescent="0.2">
      <c r="A1" s="57" t="s">
        <v>227</v>
      </c>
      <c r="B1" s="58" t="s">
        <v>228</v>
      </c>
      <c r="C1" s="59" t="s">
        <v>229</v>
      </c>
      <c r="D1" s="60" t="s">
        <v>230</v>
      </c>
      <c r="E1" s="57" t="s">
        <v>318</v>
      </c>
      <c r="F1" s="57" t="s">
        <v>319</v>
      </c>
      <c r="G1" s="57" t="s">
        <v>320</v>
      </c>
      <c r="H1" s="57" t="s">
        <v>321</v>
      </c>
      <c r="I1" s="185" t="s">
        <v>134</v>
      </c>
      <c r="J1" s="62" t="s">
        <v>231</v>
      </c>
      <c r="K1" s="63" t="s">
        <v>232</v>
      </c>
    </row>
    <row r="2" spans="1:12" x14ac:dyDescent="0.2">
      <c r="B2" s="171" t="s">
        <v>274</v>
      </c>
      <c r="C2" s="64"/>
      <c r="D2" s="96" t="s">
        <v>256</v>
      </c>
      <c r="E2" s="33">
        <v>-6635078.6299999999</v>
      </c>
      <c r="F2" s="33">
        <v>-9149871.6499999985</v>
      </c>
      <c r="G2" s="33">
        <v>-9825110.5000000037</v>
      </c>
      <c r="H2" s="33">
        <f>I2-SUM(E2:G2)</f>
        <v>18059216.960000001</v>
      </c>
      <c r="I2" s="187">
        <v>-7550843.8200000003</v>
      </c>
      <c r="K2" s="180"/>
      <c r="L2" s="189"/>
    </row>
    <row r="3" spans="1:12" x14ac:dyDescent="0.2">
      <c r="B3" s="171"/>
      <c r="C3" s="64"/>
      <c r="D3" s="64"/>
      <c r="E3" s="33"/>
      <c r="F3" s="33"/>
      <c r="G3" s="33"/>
      <c r="H3" s="33"/>
      <c r="I3" s="187"/>
      <c r="K3" s="180"/>
    </row>
    <row r="4" spans="1:12" x14ac:dyDescent="0.2">
      <c r="B4" s="69" t="s">
        <v>235</v>
      </c>
      <c r="C4" s="80"/>
      <c r="D4" s="119"/>
      <c r="E4" s="119"/>
      <c r="F4" s="33"/>
      <c r="G4" s="33"/>
      <c r="H4" s="33"/>
      <c r="I4" s="187"/>
      <c r="J4" s="120"/>
    </row>
    <row r="5" spans="1:12" x14ac:dyDescent="0.2">
      <c r="B5" s="65">
        <v>385600</v>
      </c>
      <c r="C5" s="173" t="s">
        <v>275</v>
      </c>
      <c r="D5" s="119"/>
      <c r="E5" s="33">
        <v>-91864.4</v>
      </c>
      <c r="F5" s="33">
        <v>-104839.5</v>
      </c>
      <c r="G5" s="33">
        <v>-132706.31000000003</v>
      </c>
      <c r="H5" s="33">
        <f>I5-SUM(E5:G5)</f>
        <v>-158714.85999999999</v>
      </c>
      <c r="I5" s="187">
        <v>-488125.07</v>
      </c>
      <c r="J5" s="175" t="s">
        <v>324</v>
      </c>
      <c r="K5" s="190" t="s">
        <v>141</v>
      </c>
      <c r="L5" s="189"/>
    </row>
    <row r="6" spans="1:12" x14ac:dyDescent="0.2">
      <c r="B6" s="180">
        <v>583900</v>
      </c>
      <c r="C6" s="64" t="s">
        <v>258</v>
      </c>
      <c r="D6" s="119"/>
      <c r="E6" s="33">
        <v>84208.12</v>
      </c>
      <c r="F6" s="33">
        <v>72599.170000000013</v>
      </c>
      <c r="G6" s="33">
        <v>61982.03</v>
      </c>
      <c r="H6" s="33">
        <f t="shared" ref="H6:H11" si="0">I6-SUM(E6:G6)</f>
        <v>121574.83000000002</v>
      </c>
      <c r="I6" s="187">
        <v>340364.15</v>
      </c>
      <c r="J6" s="121" t="s">
        <v>323</v>
      </c>
      <c r="K6" s="190" t="s">
        <v>133</v>
      </c>
    </row>
    <row r="7" spans="1:12" x14ac:dyDescent="0.2">
      <c r="A7" s="191" t="s">
        <v>306</v>
      </c>
      <c r="B7" s="180">
        <v>554012</v>
      </c>
      <c r="C7" s="80" t="s">
        <v>307</v>
      </c>
      <c r="D7" s="119"/>
      <c r="E7" s="33">
        <v>-4093275.77</v>
      </c>
      <c r="F7" s="33">
        <v>-3947035.77</v>
      </c>
      <c r="G7" s="33">
        <v>-4177875.2399999993</v>
      </c>
      <c r="H7" s="33">
        <f t="shared" si="0"/>
        <v>18176017.739999998</v>
      </c>
      <c r="I7" s="187">
        <v>5957830.96</v>
      </c>
      <c r="J7" s="175" t="s">
        <v>325</v>
      </c>
      <c r="K7" s="190" t="s">
        <v>128</v>
      </c>
    </row>
    <row r="8" spans="1:12" x14ac:dyDescent="0.2">
      <c r="A8" s="191" t="s">
        <v>306</v>
      </c>
      <c r="B8" s="180">
        <v>554015</v>
      </c>
      <c r="C8" s="80" t="s">
        <v>308</v>
      </c>
      <c r="D8" s="119"/>
      <c r="E8" s="33">
        <v>-684630.54</v>
      </c>
      <c r="F8" s="33">
        <v>-684630.54</v>
      </c>
      <c r="G8" s="33">
        <v>-684630.54</v>
      </c>
      <c r="H8" s="33">
        <f t="shared" si="0"/>
        <v>-684630.5299999998</v>
      </c>
      <c r="I8" s="187">
        <v>-2738522.15</v>
      </c>
      <c r="J8" s="175" t="s">
        <v>325</v>
      </c>
      <c r="K8" s="190" t="s">
        <v>128</v>
      </c>
    </row>
    <row r="9" spans="1:12" x14ac:dyDescent="0.2">
      <c r="A9" s="191" t="s">
        <v>306</v>
      </c>
      <c r="B9" s="180">
        <v>554022</v>
      </c>
      <c r="C9" s="80" t="s">
        <v>309</v>
      </c>
      <c r="D9" s="119"/>
      <c r="E9" s="33">
        <v>-3852903.51</v>
      </c>
      <c r="F9" s="33">
        <v>-3852903.51</v>
      </c>
      <c r="G9" s="33">
        <v>-3854484.6300000008</v>
      </c>
      <c r="H9" s="33">
        <f t="shared" si="0"/>
        <v>-3853430.5499999989</v>
      </c>
      <c r="I9" s="187">
        <v>-15413722.199999999</v>
      </c>
      <c r="J9" s="175" t="s">
        <v>325</v>
      </c>
      <c r="K9" s="190" t="s">
        <v>128</v>
      </c>
    </row>
    <row r="10" spans="1:12" x14ac:dyDescent="0.2">
      <c r="A10" s="191" t="s">
        <v>306</v>
      </c>
      <c r="B10" s="180">
        <v>554025</v>
      </c>
      <c r="C10" s="80" t="s">
        <v>310</v>
      </c>
      <c r="D10" s="119"/>
      <c r="E10" s="33">
        <v>146460.92000000001</v>
      </c>
      <c r="F10" s="33">
        <v>146460.92999999996</v>
      </c>
      <c r="G10" s="33">
        <v>146460.93000000005</v>
      </c>
      <c r="H10" s="33">
        <f t="shared" si="0"/>
        <v>146460.70999999996</v>
      </c>
      <c r="I10" s="187">
        <v>585843.49</v>
      </c>
      <c r="J10" s="175" t="s">
        <v>325</v>
      </c>
      <c r="K10" s="190" t="s">
        <v>128</v>
      </c>
    </row>
    <row r="11" spans="1:12" x14ac:dyDescent="0.2">
      <c r="A11" s="191" t="s">
        <v>306</v>
      </c>
      <c r="B11" s="180">
        <v>554032</v>
      </c>
      <c r="C11" s="80" t="s">
        <v>311</v>
      </c>
      <c r="D11" s="119"/>
      <c r="E11" s="33">
        <v>730464.24</v>
      </c>
      <c r="F11" s="33">
        <v>730464.24</v>
      </c>
      <c r="G11" s="33">
        <v>730464.24000000022</v>
      </c>
      <c r="H11" s="33">
        <f t="shared" si="0"/>
        <v>730464.23999999976</v>
      </c>
      <c r="I11" s="187">
        <v>2921856.96</v>
      </c>
      <c r="J11" s="175" t="s">
        <v>325</v>
      </c>
      <c r="K11" s="190" t="s">
        <v>128</v>
      </c>
    </row>
    <row r="12" spans="1:12" s="64" customFormat="1" x14ac:dyDescent="0.2">
      <c r="A12" s="65"/>
      <c r="B12" s="65">
        <v>543000</v>
      </c>
      <c r="C12" s="64" t="s">
        <v>312</v>
      </c>
      <c r="D12" s="192"/>
      <c r="E12" s="38">
        <v>2190.15</v>
      </c>
      <c r="F12" s="38">
        <v>0</v>
      </c>
      <c r="G12" s="38">
        <v>0</v>
      </c>
      <c r="H12" s="38">
        <f>I12-SUM(E12:G12)</f>
        <v>-2190.15</v>
      </c>
      <c r="I12" s="33">
        <v>0</v>
      </c>
      <c r="J12" s="121" t="s">
        <v>326</v>
      </c>
      <c r="K12" s="193" t="s">
        <v>128</v>
      </c>
    </row>
    <row r="13" spans="1:12" x14ac:dyDescent="0.2">
      <c r="B13" s="65"/>
      <c r="C13" s="173"/>
      <c r="D13" s="173"/>
      <c r="E13" s="33"/>
      <c r="F13" s="33"/>
      <c r="G13" s="33"/>
      <c r="H13" s="33"/>
      <c r="J13" s="121"/>
      <c r="L13" s="189"/>
    </row>
    <row r="14" spans="1:12" x14ac:dyDescent="0.2">
      <c r="B14" s="69" t="s">
        <v>257</v>
      </c>
      <c r="C14" s="64"/>
      <c r="D14" s="64"/>
      <c r="E14" s="33"/>
      <c r="F14" s="33"/>
      <c r="G14" s="33"/>
      <c r="H14" s="33"/>
      <c r="I14" s="187"/>
      <c r="K14" s="180"/>
    </row>
    <row r="15" spans="1:12" x14ac:dyDescent="0.2">
      <c r="B15" s="73">
        <v>301876</v>
      </c>
      <c r="C15" s="195" t="s">
        <v>313</v>
      </c>
      <c r="D15" s="64"/>
      <c r="E15" s="33">
        <v>-143172.94</v>
      </c>
      <c r="F15" s="33">
        <v>-9773.5199999999895</v>
      </c>
      <c r="G15" s="33">
        <v>-148926.37000000002</v>
      </c>
      <c r="H15" s="33">
        <f t="shared" ref="H15:H35" si="1">I15-SUM(E15:G15)</f>
        <v>-22098.959999999963</v>
      </c>
      <c r="I15" s="187">
        <v>-323971.78999999998</v>
      </c>
      <c r="J15" s="175" t="s">
        <v>327</v>
      </c>
      <c r="K15" s="190" t="s">
        <v>124</v>
      </c>
    </row>
    <row r="16" spans="1:12" ht="12" customHeight="1" x14ac:dyDescent="0.2">
      <c r="B16" s="98">
        <v>301938</v>
      </c>
      <c r="C16" s="80" t="s">
        <v>276</v>
      </c>
      <c r="D16" s="119"/>
      <c r="E16" s="33">
        <v>-260720.3</v>
      </c>
      <c r="F16" s="33">
        <v>-198495.64</v>
      </c>
      <c r="G16" s="33">
        <v>-451763.61000000004</v>
      </c>
      <c r="H16" s="33">
        <f t="shared" si="1"/>
        <v>-304385.89999999991</v>
      </c>
      <c r="I16" s="187">
        <v>-1215365.45</v>
      </c>
      <c r="J16" s="175" t="s">
        <v>327</v>
      </c>
      <c r="K16" s="190" t="s">
        <v>124</v>
      </c>
    </row>
    <row r="17" spans="2:12" x14ac:dyDescent="0.2">
      <c r="B17" s="180">
        <v>514401</v>
      </c>
      <c r="C17" s="80" t="s">
        <v>277</v>
      </c>
      <c r="D17" s="119"/>
      <c r="E17" s="33">
        <v>0</v>
      </c>
      <c r="F17" s="33">
        <v>0</v>
      </c>
      <c r="G17" s="33">
        <v>0</v>
      </c>
      <c r="H17" s="33">
        <f t="shared" si="1"/>
        <v>0</v>
      </c>
      <c r="I17" s="187">
        <v>0</v>
      </c>
      <c r="J17" s="188" t="s">
        <v>8</v>
      </c>
      <c r="K17" s="190" t="s">
        <v>128</v>
      </c>
    </row>
    <row r="18" spans="2:12" x14ac:dyDescent="0.2">
      <c r="B18" s="180">
        <v>545266</v>
      </c>
      <c r="C18" s="80" t="s">
        <v>278</v>
      </c>
      <c r="D18" s="119"/>
      <c r="E18" s="33">
        <v>105925.83</v>
      </c>
      <c r="F18" s="33">
        <v>0</v>
      </c>
      <c r="G18" s="33">
        <v>172.99000000000524</v>
      </c>
      <c r="H18" s="33">
        <f t="shared" si="1"/>
        <v>0</v>
      </c>
      <c r="I18" s="187">
        <v>106098.82</v>
      </c>
      <c r="J18" s="175" t="s">
        <v>328</v>
      </c>
      <c r="K18" s="190" t="s">
        <v>128</v>
      </c>
    </row>
    <row r="19" spans="2:12" x14ac:dyDescent="0.2">
      <c r="B19" s="180">
        <v>545267</v>
      </c>
      <c r="C19" s="80" t="s">
        <v>279</v>
      </c>
      <c r="D19" s="119"/>
      <c r="E19" s="33">
        <v>83838.320000000007</v>
      </c>
      <c r="F19" s="33">
        <v>0</v>
      </c>
      <c r="G19" s="33">
        <v>0</v>
      </c>
      <c r="H19" s="33">
        <f t="shared" si="1"/>
        <v>1279673.43</v>
      </c>
      <c r="I19" s="187">
        <v>1363511.75</v>
      </c>
      <c r="J19" s="175" t="s">
        <v>328</v>
      </c>
      <c r="K19" s="190" t="s">
        <v>128</v>
      </c>
    </row>
    <row r="20" spans="2:12" x14ac:dyDescent="0.2">
      <c r="B20" s="180">
        <v>545268</v>
      </c>
      <c r="C20" s="80" t="s">
        <v>280</v>
      </c>
      <c r="D20" s="119"/>
      <c r="E20" s="33">
        <v>174411.22</v>
      </c>
      <c r="F20" s="33">
        <v>170256.29</v>
      </c>
      <c r="G20" s="33">
        <v>278333.53000000003</v>
      </c>
      <c r="H20" s="33">
        <f t="shared" si="1"/>
        <v>45433.189999999944</v>
      </c>
      <c r="I20" s="187">
        <v>668434.23</v>
      </c>
      <c r="J20" s="175" t="s">
        <v>328</v>
      </c>
      <c r="K20" s="190" t="s">
        <v>128</v>
      </c>
    </row>
    <row r="21" spans="2:12" x14ac:dyDescent="0.2">
      <c r="B21" s="180">
        <v>554000</v>
      </c>
      <c r="C21" s="80" t="s">
        <v>281</v>
      </c>
      <c r="D21" s="119"/>
      <c r="E21" s="33">
        <v>-212868.19</v>
      </c>
      <c r="F21" s="33">
        <v>-8484.7099999999919</v>
      </c>
      <c r="G21" s="33">
        <v>-472246.81999999995</v>
      </c>
      <c r="H21" s="33">
        <f t="shared" si="1"/>
        <v>-246306.11</v>
      </c>
      <c r="I21" s="187">
        <v>-939905.83</v>
      </c>
      <c r="J21" s="188" t="s">
        <v>172</v>
      </c>
      <c r="K21" s="190" t="s">
        <v>128</v>
      </c>
    </row>
    <row r="22" spans="2:12" x14ac:dyDescent="0.2">
      <c r="B22" s="180">
        <v>554100</v>
      </c>
      <c r="C22" s="80" t="s">
        <v>282</v>
      </c>
      <c r="D22" s="119"/>
      <c r="E22" s="33">
        <v>10712.66</v>
      </c>
      <c r="F22" s="33">
        <v>0</v>
      </c>
      <c r="G22" s="33">
        <v>21678.400000000001</v>
      </c>
      <c r="H22" s="33">
        <f t="shared" si="1"/>
        <v>55643.86</v>
      </c>
      <c r="I22" s="187">
        <v>88034.92</v>
      </c>
      <c r="J22" s="188" t="s">
        <v>172</v>
      </c>
      <c r="K22" s="190" t="s">
        <v>128</v>
      </c>
    </row>
    <row r="23" spans="2:12" x14ac:dyDescent="0.2">
      <c r="B23" s="180">
        <v>507900</v>
      </c>
      <c r="C23" s="80" t="s">
        <v>276</v>
      </c>
      <c r="D23" s="119"/>
      <c r="E23" s="33">
        <v>0</v>
      </c>
      <c r="F23" s="33">
        <v>0</v>
      </c>
      <c r="G23" s="33">
        <v>0</v>
      </c>
      <c r="H23" s="33">
        <f t="shared" si="1"/>
        <v>0</v>
      </c>
      <c r="I23" s="187">
        <v>0</v>
      </c>
      <c r="J23" s="175" t="s">
        <v>329</v>
      </c>
      <c r="K23" s="190" t="s">
        <v>128</v>
      </c>
      <c r="L23" s="189"/>
    </row>
    <row r="24" spans="2:12" x14ac:dyDescent="0.2">
      <c r="B24" s="65">
        <v>507901</v>
      </c>
      <c r="C24" s="176" t="s">
        <v>283</v>
      </c>
      <c r="D24" s="119"/>
      <c r="E24" s="33">
        <v>0</v>
      </c>
      <c r="F24" s="33">
        <v>0</v>
      </c>
      <c r="G24" s="33">
        <v>0</v>
      </c>
      <c r="H24" s="33">
        <f t="shared" si="1"/>
        <v>0</v>
      </c>
      <c r="I24" s="187">
        <v>0</v>
      </c>
      <c r="J24" s="175" t="s">
        <v>329</v>
      </c>
      <c r="K24" s="190" t="s">
        <v>128</v>
      </c>
    </row>
    <row r="25" spans="2:12" x14ac:dyDescent="0.2">
      <c r="B25" s="180">
        <v>364105</v>
      </c>
      <c r="C25" s="196" t="s">
        <v>284</v>
      </c>
      <c r="D25" s="119"/>
      <c r="E25" s="33">
        <v>0</v>
      </c>
      <c r="F25" s="33">
        <v>0</v>
      </c>
      <c r="G25" s="33">
        <v>0</v>
      </c>
      <c r="H25" s="33">
        <f t="shared" si="1"/>
        <v>0</v>
      </c>
      <c r="I25" s="187">
        <v>0</v>
      </c>
      <c r="J25" s="175" t="s">
        <v>330</v>
      </c>
      <c r="K25" s="190" t="s">
        <v>128</v>
      </c>
    </row>
    <row r="26" spans="2:12" x14ac:dyDescent="0.2">
      <c r="B26" s="197">
        <v>516900</v>
      </c>
      <c r="C26" s="198" t="s">
        <v>314</v>
      </c>
      <c r="D26" s="119"/>
      <c r="E26" s="33">
        <v>304.95</v>
      </c>
      <c r="F26" s="33">
        <v>0</v>
      </c>
      <c r="G26" s="33">
        <v>0</v>
      </c>
      <c r="H26" s="33">
        <f t="shared" si="1"/>
        <v>0</v>
      </c>
      <c r="I26" s="199">
        <v>304.95</v>
      </c>
      <c r="J26" s="121" t="s">
        <v>331</v>
      </c>
      <c r="K26" s="190" t="s">
        <v>128</v>
      </c>
      <c r="L26" s="200" t="s">
        <v>315</v>
      </c>
    </row>
    <row r="27" spans="2:12" x14ac:dyDescent="0.2">
      <c r="B27" s="197">
        <v>530045</v>
      </c>
      <c r="C27" s="201" t="s">
        <v>316</v>
      </c>
      <c r="D27" s="119"/>
      <c r="E27" s="33">
        <v>34416.85</v>
      </c>
      <c r="F27" s="33">
        <v>0</v>
      </c>
      <c r="G27" s="33">
        <v>0</v>
      </c>
      <c r="H27" s="33">
        <f t="shared" si="1"/>
        <v>0</v>
      </c>
      <c r="I27" s="199">
        <v>34416.85</v>
      </c>
      <c r="J27" s="121" t="s">
        <v>331</v>
      </c>
      <c r="K27" s="190" t="s">
        <v>128</v>
      </c>
      <c r="L27" s="200" t="s">
        <v>315</v>
      </c>
    </row>
    <row r="28" spans="2:12" x14ac:dyDescent="0.2">
      <c r="B28" s="197">
        <v>530070</v>
      </c>
      <c r="C28" s="201" t="s">
        <v>295</v>
      </c>
      <c r="D28" s="119"/>
      <c r="E28" s="33">
        <v>2854</v>
      </c>
      <c r="F28" s="33">
        <v>0</v>
      </c>
      <c r="G28" s="33">
        <v>0</v>
      </c>
      <c r="H28" s="33">
        <f t="shared" si="1"/>
        <v>0</v>
      </c>
      <c r="I28" s="199">
        <v>2854</v>
      </c>
      <c r="J28" s="121" t="s">
        <v>331</v>
      </c>
      <c r="K28" s="190" t="s">
        <v>128</v>
      </c>
      <c r="L28" s="200" t="s">
        <v>315</v>
      </c>
    </row>
    <row r="29" spans="2:12" x14ac:dyDescent="0.2">
      <c r="B29" s="197">
        <v>530152</v>
      </c>
      <c r="C29" s="198" t="s">
        <v>317</v>
      </c>
      <c r="D29" s="119"/>
      <c r="E29" s="33">
        <v>-30965</v>
      </c>
      <c r="F29" s="33">
        <v>0</v>
      </c>
      <c r="G29" s="33">
        <v>0</v>
      </c>
      <c r="H29" s="33">
        <f t="shared" si="1"/>
        <v>0</v>
      </c>
      <c r="I29" s="199">
        <v>-30965</v>
      </c>
      <c r="J29" s="175" t="s">
        <v>331</v>
      </c>
      <c r="K29" s="190" t="s">
        <v>128</v>
      </c>
      <c r="L29" s="200" t="s">
        <v>315</v>
      </c>
    </row>
    <row r="30" spans="2:12" x14ac:dyDescent="0.2">
      <c r="B30" s="180"/>
      <c r="C30" s="196"/>
      <c r="D30" s="119"/>
      <c r="E30" s="119"/>
      <c r="F30" s="33"/>
      <c r="G30" s="33"/>
      <c r="H30" s="33"/>
      <c r="I30" s="187"/>
      <c r="J30" s="175"/>
    </row>
    <row r="31" spans="2:12" x14ac:dyDescent="0.2">
      <c r="B31" s="186"/>
      <c r="C31" s="122" t="s">
        <v>285</v>
      </c>
      <c r="D31" s="119"/>
      <c r="E31" s="33">
        <v>35393.75</v>
      </c>
      <c r="F31" s="33">
        <v>11722.04</v>
      </c>
      <c r="G31" s="33">
        <v>39059.980000000003</v>
      </c>
      <c r="H31" s="33">
        <f t="shared" si="1"/>
        <v>83298.080000000002</v>
      </c>
      <c r="I31" s="187">
        <v>169473.85</v>
      </c>
      <c r="J31" s="188" t="s">
        <v>9</v>
      </c>
      <c r="K31" s="180" t="s">
        <v>128</v>
      </c>
    </row>
    <row r="32" spans="2:12" x14ac:dyDescent="0.2">
      <c r="B32" s="186"/>
      <c r="C32" s="171" t="s">
        <v>286</v>
      </c>
      <c r="D32" s="119"/>
      <c r="E32" s="33">
        <v>89475.16</v>
      </c>
      <c r="F32" s="33">
        <v>61331.969999999972</v>
      </c>
      <c r="G32" s="33">
        <v>1080438.1599999999</v>
      </c>
      <c r="H32" s="33">
        <f t="shared" si="1"/>
        <v>73774.670000000391</v>
      </c>
      <c r="I32" s="187">
        <v>1305019.9600000002</v>
      </c>
      <c r="J32" s="188" t="s">
        <v>9</v>
      </c>
      <c r="K32" s="190" t="s">
        <v>128</v>
      </c>
    </row>
    <row r="33" spans="2:15" x14ac:dyDescent="0.2">
      <c r="B33" s="186"/>
      <c r="C33" s="171" t="s">
        <v>287</v>
      </c>
      <c r="D33" s="119"/>
      <c r="E33" s="33">
        <v>143178.79000000027</v>
      </c>
      <c r="F33" s="33">
        <v>-238660.94000000029</v>
      </c>
      <c r="G33" s="33">
        <v>5575569.5099999998</v>
      </c>
      <c r="H33" s="33">
        <f t="shared" si="1"/>
        <v>-454261.92000000086</v>
      </c>
      <c r="I33" s="187">
        <v>5025825.4399999985</v>
      </c>
      <c r="J33" s="188" t="s">
        <v>9</v>
      </c>
      <c r="K33" s="190" t="s">
        <v>128</v>
      </c>
    </row>
    <row r="34" spans="2:15" x14ac:dyDescent="0.2">
      <c r="B34" s="186"/>
      <c r="C34" s="171" t="s">
        <v>288</v>
      </c>
      <c r="D34" s="119"/>
      <c r="E34" s="33">
        <v>20452.150000000001</v>
      </c>
      <c r="F34" s="33">
        <v>11354.39</v>
      </c>
      <c r="G34" s="33">
        <v>11572.720000000001</v>
      </c>
      <c r="H34" s="33">
        <f t="shared" si="1"/>
        <v>11936.400000000001</v>
      </c>
      <c r="I34" s="187">
        <v>55315.66</v>
      </c>
      <c r="J34" s="188" t="s">
        <v>9</v>
      </c>
      <c r="K34" s="190" t="s">
        <v>128</v>
      </c>
    </row>
    <row r="35" spans="2:15" x14ac:dyDescent="0.2">
      <c r="B35" s="186"/>
      <c r="C35" s="171" t="s">
        <v>289</v>
      </c>
      <c r="D35" s="119"/>
      <c r="E35" s="33">
        <v>262870.12</v>
      </c>
      <c r="F35" s="33">
        <v>294400.74</v>
      </c>
      <c r="G35" s="33">
        <v>456409.08000000007</v>
      </c>
      <c r="H35" s="33">
        <f t="shared" si="1"/>
        <v>373280.27999999991</v>
      </c>
      <c r="I35" s="202">
        <v>1386960.22</v>
      </c>
      <c r="J35" s="188" t="s">
        <v>9</v>
      </c>
      <c r="K35" s="190" t="s">
        <v>128</v>
      </c>
    </row>
    <row r="36" spans="2:15" x14ac:dyDescent="0.2">
      <c r="B36" s="186"/>
      <c r="C36" s="171"/>
      <c r="D36" s="119"/>
      <c r="E36" s="33"/>
      <c r="F36" s="33"/>
      <c r="G36" s="33"/>
      <c r="H36" s="33"/>
      <c r="I36" s="187"/>
    </row>
    <row r="37" spans="2:15" x14ac:dyDescent="0.2">
      <c r="B37" s="180"/>
      <c r="C37" s="171"/>
      <c r="D37" s="119"/>
      <c r="E37" s="119"/>
      <c r="F37" s="33"/>
      <c r="G37" s="33"/>
      <c r="H37" s="33"/>
      <c r="I37" s="187"/>
      <c r="J37" s="123"/>
    </row>
    <row r="38" spans="2:15" x14ac:dyDescent="0.2">
      <c r="B38" s="186"/>
      <c r="C38" s="80"/>
      <c r="D38" s="119"/>
      <c r="E38" s="119"/>
      <c r="F38" s="33"/>
      <c r="G38" s="33"/>
      <c r="H38" s="33"/>
      <c r="I38" s="187"/>
      <c r="J38" s="120"/>
    </row>
    <row r="39" spans="2:15" ht="10.5" customHeight="1" x14ac:dyDescent="0.2">
      <c r="B39" s="69" t="s">
        <v>250</v>
      </c>
      <c r="C39" s="64"/>
      <c r="D39" s="64"/>
      <c r="E39" s="203">
        <f>SUM(E15:E36)-SUM(E5:E12)</f>
        <v>8075458.1599999992</v>
      </c>
      <c r="F39" s="203">
        <f>SUM(F15:F36)-SUM(F5:F12)</f>
        <v>7733535.6000000006</v>
      </c>
      <c r="G39" s="203">
        <f>SUM(G15:G36)-SUM(G5:G12)</f>
        <v>14301087.09</v>
      </c>
      <c r="H39" s="203">
        <f>SUM(H15:H36)-SUM(H5:H12)</f>
        <v>-13579564.409999996</v>
      </c>
      <c r="I39" s="203">
        <f>SUM(I15:I36)-SUM(I5:I12)</f>
        <v>16530516.439999998</v>
      </c>
      <c r="L39" s="189"/>
    </row>
    <row r="40" spans="2:15" x14ac:dyDescent="0.2">
      <c r="B40" s="64"/>
      <c r="C40" s="64"/>
      <c r="D40" s="64"/>
      <c r="E40" s="33"/>
      <c r="F40" s="33"/>
      <c r="G40" s="33"/>
      <c r="H40" s="33"/>
      <c r="I40" s="187"/>
      <c r="L40" s="189"/>
    </row>
    <row r="41" spans="2:15" x14ac:dyDescent="0.2">
      <c r="B41" s="69" t="s">
        <v>271</v>
      </c>
      <c r="C41" s="64"/>
      <c r="D41" s="64"/>
      <c r="E41" s="77">
        <f>+E39+E2</f>
        <v>1440379.5299999993</v>
      </c>
      <c r="F41" s="77">
        <f>+F39+F2</f>
        <v>-1416336.049999998</v>
      </c>
      <c r="G41" s="77">
        <f>ROUND(+G39+G2,2)</f>
        <v>4475976.59</v>
      </c>
      <c r="H41" s="77">
        <f>ROUND(+H39+H2,2)</f>
        <v>4479652.55</v>
      </c>
      <c r="I41" s="204">
        <f>+I39+I2</f>
        <v>8979672.6199999973</v>
      </c>
      <c r="L41" s="189"/>
    </row>
    <row r="42" spans="2:15" x14ac:dyDescent="0.2">
      <c r="B42" s="95"/>
      <c r="E42" s="33"/>
      <c r="F42" s="33"/>
      <c r="G42" s="33"/>
      <c r="H42" s="38"/>
      <c r="I42" s="187"/>
    </row>
    <row r="43" spans="2:15" x14ac:dyDescent="0.2">
      <c r="B43" s="78" t="s">
        <v>252</v>
      </c>
      <c r="E43" s="173"/>
      <c r="F43" s="173"/>
      <c r="G43" s="173"/>
      <c r="H43" s="173"/>
      <c r="I43" s="187"/>
    </row>
    <row r="44" spans="2:15" x14ac:dyDescent="0.2">
      <c r="B44" s="81" t="s">
        <v>69</v>
      </c>
      <c r="D44" s="205"/>
      <c r="E44" s="33">
        <v>329955.46999999997</v>
      </c>
      <c r="F44" s="33">
        <v>269477.09000000008</v>
      </c>
      <c r="G44" s="33">
        <v>532986.37999999989</v>
      </c>
      <c r="H44" s="33">
        <f t="shared" ref="H44:H56" si="2">I44-SUM(E44:G44)</f>
        <v>368291.79000000004</v>
      </c>
      <c r="I44" s="194">
        <v>1500710.73</v>
      </c>
      <c r="K44" s="206" t="s">
        <v>43</v>
      </c>
      <c r="N44" s="205"/>
      <c r="O44" s="189"/>
    </row>
    <row r="45" spans="2:15" x14ac:dyDescent="0.2">
      <c r="B45" s="81" t="s">
        <v>71</v>
      </c>
      <c r="D45" s="205"/>
      <c r="E45" s="33">
        <v>-267457.74</v>
      </c>
      <c r="F45" s="33">
        <v>-253849.59000000003</v>
      </c>
      <c r="G45" s="33">
        <v>-470835.22000000003</v>
      </c>
      <c r="H45" s="33">
        <f t="shared" si="2"/>
        <v>-380111.19999999995</v>
      </c>
      <c r="I45" s="194">
        <v>-1372253.75</v>
      </c>
      <c r="K45" s="206"/>
      <c r="O45" s="189"/>
    </row>
    <row r="46" spans="2:15" x14ac:dyDescent="0.2">
      <c r="B46" s="81" t="s">
        <v>72</v>
      </c>
      <c r="D46" s="205"/>
      <c r="E46" s="33">
        <v>0</v>
      </c>
      <c r="F46" s="33">
        <v>0</v>
      </c>
      <c r="G46" s="33">
        <v>0</v>
      </c>
      <c r="H46" s="33">
        <f t="shared" si="2"/>
        <v>0</v>
      </c>
      <c r="I46" s="194">
        <v>0</v>
      </c>
      <c r="K46" s="206"/>
      <c r="N46" s="205"/>
      <c r="O46" s="189"/>
    </row>
    <row r="47" spans="2:15" x14ac:dyDescent="0.2">
      <c r="B47" s="81" t="s">
        <v>73</v>
      </c>
      <c r="D47" s="205"/>
      <c r="E47" s="33">
        <v>-23607.919999999998</v>
      </c>
      <c r="F47" s="33">
        <v>-17040.050000000003</v>
      </c>
      <c r="G47" s="33">
        <v>-17111.269999999997</v>
      </c>
      <c r="H47" s="33">
        <f t="shared" si="2"/>
        <v>-21456.260000000002</v>
      </c>
      <c r="I47" s="194">
        <v>-79215.5</v>
      </c>
      <c r="K47" s="206"/>
      <c r="N47" s="205"/>
      <c r="O47" s="189"/>
    </row>
    <row r="48" spans="2:15" x14ac:dyDescent="0.2">
      <c r="B48" s="81" t="s">
        <v>74</v>
      </c>
      <c r="D48" s="205"/>
      <c r="E48" s="33">
        <v>138571.79</v>
      </c>
      <c r="F48" s="33">
        <v>3336.0899999999965</v>
      </c>
      <c r="G48" s="33">
        <v>128424.14000000001</v>
      </c>
      <c r="H48" s="33">
        <f t="shared" si="2"/>
        <v>4681.4899999999907</v>
      </c>
      <c r="I48" s="194">
        <v>275013.51</v>
      </c>
      <c r="K48" s="206"/>
      <c r="N48" s="205"/>
      <c r="O48" s="189"/>
    </row>
    <row r="49" spans="2:15" x14ac:dyDescent="0.2">
      <c r="B49" s="81" t="s">
        <v>79</v>
      </c>
      <c r="D49" s="205"/>
      <c r="E49" s="33">
        <v>-505317.93</v>
      </c>
      <c r="F49" s="33">
        <v>591065.36</v>
      </c>
      <c r="G49" s="33">
        <v>924394.01</v>
      </c>
      <c r="H49" s="33">
        <f t="shared" si="2"/>
        <v>-1738519.45</v>
      </c>
      <c r="I49" s="194">
        <v>-728378.01</v>
      </c>
      <c r="K49" s="206"/>
      <c r="O49" s="189"/>
    </row>
    <row r="50" spans="2:15" x14ac:dyDescent="0.2">
      <c r="B50" s="81" t="s">
        <v>80</v>
      </c>
      <c r="D50" s="205"/>
      <c r="E50" s="33">
        <v>212868.19</v>
      </c>
      <c r="F50" s="33">
        <v>8484.7099999999919</v>
      </c>
      <c r="G50" s="33">
        <v>472246.81999999995</v>
      </c>
      <c r="H50" s="33">
        <f t="shared" si="2"/>
        <v>246306.11</v>
      </c>
      <c r="I50" s="194">
        <v>939905.83</v>
      </c>
      <c r="K50" s="206"/>
      <c r="O50" s="189"/>
    </row>
    <row r="51" spans="2:15" x14ac:dyDescent="0.2">
      <c r="B51" s="81" t="s">
        <v>81</v>
      </c>
      <c r="D51" s="205"/>
      <c r="E51" s="33">
        <v>-10712.66</v>
      </c>
      <c r="F51" s="33">
        <v>0</v>
      </c>
      <c r="G51" s="33">
        <v>-21678.400000000001</v>
      </c>
      <c r="H51" s="33">
        <f t="shared" si="2"/>
        <v>-55643.86</v>
      </c>
      <c r="I51" s="194">
        <v>-88034.92</v>
      </c>
      <c r="K51" s="206"/>
      <c r="M51" s="189"/>
      <c r="O51" s="189"/>
    </row>
    <row r="52" spans="2:15" x14ac:dyDescent="0.2">
      <c r="B52" s="81" t="s">
        <v>83</v>
      </c>
      <c r="D52" s="205"/>
      <c r="E52" s="33">
        <v>-475802.08</v>
      </c>
      <c r="F52" s="33">
        <v>-634658.24</v>
      </c>
      <c r="G52" s="33">
        <v>-441755.04000000004</v>
      </c>
      <c r="H52" s="33">
        <f t="shared" si="2"/>
        <v>-835683.1399999999</v>
      </c>
      <c r="I52" s="194">
        <v>-2387898.5</v>
      </c>
      <c r="K52" s="206"/>
      <c r="O52" s="189"/>
    </row>
    <row r="53" spans="2:15" x14ac:dyDescent="0.2">
      <c r="B53" s="81" t="s">
        <v>84</v>
      </c>
      <c r="D53" s="205"/>
      <c r="E53" s="33">
        <v>141506.12</v>
      </c>
      <c r="F53" s="33">
        <v>1782737.79</v>
      </c>
      <c r="G53" s="33">
        <v>1873369.83</v>
      </c>
      <c r="H53" s="33">
        <f t="shared" si="2"/>
        <v>-544982.11000000034</v>
      </c>
      <c r="I53" s="194">
        <v>3252631.63</v>
      </c>
      <c r="K53" s="206"/>
      <c r="O53" s="189"/>
    </row>
    <row r="54" spans="2:15" x14ac:dyDescent="0.2">
      <c r="B54" s="81" t="s">
        <v>85</v>
      </c>
      <c r="D54" s="205"/>
      <c r="E54" s="33">
        <v>-12402.36</v>
      </c>
      <c r="F54" s="33">
        <v>-6997.5799999999981</v>
      </c>
      <c r="G54" s="33">
        <v>-1052101.76</v>
      </c>
      <c r="H54" s="33">
        <f t="shared" si="2"/>
        <v>-40591.010000000009</v>
      </c>
      <c r="I54" s="194">
        <v>-1112092.71</v>
      </c>
      <c r="K54" s="206"/>
      <c r="O54" s="189"/>
    </row>
    <row r="55" spans="2:15" x14ac:dyDescent="0.2">
      <c r="B55" s="81" t="s">
        <v>86</v>
      </c>
      <c r="D55" s="205"/>
      <c r="E55" s="33">
        <v>-295938.53000000003</v>
      </c>
      <c r="F55" s="33">
        <v>-267398.01</v>
      </c>
      <c r="G55" s="33">
        <v>-375642.72</v>
      </c>
      <c r="H55" s="33">
        <f t="shared" si="2"/>
        <v>-300610.14999999991</v>
      </c>
      <c r="I55" s="194">
        <v>-1239589.4099999999</v>
      </c>
      <c r="K55" s="206"/>
      <c r="M55" s="50"/>
      <c r="O55" s="189"/>
    </row>
    <row r="56" spans="2:15" x14ac:dyDescent="0.2">
      <c r="B56" s="81" t="s">
        <v>87</v>
      </c>
      <c r="D56" s="205"/>
      <c r="E56" s="33">
        <v>-672041.88</v>
      </c>
      <c r="F56" s="33">
        <v>-58821.520000000019</v>
      </c>
      <c r="G56" s="33">
        <v>-6028273.3599999994</v>
      </c>
      <c r="H56" s="33">
        <f t="shared" si="2"/>
        <v>-1181334.7599999998</v>
      </c>
      <c r="I56" s="194">
        <v>-7940471.5199999996</v>
      </c>
      <c r="K56" s="206"/>
      <c r="O56" s="189"/>
    </row>
    <row r="57" spans="2:15" x14ac:dyDescent="0.2">
      <c r="B57" s="81"/>
      <c r="D57" s="205"/>
      <c r="E57" s="119"/>
      <c r="F57" s="33"/>
      <c r="G57" s="33"/>
      <c r="H57" s="33"/>
      <c r="J57" s="207"/>
      <c r="K57" s="208"/>
      <c r="O57" s="189"/>
    </row>
    <row r="58" spans="2:15" x14ac:dyDescent="0.2">
      <c r="B58" s="83" t="s">
        <v>134</v>
      </c>
      <c r="E58" s="40">
        <f>SUM(E44:E56)</f>
        <v>-1440379.53</v>
      </c>
      <c r="F58" s="40">
        <f>SUM(F44:F56)</f>
        <v>1416336.05</v>
      </c>
      <c r="G58" s="40">
        <f>SUM(G44:G56)</f>
        <v>-4475976.59</v>
      </c>
      <c r="H58" s="40">
        <f>SUM(H44:H56)</f>
        <v>-4479652.5500000007</v>
      </c>
      <c r="I58" s="203">
        <f>SUM(I44:I56)</f>
        <v>-8979672.6199999992</v>
      </c>
      <c r="J58" s="207"/>
      <c r="K58" s="208"/>
      <c r="L58" s="189"/>
      <c r="O58" s="189"/>
    </row>
    <row r="59" spans="2:15" x14ac:dyDescent="0.2">
      <c r="B59" s="171"/>
      <c r="E59" s="205"/>
      <c r="F59" s="205"/>
      <c r="G59" s="205"/>
      <c r="H59" s="205"/>
      <c r="L59" s="205"/>
      <c r="O59" s="189"/>
    </row>
    <row r="60" spans="2:15" ht="12" thickBot="1" x14ac:dyDescent="0.25">
      <c r="B60" s="209" t="s">
        <v>253</v>
      </c>
      <c r="C60" s="84"/>
      <c r="D60" s="84"/>
      <c r="E60" s="124">
        <f>+E41+E58</f>
        <v>0</v>
      </c>
      <c r="F60" s="124">
        <f>+F41+F58</f>
        <v>2.0954757928848267E-9</v>
      </c>
      <c r="G60" s="124">
        <f>+G41+G58</f>
        <v>0</v>
      </c>
      <c r="H60" s="124">
        <f>+H41+H58</f>
        <v>0</v>
      </c>
      <c r="I60" s="210">
        <f>+I41+I58</f>
        <v>0</v>
      </c>
      <c r="J60" s="129"/>
      <c r="O60" s="189"/>
    </row>
    <row r="61" spans="2:15" ht="12" thickTop="1" x14ac:dyDescent="0.2">
      <c r="E61" s="211"/>
      <c r="G61" s="212"/>
      <c r="H61" s="212"/>
      <c r="O61" s="189"/>
    </row>
    <row r="62" spans="2:15" x14ac:dyDescent="0.2">
      <c r="E62" s="211"/>
      <c r="H62" s="213" t="s">
        <v>296</v>
      </c>
      <c r="I62" s="194">
        <f>-SUM(I44:I56)</f>
        <v>8979672.6199999992</v>
      </c>
    </row>
    <row r="63" spans="2:15" x14ac:dyDescent="0.2">
      <c r="H63" s="213" t="s">
        <v>54</v>
      </c>
      <c r="I63" s="187">
        <v>1329336.3799999999</v>
      </c>
      <c r="J63" s="190" t="s">
        <v>290</v>
      </c>
    </row>
    <row r="64" spans="2:15" x14ac:dyDescent="0.2">
      <c r="H64" s="117" t="s">
        <v>75</v>
      </c>
      <c r="I64" s="214">
        <v>-20869978.920000002</v>
      </c>
    </row>
    <row r="65" spans="2:10" x14ac:dyDescent="0.2">
      <c r="E65" s="211"/>
      <c r="I65" s="194">
        <f>SUM(I62:I64)</f>
        <v>-10560969.920000002</v>
      </c>
    </row>
    <row r="66" spans="2:10" x14ac:dyDescent="0.2">
      <c r="E66" s="211"/>
    </row>
    <row r="67" spans="2:10" x14ac:dyDescent="0.2">
      <c r="E67" s="211"/>
    </row>
    <row r="68" spans="2:10" x14ac:dyDescent="0.2">
      <c r="E68" s="211"/>
    </row>
    <row r="69" spans="2:10" x14ac:dyDescent="0.2">
      <c r="E69" s="125"/>
    </row>
    <row r="70" spans="2:10" x14ac:dyDescent="0.2">
      <c r="E70" s="125"/>
    </row>
    <row r="71" spans="2:10" x14ac:dyDescent="0.2">
      <c r="E71" s="125"/>
    </row>
    <row r="72" spans="2:10" x14ac:dyDescent="0.2">
      <c r="E72" s="211"/>
    </row>
    <row r="73" spans="2:10" x14ac:dyDescent="0.2">
      <c r="E73" s="211"/>
    </row>
    <row r="74" spans="2:10" x14ac:dyDescent="0.2">
      <c r="B74" s="186"/>
      <c r="E74" s="211"/>
      <c r="F74" s="186"/>
      <c r="G74" s="186"/>
      <c r="H74" s="186"/>
      <c r="J74" s="190"/>
    </row>
    <row r="75" spans="2:10" x14ac:dyDescent="0.2">
      <c r="B75" s="186"/>
      <c r="E75" s="211"/>
      <c r="F75" s="186"/>
      <c r="G75" s="186"/>
      <c r="H75" s="186"/>
      <c r="J75" s="190"/>
    </row>
    <row r="76" spans="2:10" x14ac:dyDescent="0.2">
      <c r="B76" s="186"/>
      <c r="E76" s="211"/>
      <c r="F76" s="186"/>
      <c r="G76" s="186"/>
      <c r="H76" s="186"/>
      <c r="J76" s="190"/>
    </row>
    <row r="77" spans="2:10" x14ac:dyDescent="0.2">
      <c r="B77" s="186"/>
      <c r="E77" s="211"/>
      <c r="F77" s="186"/>
      <c r="G77" s="186"/>
      <c r="H77" s="186"/>
      <c r="J77" s="190"/>
    </row>
    <row r="78" spans="2:10" x14ac:dyDescent="0.2">
      <c r="B78" s="186"/>
      <c r="E78" s="211"/>
      <c r="F78" s="186"/>
      <c r="G78" s="186"/>
      <c r="H78" s="186"/>
      <c r="J78" s="190"/>
    </row>
    <row r="79" spans="2:10" x14ac:dyDescent="0.2">
      <c r="B79" s="186"/>
      <c r="E79" s="211"/>
      <c r="F79" s="186"/>
      <c r="G79" s="186"/>
      <c r="H79" s="186"/>
      <c r="J79" s="190"/>
    </row>
    <row r="80" spans="2:10" x14ac:dyDescent="0.2">
      <c r="B80" s="186"/>
      <c r="E80" s="211"/>
      <c r="F80" s="186"/>
      <c r="G80" s="186"/>
      <c r="H80" s="186"/>
      <c r="J80" s="190"/>
    </row>
    <row r="81" spans="2:10" x14ac:dyDescent="0.2">
      <c r="B81" s="186"/>
      <c r="E81" s="211"/>
      <c r="F81" s="186"/>
      <c r="G81" s="186"/>
      <c r="H81" s="186"/>
      <c r="J81" s="190"/>
    </row>
    <row r="82" spans="2:10" x14ac:dyDescent="0.2">
      <c r="B82" s="186"/>
      <c r="E82" s="211"/>
      <c r="F82" s="186"/>
      <c r="G82" s="186"/>
      <c r="H82" s="186"/>
      <c r="J82" s="190"/>
    </row>
    <row r="83" spans="2:10" x14ac:dyDescent="0.2">
      <c r="B83" s="186"/>
      <c r="E83" s="211"/>
      <c r="F83" s="186"/>
      <c r="G83" s="186"/>
      <c r="H83" s="186"/>
      <c r="J83" s="190"/>
    </row>
    <row r="84" spans="2:10" x14ac:dyDescent="0.2">
      <c r="B84" s="186"/>
      <c r="E84" s="211"/>
      <c r="F84" s="186"/>
      <c r="G84" s="186"/>
      <c r="H84" s="186"/>
      <c r="J84" s="190"/>
    </row>
    <row r="85" spans="2:10" x14ac:dyDescent="0.2">
      <c r="B85" s="186"/>
      <c r="E85" s="211"/>
      <c r="F85" s="186"/>
      <c r="G85" s="186"/>
      <c r="H85" s="186"/>
      <c r="J85" s="190"/>
    </row>
    <row r="86" spans="2:10" x14ac:dyDescent="0.2">
      <c r="B86" s="186"/>
      <c r="E86" s="211"/>
      <c r="F86" s="186"/>
      <c r="G86" s="186"/>
      <c r="H86" s="186"/>
      <c r="J86" s="190"/>
    </row>
    <row r="87" spans="2:10" x14ac:dyDescent="0.2">
      <c r="B87" s="186"/>
      <c r="E87" s="211"/>
      <c r="F87" s="186"/>
      <c r="G87" s="186"/>
      <c r="H87" s="186"/>
      <c r="J87" s="190"/>
    </row>
    <row r="88" spans="2:10" x14ac:dyDescent="0.2">
      <c r="B88" s="186"/>
      <c r="E88" s="211"/>
      <c r="F88" s="186"/>
      <c r="G88" s="186"/>
      <c r="H88" s="186"/>
      <c r="J88" s="190"/>
    </row>
    <row r="89" spans="2:10" x14ac:dyDescent="0.2">
      <c r="B89" s="186"/>
      <c r="E89" s="211"/>
      <c r="F89" s="186"/>
      <c r="G89" s="186"/>
      <c r="H89" s="186"/>
      <c r="J89" s="190"/>
    </row>
    <row r="90" spans="2:10" x14ac:dyDescent="0.2">
      <c r="B90" s="186"/>
      <c r="E90" s="211"/>
      <c r="F90" s="186"/>
      <c r="G90" s="186"/>
      <c r="H90" s="186"/>
      <c r="J90" s="190"/>
    </row>
    <row r="91" spans="2:10" x14ac:dyDescent="0.2">
      <c r="B91" s="186"/>
      <c r="E91" s="211"/>
      <c r="F91" s="186"/>
      <c r="G91" s="186"/>
      <c r="H91" s="186"/>
      <c r="J91" s="190"/>
    </row>
    <row r="92" spans="2:10" x14ac:dyDescent="0.2">
      <c r="B92" s="186"/>
      <c r="E92" s="211"/>
      <c r="F92" s="186"/>
      <c r="G92" s="186"/>
      <c r="H92" s="186"/>
      <c r="J92" s="190"/>
    </row>
    <row r="93" spans="2:10" x14ac:dyDescent="0.2">
      <c r="B93" s="186"/>
      <c r="E93" s="211"/>
      <c r="F93" s="186"/>
      <c r="G93" s="186"/>
      <c r="H93" s="186"/>
      <c r="J93" s="190"/>
    </row>
    <row r="94" spans="2:10" x14ac:dyDescent="0.2">
      <c r="B94" s="186"/>
      <c r="E94" s="211"/>
      <c r="F94" s="186"/>
      <c r="G94" s="186"/>
      <c r="H94" s="186"/>
      <c r="J94" s="190"/>
    </row>
    <row r="95" spans="2:10" x14ac:dyDescent="0.2">
      <c r="B95" s="186"/>
      <c r="E95" s="211"/>
      <c r="F95" s="186"/>
      <c r="G95" s="186"/>
      <c r="H95" s="186"/>
      <c r="J95" s="190"/>
    </row>
    <row r="96" spans="2:10" x14ac:dyDescent="0.2">
      <c r="B96" s="186"/>
      <c r="E96" s="211"/>
      <c r="F96" s="186"/>
      <c r="G96" s="186"/>
      <c r="H96" s="186"/>
      <c r="J96" s="190"/>
    </row>
    <row r="97" spans="2:10" x14ac:dyDescent="0.2">
      <c r="B97" s="186"/>
      <c r="E97" s="211"/>
      <c r="F97" s="186"/>
      <c r="G97" s="186"/>
      <c r="H97" s="186"/>
      <c r="J97" s="190"/>
    </row>
    <row r="98" spans="2:10" x14ac:dyDescent="0.2">
      <c r="B98" s="186"/>
      <c r="E98" s="211"/>
      <c r="F98" s="186"/>
      <c r="G98" s="186"/>
      <c r="H98" s="186"/>
      <c r="J98" s="190"/>
    </row>
    <row r="99" spans="2:10" x14ac:dyDescent="0.2">
      <c r="B99" s="186"/>
      <c r="E99" s="211"/>
      <c r="F99" s="186"/>
      <c r="G99" s="186"/>
      <c r="H99" s="186"/>
      <c r="J99" s="190"/>
    </row>
    <row r="100" spans="2:10" x14ac:dyDescent="0.2">
      <c r="B100" s="186"/>
      <c r="E100" s="211"/>
      <c r="F100" s="186"/>
      <c r="G100" s="186"/>
      <c r="H100" s="186"/>
      <c r="J100" s="190"/>
    </row>
    <row r="101" spans="2:10" x14ac:dyDescent="0.2">
      <c r="B101" s="186"/>
      <c r="E101" s="211"/>
      <c r="F101" s="186"/>
      <c r="G101" s="186"/>
      <c r="H101" s="186"/>
      <c r="J101" s="190"/>
    </row>
    <row r="102" spans="2:10" x14ac:dyDescent="0.2">
      <c r="B102" s="186"/>
      <c r="E102" s="211"/>
      <c r="F102" s="186"/>
      <c r="G102" s="186"/>
      <c r="H102" s="186"/>
      <c r="J102" s="190"/>
    </row>
    <row r="103" spans="2:10" x14ac:dyDescent="0.2">
      <c r="B103" s="186"/>
      <c r="E103" s="211"/>
      <c r="F103" s="186"/>
      <c r="G103" s="186"/>
      <c r="H103" s="186"/>
      <c r="J103" s="190"/>
    </row>
    <row r="104" spans="2:10" x14ac:dyDescent="0.2">
      <c r="B104" s="186"/>
      <c r="E104" s="211"/>
      <c r="F104" s="186"/>
      <c r="G104" s="186"/>
      <c r="H104" s="186"/>
      <c r="J104" s="190"/>
    </row>
    <row r="105" spans="2:10" x14ac:dyDescent="0.2">
      <c r="B105" s="186"/>
      <c r="E105" s="211"/>
      <c r="F105" s="186"/>
      <c r="G105" s="186"/>
      <c r="H105" s="186"/>
      <c r="J105" s="190"/>
    </row>
    <row r="106" spans="2:10" x14ac:dyDescent="0.2">
      <c r="B106" s="186"/>
      <c r="E106" s="211"/>
      <c r="F106" s="186"/>
      <c r="G106" s="186"/>
      <c r="H106" s="186"/>
      <c r="J106" s="190"/>
    </row>
    <row r="107" spans="2:10" x14ac:dyDescent="0.2">
      <c r="B107" s="186"/>
      <c r="E107" s="211"/>
      <c r="F107" s="186"/>
      <c r="G107" s="186"/>
      <c r="H107" s="186"/>
      <c r="J107" s="190"/>
    </row>
    <row r="108" spans="2:10" x14ac:dyDescent="0.2">
      <c r="B108" s="186"/>
      <c r="E108" s="211"/>
      <c r="F108" s="186"/>
      <c r="G108" s="186"/>
      <c r="H108" s="186"/>
      <c r="J108" s="190"/>
    </row>
    <row r="109" spans="2:10" x14ac:dyDescent="0.2">
      <c r="B109" s="186"/>
      <c r="E109" s="211"/>
      <c r="F109" s="186"/>
      <c r="G109" s="186"/>
      <c r="H109" s="186"/>
      <c r="J109" s="190"/>
    </row>
    <row r="110" spans="2:10" x14ac:dyDescent="0.2">
      <c r="B110" s="186"/>
      <c r="E110" s="211"/>
      <c r="F110" s="186"/>
      <c r="G110" s="186"/>
      <c r="H110" s="186"/>
      <c r="J110" s="190"/>
    </row>
    <row r="111" spans="2:10" x14ac:dyDescent="0.2">
      <c r="B111" s="186"/>
      <c r="E111" s="211"/>
      <c r="F111" s="186"/>
      <c r="G111" s="186"/>
      <c r="H111" s="186"/>
      <c r="J111" s="190"/>
    </row>
    <row r="112" spans="2:10" x14ac:dyDescent="0.2">
      <c r="B112" s="186"/>
      <c r="E112" s="211"/>
      <c r="F112" s="186"/>
      <c r="G112" s="186"/>
      <c r="H112" s="186"/>
      <c r="J112" s="190"/>
    </row>
    <row r="113" spans="2:10" x14ac:dyDescent="0.2">
      <c r="B113" s="186"/>
      <c r="E113" s="211"/>
      <c r="F113" s="186"/>
      <c r="G113" s="186"/>
      <c r="H113" s="186"/>
      <c r="J113" s="190"/>
    </row>
    <row r="114" spans="2:10" x14ac:dyDescent="0.2">
      <c r="B114" s="186"/>
      <c r="E114" s="211"/>
      <c r="F114" s="186"/>
      <c r="G114" s="186"/>
      <c r="H114" s="186"/>
      <c r="J114" s="190"/>
    </row>
    <row r="115" spans="2:10" x14ac:dyDescent="0.2">
      <c r="B115" s="186"/>
      <c r="E115" s="211"/>
      <c r="F115" s="186"/>
      <c r="G115" s="186"/>
      <c r="H115" s="186"/>
      <c r="J115" s="190"/>
    </row>
    <row r="116" spans="2:10" x14ac:dyDescent="0.2">
      <c r="B116" s="186"/>
      <c r="E116" s="211"/>
      <c r="F116" s="186"/>
      <c r="G116" s="186"/>
      <c r="H116" s="186"/>
      <c r="J116" s="190"/>
    </row>
    <row r="117" spans="2:10" x14ac:dyDescent="0.2">
      <c r="B117" s="186"/>
      <c r="E117" s="211"/>
      <c r="F117" s="186"/>
      <c r="G117" s="186"/>
      <c r="H117" s="186"/>
      <c r="J117" s="190"/>
    </row>
    <row r="118" spans="2:10" x14ac:dyDescent="0.2">
      <c r="B118" s="186"/>
      <c r="E118" s="211"/>
      <c r="F118" s="186"/>
      <c r="G118" s="186"/>
      <c r="H118" s="186"/>
      <c r="J118" s="190"/>
    </row>
    <row r="119" spans="2:10" x14ac:dyDescent="0.2">
      <c r="B119" s="186"/>
      <c r="E119" s="211"/>
      <c r="F119" s="186"/>
      <c r="G119" s="186"/>
      <c r="H119" s="186"/>
      <c r="J119" s="190"/>
    </row>
    <row r="120" spans="2:10" x14ac:dyDescent="0.2">
      <c r="B120" s="186"/>
      <c r="E120" s="211"/>
      <c r="F120" s="186"/>
      <c r="G120" s="186"/>
      <c r="H120" s="186"/>
      <c r="J120" s="190"/>
    </row>
    <row r="121" spans="2:10" x14ac:dyDescent="0.2">
      <c r="B121" s="186"/>
      <c r="E121" s="211"/>
      <c r="F121" s="186"/>
      <c r="G121" s="186"/>
      <c r="H121" s="186"/>
      <c r="J121" s="190"/>
    </row>
    <row r="122" spans="2:10" x14ac:dyDescent="0.2">
      <c r="B122" s="186"/>
      <c r="E122" s="211"/>
      <c r="F122" s="186"/>
      <c r="G122" s="186"/>
      <c r="H122" s="186"/>
      <c r="J122" s="190"/>
    </row>
    <row r="123" spans="2:10" x14ac:dyDescent="0.2">
      <c r="B123" s="186"/>
      <c r="E123" s="211"/>
      <c r="F123" s="186"/>
      <c r="G123" s="186"/>
      <c r="H123" s="186"/>
      <c r="J123" s="190"/>
    </row>
    <row r="124" spans="2:10" x14ac:dyDescent="0.2">
      <c r="B124" s="186"/>
      <c r="E124" s="211"/>
      <c r="F124" s="186"/>
      <c r="G124" s="186"/>
      <c r="H124" s="186"/>
      <c r="J124" s="190"/>
    </row>
    <row r="125" spans="2:10" x14ac:dyDescent="0.2">
      <c r="B125" s="186"/>
      <c r="E125" s="211"/>
      <c r="F125" s="186"/>
      <c r="G125" s="186"/>
      <c r="H125" s="186"/>
      <c r="J125" s="190"/>
    </row>
    <row r="126" spans="2:10" x14ac:dyDescent="0.2">
      <c r="B126" s="186"/>
      <c r="E126" s="211"/>
      <c r="F126" s="186"/>
      <c r="G126" s="186"/>
      <c r="H126" s="186"/>
      <c r="J126" s="190"/>
    </row>
    <row r="127" spans="2:10" x14ac:dyDescent="0.2">
      <c r="B127" s="186"/>
      <c r="E127" s="211"/>
      <c r="F127" s="186"/>
      <c r="G127" s="186"/>
      <c r="H127" s="186"/>
      <c r="J127" s="190"/>
    </row>
    <row r="128" spans="2:10" x14ac:dyDescent="0.2">
      <c r="B128" s="186"/>
      <c r="E128" s="211"/>
      <c r="F128" s="186"/>
      <c r="G128" s="186"/>
      <c r="H128" s="186"/>
      <c r="J128" s="190"/>
    </row>
    <row r="129" spans="2:10" x14ac:dyDescent="0.2">
      <c r="B129" s="186"/>
      <c r="E129" s="211"/>
      <c r="F129" s="186"/>
      <c r="G129" s="186"/>
      <c r="H129" s="186"/>
      <c r="J129" s="190"/>
    </row>
    <row r="130" spans="2:10" x14ac:dyDescent="0.2">
      <c r="B130" s="186"/>
      <c r="E130" s="211"/>
      <c r="F130" s="186"/>
      <c r="G130" s="186"/>
      <c r="H130" s="186"/>
      <c r="J130" s="190"/>
    </row>
    <row r="131" spans="2:10" x14ac:dyDescent="0.2">
      <c r="B131" s="186"/>
      <c r="E131" s="211"/>
      <c r="F131" s="186"/>
      <c r="G131" s="186"/>
      <c r="H131" s="186"/>
      <c r="J131" s="190"/>
    </row>
    <row r="132" spans="2:10" x14ac:dyDescent="0.2">
      <c r="B132" s="186"/>
      <c r="E132" s="211"/>
      <c r="F132" s="186"/>
      <c r="G132" s="186"/>
      <c r="H132" s="186"/>
      <c r="J132" s="190"/>
    </row>
    <row r="133" spans="2:10" x14ac:dyDescent="0.2">
      <c r="B133" s="186"/>
      <c r="E133" s="211"/>
      <c r="F133" s="186"/>
      <c r="G133" s="186"/>
      <c r="H133" s="186"/>
      <c r="J133" s="190"/>
    </row>
    <row r="134" spans="2:10" x14ac:dyDescent="0.2">
      <c r="B134" s="186"/>
      <c r="E134" s="211"/>
      <c r="F134" s="186"/>
      <c r="G134" s="186"/>
      <c r="H134" s="186"/>
      <c r="J134" s="190"/>
    </row>
    <row r="135" spans="2:10" x14ac:dyDescent="0.2">
      <c r="B135" s="186"/>
      <c r="E135" s="211"/>
      <c r="F135" s="186"/>
      <c r="G135" s="186"/>
      <c r="H135" s="186"/>
      <c r="J135" s="190"/>
    </row>
    <row r="136" spans="2:10" x14ac:dyDescent="0.2">
      <c r="B136" s="186"/>
      <c r="E136" s="211"/>
      <c r="F136" s="186"/>
      <c r="G136" s="186"/>
      <c r="H136" s="186"/>
      <c r="J136" s="190"/>
    </row>
    <row r="137" spans="2:10" x14ac:dyDescent="0.2">
      <c r="B137" s="186"/>
      <c r="E137" s="211"/>
      <c r="F137" s="186"/>
      <c r="G137" s="186"/>
      <c r="H137" s="186"/>
      <c r="J137" s="190"/>
    </row>
    <row r="138" spans="2:10" x14ac:dyDescent="0.2">
      <c r="B138" s="186"/>
      <c r="E138" s="211"/>
      <c r="F138" s="186"/>
      <c r="G138" s="186"/>
      <c r="H138" s="186"/>
      <c r="J138" s="190"/>
    </row>
    <row r="139" spans="2:10" x14ac:dyDescent="0.2">
      <c r="B139" s="186"/>
      <c r="E139" s="211"/>
      <c r="F139" s="186"/>
      <c r="G139" s="186"/>
      <c r="H139" s="186"/>
      <c r="J139" s="190"/>
    </row>
    <row r="140" spans="2:10" x14ac:dyDescent="0.2">
      <c r="B140" s="186"/>
      <c r="E140" s="211"/>
      <c r="F140" s="186"/>
      <c r="G140" s="186"/>
      <c r="H140" s="186"/>
      <c r="J140" s="190"/>
    </row>
    <row r="141" spans="2:10" x14ac:dyDescent="0.2">
      <c r="B141" s="186"/>
      <c r="E141" s="211"/>
      <c r="F141" s="186"/>
      <c r="G141" s="186"/>
      <c r="H141" s="186"/>
      <c r="J141" s="190"/>
    </row>
    <row r="142" spans="2:10" x14ac:dyDescent="0.2">
      <c r="B142" s="186"/>
      <c r="E142" s="211"/>
      <c r="F142" s="186"/>
      <c r="G142" s="186"/>
      <c r="H142" s="186"/>
      <c r="J142" s="190"/>
    </row>
    <row r="143" spans="2:10" x14ac:dyDescent="0.2">
      <c r="B143" s="186"/>
      <c r="E143" s="211"/>
      <c r="F143" s="186"/>
      <c r="G143" s="186"/>
      <c r="H143" s="186"/>
      <c r="J143" s="190"/>
    </row>
    <row r="144" spans="2:10" x14ac:dyDescent="0.2">
      <c r="B144" s="186"/>
      <c r="E144" s="211"/>
      <c r="F144" s="186"/>
      <c r="G144" s="186"/>
      <c r="H144" s="186"/>
      <c r="J144" s="190"/>
    </row>
    <row r="145" spans="2:10" x14ac:dyDescent="0.2">
      <c r="B145" s="186"/>
      <c r="E145" s="211"/>
      <c r="F145" s="186"/>
      <c r="G145" s="186"/>
      <c r="H145" s="186"/>
      <c r="J145" s="190"/>
    </row>
    <row r="146" spans="2:10" x14ac:dyDescent="0.2">
      <c r="B146" s="186"/>
      <c r="E146" s="211"/>
      <c r="F146" s="186"/>
      <c r="G146" s="186"/>
      <c r="H146" s="186"/>
      <c r="J146" s="190"/>
    </row>
    <row r="147" spans="2:10" x14ac:dyDescent="0.2">
      <c r="B147" s="186"/>
      <c r="E147" s="211"/>
      <c r="F147" s="186"/>
      <c r="G147" s="186"/>
      <c r="H147" s="186"/>
      <c r="J147" s="190"/>
    </row>
    <row r="148" spans="2:10" x14ac:dyDescent="0.2">
      <c r="B148" s="186"/>
      <c r="E148" s="211"/>
      <c r="F148" s="186"/>
      <c r="G148" s="186"/>
      <c r="H148" s="186"/>
      <c r="J148" s="190"/>
    </row>
    <row r="149" spans="2:10" x14ac:dyDescent="0.2">
      <c r="B149" s="186"/>
      <c r="E149" s="211"/>
      <c r="F149" s="186"/>
      <c r="G149" s="186"/>
      <c r="H149" s="186"/>
      <c r="J149" s="190"/>
    </row>
    <row r="150" spans="2:10" x14ac:dyDescent="0.2">
      <c r="B150" s="186"/>
      <c r="E150" s="211"/>
      <c r="F150" s="186"/>
      <c r="G150" s="186"/>
      <c r="H150" s="186"/>
      <c r="J150" s="190"/>
    </row>
    <row r="151" spans="2:10" x14ac:dyDescent="0.2">
      <c r="B151" s="186"/>
      <c r="E151" s="211"/>
      <c r="F151" s="186"/>
      <c r="G151" s="186"/>
      <c r="H151" s="186"/>
      <c r="J151" s="190"/>
    </row>
    <row r="152" spans="2:10" x14ac:dyDescent="0.2">
      <c r="B152" s="186"/>
      <c r="E152" s="211"/>
      <c r="F152" s="186"/>
      <c r="G152" s="186"/>
      <c r="H152" s="186"/>
      <c r="J152" s="190"/>
    </row>
    <row r="153" spans="2:10" x14ac:dyDescent="0.2">
      <c r="B153" s="186"/>
      <c r="E153" s="211"/>
      <c r="F153" s="186"/>
      <c r="G153" s="186"/>
      <c r="H153" s="186"/>
      <c r="J153" s="190"/>
    </row>
    <row r="154" spans="2:10" x14ac:dyDescent="0.2">
      <c r="B154" s="186"/>
      <c r="E154" s="211"/>
      <c r="F154" s="186"/>
      <c r="G154" s="186"/>
      <c r="H154" s="186"/>
      <c r="J154" s="190"/>
    </row>
    <row r="155" spans="2:10" x14ac:dyDescent="0.2">
      <c r="B155" s="186"/>
      <c r="E155" s="211"/>
      <c r="F155" s="186"/>
      <c r="G155" s="186"/>
      <c r="H155" s="186"/>
      <c r="J155" s="190"/>
    </row>
    <row r="156" spans="2:10" x14ac:dyDescent="0.2">
      <c r="B156" s="186"/>
      <c r="E156" s="211"/>
      <c r="F156" s="186"/>
      <c r="G156" s="186"/>
      <c r="H156" s="186"/>
      <c r="J156" s="190"/>
    </row>
    <row r="157" spans="2:10" x14ac:dyDescent="0.2">
      <c r="B157" s="186"/>
      <c r="E157" s="211"/>
      <c r="F157" s="186"/>
      <c r="G157" s="186"/>
      <c r="H157" s="186"/>
      <c r="J157" s="190"/>
    </row>
    <row r="158" spans="2:10" x14ac:dyDescent="0.2">
      <c r="B158" s="186"/>
      <c r="E158" s="211"/>
      <c r="F158" s="186"/>
      <c r="G158" s="186"/>
      <c r="H158" s="186"/>
      <c r="J158" s="190"/>
    </row>
    <row r="159" spans="2:10" x14ac:dyDescent="0.2">
      <c r="B159" s="186"/>
      <c r="E159" s="211"/>
      <c r="F159" s="186"/>
      <c r="G159" s="186"/>
      <c r="H159" s="186"/>
      <c r="J159" s="190"/>
    </row>
    <row r="160" spans="2:10" x14ac:dyDescent="0.2">
      <c r="B160" s="186"/>
      <c r="E160" s="211"/>
      <c r="F160" s="186"/>
      <c r="G160" s="186"/>
      <c r="H160" s="186"/>
      <c r="J160" s="190"/>
    </row>
    <row r="161" spans="2:10" x14ac:dyDescent="0.2">
      <c r="B161" s="186"/>
      <c r="E161" s="211"/>
      <c r="F161" s="186"/>
      <c r="G161" s="186"/>
      <c r="H161" s="186"/>
      <c r="J161" s="190"/>
    </row>
    <row r="162" spans="2:10" x14ac:dyDescent="0.2">
      <c r="B162" s="186"/>
      <c r="E162" s="211"/>
      <c r="F162" s="186"/>
      <c r="G162" s="186"/>
      <c r="H162" s="186"/>
      <c r="J162" s="190"/>
    </row>
    <row r="163" spans="2:10" x14ac:dyDescent="0.2">
      <c r="B163" s="186"/>
      <c r="E163" s="211"/>
      <c r="F163" s="186"/>
      <c r="G163" s="186"/>
      <c r="H163" s="186"/>
      <c r="J163" s="190"/>
    </row>
    <row r="164" spans="2:10" x14ac:dyDescent="0.2">
      <c r="B164" s="186"/>
      <c r="E164" s="211"/>
      <c r="F164" s="186"/>
      <c r="G164" s="186"/>
      <c r="H164" s="186"/>
      <c r="J164" s="190"/>
    </row>
    <row r="165" spans="2:10" x14ac:dyDescent="0.2">
      <c r="B165" s="186"/>
      <c r="E165" s="211"/>
      <c r="F165" s="186"/>
      <c r="G165" s="186"/>
      <c r="H165" s="186"/>
      <c r="J165" s="190"/>
    </row>
    <row r="166" spans="2:10" x14ac:dyDescent="0.2">
      <c r="B166" s="186"/>
      <c r="E166" s="211"/>
      <c r="F166" s="186"/>
      <c r="G166" s="186"/>
      <c r="H166" s="186"/>
      <c r="J166" s="190"/>
    </row>
    <row r="167" spans="2:10" x14ac:dyDescent="0.2">
      <c r="B167" s="186"/>
      <c r="E167" s="211"/>
      <c r="F167" s="186"/>
      <c r="G167" s="186"/>
      <c r="H167" s="186"/>
      <c r="J167" s="190"/>
    </row>
    <row r="168" spans="2:10" x14ac:dyDescent="0.2">
      <c r="B168" s="186"/>
      <c r="E168" s="211"/>
      <c r="F168" s="186"/>
      <c r="G168" s="186"/>
      <c r="H168" s="186"/>
      <c r="J168" s="190"/>
    </row>
    <row r="169" spans="2:10" x14ac:dyDescent="0.2">
      <c r="B169" s="186"/>
      <c r="E169" s="211"/>
      <c r="F169" s="186"/>
      <c r="G169" s="186"/>
      <c r="H169" s="186"/>
      <c r="J169" s="190"/>
    </row>
    <row r="170" spans="2:10" x14ac:dyDescent="0.2">
      <c r="B170" s="186"/>
      <c r="E170" s="211"/>
      <c r="F170" s="186"/>
      <c r="G170" s="186"/>
      <c r="H170" s="186"/>
      <c r="J170" s="190"/>
    </row>
    <row r="171" spans="2:10" x14ac:dyDescent="0.2">
      <c r="B171" s="186"/>
      <c r="E171" s="211"/>
      <c r="F171" s="186"/>
      <c r="G171" s="186"/>
      <c r="H171" s="186"/>
      <c r="J171" s="190"/>
    </row>
    <row r="172" spans="2:10" x14ac:dyDescent="0.2">
      <c r="B172" s="186"/>
      <c r="E172" s="211"/>
      <c r="F172" s="186"/>
      <c r="G172" s="186"/>
      <c r="H172" s="186"/>
      <c r="J172" s="190"/>
    </row>
    <row r="173" spans="2:10" x14ac:dyDescent="0.2">
      <c r="B173" s="186"/>
      <c r="E173" s="211"/>
      <c r="F173" s="186"/>
      <c r="G173" s="186"/>
      <c r="H173" s="186"/>
      <c r="J173" s="190"/>
    </row>
    <row r="174" spans="2:10" x14ac:dyDescent="0.2">
      <c r="B174" s="186"/>
      <c r="E174" s="211"/>
      <c r="F174" s="186"/>
      <c r="G174" s="186"/>
      <c r="H174" s="186"/>
      <c r="J174" s="190"/>
    </row>
    <row r="175" spans="2:10" x14ac:dyDescent="0.2">
      <c r="B175" s="186"/>
      <c r="E175" s="211"/>
      <c r="F175" s="186"/>
      <c r="G175" s="186"/>
      <c r="H175" s="186"/>
      <c r="J175" s="190"/>
    </row>
    <row r="176" spans="2:10" x14ac:dyDescent="0.2">
      <c r="B176" s="186"/>
      <c r="E176" s="211"/>
      <c r="F176" s="186"/>
      <c r="G176" s="186"/>
      <c r="H176" s="186"/>
      <c r="J176" s="190"/>
    </row>
    <row r="177" spans="2:10" x14ac:dyDescent="0.2">
      <c r="B177" s="186"/>
      <c r="E177" s="211"/>
      <c r="F177" s="186"/>
      <c r="G177" s="186"/>
      <c r="H177" s="186"/>
      <c r="J177" s="190"/>
    </row>
    <row r="178" spans="2:10" x14ac:dyDescent="0.2">
      <c r="B178" s="186"/>
      <c r="E178" s="211"/>
      <c r="F178" s="186"/>
      <c r="G178" s="186"/>
      <c r="H178" s="186"/>
      <c r="J178" s="190"/>
    </row>
    <row r="179" spans="2:10" x14ac:dyDescent="0.2">
      <c r="B179" s="186"/>
      <c r="E179" s="211"/>
      <c r="F179" s="186"/>
      <c r="G179" s="186"/>
      <c r="H179" s="186"/>
      <c r="J179" s="190"/>
    </row>
    <row r="180" spans="2:10" x14ac:dyDescent="0.2">
      <c r="B180" s="186"/>
      <c r="E180" s="211"/>
      <c r="F180" s="186"/>
      <c r="G180" s="186"/>
      <c r="H180" s="186"/>
      <c r="J180" s="190"/>
    </row>
    <row r="181" spans="2:10" x14ac:dyDescent="0.2">
      <c r="B181" s="186"/>
      <c r="E181" s="211"/>
      <c r="F181" s="186"/>
      <c r="G181" s="186"/>
      <c r="H181" s="186"/>
      <c r="J181" s="190"/>
    </row>
    <row r="182" spans="2:10" x14ac:dyDescent="0.2">
      <c r="B182" s="186"/>
      <c r="E182" s="211"/>
      <c r="F182" s="186"/>
      <c r="G182" s="186"/>
      <c r="H182" s="186"/>
      <c r="J182" s="190"/>
    </row>
    <row r="183" spans="2:10" x14ac:dyDescent="0.2">
      <c r="B183" s="186"/>
      <c r="E183" s="211"/>
      <c r="F183" s="186"/>
      <c r="G183" s="186"/>
      <c r="H183" s="186"/>
      <c r="J183" s="190"/>
    </row>
    <row r="184" spans="2:10" x14ac:dyDescent="0.2">
      <c r="B184" s="186"/>
      <c r="E184" s="211"/>
      <c r="F184" s="186"/>
      <c r="G184" s="186"/>
      <c r="H184" s="186"/>
      <c r="J184" s="190"/>
    </row>
    <row r="185" spans="2:10" x14ac:dyDescent="0.2">
      <c r="B185" s="186"/>
      <c r="E185" s="211"/>
      <c r="F185" s="186"/>
      <c r="G185" s="186"/>
      <c r="H185" s="186"/>
      <c r="J185" s="190"/>
    </row>
    <row r="186" spans="2:10" x14ac:dyDescent="0.2">
      <c r="B186" s="186"/>
      <c r="E186" s="211"/>
      <c r="F186" s="186"/>
      <c r="G186" s="186"/>
      <c r="H186" s="186"/>
      <c r="J186" s="190"/>
    </row>
    <row r="187" spans="2:10" x14ac:dyDescent="0.2">
      <c r="B187" s="186"/>
      <c r="E187" s="211"/>
      <c r="F187" s="186"/>
      <c r="G187" s="186"/>
      <c r="H187" s="186"/>
      <c r="J187" s="190"/>
    </row>
    <row r="188" spans="2:10" x14ac:dyDescent="0.2">
      <c r="B188" s="186"/>
      <c r="E188" s="211"/>
      <c r="F188" s="186"/>
      <c r="G188" s="186"/>
      <c r="H188" s="186"/>
      <c r="J188" s="190"/>
    </row>
    <row r="189" spans="2:10" x14ac:dyDescent="0.2">
      <c r="B189" s="186"/>
      <c r="E189" s="211"/>
      <c r="F189" s="186"/>
      <c r="G189" s="186"/>
      <c r="H189" s="186"/>
      <c r="J189" s="190"/>
    </row>
    <row r="190" spans="2:10" x14ac:dyDescent="0.2">
      <c r="B190" s="186"/>
      <c r="E190" s="211"/>
      <c r="F190" s="186"/>
      <c r="G190" s="186"/>
      <c r="H190" s="186"/>
      <c r="J190" s="190"/>
    </row>
    <row r="191" spans="2:10" x14ac:dyDescent="0.2">
      <c r="B191" s="186"/>
      <c r="E191" s="211"/>
      <c r="F191" s="186"/>
      <c r="G191" s="186"/>
      <c r="H191" s="186"/>
      <c r="J191" s="190"/>
    </row>
    <row r="192" spans="2:10" x14ac:dyDescent="0.2">
      <c r="B192" s="186"/>
      <c r="E192" s="211"/>
      <c r="F192" s="186"/>
      <c r="G192" s="186"/>
      <c r="H192" s="186"/>
      <c r="J192" s="190"/>
    </row>
    <row r="193" spans="2:10" x14ac:dyDescent="0.2">
      <c r="B193" s="186"/>
      <c r="E193" s="211"/>
      <c r="F193" s="186"/>
      <c r="G193" s="186"/>
      <c r="H193" s="186"/>
      <c r="J193" s="190"/>
    </row>
    <row r="194" spans="2:10" x14ac:dyDescent="0.2">
      <c r="B194" s="186"/>
      <c r="E194" s="211"/>
      <c r="F194" s="186"/>
      <c r="G194" s="186"/>
      <c r="H194" s="186"/>
      <c r="J194" s="190"/>
    </row>
    <row r="195" spans="2:10" x14ac:dyDescent="0.2">
      <c r="B195" s="186"/>
      <c r="E195" s="211"/>
      <c r="F195" s="186"/>
      <c r="G195" s="186"/>
      <c r="H195" s="186"/>
      <c r="J195" s="190"/>
    </row>
    <row r="196" spans="2:10" x14ac:dyDescent="0.2">
      <c r="B196" s="186"/>
      <c r="E196" s="211"/>
      <c r="F196" s="186"/>
      <c r="G196" s="186"/>
      <c r="H196" s="186"/>
      <c r="J196" s="190"/>
    </row>
    <row r="197" spans="2:10" x14ac:dyDescent="0.2">
      <c r="B197" s="186"/>
      <c r="E197" s="211"/>
      <c r="F197" s="186"/>
      <c r="G197" s="186"/>
      <c r="H197" s="186"/>
      <c r="J197" s="190"/>
    </row>
    <row r="198" spans="2:10" x14ac:dyDescent="0.2">
      <c r="B198" s="186"/>
      <c r="E198" s="211"/>
      <c r="F198" s="186"/>
      <c r="G198" s="186"/>
      <c r="H198" s="186"/>
      <c r="J198" s="190"/>
    </row>
    <row r="199" spans="2:10" x14ac:dyDescent="0.2">
      <c r="B199" s="186"/>
      <c r="E199" s="211"/>
      <c r="F199" s="186"/>
      <c r="G199" s="186"/>
      <c r="H199" s="186"/>
      <c r="J199" s="190"/>
    </row>
    <row r="200" spans="2:10" x14ac:dyDescent="0.2">
      <c r="B200" s="186"/>
      <c r="E200" s="211"/>
      <c r="F200" s="186"/>
      <c r="G200" s="186"/>
      <c r="H200" s="186"/>
      <c r="J200" s="190"/>
    </row>
    <row r="201" spans="2:10" x14ac:dyDescent="0.2">
      <c r="B201" s="186"/>
      <c r="E201" s="211"/>
      <c r="F201" s="186"/>
      <c r="G201" s="186"/>
      <c r="H201" s="186"/>
      <c r="J201" s="190"/>
    </row>
    <row r="202" spans="2:10" x14ac:dyDescent="0.2">
      <c r="B202" s="186"/>
      <c r="E202" s="211"/>
      <c r="F202" s="186"/>
      <c r="G202" s="186"/>
      <c r="H202" s="186"/>
      <c r="J202" s="190"/>
    </row>
    <row r="203" spans="2:10" x14ac:dyDescent="0.2">
      <c r="B203" s="186"/>
      <c r="E203" s="211"/>
      <c r="F203" s="186"/>
      <c r="G203" s="186"/>
      <c r="H203" s="186"/>
      <c r="J203" s="190"/>
    </row>
    <row r="204" spans="2:10" x14ac:dyDescent="0.2">
      <c r="B204" s="186"/>
      <c r="E204" s="211"/>
      <c r="F204" s="186"/>
      <c r="G204" s="186"/>
      <c r="H204" s="186"/>
      <c r="J204" s="190"/>
    </row>
    <row r="205" spans="2:10" x14ac:dyDescent="0.2">
      <c r="B205" s="186"/>
      <c r="E205" s="211"/>
      <c r="F205" s="186"/>
      <c r="G205" s="186"/>
      <c r="H205" s="186"/>
      <c r="J205" s="190"/>
    </row>
    <row r="206" spans="2:10" x14ac:dyDescent="0.2">
      <c r="B206" s="186"/>
      <c r="E206" s="211"/>
      <c r="F206" s="186"/>
      <c r="G206" s="186"/>
      <c r="H206" s="186"/>
      <c r="J206" s="190"/>
    </row>
    <row r="207" spans="2:10" x14ac:dyDescent="0.2">
      <c r="B207" s="186"/>
      <c r="E207" s="211"/>
      <c r="F207" s="186"/>
      <c r="G207" s="186"/>
      <c r="H207" s="186"/>
      <c r="J207" s="190"/>
    </row>
    <row r="208" spans="2:10" x14ac:dyDescent="0.2">
      <c r="B208" s="186"/>
      <c r="E208" s="211"/>
      <c r="F208" s="186"/>
      <c r="G208" s="186"/>
      <c r="H208" s="186"/>
      <c r="J208" s="190"/>
    </row>
    <row r="209" spans="2:10" x14ac:dyDescent="0.2">
      <c r="B209" s="186"/>
      <c r="E209" s="211"/>
      <c r="F209" s="186"/>
      <c r="G209" s="186"/>
      <c r="H209" s="186"/>
      <c r="J209" s="190"/>
    </row>
    <row r="210" spans="2:10" x14ac:dyDescent="0.2">
      <c r="B210" s="186"/>
      <c r="E210" s="211"/>
      <c r="F210" s="186"/>
      <c r="G210" s="186"/>
      <c r="H210" s="186"/>
      <c r="J210" s="190"/>
    </row>
    <row r="211" spans="2:10" x14ac:dyDescent="0.2">
      <c r="B211" s="186"/>
      <c r="E211" s="211"/>
      <c r="F211" s="186"/>
      <c r="G211" s="186"/>
      <c r="H211" s="186"/>
      <c r="J211" s="190"/>
    </row>
    <row r="212" spans="2:10" x14ac:dyDescent="0.2">
      <c r="B212" s="186"/>
      <c r="E212" s="211"/>
      <c r="F212" s="186"/>
      <c r="G212" s="186"/>
      <c r="H212" s="186"/>
      <c r="J212" s="190"/>
    </row>
    <row r="213" spans="2:10" x14ac:dyDescent="0.2">
      <c r="B213" s="186"/>
      <c r="E213" s="211"/>
      <c r="F213" s="186"/>
      <c r="G213" s="186"/>
      <c r="H213" s="186"/>
      <c r="J213" s="190"/>
    </row>
    <row r="214" spans="2:10" x14ac:dyDescent="0.2">
      <c r="B214" s="186"/>
      <c r="E214" s="211"/>
      <c r="F214" s="186"/>
      <c r="G214" s="186"/>
      <c r="H214" s="186"/>
      <c r="J214" s="190"/>
    </row>
    <row r="215" spans="2:10" x14ac:dyDescent="0.2">
      <c r="B215" s="186"/>
      <c r="E215" s="211"/>
      <c r="F215" s="186"/>
      <c r="G215" s="186"/>
      <c r="H215" s="186"/>
      <c r="J215" s="190"/>
    </row>
    <row r="216" spans="2:10" x14ac:dyDescent="0.2">
      <c r="B216" s="186"/>
      <c r="E216" s="211"/>
      <c r="F216" s="186"/>
      <c r="G216" s="186"/>
      <c r="H216" s="186"/>
      <c r="J216" s="190"/>
    </row>
    <row r="217" spans="2:10" x14ac:dyDescent="0.2">
      <c r="B217" s="186"/>
      <c r="E217" s="211"/>
      <c r="F217" s="186"/>
      <c r="G217" s="186"/>
      <c r="H217" s="186"/>
      <c r="J217" s="190"/>
    </row>
    <row r="218" spans="2:10" x14ac:dyDescent="0.2">
      <c r="B218" s="186"/>
      <c r="E218" s="211"/>
      <c r="F218" s="186"/>
      <c r="G218" s="186"/>
      <c r="H218" s="186"/>
      <c r="J218" s="190"/>
    </row>
    <row r="219" spans="2:10" x14ac:dyDescent="0.2">
      <c r="B219" s="186"/>
      <c r="E219" s="211"/>
      <c r="F219" s="186"/>
      <c r="G219" s="186"/>
      <c r="H219" s="186"/>
      <c r="J219" s="190"/>
    </row>
    <row r="220" spans="2:10" x14ac:dyDescent="0.2">
      <c r="B220" s="186"/>
      <c r="E220" s="211"/>
      <c r="F220" s="186"/>
      <c r="G220" s="186"/>
      <c r="H220" s="186"/>
      <c r="J220" s="190"/>
    </row>
    <row r="221" spans="2:10" x14ac:dyDescent="0.2">
      <c r="B221" s="186"/>
      <c r="E221" s="211"/>
      <c r="F221" s="186"/>
      <c r="G221" s="186"/>
      <c r="H221" s="186"/>
      <c r="J221" s="190"/>
    </row>
    <row r="222" spans="2:10" x14ac:dyDescent="0.2">
      <c r="B222" s="186"/>
      <c r="E222" s="211"/>
      <c r="F222" s="186"/>
      <c r="G222" s="186"/>
      <c r="H222" s="186"/>
      <c r="J222" s="190"/>
    </row>
    <row r="223" spans="2:10" x14ac:dyDescent="0.2">
      <c r="B223" s="186"/>
      <c r="E223" s="211"/>
      <c r="F223" s="186"/>
      <c r="G223" s="186"/>
      <c r="H223" s="186"/>
      <c r="J223" s="190"/>
    </row>
    <row r="224" spans="2:10" x14ac:dyDescent="0.2">
      <c r="B224" s="186"/>
      <c r="E224" s="211"/>
      <c r="F224" s="186"/>
      <c r="G224" s="186"/>
      <c r="H224" s="186"/>
      <c r="J224" s="190"/>
    </row>
    <row r="225" spans="2:10" x14ac:dyDescent="0.2">
      <c r="B225" s="186"/>
      <c r="E225" s="211"/>
      <c r="F225" s="186"/>
      <c r="G225" s="186"/>
      <c r="H225" s="186"/>
      <c r="J225" s="190"/>
    </row>
    <row r="226" spans="2:10" x14ac:dyDescent="0.2">
      <c r="B226" s="186"/>
      <c r="E226" s="211"/>
      <c r="F226" s="186"/>
      <c r="G226" s="186"/>
      <c r="H226" s="186"/>
      <c r="J226" s="190"/>
    </row>
    <row r="227" spans="2:10" x14ac:dyDescent="0.2">
      <c r="B227" s="186"/>
      <c r="E227" s="211"/>
      <c r="F227" s="186"/>
      <c r="G227" s="186"/>
      <c r="H227" s="186"/>
      <c r="J227" s="190"/>
    </row>
    <row r="228" spans="2:10" x14ac:dyDescent="0.2">
      <c r="B228" s="186"/>
      <c r="E228" s="211"/>
      <c r="F228" s="186"/>
      <c r="G228" s="186"/>
      <c r="H228" s="186"/>
      <c r="J228" s="190"/>
    </row>
    <row r="229" spans="2:10" x14ac:dyDescent="0.2">
      <c r="B229" s="186"/>
      <c r="E229" s="211"/>
      <c r="F229" s="186"/>
      <c r="G229" s="186"/>
      <c r="H229" s="186"/>
      <c r="J229" s="190"/>
    </row>
    <row r="230" spans="2:10" x14ac:dyDescent="0.2">
      <c r="B230" s="186"/>
      <c r="E230" s="211"/>
      <c r="F230" s="186"/>
      <c r="G230" s="186"/>
      <c r="H230" s="186"/>
      <c r="J230" s="190"/>
    </row>
    <row r="231" spans="2:10" x14ac:dyDescent="0.2">
      <c r="B231" s="186"/>
      <c r="E231" s="211"/>
      <c r="F231" s="186"/>
      <c r="G231" s="186"/>
      <c r="H231" s="186"/>
      <c r="J231" s="190"/>
    </row>
    <row r="232" spans="2:10" x14ac:dyDescent="0.2">
      <c r="B232" s="186"/>
      <c r="E232" s="211"/>
      <c r="F232" s="186"/>
      <c r="G232" s="186"/>
      <c r="H232" s="186"/>
      <c r="J232" s="190"/>
    </row>
    <row r="233" spans="2:10" x14ac:dyDescent="0.2">
      <c r="B233" s="186"/>
      <c r="E233" s="211"/>
      <c r="F233" s="186"/>
      <c r="G233" s="186"/>
      <c r="H233" s="186"/>
      <c r="J233" s="190"/>
    </row>
    <row r="234" spans="2:10" x14ac:dyDescent="0.2">
      <c r="B234" s="186"/>
      <c r="E234" s="211"/>
      <c r="F234" s="186"/>
      <c r="G234" s="186"/>
      <c r="H234" s="186"/>
      <c r="J234" s="190"/>
    </row>
    <row r="235" spans="2:10" x14ac:dyDescent="0.2">
      <c r="B235" s="186"/>
      <c r="E235" s="211"/>
      <c r="F235" s="186"/>
      <c r="G235" s="186"/>
      <c r="H235" s="186"/>
      <c r="J235" s="190"/>
    </row>
    <row r="236" spans="2:10" x14ac:dyDescent="0.2">
      <c r="B236" s="186"/>
      <c r="E236" s="211"/>
      <c r="F236" s="186"/>
      <c r="G236" s="186"/>
      <c r="H236" s="186"/>
      <c r="J236" s="190"/>
    </row>
    <row r="237" spans="2:10" x14ac:dyDescent="0.2">
      <c r="B237" s="186"/>
      <c r="E237" s="211"/>
      <c r="F237" s="186"/>
      <c r="G237" s="186"/>
      <c r="H237" s="186"/>
      <c r="J237" s="190"/>
    </row>
    <row r="238" spans="2:10" x14ac:dyDescent="0.2">
      <c r="B238" s="186"/>
      <c r="E238" s="211"/>
      <c r="F238" s="186"/>
      <c r="G238" s="186"/>
      <c r="H238" s="186"/>
      <c r="J238" s="190"/>
    </row>
    <row r="239" spans="2:10" x14ac:dyDescent="0.2">
      <c r="B239" s="186"/>
      <c r="E239" s="211"/>
      <c r="F239" s="186"/>
      <c r="G239" s="186"/>
      <c r="H239" s="186"/>
      <c r="J239" s="190"/>
    </row>
    <row r="240" spans="2:10" x14ac:dyDescent="0.2">
      <c r="B240" s="186"/>
      <c r="E240" s="211"/>
      <c r="F240" s="186"/>
      <c r="G240" s="186"/>
      <c r="H240" s="186"/>
      <c r="J240" s="190"/>
    </row>
    <row r="241" spans="2:10" x14ac:dyDescent="0.2">
      <c r="B241" s="186"/>
      <c r="E241" s="211"/>
      <c r="F241" s="186"/>
      <c r="G241" s="186"/>
      <c r="H241" s="186"/>
      <c r="J241" s="190"/>
    </row>
    <row r="242" spans="2:10" x14ac:dyDescent="0.2">
      <c r="B242" s="186"/>
      <c r="E242" s="211"/>
      <c r="F242" s="186"/>
      <c r="G242" s="186"/>
      <c r="H242" s="186"/>
      <c r="J242" s="190"/>
    </row>
    <row r="243" spans="2:10" x14ac:dyDescent="0.2">
      <c r="B243" s="186"/>
      <c r="E243" s="211"/>
      <c r="F243" s="186"/>
      <c r="G243" s="186"/>
      <c r="H243" s="186"/>
      <c r="J243" s="190"/>
    </row>
    <row r="244" spans="2:10" x14ac:dyDescent="0.2">
      <c r="B244" s="186"/>
      <c r="E244" s="211"/>
      <c r="F244" s="186"/>
      <c r="G244" s="186"/>
      <c r="H244" s="186"/>
      <c r="J244" s="190"/>
    </row>
    <row r="245" spans="2:10" x14ac:dyDescent="0.2">
      <c r="B245" s="186"/>
      <c r="E245" s="211"/>
      <c r="F245" s="186"/>
      <c r="G245" s="186"/>
      <c r="H245" s="186"/>
      <c r="J245" s="190"/>
    </row>
    <row r="246" spans="2:10" x14ac:dyDescent="0.2">
      <c r="B246" s="186"/>
      <c r="E246" s="211"/>
      <c r="F246" s="186"/>
      <c r="G246" s="186"/>
      <c r="H246" s="186"/>
      <c r="J246" s="190"/>
    </row>
    <row r="247" spans="2:10" x14ac:dyDescent="0.2">
      <c r="B247" s="186"/>
      <c r="E247" s="211"/>
      <c r="F247" s="186"/>
      <c r="G247" s="186"/>
      <c r="H247" s="186"/>
      <c r="J247" s="190"/>
    </row>
    <row r="248" spans="2:10" x14ac:dyDescent="0.2">
      <c r="B248" s="186"/>
      <c r="E248" s="211"/>
      <c r="F248" s="186"/>
      <c r="G248" s="186"/>
      <c r="H248" s="186"/>
      <c r="J248" s="190"/>
    </row>
    <row r="249" spans="2:10" x14ac:dyDescent="0.2">
      <c r="B249" s="186"/>
      <c r="E249" s="211"/>
      <c r="F249" s="186"/>
      <c r="G249" s="186"/>
      <c r="H249" s="186"/>
      <c r="J249" s="190"/>
    </row>
    <row r="250" spans="2:10" x14ac:dyDescent="0.2">
      <c r="B250" s="186"/>
      <c r="E250" s="211"/>
      <c r="F250" s="186"/>
      <c r="G250" s="186"/>
      <c r="H250" s="186"/>
      <c r="J250" s="190"/>
    </row>
    <row r="251" spans="2:10" x14ac:dyDescent="0.2">
      <c r="B251" s="186"/>
      <c r="E251" s="211"/>
      <c r="F251" s="186"/>
      <c r="G251" s="186"/>
      <c r="H251" s="186"/>
      <c r="J251" s="190"/>
    </row>
    <row r="252" spans="2:10" x14ac:dyDescent="0.2">
      <c r="B252" s="186"/>
      <c r="E252" s="211"/>
      <c r="F252" s="186"/>
      <c r="G252" s="186"/>
      <c r="H252" s="186"/>
      <c r="J252" s="190"/>
    </row>
    <row r="253" spans="2:10" x14ac:dyDescent="0.2">
      <c r="B253" s="186"/>
      <c r="E253" s="211"/>
      <c r="F253" s="186"/>
      <c r="G253" s="186"/>
      <c r="H253" s="186"/>
      <c r="J253" s="190"/>
    </row>
    <row r="254" spans="2:10" x14ac:dyDescent="0.2">
      <c r="B254" s="186"/>
      <c r="E254" s="211"/>
      <c r="F254" s="186"/>
      <c r="G254" s="186"/>
      <c r="H254" s="186"/>
      <c r="J254" s="190"/>
    </row>
    <row r="255" spans="2:10" x14ac:dyDescent="0.2">
      <c r="B255" s="186"/>
      <c r="E255" s="211"/>
      <c r="F255" s="186"/>
      <c r="G255" s="186"/>
      <c r="H255" s="186"/>
      <c r="J255" s="190"/>
    </row>
    <row r="256" spans="2:10" x14ac:dyDescent="0.2">
      <c r="B256" s="186"/>
      <c r="E256" s="211"/>
      <c r="F256" s="186"/>
      <c r="G256" s="186"/>
      <c r="H256" s="186"/>
      <c r="J256" s="190"/>
    </row>
    <row r="257" spans="2:10" x14ac:dyDescent="0.2">
      <c r="B257" s="186"/>
      <c r="E257" s="211"/>
      <c r="F257" s="186"/>
      <c r="G257" s="186"/>
      <c r="H257" s="186"/>
      <c r="J257" s="190"/>
    </row>
    <row r="258" spans="2:10" x14ac:dyDescent="0.2">
      <c r="B258" s="186"/>
      <c r="E258" s="211"/>
      <c r="F258" s="186"/>
      <c r="G258" s="186"/>
      <c r="H258" s="186"/>
      <c r="J258" s="190"/>
    </row>
    <row r="259" spans="2:10" x14ac:dyDescent="0.2">
      <c r="B259" s="186"/>
      <c r="E259" s="211"/>
      <c r="F259" s="186"/>
      <c r="G259" s="186"/>
      <c r="H259" s="186"/>
      <c r="J259" s="190"/>
    </row>
    <row r="260" spans="2:10" x14ac:dyDescent="0.2">
      <c r="B260" s="186"/>
      <c r="E260" s="211"/>
      <c r="F260" s="186"/>
      <c r="G260" s="186"/>
      <c r="H260" s="186"/>
      <c r="J260" s="190"/>
    </row>
    <row r="261" spans="2:10" x14ac:dyDescent="0.2">
      <c r="B261" s="186"/>
      <c r="E261" s="211"/>
      <c r="F261" s="186"/>
      <c r="G261" s="186"/>
      <c r="H261" s="186"/>
      <c r="J261" s="190"/>
    </row>
    <row r="262" spans="2:10" x14ac:dyDescent="0.2">
      <c r="B262" s="186"/>
      <c r="E262" s="211"/>
      <c r="F262" s="186"/>
      <c r="G262" s="186"/>
      <c r="H262" s="186"/>
      <c r="J262" s="190"/>
    </row>
    <row r="263" spans="2:10" x14ac:dyDescent="0.2">
      <c r="B263" s="186"/>
      <c r="E263" s="211"/>
      <c r="F263" s="186"/>
      <c r="G263" s="186"/>
      <c r="H263" s="186"/>
      <c r="J263" s="190"/>
    </row>
    <row r="264" spans="2:10" x14ac:dyDescent="0.2">
      <c r="B264" s="186"/>
      <c r="E264" s="211"/>
      <c r="F264" s="186"/>
      <c r="G264" s="186"/>
      <c r="H264" s="186"/>
      <c r="J264" s="190"/>
    </row>
    <row r="265" spans="2:10" x14ac:dyDescent="0.2">
      <c r="B265" s="186"/>
      <c r="E265" s="211"/>
      <c r="F265" s="186"/>
      <c r="G265" s="186"/>
      <c r="H265" s="186"/>
      <c r="J265" s="190"/>
    </row>
    <row r="266" spans="2:10" x14ac:dyDescent="0.2">
      <c r="B266" s="186"/>
      <c r="E266" s="211"/>
      <c r="F266" s="186"/>
      <c r="G266" s="186"/>
      <c r="H266" s="186"/>
      <c r="J266" s="190"/>
    </row>
    <row r="267" spans="2:10" x14ac:dyDescent="0.2">
      <c r="B267" s="186"/>
      <c r="E267" s="211"/>
      <c r="F267" s="186"/>
      <c r="G267" s="186"/>
      <c r="H267" s="186"/>
      <c r="J267" s="190"/>
    </row>
    <row r="268" spans="2:10" x14ac:dyDescent="0.2">
      <c r="B268" s="186"/>
      <c r="E268" s="211"/>
      <c r="F268" s="186"/>
      <c r="G268" s="186"/>
      <c r="H268" s="186"/>
      <c r="J268" s="190"/>
    </row>
    <row r="269" spans="2:10" x14ac:dyDescent="0.2">
      <c r="B269" s="186"/>
      <c r="E269" s="211"/>
      <c r="F269" s="186"/>
      <c r="G269" s="186"/>
      <c r="H269" s="186"/>
      <c r="J269" s="190"/>
    </row>
    <row r="270" spans="2:10" x14ac:dyDescent="0.2">
      <c r="B270" s="186"/>
      <c r="E270" s="211"/>
      <c r="F270" s="186"/>
      <c r="G270" s="186"/>
      <c r="H270" s="186"/>
      <c r="J270" s="190"/>
    </row>
    <row r="271" spans="2:10" x14ac:dyDescent="0.2">
      <c r="B271" s="186"/>
      <c r="E271" s="211"/>
      <c r="F271" s="186"/>
      <c r="G271" s="186"/>
      <c r="H271" s="186"/>
      <c r="J271" s="190"/>
    </row>
    <row r="272" spans="2:10" x14ac:dyDescent="0.2">
      <c r="B272" s="186"/>
      <c r="E272" s="211"/>
      <c r="F272" s="186"/>
      <c r="G272" s="186"/>
      <c r="H272" s="186"/>
      <c r="J272" s="190"/>
    </row>
    <row r="273" spans="2:10" x14ac:dyDescent="0.2">
      <c r="B273" s="186"/>
      <c r="E273" s="211"/>
      <c r="F273" s="186"/>
      <c r="G273" s="186"/>
      <c r="H273" s="186"/>
      <c r="J273" s="190"/>
    </row>
    <row r="274" spans="2:10" x14ac:dyDescent="0.2">
      <c r="B274" s="186"/>
      <c r="E274" s="211"/>
      <c r="F274" s="186"/>
      <c r="G274" s="186"/>
      <c r="H274" s="186"/>
      <c r="J274" s="190"/>
    </row>
    <row r="275" spans="2:10" x14ac:dyDescent="0.2">
      <c r="B275" s="186"/>
      <c r="E275" s="211"/>
      <c r="F275" s="186"/>
      <c r="G275" s="186"/>
      <c r="H275" s="186"/>
      <c r="J275" s="190"/>
    </row>
    <row r="276" spans="2:10" x14ac:dyDescent="0.2">
      <c r="B276" s="186"/>
      <c r="E276" s="211"/>
      <c r="F276" s="186"/>
      <c r="G276" s="186"/>
      <c r="H276" s="186"/>
      <c r="J276" s="190"/>
    </row>
    <row r="277" spans="2:10" x14ac:dyDescent="0.2">
      <c r="B277" s="186"/>
      <c r="E277" s="211"/>
      <c r="F277" s="186"/>
      <c r="G277" s="186"/>
      <c r="H277" s="186"/>
      <c r="J277" s="190"/>
    </row>
    <row r="278" spans="2:10" x14ac:dyDescent="0.2">
      <c r="B278" s="186"/>
      <c r="E278" s="211"/>
      <c r="F278" s="186"/>
      <c r="G278" s="186"/>
      <c r="H278" s="186"/>
      <c r="J278" s="190"/>
    </row>
    <row r="279" spans="2:10" x14ac:dyDescent="0.2">
      <c r="B279" s="186"/>
      <c r="E279" s="211"/>
      <c r="F279" s="186"/>
      <c r="G279" s="186"/>
      <c r="H279" s="186"/>
      <c r="J279" s="190"/>
    </row>
    <row r="280" spans="2:10" x14ac:dyDescent="0.2">
      <c r="B280" s="186"/>
      <c r="E280" s="211"/>
      <c r="F280" s="186"/>
      <c r="G280" s="186"/>
      <c r="H280" s="186"/>
      <c r="J280" s="190"/>
    </row>
    <row r="281" spans="2:10" x14ac:dyDescent="0.2">
      <c r="B281" s="186"/>
      <c r="E281" s="211"/>
      <c r="F281" s="186"/>
      <c r="G281" s="186"/>
      <c r="H281" s="186"/>
      <c r="J281" s="190"/>
    </row>
    <row r="282" spans="2:10" x14ac:dyDescent="0.2">
      <c r="B282" s="186"/>
      <c r="E282" s="211"/>
      <c r="F282" s="186"/>
      <c r="G282" s="186"/>
      <c r="H282" s="186"/>
      <c r="J282" s="190"/>
    </row>
    <row r="283" spans="2:10" x14ac:dyDescent="0.2">
      <c r="B283" s="186"/>
      <c r="E283" s="211"/>
      <c r="F283" s="186"/>
      <c r="G283" s="186"/>
      <c r="H283" s="186"/>
      <c r="J283" s="190"/>
    </row>
    <row r="284" spans="2:10" x14ac:dyDescent="0.2">
      <c r="B284" s="186"/>
      <c r="E284" s="211"/>
      <c r="F284" s="186"/>
      <c r="G284" s="186"/>
      <c r="H284" s="186"/>
      <c r="J284" s="190"/>
    </row>
    <row r="285" spans="2:10" x14ac:dyDescent="0.2">
      <c r="B285" s="186"/>
      <c r="E285" s="211"/>
      <c r="F285" s="186"/>
      <c r="G285" s="186"/>
      <c r="H285" s="186"/>
      <c r="J285" s="190"/>
    </row>
    <row r="286" spans="2:10" x14ac:dyDescent="0.2">
      <c r="B286" s="186"/>
      <c r="E286" s="211"/>
      <c r="F286" s="186"/>
      <c r="G286" s="186"/>
      <c r="H286" s="186"/>
      <c r="J286" s="190"/>
    </row>
    <row r="287" spans="2:10" x14ac:dyDescent="0.2">
      <c r="B287" s="186"/>
      <c r="E287" s="211"/>
      <c r="F287" s="186"/>
      <c r="G287" s="186"/>
      <c r="H287" s="186"/>
      <c r="J287" s="190"/>
    </row>
    <row r="288" spans="2:10" x14ac:dyDescent="0.2">
      <c r="B288" s="186"/>
      <c r="E288" s="211"/>
      <c r="F288" s="186"/>
      <c r="G288" s="186"/>
      <c r="H288" s="186"/>
      <c r="J288" s="190"/>
    </row>
    <row r="289" spans="2:10" x14ac:dyDescent="0.2">
      <c r="B289" s="186"/>
      <c r="E289" s="211"/>
      <c r="F289" s="186"/>
      <c r="G289" s="186"/>
      <c r="H289" s="186"/>
      <c r="J289" s="190"/>
    </row>
    <row r="290" spans="2:10" x14ac:dyDescent="0.2">
      <c r="B290" s="186"/>
      <c r="E290" s="211"/>
      <c r="F290" s="186"/>
      <c r="G290" s="186"/>
      <c r="H290" s="186"/>
      <c r="J290" s="190"/>
    </row>
    <row r="291" spans="2:10" x14ac:dyDescent="0.2">
      <c r="B291" s="186"/>
      <c r="E291" s="211"/>
      <c r="F291" s="186"/>
      <c r="G291" s="186"/>
      <c r="H291" s="186"/>
      <c r="J291" s="190"/>
    </row>
    <row r="292" spans="2:10" x14ac:dyDescent="0.2">
      <c r="B292" s="186"/>
      <c r="E292" s="211"/>
      <c r="F292" s="186"/>
      <c r="G292" s="186"/>
      <c r="H292" s="186"/>
      <c r="J292" s="190"/>
    </row>
    <row r="293" spans="2:10" x14ac:dyDescent="0.2">
      <c r="B293" s="186"/>
      <c r="E293" s="211"/>
      <c r="F293" s="186"/>
      <c r="G293" s="186"/>
      <c r="H293" s="186"/>
      <c r="J293" s="190"/>
    </row>
    <row r="294" spans="2:10" x14ac:dyDescent="0.2">
      <c r="B294" s="186"/>
      <c r="E294" s="211"/>
      <c r="F294" s="186"/>
      <c r="G294" s="186"/>
      <c r="H294" s="186"/>
      <c r="J294" s="190"/>
    </row>
    <row r="295" spans="2:10" x14ac:dyDescent="0.2">
      <c r="B295" s="186"/>
      <c r="E295" s="211"/>
      <c r="F295" s="186"/>
      <c r="G295" s="186"/>
      <c r="H295" s="186"/>
      <c r="J295" s="190"/>
    </row>
    <row r="296" spans="2:10" x14ac:dyDescent="0.2">
      <c r="B296" s="186"/>
      <c r="E296" s="211"/>
      <c r="F296" s="186"/>
      <c r="G296" s="186"/>
      <c r="H296" s="186"/>
      <c r="J296" s="190"/>
    </row>
    <row r="297" spans="2:10" x14ac:dyDescent="0.2">
      <c r="B297" s="186"/>
      <c r="E297" s="211"/>
      <c r="F297" s="186"/>
      <c r="G297" s="186"/>
      <c r="H297" s="186"/>
      <c r="J297" s="190"/>
    </row>
    <row r="298" spans="2:10" x14ac:dyDescent="0.2">
      <c r="B298" s="186"/>
      <c r="E298" s="211"/>
      <c r="F298" s="186"/>
      <c r="G298" s="186"/>
      <c r="H298" s="186"/>
      <c r="J298" s="190"/>
    </row>
    <row r="299" spans="2:10" x14ac:dyDescent="0.2">
      <c r="B299" s="186"/>
      <c r="E299" s="211"/>
      <c r="F299" s="186"/>
      <c r="G299" s="186"/>
      <c r="H299" s="186"/>
      <c r="J299" s="190"/>
    </row>
    <row r="300" spans="2:10" x14ac:dyDescent="0.2">
      <c r="B300" s="186"/>
      <c r="E300" s="211"/>
      <c r="F300" s="186"/>
      <c r="G300" s="186"/>
      <c r="H300" s="186"/>
      <c r="J300" s="190"/>
    </row>
    <row r="301" spans="2:10" x14ac:dyDescent="0.2">
      <c r="B301" s="186"/>
      <c r="E301" s="211"/>
      <c r="F301" s="186"/>
      <c r="G301" s="186"/>
      <c r="H301" s="186"/>
      <c r="J301" s="190"/>
    </row>
    <row r="302" spans="2:10" x14ac:dyDescent="0.2">
      <c r="B302" s="186"/>
      <c r="E302" s="211"/>
      <c r="F302" s="186"/>
      <c r="G302" s="186"/>
      <c r="H302" s="186"/>
      <c r="J302" s="190"/>
    </row>
    <row r="303" spans="2:10" x14ac:dyDescent="0.2">
      <c r="B303" s="186"/>
      <c r="E303" s="211"/>
      <c r="F303" s="186"/>
      <c r="G303" s="186"/>
      <c r="H303" s="186"/>
      <c r="J303" s="190"/>
    </row>
    <row r="304" spans="2:10" x14ac:dyDescent="0.2">
      <c r="B304" s="186"/>
      <c r="E304" s="211"/>
      <c r="F304" s="186"/>
      <c r="G304" s="186"/>
      <c r="H304" s="186"/>
      <c r="J304" s="190"/>
    </row>
    <row r="305" spans="2:10" x14ac:dyDescent="0.2">
      <c r="B305" s="186"/>
      <c r="E305" s="211"/>
      <c r="F305" s="186"/>
      <c r="G305" s="186"/>
      <c r="H305" s="186"/>
      <c r="J305" s="190"/>
    </row>
    <row r="306" spans="2:10" x14ac:dyDescent="0.2">
      <c r="B306" s="186"/>
      <c r="E306" s="211"/>
      <c r="F306" s="186"/>
      <c r="G306" s="186"/>
      <c r="H306" s="186"/>
      <c r="J306" s="190"/>
    </row>
    <row r="307" spans="2:10" x14ac:dyDescent="0.2">
      <c r="B307" s="186"/>
      <c r="E307" s="211"/>
      <c r="F307" s="186"/>
      <c r="G307" s="186"/>
      <c r="H307" s="186"/>
      <c r="J307" s="190"/>
    </row>
    <row r="308" spans="2:10" x14ac:dyDescent="0.2">
      <c r="B308" s="186"/>
      <c r="E308" s="211"/>
      <c r="F308" s="186"/>
      <c r="G308" s="186"/>
      <c r="H308" s="186"/>
      <c r="J308" s="190"/>
    </row>
    <row r="309" spans="2:10" x14ac:dyDescent="0.2">
      <c r="B309" s="186"/>
      <c r="E309" s="211"/>
      <c r="F309" s="186"/>
      <c r="G309" s="186"/>
      <c r="H309" s="186"/>
      <c r="J309" s="190"/>
    </row>
    <row r="310" spans="2:10" x14ac:dyDescent="0.2">
      <c r="B310" s="186"/>
      <c r="E310" s="211"/>
      <c r="F310" s="186"/>
      <c r="G310" s="186"/>
      <c r="H310" s="186"/>
      <c r="J310" s="190"/>
    </row>
    <row r="311" spans="2:10" x14ac:dyDescent="0.2">
      <c r="B311" s="186"/>
      <c r="E311" s="211"/>
      <c r="F311" s="186"/>
      <c r="G311" s="186"/>
      <c r="H311" s="186"/>
      <c r="J311" s="190"/>
    </row>
    <row r="312" spans="2:10" x14ac:dyDescent="0.2">
      <c r="B312" s="186"/>
      <c r="E312" s="211"/>
      <c r="F312" s="186"/>
      <c r="G312" s="186"/>
      <c r="H312" s="186"/>
      <c r="J312" s="190"/>
    </row>
    <row r="313" spans="2:10" x14ac:dyDescent="0.2">
      <c r="B313" s="186"/>
      <c r="E313" s="211"/>
      <c r="F313" s="186"/>
      <c r="G313" s="186"/>
      <c r="H313" s="186"/>
      <c r="J313" s="190"/>
    </row>
    <row r="314" spans="2:10" x14ac:dyDescent="0.2">
      <c r="B314" s="186"/>
      <c r="E314" s="211"/>
      <c r="F314" s="186"/>
      <c r="G314" s="186"/>
      <c r="H314" s="186"/>
      <c r="J314" s="190"/>
    </row>
    <row r="315" spans="2:10" x14ac:dyDescent="0.2">
      <c r="B315" s="186"/>
      <c r="E315" s="211"/>
      <c r="F315" s="186"/>
      <c r="G315" s="186"/>
      <c r="H315" s="186"/>
      <c r="J315" s="190"/>
    </row>
    <row r="316" spans="2:10" x14ac:dyDescent="0.2">
      <c r="B316" s="186"/>
      <c r="E316" s="211"/>
      <c r="F316" s="186"/>
      <c r="G316" s="186"/>
      <c r="H316" s="186"/>
      <c r="J316" s="190"/>
    </row>
    <row r="317" spans="2:10" x14ac:dyDescent="0.2">
      <c r="B317" s="186"/>
      <c r="E317" s="211"/>
      <c r="F317" s="186"/>
      <c r="G317" s="186"/>
      <c r="H317" s="186"/>
      <c r="J317" s="190"/>
    </row>
    <row r="318" spans="2:10" x14ac:dyDescent="0.2">
      <c r="B318" s="186"/>
      <c r="E318" s="211"/>
      <c r="F318" s="186"/>
      <c r="G318" s="186"/>
      <c r="H318" s="186"/>
      <c r="J318" s="190"/>
    </row>
    <row r="319" spans="2:10" x14ac:dyDescent="0.2">
      <c r="B319" s="186"/>
      <c r="E319" s="211"/>
      <c r="F319" s="186"/>
      <c r="G319" s="186"/>
      <c r="H319" s="186"/>
      <c r="J319" s="190"/>
    </row>
    <row r="320" spans="2:10" x14ac:dyDescent="0.2">
      <c r="B320" s="186"/>
      <c r="E320" s="211"/>
      <c r="F320" s="186"/>
      <c r="G320" s="186"/>
      <c r="H320" s="186"/>
      <c r="J320" s="190"/>
    </row>
    <row r="321" spans="2:10" x14ac:dyDescent="0.2">
      <c r="B321" s="186"/>
      <c r="E321" s="211"/>
      <c r="F321" s="186"/>
      <c r="G321" s="186"/>
      <c r="H321" s="186"/>
      <c r="J321" s="190"/>
    </row>
    <row r="322" spans="2:10" x14ac:dyDescent="0.2">
      <c r="B322" s="186"/>
      <c r="E322" s="211"/>
      <c r="F322" s="186"/>
      <c r="G322" s="186"/>
      <c r="H322" s="186"/>
      <c r="J322" s="190"/>
    </row>
    <row r="323" spans="2:10" x14ac:dyDescent="0.2">
      <c r="B323" s="186"/>
      <c r="E323" s="211"/>
      <c r="F323" s="186"/>
      <c r="G323" s="186"/>
      <c r="H323" s="186"/>
      <c r="J323" s="190"/>
    </row>
    <row r="324" spans="2:10" x14ac:dyDescent="0.2">
      <c r="B324" s="186"/>
      <c r="E324" s="211"/>
      <c r="F324" s="186"/>
      <c r="G324" s="186"/>
      <c r="H324" s="186"/>
      <c r="J324" s="190"/>
    </row>
    <row r="325" spans="2:10" x14ac:dyDescent="0.2">
      <c r="B325" s="186"/>
      <c r="E325" s="211"/>
      <c r="F325" s="186"/>
      <c r="G325" s="186"/>
      <c r="H325" s="186"/>
      <c r="J325" s="190"/>
    </row>
    <row r="326" spans="2:10" x14ac:dyDescent="0.2">
      <c r="B326" s="186"/>
      <c r="E326" s="211"/>
      <c r="F326" s="186"/>
      <c r="G326" s="186"/>
      <c r="H326" s="186"/>
      <c r="J326" s="190"/>
    </row>
    <row r="327" spans="2:10" x14ac:dyDescent="0.2">
      <c r="B327" s="186"/>
      <c r="E327" s="211"/>
      <c r="F327" s="186"/>
      <c r="G327" s="186"/>
      <c r="H327" s="186"/>
      <c r="J327" s="190"/>
    </row>
    <row r="328" spans="2:10" x14ac:dyDescent="0.2">
      <c r="B328" s="186"/>
      <c r="E328" s="211"/>
      <c r="F328" s="186"/>
      <c r="G328" s="186"/>
      <c r="H328" s="186"/>
      <c r="J328" s="190"/>
    </row>
    <row r="329" spans="2:10" x14ac:dyDescent="0.2">
      <c r="B329" s="186"/>
      <c r="E329" s="211"/>
      <c r="F329" s="186"/>
      <c r="G329" s="186"/>
      <c r="H329" s="186"/>
      <c r="J329" s="190"/>
    </row>
    <row r="330" spans="2:10" x14ac:dyDescent="0.2">
      <c r="B330" s="186"/>
      <c r="E330" s="211"/>
      <c r="F330" s="186"/>
      <c r="G330" s="186"/>
      <c r="H330" s="186"/>
      <c r="J330" s="190"/>
    </row>
    <row r="331" spans="2:10" x14ac:dyDescent="0.2">
      <c r="B331" s="186"/>
      <c r="E331" s="211"/>
      <c r="F331" s="186"/>
      <c r="G331" s="186"/>
      <c r="H331" s="186"/>
      <c r="J331" s="190"/>
    </row>
    <row r="332" spans="2:10" x14ac:dyDescent="0.2">
      <c r="B332" s="186"/>
      <c r="E332" s="211"/>
      <c r="F332" s="186"/>
      <c r="G332" s="186"/>
      <c r="H332" s="186"/>
      <c r="J332" s="190"/>
    </row>
    <row r="333" spans="2:10" x14ac:dyDescent="0.2">
      <c r="B333" s="186"/>
      <c r="E333" s="211"/>
      <c r="F333" s="186"/>
      <c r="G333" s="186"/>
      <c r="H333" s="186"/>
      <c r="J333" s="190"/>
    </row>
    <row r="334" spans="2:10" x14ac:dyDescent="0.2">
      <c r="B334" s="186"/>
      <c r="E334" s="211"/>
      <c r="F334" s="186"/>
      <c r="G334" s="186"/>
      <c r="H334" s="186"/>
      <c r="J334" s="190"/>
    </row>
    <row r="335" spans="2:10" x14ac:dyDescent="0.2">
      <c r="B335" s="186"/>
      <c r="E335" s="211"/>
      <c r="F335" s="186"/>
      <c r="G335" s="186"/>
      <c r="H335" s="186"/>
      <c r="J335" s="190"/>
    </row>
    <row r="336" spans="2:10" x14ac:dyDescent="0.2">
      <c r="B336" s="186"/>
      <c r="E336" s="211"/>
      <c r="F336" s="186"/>
      <c r="G336" s="186"/>
      <c r="H336" s="186"/>
      <c r="J336" s="190"/>
    </row>
    <row r="337" spans="2:10" x14ac:dyDescent="0.2">
      <c r="B337" s="186"/>
      <c r="E337" s="211"/>
      <c r="F337" s="186"/>
      <c r="G337" s="186"/>
      <c r="H337" s="186"/>
      <c r="J337" s="190"/>
    </row>
    <row r="338" spans="2:10" x14ac:dyDescent="0.2">
      <c r="B338" s="186"/>
      <c r="E338" s="211"/>
      <c r="F338" s="186"/>
      <c r="G338" s="186"/>
      <c r="H338" s="186"/>
      <c r="J338" s="190"/>
    </row>
    <row r="339" spans="2:10" x14ac:dyDescent="0.2">
      <c r="B339" s="186"/>
      <c r="E339" s="211"/>
      <c r="F339" s="186"/>
      <c r="G339" s="186"/>
      <c r="H339" s="186"/>
      <c r="J339" s="190"/>
    </row>
    <row r="340" spans="2:10" x14ac:dyDescent="0.2">
      <c r="B340" s="186"/>
      <c r="E340" s="211"/>
      <c r="F340" s="186"/>
      <c r="G340" s="186"/>
      <c r="H340" s="186"/>
      <c r="J340" s="190"/>
    </row>
    <row r="341" spans="2:10" x14ac:dyDescent="0.2">
      <c r="B341" s="186"/>
      <c r="E341" s="211"/>
      <c r="F341" s="186"/>
      <c r="G341" s="186"/>
      <c r="H341" s="186"/>
      <c r="J341" s="190"/>
    </row>
    <row r="342" spans="2:10" x14ac:dyDescent="0.2">
      <c r="B342" s="186"/>
      <c r="E342" s="211"/>
      <c r="F342" s="186"/>
      <c r="G342" s="186"/>
      <c r="H342" s="186"/>
      <c r="J342" s="190"/>
    </row>
    <row r="343" spans="2:10" x14ac:dyDescent="0.2">
      <c r="B343" s="186"/>
      <c r="E343" s="211"/>
      <c r="F343" s="186"/>
      <c r="G343" s="186"/>
      <c r="H343" s="186"/>
      <c r="J343" s="190"/>
    </row>
    <row r="344" spans="2:10" x14ac:dyDescent="0.2">
      <c r="B344" s="186"/>
      <c r="E344" s="211"/>
      <c r="F344" s="186"/>
      <c r="G344" s="186"/>
      <c r="H344" s="186"/>
      <c r="J344" s="190"/>
    </row>
    <row r="345" spans="2:10" x14ac:dyDescent="0.2">
      <c r="B345" s="186"/>
      <c r="E345" s="211"/>
      <c r="F345" s="186"/>
      <c r="G345" s="186"/>
      <c r="H345" s="186"/>
      <c r="J345" s="190"/>
    </row>
    <row r="346" spans="2:10" x14ac:dyDescent="0.2">
      <c r="B346" s="186"/>
      <c r="E346" s="211"/>
      <c r="F346" s="186"/>
      <c r="G346" s="186"/>
      <c r="H346" s="186"/>
      <c r="J346" s="190"/>
    </row>
    <row r="347" spans="2:10" x14ac:dyDescent="0.2">
      <c r="B347" s="186"/>
      <c r="E347" s="211"/>
      <c r="F347" s="186"/>
      <c r="G347" s="186"/>
      <c r="H347" s="186"/>
      <c r="J347" s="190"/>
    </row>
    <row r="348" spans="2:10" x14ac:dyDescent="0.2">
      <c r="B348" s="186"/>
      <c r="E348" s="211"/>
      <c r="F348" s="186"/>
      <c r="G348" s="186"/>
      <c r="H348" s="186"/>
      <c r="J348" s="190"/>
    </row>
    <row r="349" spans="2:10" x14ac:dyDescent="0.2">
      <c r="B349" s="186"/>
      <c r="E349" s="211"/>
      <c r="F349" s="186"/>
      <c r="G349" s="186"/>
      <c r="H349" s="186"/>
      <c r="J349" s="190"/>
    </row>
    <row r="350" spans="2:10" x14ac:dyDescent="0.2">
      <c r="B350" s="186"/>
      <c r="E350" s="211"/>
      <c r="F350" s="186"/>
      <c r="G350" s="186"/>
      <c r="H350" s="186"/>
      <c r="J350" s="190"/>
    </row>
    <row r="351" spans="2:10" x14ac:dyDescent="0.2">
      <c r="B351" s="186"/>
      <c r="E351" s="211"/>
      <c r="F351" s="186"/>
      <c r="G351" s="186"/>
      <c r="H351" s="186"/>
      <c r="J351" s="190"/>
    </row>
    <row r="352" spans="2:10" x14ac:dyDescent="0.2">
      <c r="B352" s="186"/>
      <c r="E352" s="211"/>
      <c r="F352" s="186"/>
      <c r="G352" s="186"/>
      <c r="H352" s="186"/>
      <c r="J352" s="190"/>
    </row>
    <row r="353" spans="2:10" x14ac:dyDescent="0.2">
      <c r="B353" s="186"/>
      <c r="E353" s="211"/>
      <c r="F353" s="186"/>
      <c r="G353" s="186"/>
      <c r="H353" s="186"/>
      <c r="J353" s="190"/>
    </row>
    <row r="354" spans="2:10" x14ac:dyDescent="0.2">
      <c r="B354" s="186"/>
      <c r="E354" s="211"/>
      <c r="F354" s="186"/>
      <c r="G354" s="186"/>
      <c r="H354" s="186"/>
      <c r="J354" s="190"/>
    </row>
    <row r="355" spans="2:10" x14ac:dyDescent="0.2">
      <c r="B355" s="186"/>
      <c r="E355" s="211"/>
      <c r="F355" s="186"/>
      <c r="G355" s="186"/>
      <c r="H355" s="186"/>
      <c r="J355" s="190"/>
    </row>
    <row r="356" spans="2:10" x14ac:dyDescent="0.2">
      <c r="B356" s="186"/>
      <c r="E356" s="211"/>
      <c r="F356" s="186"/>
      <c r="G356" s="186"/>
      <c r="H356" s="186"/>
      <c r="J356" s="190"/>
    </row>
    <row r="357" spans="2:10" x14ac:dyDescent="0.2">
      <c r="B357" s="186"/>
      <c r="E357" s="211"/>
      <c r="F357" s="186"/>
      <c r="G357" s="186"/>
      <c r="H357" s="186"/>
      <c r="J357" s="190"/>
    </row>
    <row r="358" spans="2:10" x14ac:dyDescent="0.2">
      <c r="B358" s="186"/>
      <c r="E358" s="211"/>
      <c r="F358" s="186"/>
      <c r="G358" s="186"/>
      <c r="H358" s="186"/>
      <c r="J358" s="190"/>
    </row>
    <row r="359" spans="2:10" x14ac:dyDescent="0.2">
      <c r="B359" s="186"/>
      <c r="E359" s="211"/>
      <c r="F359" s="186"/>
      <c r="G359" s="186"/>
      <c r="H359" s="186"/>
      <c r="J359" s="190"/>
    </row>
    <row r="360" spans="2:10" x14ac:dyDescent="0.2">
      <c r="B360" s="186"/>
      <c r="E360" s="211"/>
      <c r="F360" s="186"/>
      <c r="G360" s="186"/>
      <c r="H360" s="186"/>
      <c r="J360" s="190"/>
    </row>
    <row r="361" spans="2:10" x14ac:dyDescent="0.2">
      <c r="B361" s="186"/>
      <c r="E361" s="211"/>
      <c r="F361" s="186"/>
      <c r="G361" s="186"/>
      <c r="H361" s="186"/>
      <c r="J361" s="190"/>
    </row>
    <row r="362" spans="2:10" x14ac:dyDescent="0.2">
      <c r="B362" s="186"/>
      <c r="E362" s="211"/>
      <c r="F362" s="186"/>
      <c r="G362" s="186"/>
      <c r="H362" s="186"/>
      <c r="J362" s="190"/>
    </row>
    <row r="363" spans="2:10" x14ac:dyDescent="0.2">
      <c r="B363" s="186"/>
      <c r="E363" s="211"/>
      <c r="F363" s="186"/>
      <c r="G363" s="186"/>
      <c r="H363" s="186"/>
      <c r="J363" s="190"/>
    </row>
    <row r="364" spans="2:10" x14ac:dyDescent="0.2">
      <c r="B364" s="186"/>
      <c r="E364" s="211"/>
      <c r="F364" s="186"/>
      <c r="G364" s="186"/>
      <c r="H364" s="186"/>
      <c r="J364" s="190"/>
    </row>
    <row r="365" spans="2:10" x14ac:dyDescent="0.2">
      <c r="B365" s="186"/>
      <c r="E365" s="211"/>
      <c r="F365" s="186"/>
      <c r="G365" s="186"/>
      <c r="H365" s="186"/>
      <c r="J365" s="190"/>
    </row>
    <row r="366" spans="2:10" x14ac:dyDescent="0.2">
      <c r="B366" s="186"/>
      <c r="E366" s="211"/>
      <c r="F366" s="186"/>
      <c r="G366" s="186"/>
      <c r="H366" s="186"/>
      <c r="J366" s="190"/>
    </row>
    <row r="367" spans="2:10" x14ac:dyDescent="0.2">
      <c r="B367" s="186"/>
      <c r="E367" s="211"/>
      <c r="F367" s="186"/>
      <c r="G367" s="186"/>
      <c r="H367" s="186"/>
      <c r="J367" s="190"/>
    </row>
    <row r="368" spans="2:10" x14ac:dyDescent="0.2">
      <c r="B368" s="186"/>
      <c r="E368" s="211"/>
      <c r="F368" s="186"/>
      <c r="G368" s="186"/>
      <c r="H368" s="186"/>
      <c r="J368" s="190"/>
    </row>
    <row r="369" spans="2:10" x14ac:dyDescent="0.2">
      <c r="B369" s="186"/>
      <c r="E369" s="211"/>
      <c r="F369" s="186"/>
      <c r="G369" s="186"/>
      <c r="H369" s="186"/>
      <c r="J369" s="190"/>
    </row>
    <row r="370" spans="2:10" x14ac:dyDescent="0.2">
      <c r="B370" s="186"/>
      <c r="E370" s="211"/>
      <c r="F370" s="186"/>
      <c r="G370" s="186"/>
      <c r="H370" s="186"/>
      <c r="J370" s="190"/>
    </row>
    <row r="371" spans="2:10" x14ac:dyDescent="0.2">
      <c r="B371" s="186"/>
      <c r="E371" s="211"/>
      <c r="F371" s="186"/>
      <c r="G371" s="186"/>
      <c r="H371" s="186"/>
      <c r="J371" s="190"/>
    </row>
    <row r="372" spans="2:10" x14ac:dyDescent="0.2">
      <c r="B372" s="186"/>
      <c r="E372" s="211"/>
      <c r="F372" s="186"/>
      <c r="G372" s="186"/>
      <c r="H372" s="186"/>
      <c r="J372" s="190"/>
    </row>
    <row r="373" spans="2:10" x14ac:dyDescent="0.2">
      <c r="B373" s="186"/>
      <c r="E373" s="211"/>
      <c r="F373" s="186"/>
      <c r="G373" s="186"/>
      <c r="H373" s="186"/>
      <c r="J373" s="190"/>
    </row>
    <row r="374" spans="2:10" x14ac:dyDescent="0.2">
      <c r="B374" s="186"/>
      <c r="E374" s="211"/>
      <c r="F374" s="186"/>
      <c r="G374" s="186"/>
      <c r="H374" s="186"/>
      <c r="J374" s="190"/>
    </row>
    <row r="375" spans="2:10" x14ac:dyDescent="0.2">
      <c r="B375" s="186"/>
      <c r="E375" s="211"/>
      <c r="F375" s="186"/>
      <c r="G375" s="186"/>
      <c r="H375" s="186"/>
      <c r="J375" s="190"/>
    </row>
    <row r="376" spans="2:10" x14ac:dyDescent="0.2">
      <c r="B376" s="186"/>
      <c r="E376" s="211"/>
      <c r="F376" s="186"/>
      <c r="G376" s="186"/>
      <c r="H376" s="186"/>
      <c r="J376" s="190"/>
    </row>
    <row r="377" spans="2:10" x14ac:dyDescent="0.2">
      <c r="B377" s="186"/>
      <c r="E377" s="211"/>
      <c r="F377" s="186"/>
      <c r="G377" s="186"/>
      <c r="H377" s="186"/>
      <c r="J377" s="190"/>
    </row>
    <row r="378" spans="2:10" x14ac:dyDescent="0.2">
      <c r="B378" s="186"/>
      <c r="E378" s="211"/>
      <c r="F378" s="186"/>
      <c r="G378" s="186"/>
      <c r="H378" s="186"/>
      <c r="J378" s="190"/>
    </row>
    <row r="379" spans="2:10" x14ac:dyDescent="0.2">
      <c r="B379" s="186"/>
      <c r="E379" s="211"/>
      <c r="F379" s="186"/>
      <c r="G379" s="186"/>
      <c r="H379" s="186"/>
      <c r="J379" s="190"/>
    </row>
    <row r="380" spans="2:10" x14ac:dyDescent="0.2">
      <c r="B380" s="186"/>
      <c r="E380" s="211"/>
      <c r="F380" s="186"/>
      <c r="G380" s="186"/>
      <c r="H380" s="186"/>
      <c r="J380" s="190"/>
    </row>
    <row r="381" spans="2:10" x14ac:dyDescent="0.2">
      <c r="B381" s="186"/>
      <c r="E381" s="211"/>
      <c r="F381" s="186"/>
      <c r="G381" s="186"/>
      <c r="H381" s="186"/>
      <c r="J381" s="190"/>
    </row>
    <row r="382" spans="2:10" x14ac:dyDescent="0.2">
      <c r="B382" s="186"/>
      <c r="E382" s="211"/>
      <c r="F382" s="186"/>
      <c r="G382" s="186"/>
      <c r="H382" s="186"/>
      <c r="J382" s="190"/>
    </row>
    <row r="383" spans="2:10" x14ac:dyDescent="0.2">
      <c r="B383" s="186"/>
      <c r="E383" s="211"/>
      <c r="F383" s="186"/>
      <c r="G383" s="186"/>
      <c r="H383" s="186"/>
      <c r="J383" s="190"/>
    </row>
    <row r="384" spans="2:10" x14ac:dyDescent="0.2">
      <c r="B384" s="186"/>
      <c r="E384" s="211"/>
      <c r="F384" s="186"/>
      <c r="G384" s="186"/>
      <c r="H384" s="186"/>
      <c r="J384" s="190"/>
    </row>
    <row r="385" spans="2:10" x14ac:dyDescent="0.2">
      <c r="B385" s="186"/>
      <c r="E385" s="211"/>
      <c r="F385" s="186"/>
      <c r="G385" s="186"/>
      <c r="H385" s="186"/>
      <c r="J385" s="190"/>
    </row>
    <row r="386" spans="2:10" x14ac:dyDescent="0.2">
      <c r="B386" s="186"/>
      <c r="E386" s="211"/>
      <c r="F386" s="186"/>
      <c r="G386" s="186"/>
      <c r="H386" s="186"/>
      <c r="J386" s="190"/>
    </row>
    <row r="387" spans="2:10" x14ac:dyDescent="0.2">
      <c r="B387" s="186"/>
      <c r="E387" s="211"/>
      <c r="F387" s="186"/>
      <c r="G387" s="186"/>
      <c r="H387" s="186"/>
      <c r="J387" s="190"/>
    </row>
    <row r="388" spans="2:10" x14ac:dyDescent="0.2">
      <c r="B388" s="186"/>
      <c r="E388" s="211"/>
      <c r="F388" s="186"/>
      <c r="G388" s="186"/>
      <c r="H388" s="186"/>
      <c r="J388" s="190"/>
    </row>
    <row r="389" spans="2:10" x14ac:dyDescent="0.2">
      <c r="B389" s="186"/>
      <c r="E389" s="211"/>
      <c r="F389" s="186"/>
      <c r="G389" s="186"/>
      <c r="H389" s="186"/>
      <c r="J389" s="190"/>
    </row>
    <row r="390" spans="2:10" x14ac:dyDescent="0.2">
      <c r="B390" s="186"/>
      <c r="E390" s="211"/>
      <c r="F390" s="186"/>
      <c r="G390" s="186"/>
      <c r="H390" s="186"/>
      <c r="J390" s="190"/>
    </row>
    <row r="391" spans="2:10" x14ac:dyDescent="0.2">
      <c r="B391" s="186"/>
      <c r="E391" s="211"/>
      <c r="F391" s="186"/>
      <c r="G391" s="186"/>
      <c r="H391" s="186"/>
      <c r="J391" s="190"/>
    </row>
    <row r="392" spans="2:10" x14ac:dyDescent="0.2">
      <c r="B392" s="186"/>
      <c r="E392" s="211"/>
      <c r="F392" s="186"/>
      <c r="G392" s="186"/>
      <c r="H392" s="186"/>
      <c r="J392" s="190"/>
    </row>
    <row r="393" spans="2:10" x14ac:dyDescent="0.2">
      <c r="B393" s="186"/>
      <c r="E393" s="211"/>
      <c r="F393" s="186"/>
      <c r="G393" s="186"/>
      <c r="H393" s="186"/>
      <c r="J393" s="190"/>
    </row>
    <row r="394" spans="2:10" x14ac:dyDescent="0.2">
      <c r="B394" s="186"/>
      <c r="E394" s="211"/>
      <c r="F394" s="186"/>
      <c r="G394" s="186"/>
      <c r="H394" s="186"/>
      <c r="J394" s="190"/>
    </row>
    <row r="395" spans="2:10" x14ac:dyDescent="0.2">
      <c r="B395" s="186"/>
      <c r="E395" s="211"/>
      <c r="F395" s="186"/>
      <c r="G395" s="186"/>
      <c r="H395" s="186"/>
      <c r="J395" s="190"/>
    </row>
    <row r="396" spans="2:10" x14ac:dyDescent="0.2">
      <c r="B396" s="186"/>
      <c r="E396" s="211"/>
      <c r="F396" s="186"/>
      <c r="G396" s="186"/>
      <c r="H396" s="186"/>
      <c r="J396" s="190"/>
    </row>
    <row r="397" spans="2:10" x14ac:dyDescent="0.2">
      <c r="B397" s="186"/>
      <c r="E397" s="211"/>
      <c r="F397" s="186"/>
      <c r="G397" s="186"/>
      <c r="H397" s="186"/>
      <c r="J397" s="190"/>
    </row>
    <row r="398" spans="2:10" x14ac:dyDescent="0.2">
      <c r="B398" s="186"/>
      <c r="E398" s="211"/>
      <c r="F398" s="186"/>
      <c r="G398" s="186"/>
      <c r="H398" s="186"/>
      <c r="J398" s="190"/>
    </row>
    <row r="399" spans="2:10" x14ac:dyDescent="0.2">
      <c r="B399" s="186"/>
      <c r="E399" s="211"/>
      <c r="F399" s="186"/>
      <c r="G399" s="186"/>
      <c r="H399" s="186"/>
      <c r="J399" s="190"/>
    </row>
    <row r="400" spans="2:10" x14ac:dyDescent="0.2">
      <c r="B400" s="186"/>
      <c r="E400" s="211"/>
      <c r="F400" s="186"/>
      <c r="G400" s="186"/>
      <c r="H400" s="186"/>
      <c r="J400" s="190"/>
    </row>
    <row r="401" spans="2:10" x14ac:dyDescent="0.2">
      <c r="B401" s="186"/>
      <c r="E401" s="211"/>
      <c r="F401" s="186"/>
      <c r="G401" s="186"/>
      <c r="H401" s="186"/>
      <c r="J401" s="190"/>
    </row>
    <row r="402" spans="2:10" x14ac:dyDescent="0.2">
      <c r="B402" s="186"/>
      <c r="E402" s="211"/>
      <c r="F402" s="186"/>
      <c r="G402" s="186"/>
      <c r="H402" s="186"/>
      <c r="J402" s="190"/>
    </row>
    <row r="403" spans="2:10" x14ac:dyDescent="0.2">
      <c r="B403" s="186"/>
      <c r="E403" s="211"/>
      <c r="F403" s="186"/>
      <c r="G403" s="186"/>
      <c r="H403" s="186"/>
      <c r="J403" s="190"/>
    </row>
    <row r="404" spans="2:10" x14ac:dyDescent="0.2">
      <c r="B404" s="186"/>
      <c r="E404" s="211"/>
      <c r="F404" s="186"/>
      <c r="G404" s="186"/>
      <c r="H404" s="186"/>
      <c r="J404" s="190"/>
    </row>
    <row r="405" spans="2:10" x14ac:dyDescent="0.2">
      <c r="B405" s="186"/>
      <c r="E405" s="211"/>
      <c r="F405" s="186"/>
      <c r="G405" s="186"/>
      <c r="H405" s="186"/>
      <c r="J405" s="190"/>
    </row>
    <row r="406" spans="2:10" x14ac:dyDescent="0.2">
      <c r="B406" s="186"/>
      <c r="E406" s="211"/>
      <c r="F406" s="186"/>
      <c r="G406" s="186"/>
      <c r="H406" s="186"/>
      <c r="J406" s="190"/>
    </row>
    <row r="407" spans="2:10" x14ac:dyDescent="0.2">
      <c r="B407" s="186"/>
      <c r="E407" s="211"/>
      <c r="F407" s="186"/>
      <c r="G407" s="186"/>
      <c r="H407" s="186"/>
      <c r="J407" s="190"/>
    </row>
    <row r="408" spans="2:10" x14ac:dyDescent="0.2">
      <c r="B408" s="186"/>
      <c r="E408" s="211"/>
      <c r="F408" s="186"/>
      <c r="G408" s="186"/>
      <c r="H408" s="186"/>
      <c r="J408" s="190"/>
    </row>
    <row r="409" spans="2:10" x14ac:dyDescent="0.2">
      <c r="B409" s="186"/>
      <c r="E409" s="211"/>
      <c r="F409" s="186"/>
      <c r="G409" s="186"/>
      <c r="H409" s="186"/>
      <c r="J409" s="190"/>
    </row>
    <row r="410" spans="2:10" x14ac:dyDescent="0.2">
      <c r="B410" s="186"/>
      <c r="E410" s="211"/>
      <c r="F410" s="186"/>
      <c r="G410" s="186"/>
      <c r="H410" s="186"/>
      <c r="J410" s="190"/>
    </row>
    <row r="411" spans="2:10" x14ac:dyDescent="0.2">
      <c r="B411" s="186"/>
      <c r="E411" s="211"/>
      <c r="F411" s="186"/>
      <c r="G411" s="186"/>
      <c r="H411" s="186"/>
      <c r="J411" s="190"/>
    </row>
    <row r="412" spans="2:10" x14ac:dyDescent="0.2">
      <c r="B412" s="186"/>
      <c r="E412" s="211"/>
      <c r="F412" s="186"/>
      <c r="G412" s="186"/>
      <c r="H412" s="186"/>
      <c r="J412" s="190"/>
    </row>
    <row r="413" spans="2:10" x14ac:dyDescent="0.2">
      <c r="B413" s="186"/>
      <c r="E413" s="211"/>
      <c r="F413" s="186"/>
      <c r="G413" s="186"/>
      <c r="H413" s="186"/>
      <c r="J413" s="190"/>
    </row>
    <row r="414" spans="2:10" x14ac:dyDescent="0.2">
      <c r="B414" s="186"/>
      <c r="E414" s="211"/>
      <c r="F414" s="186"/>
      <c r="G414" s="186"/>
      <c r="H414" s="186"/>
      <c r="J414" s="190"/>
    </row>
    <row r="415" spans="2:10" x14ac:dyDescent="0.2">
      <c r="B415" s="186"/>
      <c r="E415" s="211"/>
      <c r="F415" s="186"/>
      <c r="G415" s="186"/>
      <c r="H415" s="186"/>
      <c r="J415" s="190"/>
    </row>
    <row r="416" spans="2:10" x14ac:dyDescent="0.2">
      <c r="B416" s="186"/>
      <c r="E416" s="211"/>
      <c r="F416" s="186"/>
      <c r="G416" s="186"/>
      <c r="H416" s="186"/>
      <c r="J416" s="190"/>
    </row>
    <row r="417" spans="2:10" x14ac:dyDescent="0.2">
      <c r="B417" s="186"/>
      <c r="E417" s="211"/>
      <c r="F417" s="186"/>
      <c r="G417" s="186"/>
      <c r="H417" s="186"/>
      <c r="J417" s="190"/>
    </row>
    <row r="418" spans="2:10" x14ac:dyDescent="0.2">
      <c r="B418" s="186"/>
      <c r="E418" s="211"/>
      <c r="F418" s="186"/>
      <c r="G418" s="186"/>
      <c r="H418" s="186"/>
      <c r="J418" s="190"/>
    </row>
    <row r="419" spans="2:10" x14ac:dyDescent="0.2">
      <c r="B419" s="186"/>
      <c r="E419" s="211"/>
      <c r="F419" s="186"/>
      <c r="G419" s="186"/>
      <c r="H419" s="186"/>
      <c r="J419" s="190"/>
    </row>
    <row r="420" spans="2:10" x14ac:dyDescent="0.2">
      <c r="B420" s="186"/>
      <c r="E420" s="211"/>
      <c r="F420" s="186"/>
      <c r="G420" s="186"/>
      <c r="H420" s="186"/>
      <c r="J420" s="190"/>
    </row>
    <row r="421" spans="2:10" x14ac:dyDescent="0.2">
      <c r="B421" s="186"/>
      <c r="E421" s="211"/>
      <c r="F421" s="186"/>
      <c r="G421" s="186"/>
      <c r="H421" s="186"/>
      <c r="J421" s="190"/>
    </row>
    <row r="422" spans="2:10" x14ac:dyDescent="0.2">
      <c r="B422" s="186"/>
      <c r="E422" s="211"/>
      <c r="F422" s="186"/>
      <c r="G422" s="186"/>
      <c r="H422" s="186"/>
      <c r="J422" s="190"/>
    </row>
    <row r="423" spans="2:10" x14ac:dyDescent="0.2">
      <c r="B423" s="186"/>
      <c r="E423" s="211"/>
      <c r="F423" s="186"/>
      <c r="G423" s="186"/>
      <c r="H423" s="186"/>
      <c r="J423" s="190"/>
    </row>
    <row r="424" spans="2:10" x14ac:dyDescent="0.2">
      <c r="B424" s="186"/>
      <c r="E424" s="211"/>
      <c r="F424" s="186"/>
      <c r="G424" s="186"/>
      <c r="H424" s="186"/>
      <c r="J424" s="190"/>
    </row>
    <row r="425" spans="2:10" x14ac:dyDescent="0.2">
      <c r="B425" s="186"/>
      <c r="E425" s="211"/>
      <c r="F425" s="186"/>
      <c r="G425" s="186"/>
      <c r="H425" s="186"/>
      <c r="J425" s="190"/>
    </row>
    <row r="426" spans="2:10" x14ac:dyDescent="0.2">
      <c r="B426" s="186"/>
      <c r="E426" s="211"/>
      <c r="F426" s="186"/>
      <c r="G426" s="186"/>
      <c r="H426" s="186"/>
      <c r="J426" s="190"/>
    </row>
    <row r="427" spans="2:10" x14ac:dyDescent="0.2">
      <c r="B427" s="186"/>
      <c r="E427" s="211"/>
      <c r="F427" s="186"/>
      <c r="G427" s="186"/>
      <c r="H427" s="186"/>
      <c r="J427" s="190"/>
    </row>
    <row r="428" spans="2:10" x14ac:dyDescent="0.2">
      <c r="B428" s="186"/>
      <c r="E428" s="211"/>
      <c r="F428" s="186"/>
      <c r="G428" s="186"/>
      <c r="H428" s="186"/>
      <c r="J428" s="190"/>
    </row>
    <row r="429" spans="2:10" x14ac:dyDescent="0.2">
      <c r="B429" s="186"/>
      <c r="E429" s="211"/>
      <c r="F429" s="186"/>
      <c r="G429" s="186"/>
      <c r="H429" s="186"/>
      <c r="J429" s="190"/>
    </row>
    <row r="430" spans="2:10" x14ac:dyDescent="0.2">
      <c r="B430" s="186"/>
      <c r="E430" s="211"/>
      <c r="F430" s="186"/>
      <c r="G430" s="186"/>
      <c r="H430" s="186"/>
      <c r="J430" s="190"/>
    </row>
    <row r="431" spans="2:10" x14ac:dyDescent="0.2">
      <c r="B431" s="186"/>
      <c r="E431" s="211"/>
      <c r="F431" s="186"/>
      <c r="G431" s="186"/>
      <c r="H431" s="186"/>
      <c r="J431" s="190"/>
    </row>
    <row r="432" spans="2:10" x14ac:dyDescent="0.2">
      <c r="B432" s="186"/>
      <c r="E432" s="211"/>
      <c r="F432" s="186"/>
      <c r="G432" s="186"/>
      <c r="H432" s="186"/>
      <c r="J432" s="190"/>
    </row>
    <row r="433" spans="2:10" x14ac:dyDescent="0.2">
      <c r="B433" s="186"/>
      <c r="E433" s="211"/>
      <c r="F433" s="186"/>
      <c r="G433" s="186"/>
      <c r="H433" s="186"/>
      <c r="J433" s="190"/>
    </row>
    <row r="434" spans="2:10" x14ac:dyDescent="0.2">
      <c r="B434" s="186"/>
      <c r="E434" s="211"/>
      <c r="F434" s="186"/>
      <c r="G434" s="186"/>
      <c r="H434" s="186"/>
      <c r="J434" s="190"/>
    </row>
    <row r="435" spans="2:10" x14ac:dyDescent="0.2">
      <c r="B435" s="186"/>
      <c r="E435" s="211"/>
      <c r="F435" s="186"/>
      <c r="G435" s="186"/>
      <c r="H435" s="186"/>
      <c r="J435" s="190"/>
    </row>
    <row r="436" spans="2:10" x14ac:dyDescent="0.2">
      <c r="B436" s="186"/>
      <c r="E436" s="211"/>
      <c r="F436" s="186"/>
      <c r="G436" s="186"/>
      <c r="H436" s="186"/>
      <c r="J436" s="190"/>
    </row>
    <row r="437" spans="2:10" x14ac:dyDescent="0.2">
      <c r="B437" s="186"/>
      <c r="E437" s="211"/>
      <c r="F437" s="186"/>
      <c r="G437" s="186"/>
      <c r="H437" s="186"/>
      <c r="J437" s="190"/>
    </row>
    <row r="438" spans="2:10" x14ac:dyDescent="0.2">
      <c r="B438" s="186"/>
      <c r="E438" s="211"/>
      <c r="F438" s="186"/>
      <c r="G438" s="186"/>
      <c r="H438" s="186"/>
      <c r="J438" s="190"/>
    </row>
    <row r="439" spans="2:10" x14ac:dyDescent="0.2">
      <c r="B439" s="186"/>
      <c r="E439" s="211"/>
      <c r="F439" s="186"/>
      <c r="G439" s="186"/>
      <c r="H439" s="186"/>
      <c r="J439" s="190"/>
    </row>
    <row r="440" spans="2:10" x14ac:dyDescent="0.2">
      <c r="B440" s="186"/>
      <c r="E440" s="211"/>
      <c r="F440" s="186"/>
      <c r="G440" s="186"/>
      <c r="H440" s="186"/>
      <c r="J440" s="190"/>
    </row>
    <row r="441" spans="2:10" x14ac:dyDescent="0.2">
      <c r="B441" s="186"/>
      <c r="E441" s="211"/>
      <c r="F441" s="186"/>
      <c r="G441" s="186"/>
      <c r="H441" s="186"/>
      <c r="J441" s="190"/>
    </row>
    <row r="442" spans="2:10" x14ac:dyDescent="0.2">
      <c r="B442" s="186"/>
      <c r="E442" s="211"/>
      <c r="F442" s="186"/>
      <c r="G442" s="186"/>
      <c r="H442" s="186"/>
      <c r="J442" s="190"/>
    </row>
    <row r="443" spans="2:10" x14ac:dyDescent="0.2">
      <c r="B443" s="186"/>
      <c r="F443" s="186"/>
      <c r="G443" s="186"/>
      <c r="H443" s="186"/>
      <c r="J443" s="190"/>
    </row>
  </sheetData>
  <pageMargins left="0" right="0" top="0.21" bottom="0.35" header="0.17" footer="0.17"/>
  <pageSetup scale="86" fitToHeight="2" orientation="landscape" r:id="rId1"/>
  <headerFooter alignWithMargins="0">
    <oddFooter>&amp;L&amp;6&amp;F&amp;C&amp;8&amp;A&amp;R&amp;8Printed/tied-out: &amp;D</oddFooter>
  </headerFooter>
  <rowBreaks count="1" manualBreakCount="1">
    <brk id="62" max="1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73"/>
  <sheetViews>
    <sheetView topLeftCell="A20" zoomScale="90" zoomScaleNormal="90" workbookViewId="0">
      <selection activeCell="B30" sqref="B30:E30"/>
    </sheetView>
  </sheetViews>
  <sheetFormatPr defaultRowHeight="11.25" x14ac:dyDescent="0.2"/>
  <cols>
    <col min="1" max="1" width="5.83203125" style="186" customWidth="1"/>
    <col min="2" max="2" width="7.83203125" style="186" customWidth="1"/>
    <col min="3" max="3" width="35.83203125" style="186" customWidth="1"/>
    <col min="4" max="4" width="24.83203125" style="186" customWidth="1"/>
    <col min="5" max="7" width="17.83203125" style="186" customWidth="1"/>
    <col min="8" max="8" width="17.6640625" style="186" customWidth="1"/>
    <col min="9" max="9" width="15.83203125" style="186" customWidth="1"/>
    <col min="10" max="11" width="8.83203125" style="190" customWidth="1"/>
    <col min="12" max="12" width="13.83203125" style="186" bestFit="1" customWidth="1"/>
    <col min="13" max="14" width="9" style="186" customWidth="1"/>
    <col min="15" max="15" width="9.33203125" style="186" customWidth="1"/>
    <col min="16" max="16384" width="9.33203125" style="186"/>
  </cols>
  <sheetData>
    <row r="1" spans="1:12" s="64" customFormat="1" ht="24" customHeight="1" x14ac:dyDescent="0.2">
      <c r="A1" s="57" t="s">
        <v>227</v>
      </c>
      <c r="B1" s="58" t="s">
        <v>228</v>
      </c>
      <c r="C1" s="59" t="s">
        <v>229</v>
      </c>
      <c r="D1" s="60" t="s">
        <v>230</v>
      </c>
      <c r="E1" s="57" t="s">
        <v>318</v>
      </c>
      <c r="F1" s="57" t="s">
        <v>319</v>
      </c>
      <c r="G1" s="57" t="s">
        <v>320</v>
      </c>
      <c r="H1" s="57" t="s">
        <v>321</v>
      </c>
      <c r="I1" s="61" t="s">
        <v>134</v>
      </c>
      <c r="J1" s="62" t="s">
        <v>231</v>
      </c>
      <c r="K1" s="63" t="s">
        <v>232</v>
      </c>
    </row>
    <row r="2" spans="1:12" x14ac:dyDescent="0.2">
      <c r="A2" s="215"/>
      <c r="B2" s="99" t="s">
        <v>260</v>
      </c>
      <c r="C2" s="99"/>
      <c r="D2" s="96" t="s">
        <v>256</v>
      </c>
      <c r="E2" s="100">
        <v>95556373.959999993</v>
      </c>
      <c r="F2" s="100">
        <v>96456225.359999999</v>
      </c>
      <c r="G2" s="100">
        <v>95941499.180000007</v>
      </c>
      <c r="H2" s="100">
        <f>I2-SUM(E2:G2)</f>
        <v>95680129.649999976</v>
      </c>
      <c r="I2" s="100">
        <v>383634228.14999998</v>
      </c>
      <c r="J2" s="216"/>
      <c r="K2" s="216"/>
      <c r="L2" s="215"/>
    </row>
    <row r="3" spans="1:12" x14ac:dyDescent="0.2">
      <c r="A3" s="215"/>
      <c r="B3" s="99"/>
      <c r="C3" s="99"/>
      <c r="D3" s="99"/>
      <c r="E3" s="100"/>
      <c r="F3" s="100"/>
      <c r="G3" s="100"/>
      <c r="H3" s="100"/>
      <c r="I3" s="100"/>
      <c r="J3" s="216"/>
      <c r="K3" s="216"/>
      <c r="L3" s="215"/>
    </row>
    <row r="4" spans="1:12" x14ac:dyDescent="0.2">
      <c r="A4" s="215"/>
      <c r="B4" s="101" t="s">
        <v>235</v>
      </c>
      <c r="C4" s="99"/>
      <c r="D4" s="99"/>
      <c r="E4" s="102"/>
      <c r="F4" s="100"/>
      <c r="G4" s="100"/>
      <c r="H4" s="100"/>
      <c r="I4" s="102"/>
      <c r="J4" s="217"/>
      <c r="K4" s="216"/>
      <c r="L4" s="215"/>
    </row>
    <row r="5" spans="1:12" x14ac:dyDescent="0.2">
      <c r="A5" s="103"/>
      <c r="B5" s="218">
        <v>586902</v>
      </c>
      <c r="C5" s="99" t="s">
        <v>261</v>
      </c>
      <c r="D5" s="99"/>
      <c r="E5" s="100">
        <v>31072.560000000001</v>
      </c>
      <c r="F5" s="100">
        <v>31072.560000000001</v>
      </c>
      <c r="G5" s="100">
        <v>31072.55999999999</v>
      </c>
      <c r="H5" s="100">
        <f>I5-SUM(E5:G5)</f>
        <v>31072.560000000012</v>
      </c>
      <c r="I5" s="100">
        <v>124290.24000000001</v>
      </c>
      <c r="J5" s="175" t="s">
        <v>332</v>
      </c>
      <c r="K5" s="216" t="s">
        <v>131</v>
      </c>
      <c r="L5" s="215"/>
    </row>
    <row r="6" spans="1:12" x14ac:dyDescent="0.2">
      <c r="A6" s="103"/>
      <c r="B6" s="218">
        <v>586903</v>
      </c>
      <c r="C6" s="99" t="s">
        <v>262</v>
      </c>
      <c r="D6" s="99"/>
      <c r="E6" s="100">
        <v>0</v>
      </c>
      <c r="F6" s="100">
        <v>0</v>
      </c>
      <c r="G6" s="100">
        <v>0</v>
      </c>
      <c r="H6" s="100">
        <f>I6-SUM(E6:G6)</f>
        <v>0</v>
      </c>
      <c r="I6" s="100">
        <v>0</v>
      </c>
      <c r="J6" s="175" t="s">
        <v>332</v>
      </c>
      <c r="K6" s="216" t="s">
        <v>131</v>
      </c>
      <c r="L6" s="215"/>
    </row>
    <row r="7" spans="1:12" x14ac:dyDescent="0.2">
      <c r="A7" s="215"/>
      <c r="B7" s="99"/>
      <c r="C7" s="99"/>
      <c r="D7" s="99"/>
      <c r="E7" s="100"/>
      <c r="F7" s="100"/>
      <c r="G7" s="102"/>
      <c r="H7" s="100"/>
      <c r="I7" s="102"/>
      <c r="J7" s="219"/>
      <c r="K7" s="216"/>
      <c r="L7" s="215"/>
    </row>
    <row r="8" spans="1:12" x14ac:dyDescent="0.2">
      <c r="A8" s="215"/>
      <c r="B8" s="104" t="s">
        <v>257</v>
      </c>
      <c r="C8" s="105"/>
      <c r="D8" s="105"/>
      <c r="E8" s="100"/>
      <c r="F8" s="100"/>
      <c r="G8" s="100"/>
      <c r="H8" s="100"/>
      <c r="I8" s="100"/>
      <c r="J8" s="126"/>
      <c r="K8" s="216"/>
      <c r="L8" s="215"/>
    </row>
    <row r="9" spans="1:12" x14ac:dyDescent="0.2">
      <c r="A9" s="215"/>
      <c r="B9" s="103">
        <v>570007</v>
      </c>
      <c r="C9" s="74" t="s">
        <v>236</v>
      </c>
      <c r="D9" s="105"/>
      <c r="E9" s="100">
        <v>33183</v>
      </c>
      <c r="F9" s="220">
        <v>-33183</v>
      </c>
      <c r="G9" s="220">
        <v>0</v>
      </c>
      <c r="H9" s="220"/>
      <c r="I9" s="220"/>
      <c r="J9" s="175" t="s">
        <v>322</v>
      </c>
      <c r="K9" s="216" t="s">
        <v>133</v>
      </c>
      <c r="L9" s="221" t="s">
        <v>43</v>
      </c>
    </row>
    <row r="10" spans="1:12" x14ac:dyDescent="0.2">
      <c r="A10" s="216"/>
      <c r="B10" s="103">
        <v>570009</v>
      </c>
      <c r="C10" s="74" t="s">
        <v>263</v>
      </c>
      <c r="D10" s="105"/>
      <c r="E10" s="100">
        <v>0</v>
      </c>
      <c r="F10" s="220">
        <v>0</v>
      </c>
      <c r="G10" s="220">
        <v>0</v>
      </c>
      <c r="H10" s="220"/>
      <c r="I10" s="220"/>
      <c r="J10" s="175" t="s">
        <v>322</v>
      </c>
      <c r="K10" s="216" t="s">
        <v>133</v>
      </c>
      <c r="L10" s="215"/>
    </row>
    <row r="11" spans="1:12" x14ac:dyDescent="0.2">
      <c r="A11" s="216"/>
      <c r="B11" s="103">
        <v>570017</v>
      </c>
      <c r="C11" s="74" t="s">
        <v>239</v>
      </c>
      <c r="D11" s="105"/>
      <c r="E11" s="100">
        <v>80395</v>
      </c>
      <c r="F11" s="220">
        <v>-80395</v>
      </c>
      <c r="G11" s="220">
        <v>0</v>
      </c>
      <c r="H11" s="220"/>
      <c r="I11" s="220"/>
      <c r="J11" s="175" t="s">
        <v>322</v>
      </c>
      <c r="K11" s="216" t="s">
        <v>133</v>
      </c>
      <c r="L11" s="215"/>
    </row>
    <row r="12" spans="1:12" x14ac:dyDescent="0.2">
      <c r="A12" s="216"/>
      <c r="B12" s="65">
        <v>570049</v>
      </c>
      <c r="C12" s="177" t="s">
        <v>244</v>
      </c>
      <c r="D12" s="105"/>
      <c r="E12" s="100">
        <v>0</v>
      </c>
      <c r="F12" s="220">
        <v>0</v>
      </c>
      <c r="G12" s="220">
        <v>0</v>
      </c>
      <c r="H12" s="220"/>
      <c r="I12" s="220"/>
      <c r="J12" s="175" t="s">
        <v>322</v>
      </c>
      <c r="K12" s="216" t="s">
        <v>133</v>
      </c>
      <c r="L12" s="215"/>
    </row>
    <row r="13" spans="1:12" x14ac:dyDescent="0.2">
      <c r="A13" s="216"/>
      <c r="B13" s="103">
        <v>575027</v>
      </c>
      <c r="C13" s="74" t="s">
        <v>241</v>
      </c>
      <c r="D13" s="105"/>
      <c r="E13" s="100">
        <v>6830</v>
      </c>
      <c r="F13" s="220">
        <v>-6830</v>
      </c>
      <c r="G13" s="220">
        <v>0</v>
      </c>
      <c r="H13" s="220"/>
      <c r="I13" s="220"/>
      <c r="J13" s="175" t="s">
        <v>322</v>
      </c>
      <c r="K13" s="216" t="s">
        <v>133</v>
      </c>
      <c r="L13" s="222"/>
    </row>
    <row r="14" spans="1:12" x14ac:dyDescent="0.2">
      <c r="A14" s="216"/>
      <c r="B14" s="103">
        <v>575029</v>
      </c>
      <c r="C14" s="74" t="s">
        <v>264</v>
      </c>
      <c r="D14" s="105"/>
      <c r="E14" s="100">
        <v>0</v>
      </c>
      <c r="F14" s="220">
        <v>0</v>
      </c>
      <c r="G14" s="220">
        <v>0</v>
      </c>
      <c r="H14" s="220"/>
      <c r="I14" s="220"/>
      <c r="J14" s="175" t="s">
        <v>322</v>
      </c>
      <c r="K14" s="216" t="s">
        <v>133</v>
      </c>
      <c r="L14" s="215"/>
    </row>
    <row r="15" spans="1:12" x14ac:dyDescent="0.2">
      <c r="A15" s="215"/>
      <c r="B15" s="103">
        <v>575037</v>
      </c>
      <c r="C15" s="74" t="s">
        <v>242</v>
      </c>
      <c r="D15" s="105"/>
      <c r="E15" s="100">
        <v>18110</v>
      </c>
      <c r="F15" s="220">
        <v>-18110</v>
      </c>
      <c r="G15" s="220">
        <v>0</v>
      </c>
      <c r="H15" s="220"/>
      <c r="I15" s="220"/>
      <c r="J15" s="175" t="s">
        <v>322</v>
      </c>
      <c r="K15" s="216" t="s">
        <v>133</v>
      </c>
      <c r="L15" s="215"/>
    </row>
    <row r="16" spans="1:12" x14ac:dyDescent="0.2">
      <c r="A16" s="215"/>
      <c r="B16" s="103">
        <v>570047</v>
      </c>
      <c r="C16" s="74" t="s">
        <v>243</v>
      </c>
      <c r="D16" s="105"/>
      <c r="E16" s="100">
        <v>0</v>
      </c>
      <c r="F16" s="220">
        <v>0</v>
      </c>
      <c r="G16" s="220">
        <v>0</v>
      </c>
      <c r="H16" s="220"/>
      <c r="I16" s="220"/>
      <c r="J16" s="175" t="s">
        <v>322</v>
      </c>
      <c r="K16" s="216" t="s">
        <v>133</v>
      </c>
      <c r="L16" s="215"/>
    </row>
    <row r="17" spans="1:13" x14ac:dyDescent="0.2">
      <c r="A17" s="215"/>
      <c r="B17" s="103">
        <v>575057</v>
      </c>
      <c r="C17" s="74" t="s">
        <v>265</v>
      </c>
      <c r="D17" s="105"/>
      <c r="E17" s="100">
        <v>0</v>
      </c>
      <c r="F17" s="220">
        <v>0</v>
      </c>
      <c r="G17" s="220">
        <v>0</v>
      </c>
      <c r="H17" s="220"/>
      <c r="I17" s="220"/>
      <c r="J17" s="175" t="s">
        <v>322</v>
      </c>
      <c r="K17" s="216" t="s">
        <v>133</v>
      </c>
      <c r="L17" s="215"/>
    </row>
    <row r="18" spans="1:13" x14ac:dyDescent="0.2">
      <c r="A18" s="215"/>
      <c r="B18" s="103">
        <v>575059</v>
      </c>
      <c r="C18" s="74" t="s">
        <v>246</v>
      </c>
      <c r="D18" s="105"/>
      <c r="E18" s="100">
        <v>0</v>
      </c>
      <c r="F18" s="220">
        <v>0</v>
      </c>
      <c r="G18" s="220">
        <v>0</v>
      </c>
      <c r="H18" s="220"/>
      <c r="I18" s="220"/>
      <c r="J18" s="175" t="s">
        <v>322</v>
      </c>
      <c r="K18" s="216" t="s">
        <v>133</v>
      </c>
      <c r="L18" s="215"/>
    </row>
    <row r="19" spans="1:13" x14ac:dyDescent="0.2">
      <c r="A19" s="215"/>
      <c r="B19" s="223">
        <v>575067</v>
      </c>
      <c r="C19" s="74" t="s">
        <v>266</v>
      </c>
      <c r="D19" s="224"/>
      <c r="E19" s="100">
        <v>0</v>
      </c>
      <c r="F19" s="100">
        <v>0</v>
      </c>
      <c r="G19" s="100">
        <v>0</v>
      </c>
      <c r="H19" s="100">
        <f>I19-SUM(E19:G19)</f>
        <v>0</v>
      </c>
      <c r="I19" s="100">
        <v>0</v>
      </c>
      <c r="J19" s="175" t="s">
        <v>322</v>
      </c>
      <c r="K19" s="216" t="s">
        <v>133</v>
      </c>
      <c r="L19" s="215"/>
    </row>
    <row r="20" spans="1:13" x14ac:dyDescent="0.2">
      <c r="A20" s="215"/>
      <c r="B20" s="103">
        <v>570067</v>
      </c>
      <c r="C20" s="105" t="s">
        <v>267</v>
      </c>
      <c r="D20" s="105"/>
      <c r="E20" s="100">
        <v>0</v>
      </c>
      <c r="F20" s="100">
        <v>0</v>
      </c>
      <c r="G20" s="100">
        <v>0</v>
      </c>
      <c r="H20" s="100">
        <f t="shared" ref="H20:H23" si="0">I20-SUM(E20:G20)</f>
        <v>0</v>
      </c>
      <c r="I20" s="100">
        <v>0</v>
      </c>
      <c r="J20" s="175" t="s">
        <v>322</v>
      </c>
      <c r="K20" s="216" t="s">
        <v>133</v>
      </c>
      <c r="L20" s="215"/>
    </row>
    <row r="21" spans="1:13" x14ac:dyDescent="0.2">
      <c r="A21" s="215"/>
      <c r="B21" s="103">
        <v>505229</v>
      </c>
      <c r="C21" s="105" t="s">
        <v>268</v>
      </c>
      <c r="D21" s="105"/>
      <c r="E21" s="100">
        <v>-75442.679999999993</v>
      </c>
      <c r="F21" s="100">
        <v>-74156.210000000021</v>
      </c>
      <c r="G21" s="100">
        <v>-75790.239999999991</v>
      </c>
      <c r="H21" s="100">
        <f t="shared" si="0"/>
        <v>-77460.260000000009</v>
      </c>
      <c r="I21" s="100">
        <v>-302849.39</v>
      </c>
      <c r="J21" s="188" t="s">
        <v>165</v>
      </c>
      <c r="K21" s="216" t="s">
        <v>128</v>
      </c>
      <c r="L21" s="215"/>
    </row>
    <row r="22" spans="1:13" x14ac:dyDescent="0.2">
      <c r="A22" s="215"/>
      <c r="B22" s="103">
        <v>515203</v>
      </c>
      <c r="C22" s="105" t="s">
        <v>269</v>
      </c>
      <c r="D22" s="105"/>
      <c r="E22" s="100">
        <v>-385877.44</v>
      </c>
      <c r="F22" s="100">
        <v>-382340.22000000003</v>
      </c>
      <c r="G22" s="100">
        <v>-378689.9</v>
      </c>
      <c r="H22" s="100">
        <f t="shared" si="0"/>
        <v>-374922.78</v>
      </c>
      <c r="I22" s="100">
        <v>-1521830.34</v>
      </c>
      <c r="J22" s="188" t="s">
        <v>165</v>
      </c>
      <c r="K22" s="216" t="s">
        <v>128</v>
      </c>
      <c r="L22" s="215"/>
    </row>
    <row r="23" spans="1:13" x14ac:dyDescent="0.2">
      <c r="A23" s="215"/>
      <c r="B23" s="103">
        <v>540200</v>
      </c>
      <c r="C23" s="105" t="s">
        <v>270</v>
      </c>
      <c r="D23" s="105"/>
      <c r="E23" s="100">
        <v>-110556.61</v>
      </c>
      <c r="F23" s="100">
        <v>-103263.27</v>
      </c>
      <c r="G23" s="100">
        <v>-95915.460000000021</v>
      </c>
      <c r="H23" s="100">
        <f t="shared" si="0"/>
        <v>-87319.649999999965</v>
      </c>
      <c r="I23" s="100">
        <v>-397054.99</v>
      </c>
      <c r="J23" s="188" t="s">
        <v>165</v>
      </c>
      <c r="K23" s="216" t="s">
        <v>128</v>
      </c>
      <c r="L23" s="215"/>
    </row>
    <row r="24" spans="1:13" x14ac:dyDescent="0.2">
      <c r="E24" s="100"/>
      <c r="F24" s="100"/>
      <c r="G24" s="100"/>
      <c r="H24" s="100"/>
      <c r="I24" s="100"/>
      <c r="J24" s="217"/>
      <c r="K24" s="216"/>
      <c r="L24" s="215"/>
    </row>
    <row r="25" spans="1:13" x14ac:dyDescent="0.2">
      <c r="A25" s="215"/>
      <c r="B25" s="101" t="s">
        <v>250</v>
      </c>
      <c r="C25" s="99"/>
      <c r="D25" s="99"/>
      <c r="E25" s="107">
        <f>SUM(E9:E23)-SUM(E5:E6)</f>
        <v>-464431.29</v>
      </c>
      <c r="F25" s="107">
        <f>SUM(F9:F23)-SUM(F5:F6)</f>
        <v>-729350.26000000013</v>
      </c>
      <c r="G25" s="107">
        <f>SUM(G9:G23)-SUM(G5:G6)</f>
        <v>-581468.16000000003</v>
      </c>
      <c r="H25" s="107">
        <f>SUM(H9:H23)-SUM(H5:H6)</f>
        <v>-570775.25</v>
      </c>
      <c r="I25" s="107">
        <f>SUM(I9:I23)-SUM(I5:I6)</f>
        <v>-2346024.96</v>
      </c>
      <c r="J25" s="219"/>
      <c r="K25" s="216"/>
      <c r="L25" s="215"/>
      <c r="M25" s="205"/>
    </row>
    <row r="26" spans="1:13" x14ac:dyDescent="0.2">
      <c r="A26" s="215"/>
      <c r="B26" s="99"/>
      <c r="C26" s="99"/>
      <c r="D26" s="99"/>
      <c r="E26" s="102"/>
      <c r="F26" s="102"/>
      <c r="G26" s="102"/>
      <c r="H26" s="102"/>
      <c r="I26" s="102"/>
      <c r="J26" s="219"/>
      <c r="K26" s="216"/>
      <c r="L26" s="215"/>
    </row>
    <row r="27" spans="1:13" x14ac:dyDescent="0.2">
      <c r="A27" s="215"/>
      <c r="B27" s="101" t="s">
        <v>271</v>
      </c>
      <c r="C27" s="99"/>
      <c r="D27" s="99"/>
      <c r="E27" s="108">
        <f>+E25+E2</f>
        <v>95091942.669999987</v>
      </c>
      <c r="F27" s="108">
        <f>+F25+F2</f>
        <v>95726875.099999994</v>
      </c>
      <c r="G27" s="108">
        <f>+G25+G2</f>
        <v>95360031.020000011</v>
      </c>
      <c r="H27" s="108">
        <f>+H25+H2</f>
        <v>95109354.399999976</v>
      </c>
      <c r="I27" s="108">
        <f>+I25+I2</f>
        <v>381288203.19</v>
      </c>
      <c r="J27" s="225"/>
      <c r="K27" s="216"/>
      <c r="L27" s="215"/>
    </row>
    <row r="28" spans="1:13" x14ac:dyDescent="0.2">
      <c r="A28" s="215"/>
      <c r="B28" s="99"/>
      <c r="C28" s="99"/>
      <c r="D28" s="99"/>
      <c r="E28" s="102"/>
      <c r="F28" s="102"/>
      <c r="G28" s="102"/>
      <c r="H28" s="102"/>
      <c r="I28" s="102"/>
      <c r="J28" s="216"/>
      <c r="K28" s="216"/>
      <c r="L28" s="224"/>
    </row>
    <row r="29" spans="1:13" x14ac:dyDescent="0.2">
      <c r="A29" s="215"/>
      <c r="B29" s="109" t="s">
        <v>252</v>
      </c>
      <c r="C29" s="215"/>
      <c r="D29" s="215"/>
      <c r="E29" s="100"/>
      <c r="F29" s="100"/>
      <c r="G29" s="100"/>
      <c r="H29" s="100"/>
      <c r="I29" s="100"/>
      <c r="J29" s="216"/>
      <c r="K29" s="216"/>
      <c r="L29" s="224"/>
    </row>
    <row r="30" spans="1:13" x14ac:dyDescent="0.2">
      <c r="A30" s="215"/>
      <c r="B30" s="110" t="s">
        <v>95</v>
      </c>
      <c r="C30" s="215"/>
      <c r="D30" s="215"/>
      <c r="E30" s="100">
        <v>89878588.849999994</v>
      </c>
      <c r="F30" s="100">
        <v>90065955</v>
      </c>
      <c r="G30" s="100">
        <v>89460330.50000003</v>
      </c>
      <c r="H30" s="100">
        <f t="shared" ref="H30:H36" si="1">I30-SUM(E30:G30)</f>
        <v>89290580.539999962</v>
      </c>
      <c r="I30" s="100">
        <v>358695454.88999999</v>
      </c>
      <c r="J30" s="216"/>
      <c r="K30" s="216"/>
      <c r="L30" s="111"/>
    </row>
    <row r="31" spans="1:13" x14ac:dyDescent="0.2">
      <c r="A31" s="215"/>
      <c r="B31" s="110" t="s">
        <v>96</v>
      </c>
      <c r="C31" s="215"/>
      <c r="D31" s="215"/>
      <c r="E31" s="100">
        <v>1024642.76</v>
      </c>
      <c r="F31" s="100">
        <v>1024642.72</v>
      </c>
      <c r="G31" s="100">
        <v>977583.81999999983</v>
      </c>
      <c r="H31" s="100">
        <f t="shared" si="1"/>
        <v>1000535.4700000002</v>
      </c>
      <c r="I31" s="100">
        <v>4027404.77</v>
      </c>
      <c r="J31" s="216"/>
      <c r="K31" s="216"/>
      <c r="L31" s="111"/>
    </row>
    <row r="32" spans="1:13" x14ac:dyDescent="0.2">
      <c r="A32" s="215"/>
      <c r="B32" s="110" t="s">
        <v>97</v>
      </c>
      <c r="C32" s="215"/>
      <c r="D32" s="215"/>
      <c r="E32" s="100">
        <v>146230.54999999999</v>
      </c>
      <c r="F32" s="100">
        <v>146230.47000000003</v>
      </c>
      <c r="G32" s="100">
        <v>146230.56</v>
      </c>
      <c r="H32" s="100">
        <f t="shared" si="1"/>
        <v>146230.47000000003</v>
      </c>
      <c r="I32" s="100">
        <v>584922.05000000005</v>
      </c>
      <c r="J32" s="216"/>
      <c r="K32" s="216"/>
      <c r="L32" s="111"/>
    </row>
    <row r="33" spans="1:12" x14ac:dyDescent="0.2">
      <c r="A33" s="215"/>
      <c r="B33" s="110" t="s">
        <v>98</v>
      </c>
      <c r="C33" s="215"/>
      <c r="D33" s="215"/>
      <c r="E33" s="100">
        <v>-2756.46</v>
      </c>
      <c r="F33" s="100">
        <v>-2756.46</v>
      </c>
      <c r="G33" s="100">
        <v>-2756.4599999999991</v>
      </c>
      <c r="H33" s="100">
        <f t="shared" si="1"/>
        <v>-2756.4600000000009</v>
      </c>
      <c r="I33" s="100">
        <v>-11025.84</v>
      </c>
      <c r="J33" s="216"/>
      <c r="K33" s="216"/>
      <c r="L33" s="111"/>
    </row>
    <row r="34" spans="1:12" x14ac:dyDescent="0.2">
      <c r="A34" s="215"/>
      <c r="B34" s="110" t="s">
        <v>99</v>
      </c>
      <c r="C34" s="215"/>
      <c r="D34" s="215"/>
      <c r="E34" s="100">
        <v>0</v>
      </c>
      <c r="F34" s="100">
        <v>0</v>
      </c>
      <c r="G34" s="100">
        <v>0</v>
      </c>
      <c r="H34" s="100">
        <f t="shared" si="1"/>
        <v>0</v>
      </c>
      <c r="I34" s="100">
        <v>0</v>
      </c>
      <c r="J34" s="216"/>
      <c r="K34" s="216"/>
      <c r="L34" s="111"/>
    </row>
    <row r="35" spans="1:12" x14ac:dyDescent="0.2">
      <c r="A35" s="215"/>
      <c r="B35" s="110" t="s">
        <v>100</v>
      </c>
      <c r="C35" s="215"/>
      <c r="D35" s="215"/>
      <c r="E35" s="100">
        <v>41972.07</v>
      </c>
      <c r="F35" s="100">
        <v>17280.39</v>
      </c>
      <c r="G35" s="100">
        <v>0</v>
      </c>
      <c r="H35" s="100">
        <f t="shared" si="1"/>
        <v>9816.6700000000055</v>
      </c>
      <c r="I35" s="100">
        <v>69069.13</v>
      </c>
      <c r="J35" s="216"/>
      <c r="K35" s="216" t="s">
        <v>272</v>
      </c>
      <c r="L35" s="111"/>
    </row>
    <row r="36" spans="1:12" x14ac:dyDescent="0.2">
      <c r="A36" s="215"/>
      <c r="B36" s="110" t="s">
        <v>101</v>
      </c>
      <c r="C36" s="215"/>
      <c r="D36" s="215"/>
      <c r="E36" s="100">
        <v>4003264.9</v>
      </c>
      <c r="F36" s="100">
        <v>4475522.9800000004</v>
      </c>
      <c r="G36" s="100">
        <v>4778642.5999999996</v>
      </c>
      <c r="H36" s="100">
        <f t="shared" si="1"/>
        <v>4664947.7100000009</v>
      </c>
      <c r="I36" s="100">
        <v>17922378.190000001</v>
      </c>
      <c r="J36" s="216"/>
      <c r="K36" s="216"/>
      <c r="L36" s="111"/>
    </row>
    <row r="37" spans="1:12" x14ac:dyDescent="0.2">
      <c r="A37" s="215"/>
      <c r="B37" s="110"/>
      <c r="C37" s="215"/>
      <c r="D37" s="215"/>
      <c r="E37" s="100"/>
      <c r="F37" s="100"/>
      <c r="G37" s="100"/>
      <c r="H37" s="100"/>
      <c r="I37" s="100"/>
      <c r="J37" s="216"/>
      <c r="K37" s="216"/>
      <c r="L37" s="111"/>
    </row>
    <row r="38" spans="1:12" x14ac:dyDescent="0.2">
      <c r="A38" s="215"/>
      <c r="B38" s="110" t="s">
        <v>134</v>
      </c>
      <c r="C38" s="215"/>
      <c r="D38" s="215"/>
      <c r="E38" s="226">
        <f>SUM(E30:E36)</f>
        <v>95091942.670000002</v>
      </c>
      <c r="F38" s="226">
        <f>SUM(F30:F36)</f>
        <v>95726875.100000009</v>
      </c>
      <c r="G38" s="226">
        <f>SUM(G30:G36)</f>
        <v>95360031.020000026</v>
      </c>
      <c r="H38" s="226">
        <f>SUM(H30:H36)</f>
        <v>95109354.399999976</v>
      </c>
      <c r="I38" s="226">
        <f>SUM(I30:I36)</f>
        <v>381288203.19</v>
      </c>
      <c r="J38" s="216"/>
      <c r="K38" s="216"/>
      <c r="L38" s="111"/>
    </row>
    <row r="39" spans="1:12" x14ac:dyDescent="0.2">
      <c r="A39" s="215"/>
      <c r="B39" s="215"/>
      <c r="C39" s="215"/>
      <c r="D39" s="215"/>
      <c r="E39" s="227"/>
      <c r="F39" s="227"/>
      <c r="G39" s="227"/>
      <c r="H39" s="227"/>
      <c r="I39" s="227"/>
      <c r="J39" s="216"/>
      <c r="K39" s="216"/>
      <c r="L39" s="224"/>
    </row>
    <row r="40" spans="1:12" ht="12" thickBot="1" x14ac:dyDescent="0.25">
      <c r="A40" s="215"/>
      <c r="B40" s="228" t="s">
        <v>253</v>
      </c>
      <c r="C40" s="112"/>
      <c r="D40" s="112"/>
      <c r="E40" s="113">
        <f>+E27-E38</f>
        <v>0</v>
      </c>
      <c r="F40" s="229">
        <f>+F27-F38</f>
        <v>0</v>
      </c>
      <c r="G40" s="113">
        <f>+G27-G38</f>
        <v>0</v>
      </c>
      <c r="H40" s="114">
        <f>+H27-H38</f>
        <v>0</v>
      </c>
      <c r="I40" s="114">
        <f>+I27-I38</f>
        <v>0</v>
      </c>
      <c r="J40" s="225"/>
      <c r="K40" s="216"/>
      <c r="L40" s="230"/>
    </row>
    <row r="41" spans="1:12" ht="12" thickTop="1" x14ac:dyDescent="0.2">
      <c r="A41" s="215"/>
      <c r="B41" s="215"/>
      <c r="C41" s="112"/>
      <c r="D41" s="112"/>
      <c r="E41" s="115"/>
      <c r="F41" s="115"/>
      <c r="G41" s="115"/>
      <c r="H41" s="115"/>
      <c r="I41" s="115"/>
      <c r="J41" s="225"/>
      <c r="K41" s="216"/>
      <c r="L41" s="230"/>
    </row>
    <row r="42" spans="1:12" ht="12.75" x14ac:dyDescent="0.2">
      <c r="A42" s="215"/>
      <c r="B42" s="215"/>
      <c r="C42" s="112"/>
      <c r="D42" s="112"/>
      <c r="E42" s="115"/>
      <c r="F42" s="115"/>
      <c r="G42" s="115"/>
      <c r="H42" s="179" t="s">
        <v>254</v>
      </c>
      <c r="I42" s="102">
        <f>SUM(I9:I18)</f>
        <v>0</v>
      </c>
      <c r="K42" s="231" t="s">
        <v>294</v>
      </c>
      <c r="L42" s="230"/>
    </row>
    <row r="43" spans="1:12" s="64" customFormat="1" x14ac:dyDescent="0.2">
      <c r="A43" s="89"/>
      <c r="B43" s="89"/>
      <c r="C43" s="89"/>
      <c r="D43" s="90"/>
      <c r="E43" s="89"/>
      <c r="F43" s="91"/>
      <c r="G43" s="89"/>
      <c r="H43" s="89"/>
      <c r="I43" s="92"/>
      <c r="J43" s="93"/>
      <c r="K43" s="89"/>
      <c r="L43" s="65"/>
    </row>
    <row r="44" spans="1:12" x14ac:dyDescent="0.2">
      <c r="H44" s="179"/>
      <c r="I44" s="205"/>
    </row>
    <row r="45" spans="1:12" x14ac:dyDescent="0.2">
      <c r="B45" s="95" t="s">
        <v>273</v>
      </c>
      <c r="D45" s="96" t="s">
        <v>256</v>
      </c>
      <c r="E45" s="100">
        <v>3898904.69</v>
      </c>
      <c r="F45" s="100">
        <v>4166689.0799999996</v>
      </c>
      <c r="G45" s="100">
        <v>4748238.4800000004</v>
      </c>
      <c r="H45" s="100">
        <f t="shared" ref="H45" si="2">I45-SUM(E45:G45)</f>
        <v>5632847.620000001</v>
      </c>
      <c r="I45" s="38">
        <v>18446679.870000001</v>
      </c>
    </row>
    <row r="46" spans="1:12" x14ac:dyDescent="0.2">
      <c r="B46" s="64"/>
      <c r="E46" s="38"/>
      <c r="F46" s="100"/>
      <c r="G46" s="100"/>
      <c r="H46" s="38"/>
      <c r="I46" s="38"/>
      <c r="J46" s="186"/>
      <c r="K46" s="186"/>
    </row>
    <row r="47" spans="1:12" x14ac:dyDescent="0.2">
      <c r="B47" s="78" t="s">
        <v>252</v>
      </c>
      <c r="E47" s="33"/>
      <c r="F47" s="100"/>
      <c r="G47" s="100"/>
      <c r="H47" s="33"/>
      <c r="I47" s="33"/>
      <c r="J47" s="186"/>
      <c r="K47" s="186"/>
    </row>
    <row r="48" spans="1:12" x14ac:dyDescent="0.2">
      <c r="B48" s="81" t="s">
        <v>102</v>
      </c>
      <c r="E48" s="100">
        <v>3898904.69</v>
      </c>
      <c r="F48" s="100">
        <v>4166689.0799999996</v>
      </c>
      <c r="G48" s="100">
        <v>4748238.4800000004</v>
      </c>
      <c r="H48" s="100">
        <f t="shared" ref="H48" si="3">I48-SUM(E48:G48)</f>
        <v>5632847.620000001</v>
      </c>
      <c r="I48" s="33">
        <v>18446679.870000001</v>
      </c>
      <c r="J48" s="186"/>
      <c r="K48" s="186"/>
    </row>
    <row r="49" spans="2:11" x14ac:dyDescent="0.2">
      <c r="B49" s="81"/>
      <c r="E49" s="32"/>
      <c r="F49" s="116"/>
      <c r="G49" s="116"/>
      <c r="H49" s="116"/>
      <c r="I49" s="32"/>
      <c r="J49" s="186"/>
      <c r="K49" s="186"/>
    </row>
    <row r="50" spans="2:11" ht="12" thickBot="1" x14ac:dyDescent="0.25">
      <c r="B50" s="160" t="s">
        <v>253</v>
      </c>
      <c r="E50" s="85">
        <f>E45-E48</f>
        <v>0</v>
      </c>
      <c r="F50" s="85">
        <f>F45-F48</f>
        <v>0</v>
      </c>
      <c r="G50" s="124">
        <f>G45-G48</f>
        <v>0</v>
      </c>
      <c r="H50" s="85">
        <f>H45-H48</f>
        <v>0</v>
      </c>
      <c r="I50" s="124">
        <f>I45-I48</f>
        <v>0</v>
      </c>
      <c r="J50" s="186"/>
      <c r="K50" s="186"/>
    </row>
    <row r="51" spans="2:11" ht="12" thickTop="1" x14ac:dyDescent="0.2">
      <c r="E51" s="38"/>
      <c r="F51" s="38"/>
      <c r="G51" s="38"/>
      <c r="H51" s="38"/>
      <c r="I51" s="38"/>
      <c r="J51" s="186"/>
      <c r="K51" s="186"/>
    </row>
    <row r="52" spans="2:11" x14ac:dyDescent="0.2">
      <c r="E52" s="38"/>
      <c r="F52" s="38"/>
      <c r="G52" s="38"/>
      <c r="H52" s="38"/>
      <c r="I52" s="38"/>
      <c r="J52" s="186"/>
      <c r="K52" s="186"/>
    </row>
    <row r="53" spans="2:11" x14ac:dyDescent="0.2">
      <c r="H53" s="179" t="s">
        <v>260</v>
      </c>
      <c r="I53" s="38">
        <f>I38</f>
        <v>381288203.19</v>
      </c>
      <c r="J53" s="186"/>
      <c r="K53" s="186"/>
    </row>
    <row r="54" spans="2:11" x14ac:dyDescent="0.2">
      <c r="H54" s="117" t="s">
        <v>76</v>
      </c>
      <c r="I54" s="38">
        <v>-14250873.789999999</v>
      </c>
      <c r="J54" s="186"/>
      <c r="K54" s="186"/>
    </row>
    <row r="55" spans="2:11" x14ac:dyDescent="0.2">
      <c r="H55" s="179" t="s">
        <v>78</v>
      </c>
      <c r="I55" s="38">
        <v>-34835894.93</v>
      </c>
      <c r="J55" s="186"/>
      <c r="K55" s="186"/>
    </row>
    <row r="56" spans="2:11" x14ac:dyDescent="0.2">
      <c r="H56" s="118" t="s">
        <v>102</v>
      </c>
      <c r="I56" s="232">
        <f>-'FF - Interest Exp'!I48</f>
        <v>-18446679.870000001</v>
      </c>
      <c r="J56" s="186"/>
      <c r="K56" s="186"/>
    </row>
    <row r="57" spans="2:11" x14ac:dyDescent="0.2">
      <c r="I57" s="205">
        <f>SUM(I53:I56)</f>
        <v>313754754.59999996</v>
      </c>
      <c r="J57" s="186"/>
      <c r="K57" s="186"/>
    </row>
    <row r="58" spans="2:11" x14ac:dyDescent="0.2">
      <c r="J58" s="186"/>
      <c r="K58" s="186"/>
    </row>
    <row r="59" spans="2:11" x14ac:dyDescent="0.2">
      <c r="J59" s="186"/>
      <c r="K59" s="186"/>
    </row>
    <row r="60" spans="2:11" x14ac:dyDescent="0.2">
      <c r="J60" s="186"/>
      <c r="K60" s="186"/>
    </row>
    <row r="61" spans="2:11" x14ac:dyDescent="0.2">
      <c r="J61" s="186"/>
      <c r="K61" s="186"/>
    </row>
    <row r="62" spans="2:11" x14ac:dyDescent="0.2">
      <c r="J62" s="186"/>
      <c r="K62" s="186"/>
    </row>
    <row r="63" spans="2:11" x14ac:dyDescent="0.2">
      <c r="J63" s="186"/>
      <c r="K63" s="186"/>
    </row>
    <row r="64" spans="2:11" x14ac:dyDescent="0.2">
      <c r="J64" s="186"/>
      <c r="K64" s="186"/>
    </row>
    <row r="65" spans="10:11" x14ac:dyDescent="0.2">
      <c r="J65" s="186"/>
      <c r="K65" s="186"/>
    </row>
    <row r="66" spans="10:11" x14ac:dyDescent="0.2">
      <c r="J66" s="186"/>
      <c r="K66" s="186"/>
    </row>
    <row r="67" spans="10:11" x14ac:dyDescent="0.2">
      <c r="J67" s="186"/>
      <c r="K67" s="186"/>
    </row>
    <row r="68" spans="10:11" x14ac:dyDescent="0.2">
      <c r="J68" s="186"/>
      <c r="K68" s="186"/>
    </row>
    <row r="69" spans="10:11" x14ac:dyDescent="0.2">
      <c r="J69" s="186"/>
      <c r="K69" s="186"/>
    </row>
    <row r="70" spans="10:11" x14ac:dyDescent="0.2">
      <c r="J70" s="186"/>
      <c r="K70" s="186"/>
    </row>
    <row r="71" spans="10:11" x14ac:dyDescent="0.2">
      <c r="J71" s="186"/>
      <c r="K71" s="186"/>
    </row>
    <row r="72" spans="10:11" x14ac:dyDescent="0.2">
      <c r="J72" s="186"/>
      <c r="K72" s="186"/>
    </row>
    <row r="73" spans="10:11" x14ac:dyDescent="0.2">
      <c r="J73" s="186"/>
      <c r="K73" s="186"/>
    </row>
  </sheetData>
  <pageMargins left="0.25" right="0.25" top="1" bottom="0.5" header="0.5" footer="0.25"/>
  <pageSetup scale="77" orientation="landscape" r:id="rId1"/>
  <headerFooter alignWithMargins="0">
    <oddFooter>&amp;L&amp;6&amp;F&amp;C&amp;8&amp;A&amp;R&amp;8Printed/tied-out: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64"/>
  <sheetViews>
    <sheetView zoomScale="90" zoomScaleNormal="90" workbookViewId="0">
      <selection activeCell="I7" sqref="I7"/>
    </sheetView>
  </sheetViews>
  <sheetFormatPr defaultColWidth="10.6640625" defaultRowHeight="11.25" x14ac:dyDescent="0.2"/>
  <cols>
    <col min="1" max="1" width="33" style="4" customWidth="1"/>
    <col min="2" max="2" width="5.83203125" style="2" customWidth="1"/>
    <col min="3" max="3" width="2.83203125" style="3" customWidth="1"/>
    <col min="4" max="4" width="17.33203125" style="4" customWidth="1"/>
    <col min="5" max="5" width="2.83203125" style="3" customWidth="1"/>
    <col min="6" max="6" width="17.33203125" style="4" customWidth="1"/>
    <col min="7" max="7" width="2.83203125" style="5" customWidth="1"/>
    <col min="8" max="8" width="17.33203125" style="5" customWidth="1"/>
    <col min="9" max="9" width="2.83203125" style="5" customWidth="1"/>
    <col min="10" max="10" width="17.33203125" style="4" customWidth="1"/>
    <col min="11" max="11" width="2.83203125" style="5" customWidth="1" collapsed="1"/>
    <col min="12" max="12" width="17.33203125" style="6" customWidth="1"/>
    <col min="13" max="13" width="2.83203125" style="4" customWidth="1"/>
    <col min="14" max="14" width="12.83203125" style="5" customWidth="1"/>
    <col min="15" max="15" width="12.83203125" style="4" customWidth="1"/>
    <col min="16" max="16" width="18.83203125" style="4" customWidth="1"/>
    <col min="17" max="16384" width="10.6640625" style="4"/>
  </cols>
  <sheetData>
    <row r="1" spans="1:20" x14ac:dyDescent="0.2">
      <c r="A1" s="1" t="s">
        <v>109</v>
      </c>
    </row>
    <row r="2" spans="1:20" x14ac:dyDescent="0.2">
      <c r="A2" s="7" t="s">
        <v>110</v>
      </c>
      <c r="B2" s="8" t="s">
        <v>349</v>
      </c>
      <c r="G2" s="4"/>
      <c r="H2" s="4"/>
      <c r="I2" s="4"/>
      <c r="L2" s="9"/>
    </row>
    <row r="3" spans="1:20" x14ac:dyDescent="0.2">
      <c r="A3" s="7"/>
      <c r="B3" s="10"/>
      <c r="G3" s="4"/>
      <c r="H3" s="4"/>
      <c r="I3" s="4"/>
      <c r="L3" s="9"/>
    </row>
    <row r="4" spans="1:20" x14ac:dyDescent="0.2">
      <c r="A4" s="153" t="s">
        <v>111</v>
      </c>
      <c r="B4" s="11"/>
      <c r="F4" s="12"/>
      <c r="G4" s="12"/>
      <c r="H4" s="12"/>
      <c r="I4" s="12"/>
      <c r="J4" s="5"/>
      <c r="L4" s="9"/>
    </row>
    <row r="5" spans="1:20" x14ac:dyDescent="0.2">
      <c r="A5" s="154" t="s">
        <v>112</v>
      </c>
      <c r="B5" s="11"/>
      <c r="C5" s="13"/>
      <c r="D5" s="5"/>
      <c r="E5" s="13"/>
      <c r="F5" s="12"/>
      <c r="G5" s="12"/>
      <c r="H5" s="12"/>
      <c r="I5" s="12"/>
      <c r="J5" s="5"/>
      <c r="L5" s="14"/>
      <c r="M5" s="5"/>
    </row>
    <row r="6" spans="1:20" x14ac:dyDescent="0.2">
      <c r="A6" s="154"/>
      <c r="B6" s="11"/>
      <c r="C6" s="13"/>
      <c r="D6" s="5"/>
      <c r="E6" s="13"/>
      <c r="F6" s="12"/>
      <c r="G6" s="12"/>
      <c r="H6" s="12"/>
      <c r="I6" s="12"/>
      <c r="J6" s="5"/>
      <c r="L6" s="14"/>
      <c r="M6" s="5"/>
      <c r="T6" s="155" t="s">
        <v>299</v>
      </c>
    </row>
    <row r="7" spans="1:20" ht="45" x14ac:dyDescent="0.2">
      <c r="B7" s="15"/>
      <c r="C7" s="16"/>
      <c r="D7" s="17" t="s">
        <v>113</v>
      </c>
      <c r="E7" s="16"/>
      <c r="F7" s="2" t="s">
        <v>114</v>
      </c>
      <c r="G7" s="18"/>
      <c r="H7" s="18" t="s">
        <v>115</v>
      </c>
      <c r="I7" s="18"/>
      <c r="J7" s="19" t="s">
        <v>300</v>
      </c>
      <c r="L7" s="20" t="s">
        <v>116</v>
      </c>
      <c r="N7" s="156" t="s">
        <v>117</v>
      </c>
      <c r="O7" s="157" t="s">
        <v>118</v>
      </c>
    </row>
    <row r="8" spans="1:20" ht="22.5" x14ac:dyDescent="0.2">
      <c r="A8" s="4" t="s">
        <v>119</v>
      </c>
      <c r="B8" s="21" t="s">
        <v>120</v>
      </c>
      <c r="C8" s="16"/>
      <c r="D8" s="22">
        <v>1000</v>
      </c>
      <c r="E8" s="16"/>
      <c r="F8" s="22">
        <v>2020</v>
      </c>
      <c r="G8" s="18"/>
      <c r="H8" s="158" t="s">
        <v>121</v>
      </c>
      <c r="I8" s="18"/>
      <c r="J8" s="23" t="s">
        <v>301</v>
      </c>
      <c r="L8" s="24"/>
      <c r="N8" s="25" t="s">
        <v>122</v>
      </c>
      <c r="O8" s="26"/>
    </row>
    <row r="9" spans="1:20" x14ac:dyDescent="0.2">
      <c r="A9" s="27" t="s">
        <v>123</v>
      </c>
      <c r="B9" s="28"/>
      <c r="L9" s="29"/>
    </row>
    <row r="10" spans="1:20" x14ac:dyDescent="0.2">
      <c r="A10" s="4" t="s">
        <v>20</v>
      </c>
      <c r="B10" s="2" t="s">
        <v>124</v>
      </c>
      <c r="C10" s="30"/>
      <c r="D10" s="31">
        <v>5026117361.6199999</v>
      </c>
      <c r="E10" s="30"/>
      <c r="F10" s="32">
        <v>0</v>
      </c>
      <c r="G10" s="33"/>
      <c r="H10" s="32">
        <v>0</v>
      </c>
      <c r="I10" s="33"/>
      <c r="J10" s="32">
        <v>0</v>
      </c>
      <c r="K10" s="33"/>
      <c r="L10" s="32">
        <f>SUM(J10,F10,D10,H10)</f>
        <v>5026117361.6199999</v>
      </c>
      <c r="N10" s="34">
        <v>5026117</v>
      </c>
      <c r="O10" s="35">
        <f>ROUND(L10/1000,0)-N10</f>
        <v>0</v>
      </c>
    </row>
    <row r="11" spans="1:20" x14ac:dyDescent="0.2">
      <c r="A11" s="36" t="s">
        <v>125</v>
      </c>
      <c r="B11" s="37"/>
      <c r="C11" s="30"/>
      <c r="D11" s="38"/>
      <c r="E11" s="30"/>
      <c r="F11" s="38"/>
      <c r="G11" s="33"/>
      <c r="H11" s="33"/>
      <c r="I11" s="33"/>
      <c r="J11" s="38"/>
      <c r="K11" s="33"/>
      <c r="L11" s="33"/>
      <c r="N11" s="33"/>
    </row>
    <row r="12" spans="1:20" x14ac:dyDescent="0.2">
      <c r="A12" s="27" t="s">
        <v>126</v>
      </c>
      <c r="B12" s="28"/>
      <c r="C12" s="30"/>
      <c r="D12" s="38"/>
      <c r="E12" s="30"/>
      <c r="F12" s="38"/>
      <c r="G12" s="33"/>
      <c r="H12" s="33"/>
      <c r="I12" s="33"/>
      <c r="J12" s="38"/>
      <c r="K12" s="33"/>
      <c r="L12" s="33"/>
      <c r="N12" s="33"/>
    </row>
    <row r="13" spans="1:20" x14ac:dyDescent="0.2">
      <c r="A13" s="36" t="s">
        <v>127</v>
      </c>
      <c r="B13" s="2" t="s">
        <v>128</v>
      </c>
      <c r="C13" s="30"/>
      <c r="D13" s="38">
        <v>1757380542.3399999</v>
      </c>
      <c r="E13" s="30"/>
      <c r="F13" s="38">
        <v>0</v>
      </c>
      <c r="G13" s="33"/>
      <c r="H13" s="33">
        <v>0</v>
      </c>
      <c r="I13" s="33"/>
      <c r="J13" s="38">
        <v>0</v>
      </c>
      <c r="K13" s="33"/>
      <c r="L13" s="33">
        <f>SUM(J13,F13,D13,H13)</f>
        <v>1757380542.3399999</v>
      </c>
      <c r="N13" s="34">
        <v>1757381</v>
      </c>
      <c r="O13" s="35">
        <f>ROUND(L13/1000,0)-N13</f>
        <v>0</v>
      </c>
    </row>
    <row r="14" spans="1:20" x14ac:dyDescent="0.2">
      <c r="A14" s="36" t="s">
        <v>129</v>
      </c>
      <c r="B14" s="2" t="s">
        <v>128</v>
      </c>
      <c r="C14" s="30"/>
      <c r="D14" s="38">
        <v>1037362516.62</v>
      </c>
      <c r="E14" s="30"/>
      <c r="F14" s="38">
        <v>0</v>
      </c>
      <c r="G14" s="33"/>
      <c r="H14" s="33">
        <v>0</v>
      </c>
      <c r="I14" s="33"/>
      <c r="J14" s="38">
        <v>3787.83</v>
      </c>
      <c r="K14" s="33"/>
      <c r="L14" s="33">
        <f>SUM(J14,F14,D14,H14)</f>
        <v>1037366304.45</v>
      </c>
      <c r="N14" s="34">
        <v>1037366</v>
      </c>
      <c r="O14" s="35">
        <f>ROUND(L14/1000,0)-N14</f>
        <v>0</v>
      </c>
    </row>
    <row r="15" spans="1:20" x14ac:dyDescent="0.2">
      <c r="A15" s="36" t="s">
        <v>130</v>
      </c>
      <c r="B15" s="2" t="s">
        <v>131</v>
      </c>
      <c r="C15" s="30"/>
      <c r="D15" s="38">
        <v>979350355.79999995</v>
      </c>
      <c r="E15" s="30"/>
      <c r="F15" s="38">
        <v>0</v>
      </c>
      <c r="G15" s="33"/>
      <c r="H15" s="33">
        <v>0</v>
      </c>
      <c r="I15" s="33"/>
      <c r="J15" s="38">
        <v>0</v>
      </c>
      <c r="K15" s="33"/>
      <c r="L15" s="33">
        <f>SUM(J15,F15,D15,H15)</f>
        <v>979350355.79999995</v>
      </c>
      <c r="N15" s="34">
        <v>979350</v>
      </c>
      <c r="O15" s="35">
        <f>ROUND(L15/1000,0)-N15</f>
        <v>0</v>
      </c>
    </row>
    <row r="16" spans="1:20" x14ac:dyDescent="0.2">
      <c r="A16" s="36" t="s">
        <v>132</v>
      </c>
      <c r="B16" s="39" t="s">
        <v>133</v>
      </c>
      <c r="C16" s="30"/>
      <c r="D16" s="38">
        <v>201254957.53</v>
      </c>
      <c r="E16" s="30"/>
      <c r="F16" s="38">
        <v>31257.31</v>
      </c>
      <c r="G16" s="33"/>
      <c r="H16" s="32">
        <v>0</v>
      </c>
      <c r="I16" s="33"/>
      <c r="J16" s="38">
        <v>0</v>
      </c>
      <c r="K16" s="33"/>
      <c r="L16" s="32">
        <f>SUM(J16,F16,D16,H16)</f>
        <v>201286214.84</v>
      </c>
      <c r="N16" s="34">
        <v>201286</v>
      </c>
      <c r="O16" s="35">
        <f>ROUND(L16/1000,0)-N16</f>
        <v>0</v>
      </c>
    </row>
    <row r="17" spans="1:16" x14ac:dyDescent="0.2">
      <c r="A17" s="36" t="s">
        <v>134</v>
      </c>
      <c r="B17" s="37"/>
      <c r="C17" s="30"/>
      <c r="D17" s="40">
        <f>SUM(D13:D16)</f>
        <v>3975348372.2900004</v>
      </c>
      <c r="E17" s="30"/>
      <c r="F17" s="40">
        <f>SUM(F13:F16)</f>
        <v>31257.31</v>
      </c>
      <c r="G17" s="33"/>
      <c r="H17" s="40">
        <f>SUM(H13:H16)</f>
        <v>0</v>
      </c>
      <c r="I17" s="33"/>
      <c r="J17" s="40">
        <f>SUM(J13:J16)</f>
        <v>3787.83</v>
      </c>
      <c r="K17" s="33"/>
      <c r="L17" s="40">
        <f>SUM(L13:L16)</f>
        <v>3975383417.4300003</v>
      </c>
      <c r="N17" s="33"/>
      <c r="O17" s="35"/>
    </row>
    <row r="18" spans="1:16" x14ac:dyDescent="0.2">
      <c r="A18" s="36" t="s">
        <v>125</v>
      </c>
      <c r="B18" s="37"/>
      <c r="C18" s="30"/>
      <c r="D18" s="38"/>
      <c r="E18" s="30"/>
      <c r="F18" s="38"/>
      <c r="G18" s="33"/>
      <c r="H18" s="33"/>
      <c r="I18" s="33"/>
      <c r="J18" s="38"/>
      <c r="K18" s="33"/>
      <c r="L18" s="41"/>
      <c r="N18" s="33"/>
      <c r="O18" s="35"/>
    </row>
    <row r="19" spans="1:16" x14ac:dyDescent="0.2">
      <c r="A19" s="42" t="s">
        <v>135</v>
      </c>
      <c r="B19" s="43"/>
      <c r="C19" s="30"/>
      <c r="D19" s="32">
        <f>D10-D17</f>
        <v>1050768989.3299994</v>
      </c>
      <c r="E19" s="30"/>
      <c r="F19" s="32">
        <f>F10-F17</f>
        <v>-31257.31</v>
      </c>
      <c r="G19" s="33"/>
      <c r="H19" s="32">
        <f>H10-H17</f>
        <v>0</v>
      </c>
      <c r="I19" s="33"/>
      <c r="J19" s="32">
        <f>J10-J17</f>
        <v>-3787.83</v>
      </c>
      <c r="K19" s="33"/>
      <c r="L19" s="32">
        <f>L10-L17</f>
        <v>1050733944.1899996</v>
      </c>
      <c r="N19" s="33"/>
      <c r="O19" s="35"/>
    </row>
    <row r="20" spans="1:16" x14ac:dyDescent="0.2">
      <c r="A20" s="44" t="s">
        <v>125</v>
      </c>
      <c r="B20" s="45"/>
      <c r="C20" s="30"/>
      <c r="D20" s="38"/>
      <c r="E20" s="30"/>
      <c r="F20" s="38"/>
      <c r="G20" s="33"/>
      <c r="H20" s="33"/>
      <c r="I20" s="33"/>
      <c r="J20" s="38"/>
      <c r="K20" s="33"/>
      <c r="L20" s="41"/>
      <c r="N20" s="33"/>
      <c r="O20" s="35"/>
    </row>
    <row r="21" spans="1:16" x14ac:dyDescent="0.2">
      <c r="A21" s="42" t="s">
        <v>136</v>
      </c>
      <c r="B21" s="43"/>
      <c r="C21" s="30"/>
      <c r="D21" s="38"/>
      <c r="E21" s="30"/>
      <c r="F21" s="38"/>
      <c r="G21" s="33"/>
      <c r="H21" s="33"/>
      <c r="I21" s="33"/>
      <c r="J21" s="38"/>
      <c r="K21" s="33"/>
      <c r="L21" s="41"/>
      <c r="N21" s="33"/>
      <c r="O21" s="35"/>
    </row>
    <row r="22" spans="1:16" x14ac:dyDescent="0.2">
      <c r="A22" s="36" t="s">
        <v>137</v>
      </c>
      <c r="B22" s="2" t="s">
        <v>138</v>
      </c>
      <c r="C22" s="30"/>
      <c r="D22" s="38">
        <v>-383634228.14999998</v>
      </c>
      <c r="E22" s="30"/>
      <c r="F22" s="38">
        <v>212944.47999999998</v>
      </c>
      <c r="G22" s="33"/>
      <c r="H22" s="33">
        <f>(-F22+F25)</f>
        <v>-143875.34999999995</v>
      </c>
      <c r="I22" s="33"/>
      <c r="J22" s="38">
        <v>0</v>
      </c>
      <c r="K22" s="33"/>
      <c r="L22" s="33">
        <f t="shared" ref="L22:L27" si="0">SUM(J22,F22,D22,H22)</f>
        <v>-383565159.01999998</v>
      </c>
      <c r="N22" s="34">
        <v>-383575</v>
      </c>
      <c r="O22" s="35">
        <f t="shared" ref="O22:O31" si="1">ROUND(L22/1000,0)-N22</f>
        <v>10</v>
      </c>
      <c r="P22" s="4" t="s">
        <v>346</v>
      </c>
    </row>
    <row r="23" spans="1:16" x14ac:dyDescent="0.2">
      <c r="A23" s="36" t="s">
        <v>139</v>
      </c>
      <c r="B23" s="2" t="s">
        <v>138</v>
      </c>
      <c r="C23" s="30"/>
      <c r="D23" s="38">
        <v>18446679.870000001</v>
      </c>
      <c r="E23" s="30"/>
      <c r="F23" s="38">
        <v>0</v>
      </c>
      <c r="G23" s="33"/>
      <c r="H23" s="33">
        <v>0</v>
      </c>
      <c r="I23" s="33"/>
      <c r="J23" s="38">
        <v>0</v>
      </c>
      <c r="K23" s="33"/>
      <c r="L23" s="33">
        <f t="shared" si="0"/>
        <v>18446679.870000001</v>
      </c>
      <c r="N23" s="34">
        <v>18447</v>
      </c>
      <c r="O23" s="35">
        <f t="shared" si="1"/>
        <v>0</v>
      </c>
    </row>
    <row r="24" spans="1:16" x14ac:dyDescent="0.2">
      <c r="A24" s="36" t="s">
        <v>140</v>
      </c>
      <c r="B24" s="2" t="s">
        <v>141</v>
      </c>
      <c r="C24" s="30"/>
      <c r="D24" s="38">
        <v>34835894.93</v>
      </c>
      <c r="E24" s="30"/>
      <c r="F24" s="38">
        <v>0</v>
      </c>
      <c r="G24" s="33"/>
      <c r="H24" s="33">
        <v>0</v>
      </c>
      <c r="I24" s="33"/>
      <c r="J24" s="38">
        <v>0</v>
      </c>
      <c r="K24" s="33"/>
      <c r="L24" s="33">
        <f t="shared" si="0"/>
        <v>34835894.93</v>
      </c>
      <c r="N24" s="34">
        <v>34836</v>
      </c>
      <c r="O24" s="35">
        <f t="shared" si="1"/>
        <v>0</v>
      </c>
    </row>
    <row r="25" spans="1:16" x14ac:dyDescent="0.2">
      <c r="A25" s="36" t="s">
        <v>142</v>
      </c>
      <c r="B25" s="2" t="s">
        <v>141</v>
      </c>
      <c r="C25" s="30"/>
      <c r="D25" s="38">
        <v>11452671.720000001</v>
      </c>
      <c r="E25" s="30"/>
      <c r="F25" s="38">
        <v>69069.130000000034</v>
      </c>
      <c r="G25" s="33"/>
      <c r="H25" s="33">
        <f>-F25+F22</f>
        <v>143875.34999999995</v>
      </c>
      <c r="I25" s="33"/>
      <c r="J25" s="38">
        <v>2666666.67</v>
      </c>
      <c r="K25" s="33"/>
      <c r="L25" s="33">
        <f t="shared" si="0"/>
        <v>14332282.869999999</v>
      </c>
      <c r="N25" s="34">
        <v>14830</v>
      </c>
      <c r="O25" s="35">
        <f t="shared" si="1"/>
        <v>-498</v>
      </c>
      <c r="P25" s="4" t="s">
        <v>347</v>
      </c>
    </row>
    <row r="26" spans="1:16" x14ac:dyDescent="0.2">
      <c r="A26" s="159" t="s">
        <v>354</v>
      </c>
      <c r="B26" s="2" t="s">
        <v>143</v>
      </c>
      <c r="C26" s="30"/>
      <c r="D26" s="38">
        <v>-986806.01</v>
      </c>
      <c r="E26" s="30"/>
      <c r="F26" s="38"/>
      <c r="G26" s="33"/>
      <c r="H26" s="33">
        <f>-SUM(F32,J32)</f>
        <v>986806.01000000024</v>
      </c>
      <c r="I26" s="33"/>
      <c r="J26" s="38"/>
      <c r="K26" s="33"/>
      <c r="L26" s="33">
        <f t="shared" si="0"/>
        <v>0</v>
      </c>
      <c r="N26" s="33"/>
      <c r="O26" s="35">
        <f t="shared" si="1"/>
        <v>0</v>
      </c>
    </row>
    <row r="27" spans="1:16" x14ac:dyDescent="0.2">
      <c r="A27" s="36" t="s">
        <v>144</v>
      </c>
      <c r="B27" s="2" t="s">
        <v>145</v>
      </c>
      <c r="C27" s="30"/>
      <c r="D27" s="38">
        <v>7550843.8200000003</v>
      </c>
      <c r="E27" s="30"/>
      <c r="F27" s="38">
        <v>0</v>
      </c>
      <c r="G27" s="33"/>
      <c r="H27" s="32">
        <v>0</v>
      </c>
      <c r="I27" s="33"/>
      <c r="J27" s="38">
        <v>0</v>
      </c>
      <c r="K27" s="33"/>
      <c r="L27" s="32">
        <f t="shared" si="0"/>
        <v>7550843.8200000003</v>
      </c>
      <c r="N27" s="46">
        <f>8828-1766</f>
        <v>7062</v>
      </c>
      <c r="O27" s="35">
        <f t="shared" si="1"/>
        <v>489</v>
      </c>
      <c r="P27" s="4" t="s">
        <v>347</v>
      </c>
    </row>
    <row r="28" spans="1:16" x14ac:dyDescent="0.2">
      <c r="A28" s="36" t="s">
        <v>134</v>
      </c>
      <c r="B28" s="37"/>
      <c r="C28" s="30"/>
      <c r="D28" s="40">
        <f>SUM(D22:D27)</f>
        <v>-312334943.81999993</v>
      </c>
      <c r="E28" s="30"/>
      <c r="F28" s="40">
        <f>SUM(F22:F27)</f>
        <v>282013.61</v>
      </c>
      <c r="G28" s="33"/>
      <c r="H28" s="40">
        <f>SUM(H22:H27)</f>
        <v>986806.01000000024</v>
      </c>
      <c r="I28" s="33"/>
      <c r="J28" s="40">
        <f>SUM(J22:J27)</f>
        <v>2666666.67</v>
      </c>
      <c r="K28" s="33"/>
      <c r="L28" s="32">
        <f>SUM(L22:L27)</f>
        <v>-308399457.52999997</v>
      </c>
      <c r="N28" s="33"/>
      <c r="O28" s="35"/>
    </row>
    <row r="29" spans="1:16" x14ac:dyDescent="0.2">
      <c r="A29" s="36" t="s">
        <v>125</v>
      </c>
      <c r="B29" s="37"/>
      <c r="C29" s="30"/>
      <c r="D29" s="38"/>
      <c r="E29" s="30"/>
      <c r="F29" s="38"/>
      <c r="G29" s="33"/>
      <c r="H29" s="33"/>
      <c r="I29" s="33"/>
      <c r="J29" s="38"/>
      <c r="K29" s="33"/>
      <c r="L29" s="41"/>
      <c r="N29" s="33"/>
      <c r="O29" s="35"/>
    </row>
    <row r="30" spans="1:16" x14ac:dyDescent="0.2">
      <c r="A30" s="27" t="s">
        <v>146</v>
      </c>
      <c r="B30" s="28"/>
      <c r="C30" s="30"/>
      <c r="D30" s="33">
        <f>D19+D28</f>
        <v>738434045.50999951</v>
      </c>
      <c r="E30" s="30"/>
      <c r="F30" s="33">
        <f>F19+F28</f>
        <v>250756.3</v>
      </c>
      <c r="G30" s="33"/>
      <c r="H30" s="33"/>
      <c r="I30" s="33"/>
      <c r="J30" s="33">
        <f>J19+J28</f>
        <v>2662878.84</v>
      </c>
      <c r="K30" s="33"/>
      <c r="L30" s="33">
        <f>L19+L28</f>
        <v>742334486.65999961</v>
      </c>
      <c r="N30" s="33"/>
      <c r="O30" s="35"/>
    </row>
    <row r="31" spans="1:16" x14ac:dyDescent="0.2">
      <c r="A31" s="47" t="s">
        <v>147</v>
      </c>
      <c r="B31" s="2" t="s">
        <v>133</v>
      </c>
      <c r="C31" s="30"/>
      <c r="D31" s="38">
        <v>725045.72</v>
      </c>
      <c r="E31" s="30"/>
      <c r="F31" s="38">
        <v>3900441.15</v>
      </c>
      <c r="G31" s="33"/>
      <c r="H31" s="33"/>
      <c r="I31" s="33"/>
      <c r="J31" s="38">
        <v>0</v>
      </c>
      <c r="K31" s="33"/>
      <c r="L31" s="33">
        <f>SUM(J31,F31,D31,H31)</f>
        <v>4625486.87</v>
      </c>
      <c r="N31" s="34">
        <v>4625</v>
      </c>
      <c r="O31" s="35">
        <f t="shared" si="1"/>
        <v>0</v>
      </c>
    </row>
    <row r="32" spans="1:16" ht="12" thickBot="1" x14ac:dyDescent="0.25">
      <c r="A32" s="160" t="s">
        <v>148</v>
      </c>
      <c r="B32" s="161"/>
      <c r="C32" s="30"/>
      <c r="D32" s="48">
        <f>D30-D31</f>
        <v>737708999.78999949</v>
      </c>
      <c r="E32" s="30"/>
      <c r="F32" s="48">
        <f>F30-F31</f>
        <v>-3649684.85</v>
      </c>
      <c r="G32" s="33"/>
      <c r="H32" s="33"/>
      <c r="I32" s="33"/>
      <c r="J32" s="48">
        <f>J30-J31</f>
        <v>2662878.84</v>
      </c>
      <c r="K32" s="49"/>
      <c r="L32" s="48">
        <f>L30-L31</f>
        <v>737708999.7899996</v>
      </c>
      <c r="M32" s="50"/>
      <c r="N32" s="33"/>
      <c r="O32" s="35"/>
    </row>
    <row r="33" spans="1:14" ht="12" thickTop="1" x14ac:dyDescent="0.2">
      <c r="A33" s="160"/>
      <c r="B33" s="161"/>
      <c r="C33" s="30"/>
      <c r="D33" s="50"/>
      <c r="E33" s="30"/>
      <c r="F33" s="50"/>
      <c r="G33" s="51"/>
      <c r="H33" s="51"/>
      <c r="I33" s="51"/>
      <c r="J33" s="50"/>
      <c r="K33" s="51"/>
      <c r="L33" s="51"/>
    </row>
    <row r="34" spans="1:14" x14ac:dyDescent="0.2">
      <c r="A34" s="162" t="s">
        <v>15</v>
      </c>
      <c r="B34" s="163"/>
      <c r="C34" s="30"/>
      <c r="D34" s="50"/>
      <c r="E34" s="30"/>
      <c r="F34" s="50"/>
      <c r="G34" s="51"/>
      <c r="H34" s="51"/>
      <c r="I34" s="51"/>
      <c r="J34" s="50"/>
      <c r="K34" s="51"/>
      <c r="L34" s="51"/>
      <c r="N34" s="4"/>
    </row>
    <row r="35" spans="1:14" x14ac:dyDescent="0.2">
      <c r="A35" s="4" t="s">
        <v>108</v>
      </c>
      <c r="C35" s="30"/>
      <c r="D35" s="33">
        <v>737708999.78999996</v>
      </c>
      <c r="E35" s="30"/>
      <c r="F35" s="50"/>
      <c r="G35" s="51"/>
      <c r="H35" s="51"/>
      <c r="I35" s="51"/>
      <c r="J35" s="50"/>
      <c r="K35" s="51"/>
      <c r="L35" s="4"/>
      <c r="N35" s="4"/>
    </row>
    <row r="36" spans="1:14" x14ac:dyDescent="0.2">
      <c r="A36" s="52"/>
      <c r="C36" s="30"/>
      <c r="D36" s="50"/>
      <c r="E36" s="30"/>
      <c r="F36" s="50"/>
      <c r="G36" s="51"/>
      <c r="H36" s="51"/>
      <c r="I36" s="51"/>
      <c r="J36" s="50"/>
      <c r="K36" s="51"/>
      <c r="L36" s="4"/>
      <c r="N36" s="4"/>
    </row>
    <row r="37" spans="1:14" x14ac:dyDescent="0.2">
      <c r="A37" s="53" t="s">
        <v>149</v>
      </c>
      <c r="B37" s="54"/>
      <c r="C37" s="30"/>
      <c r="D37" s="55">
        <f>D32-D35</f>
        <v>0</v>
      </c>
      <c r="E37" s="30"/>
      <c r="F37" s="50"/>
      <c r="G37" s="51"/>
      <c r="H37" s="51"/>
      <c r="I37" s="51"/>
      <c r="J37" s="50"/>
      <c r="K37" s="51"/>
      <c r="L37" s="4"/>
      <c r="N37" s="4"/>
    </row>
    <row r="38" spans="1:14" x14ac:dyDescent="0.2">
      <c r="D38" s="29"/>
      <c r="F38" s="164"/>
      <c r="N38" s="4"/>
    </row>
    <row r="39" spans="1:14" x14ac:dyDescent="0.2">
      <c r="D39" s="29"/>
      <c r="F39" s="164"/>
      <c r="N39" s="4"/>
    </row>
    <row r="40" spans="1:14" x14ac:dyDescent="0.2">
      <c r="A40" s="344" t="s">
        <v>348</v>
      </c>
      <c r="B40" s="344"/>
      <c r="C40" s="344"/>
      <c r="D40" s="344"/>
      <c r="E40" s="344"/>
      <c r="F40" s="344"/>
      <c r="G40" s="344"/>
      <c r="H40" s="344"/>
      <c r="I40" s="344"/>
      <c r="J40" s="344"/>
      <c r="K40" s="344"/>
      <c r="L40" s="344"/>
      <c r="N40" s="4"/>
    </row>
    <row r="41" spans="1:14" x14ac:dyDescent="0.2">
      <c r="A41" s="344"/>
      <c r="B41" s="344"/>
      <c r="C41" s="344"/>
      <c r="D41" s="344"/>
      <c r="E41" s="344"/>
      <c r="F41" s="344"/>
      <c r="G41" s="344"/>
      <c r="H41" s="344"/>
      <c r="I41" s="344"/>
      <c r="J41" s="344"/>
      <c r="K41" s="344"/>
      <c r="L41" s="344"/>
      <c r="N41" s="4"/>
    </row>
    <row r="60" spans="1:14" x14ac:dyDescent="0.2">
      <c r="A60" s="56"/>
      <c r="B60" s="19"/>
      <c r="C60" s="56"/>
      <c r="D60" s="56"/>
      <c r="E60" s="56"/>
      <c r="F60" s="56"/>
      <c r="G60" s="56"/>
      <c r="H60" s="56"/>
      <c r="I60" s="56"/>
      <c r="K60" s="4"/>
      <c r="L60" s="4"/>
      <c r="N60" s="4"/>
    </row>
    <row r="61" spans="1:14" x14ac:dyDescent="0.2">
      <c r="A61" s="56"/>
      <c r="B61" s="19"/>
      <c r="C61" s="56"/>
      <c r="D61" s="56"/>
      <c r="E61" s="56"/>
      <c r="F61" s="56"/>
      <c r="G61" s="56"/>
      <c r="H61" s="56"/>
      <c r="I61" s="56"/>
      <c r="K61" s="4"/>
      <c r="L61" s="4"/>
      <c r="N61" s="4"/>
    </row>
    <row r="62" spans="1:14" x14ac:dyDescent="0.2">
      <c r="A62" s="56"/>
      <c r="B62" s="19"/>
      <c r="C62" s="56"/>
      <c r="D62" s="56"/>
      <c r="E62" s="56"/>
      <c r="F62" s="56"/>
      <c r="G62" s="56"/>
      <c r="H62" s="56"/>
      <c r="I62" s="56"/>
      <c r="K62" s="4"/>
      <c r="L62" s="4"/>
      <c r="N62" s="4"/>
    </row>
    <row r="63" spans="1:14" x14ac:dyDescent="0.2">
      <c r="A63" s="56"/>
      <c r="B63" s="19"/>
      <c r="C63" s="56"/>
      <c r="D63" s="56"/>
      <c r="E63" s="56"/>
      <c r="F63" s="56"/>
      <c r="G63" s="56"/>
      <c r="H63" s="56"/>
      <c r="I63" s="56"/>
      <c r="K63" s="4"/>
      <c r="L63" s="4"/>
      <c r="N63" s="4"/>
    </row>
    <row r="64" spans="1:14" x14ac:dyDescent="0.2">
      <c r="A64" s="56"/>
      <c r="B64" s="19"/>
      <c r="C64" s="56"/>
      <c r="D64" s="56"/>
      <c r="E64" s="56"/>
      <c r="F64" s="56"/>
      <c r="G64" s="56"/>
      <c r="H64" s="56"/>
      <c r="I64" s="56"/>
      <c r="K64" s="4"/>
      <c r="L64" s="4"/>
      <c r="N64" s="4"/>
    </row>
  </sheetData>
  <mergeCells count="1">
    <mergeCell ref="A40:L41"/>
  </mergeCells>
  <pageMargins left="0.17" right="0.17" top="0.5" bottom="1" header="0.5" footer="0.5"/>
  <pageSetup scale="52" orientation="landscape" r:id="rId1"/>
  <headerFooter alignWithMargins="0">
    <oddFooter>&amp;L&amp;6&amp;F&amp;C&amp;A&amp;R&amp;9Printed/tied-out: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71"/>
  <sheetViews>
    <sheetView zoomScaleNormal="100" workbookViewId="0">
      <selection activeCell="E1" sqref="E1"/>
    </sheetView>
  </sheetViews>
  <sheetFormatPr defaultRowHeight="11.25" x14ac:dyDescent="0.2"/>
  <cols>
    <col min="1" max="1" width="64.6640625" style="130" bestFit="1" customWidth="1"/>
    <col min="2" max="2" width="16.83203125" style="137" bestFit="1" customWidth="1"/>
    <col min="3" max="3" width="9.33203125" style="132"/>
    <col min="4" max="4" width="13.83203125" style="130" bestFit="1" customWidth="1"/>
    <col min="5" max="5" width="17.6640625" style="130" bestFit="1" customWidth="1"/>
    <col min="6" max="6" width="12.1640625" style="130" bestFit="1" customWidth="1"/>
    <col min="7" max="16384" width="9.33203125" style="130"/>
  </cols>
  <sheetData>
    <row r="1" spans="1:3" x14ac:dyDescent="0.2">
      <c r="A1" s="130" t="s">
        <v>41</v>
      </c>
      <c r="B1" s="131" t="s">
        <v>197</v>
      </c>
    </row>
    <row r="2" spans="1:3" x14ac:dyDescent="0.2">
      <c r="A2" s="133" t="s">
        <v>42</v>
      </c>
      <c r="B2" s="134">
        <v>-5090358956.1700001</v>
      </c>
      <c r="C2" s="132" t="s">
        <v>43</v>
      </c>
    </row>
    <row r="3" spans="1:3" x14ac:dyDescent="0.2">
      <c r="A3" s="133" t="s">
        <v>44</v>
      </c>
      <c r="B3" s="134">
        <v>2470313861.4699998</v>
      </c>
      <c r="C3" s="132" t="s">
        <v>45</v>
      </c>
    </row>
    <row r="4" spans="1:3" x14ac:dyDescent="0.2">
      <c r="A4" s="133" t="s">
        <v>46</v>
      </c>
      <c r="B4" s="134">
        <v>413932883.10000002</v>
      </c>
      <c r="C4" s="132" t="s">
        <v>45</v>
      </c>
    </row>
    <row r="5" spans="1:3" x14ac:dyDescent="0.2">
      <c r="A5" s="133" t="s">
        <v>47</v>
      </c>
      <c r="B5" s="134">
        <v>908461901.04999995</v>
      </c>
      <c r="C5" s="132" t="s">
        <v>48</v>
      </c>
    </row>
    <row r="6" spans="1:3" x14ac:dyDescent="0.2">
      <c r="A6" s="133" t="s">
        <v>49</v>
      </c>
      <c r="B6" s="134">
        <v>0</v>
      </c>
      <c r="C6" s="132" t="s">
        <v>48</v>
      </c>
    </row>
    <row r="7" spans="1:3" x14ac:dyDescent="0.2">
      <c r="A7" s="133" t="s">
        <v>50</v>
      </c>
      <c r="B7" s="134">
        <v>46883718.299999997</v>
      </c>
      <c r="C7" s="132" t="s">
        <v>48</v>
      </c>
    </row>
    <row r="8" spans="1:3" x14ac:dyDescent="0.2">
      <c r="A8" s="133" t="s">
        <v>51</v>
      </c>
      <c r="B8" s="134">
        <v>5083194.9000000004</v>
      </c>
      <c r="C8" s="132" t="s">
        <v>48</v>
      </c>
    </row>
    <row r="9" spans="1:3" x14ac:dyDescent="0.2">
      <c r="A9" s="133" t="s">
        <v>52</v>
      </c>
      <c r="B9" s="134">
        <v>0</v>
      </c>
      <c r="C9" s="132" t="s">
        <v>48</v>
      </c>
    </row>
    <row r="10" spans="1:3" x14ac:dyDescent="0.2">
      <c r="A10" s="133" t="s">
        <v>53</v>
      </c>
      <c r="B10" s="134">
        <v>0</v>
      </c>
    </row>
    <row r="11" spans="1:3" x14ac:dyDescent="0.2">
      <c r="A11" s="133" t="s">
        <v>54</v>
      </c>
      <c r="B11" s="134">
        <v>150275.26999999999</v>
      </c>
      <c r="C11" s="132" t="s">
        <v>48</v>
      </c>
    </row>
    <row r="12" spans="1:3" x14ac:dyDescent="0.2">
      <c r="A12" s="133" t="s">
        <v>55</v>
      </c>
      <c r="B12" s="134">
        <v>0</v>
      </c>
      <c r="C12" s="132" t="s">
        <v>48</v>
      </c>
    </row>
    <row r="13" spans="1:3" x14ac:dyDescent="0.2">
      <c r="A13" s="133" t="s">
        <v>56</v>
      </c>
      <c r="B13" s="134">
        <v>201255353.53</v>
      </c>
      <c r="C13" s="132" t="s">
        <v>57</v>
      </c>
    </row>
    <row r="14" spans="1:3" x14ac:dyDescent="0.2">
      <c r="A14" s="133" t="s">
        <v>58</v>
      </c>
      <c r="B14" s="134">
        <v>162384813.47</v>
      </c>
      <c r="C14" s="132" t="s">
        <v>59</v>
      </c>
    </row>
    <row r="15" spans="1:3" x14ac:dyDescent="0.2">
      <c r="A15" s="133" t="s">
        <v>60</v>
      </c>
      <c r="B15" s="134">
        <v>41626060.530000001</v>
      </c>
      <c r="C15" s="132" t="s">
        <v>59</v>
      </c>
    </row>
    <row r="16" spans="1:3" x14ac:dyDescent="0.2">
      <c r="A16" s="133" t="s">
        <v>61</v>
      </c>
      <c r="B16" s="134">
        <v>450529508</v>
      </c>
      <c r="C16" s="132" t="s">
        <v>59</v>
      </c>
    </row>
    <row r="17" spans="1:3" x14ac:dyDescent="0.2">
      <c r="A17" s="133" t="s">
        <v>62</v>
      </c>
      <c r="B17" s="134">
        <v>-648977031.72000003</v>
      </c>
      <c r="C17" s="132" t="s">
        <v>59</v>
      </c>
    </row>
    <row r="18" spans="1:3" x14ac:dyDescent="0.2">
      <c r="A18" s="133" t="s">
        <v>63</v>
      </c>
      <c r="B18" s="134">
        <v>-3152015.21</v>
      </c>
      <c r="C18" s="132" t="s">
        <v>59</v>
      </c>
    </row>
    <row r="19" spans="1:3" x14ac:dyDescent="0.2">
      <c r="A19" s="133" t="s">
        <v>64</v>
      </c>
      <c r="B19" s="134">
        <v>0</v>
      </c>
    </row>
    <row r="20" spans="1:3" x14ac:dyDescent="0.2">
      <c r="A20" s="133" t="s">
        <v>65</v>
      </c>
      <c r="B20" s="134">
        <v>0</v>
      </c>
      <c r="C20" s="132" t="s">
        <v>45</v>
      </c>
    </row>
    <row r="21" spans="1:3" x14ac:dyDescent="0.2">
      <c r="A21" s="133" t="s">
        <v>66</v>
      </c>
      <c r="B21" s="134">
        <v>-181.89</v>
      </c>
      <c r="C21" s="132" t="s">
        <v>43</v>
      </c>
    </row>
    <row r="22" spans="1:3" x14ac:dyDescent="0.2">
      <c r="A22" s="133" t="s">
        <v>67</v>
      </c>
      <c r="B22" s="134">
        <v>0</v>
      </c>
    </row>
    <row r="23" spans="1:3" x14ac:dyDescent="0.2">
      <c r="A23" s="133" t="s">
        <v>68</v>
      </c>
      <c r="B23" s="134">
        <v>0</v>
      </c>
      <c r="C23" s="132" t="s">
        <v>45</v>
      </c>
    </row>
    <row r="24" spans="1:3" x14ac:dyDescent="0.2">
      <c r="A24" s="133" t="s">
        <v>69</v>
      </c>
      <c r="B24" s="135">
        <v>-1500710.73</v>
      </c>
      <c r="C24" s="132" t="s">
        <v>70</v>
      </c>
    </row>
    <row r="25" spans="1:3" x14ac:dyDescent="0.2">
      <c r="A25" s="133" t="s">
        <v>71</v>
      </c>
      <c r="B25" s="135">
        <v>1372253.75</v>
      </c>
      <c r="C25" s="132" t="s">
        <v>70</v>
      </c>
    </row>
    <row r="26" spans="1:3" x14ac:dyDescent="0.2">
      <c r="A26" s="133" t="s">
        <v>72</v>
      </c>
      <c r="B26" s="135">
        <v>0</v>
      </c>
      <c r="C26" s="132" t="s">
        <v>70</v>
      </c>
    </row>
    <row r="27" spans="1:3" x14ac:dyDescent="0.2">
      <c r="A27" s="133" t="s">
        <v>73</v>
      </c>
      <c r="B27" s="135">
        <v>79215.5</v>
      </c>
      <c r="C27" s="132" t="s">
        <v>70</v>
      </c>
    </row>
    <row r="28" spans="1:3" x14ac:dyDescent="0.2">
      <c r="A28" s="133" t="s">
        <v>74</v>
      </c>
      <c r="B28" s="135">
        <v>-275013.51</v>
      </c>
      <c r="C28" s="132" t="s">
        <v>70</v>
      </c>
    </row>
    <row r="29" spans="1:3" x14ac:dyDescent="0.2">
      <c r="A29" s="133" t="s">
        <v>75</v>
      </c>
      <c r="B29" s="135">
        <v>-20869978.920000002</v>
      </c>
      <c r="C29" s="132" t="s">
        <v>70</v>
      </c>
    </row>
    <row r="30" spans="1:3" x14ac:dyDescent="0.2">
      <c r="A30" s="133" t="s">
        <v>76</v>
      </c>
      <c r="B30" s="136">
        <v>-14250873.789999999</v>
      </c>
      <c r="C30" s="132" t="s">
        <v>77</v>
      </c>
    </row>
    <row r="31" spans="1:3" x14ac:dyDescent="0.2">
      <c r="A31" s="133" t="s">
        <v>78</v>
      </c>
      <c r="B31" s="136">
        <v>-34835894.93</v>
      </c>
      <c r="C31" s="132" t="s">
        <v>77</v>
      </c>
    </row>
    <row r="32" spans="1:3" x14ac:dyDescent="0.2">
      <c r="A32" s="133" t="s">
        <v>79</v>
      </c>
      <c r="B32" s="135">
        <v>728378.01</v>
      </c>
      <c r="C32" s="132" t="s">
        <v>70</v>
      </c>
    </row>
    <row r="33" spans="1:3" x14ac:dyDescent="0.2">
      <c r="A33" s="133" t="s">
        <v>80</v>
      </c>
      <c r="B33" s="135">
        <v>-939905.83</v>
      </c>
      <c r="C33" s="132" t="s">
        <v>70</v>
      </c>
    </row>
    <row r="34" spans="1:3" x14ac:dyDescent="0.2">
      <c r="A34" s="133" t="s">
        <v>81</v>
      </c>
      <c r="B34" s="135">
        <v>88034.92</v>
      </c>
      <c r="C34" s="132" t="s">
        <v>70</v>
      </c>
    </row>
    <row r="35" spans="1:3" x14ac:dyDescent="0.2">
      <c r="A35" s="133" t="s">
        <v>82</v>
      </c>
      <c r="B35" s="135">
        <v>1329336.3799999999</v>
      </c>
      <c r="C35" s="132" t="s">
        <v>70</v>
      </c>
    </row>
    <row r="36" spans="1:3" x14ac:dyDescent="0.2">
      <c r="A36" s="133" t="s">
        <v>83</v>
      </c>
      <c r="B36" s="135">
        <v>2387898.5</v>
      </c>
      <c r="C36" s="132" t="s">
        <v>70</v>
      </c>
    </row>
    <row r="37" spans="1:3" x14ac:dyDescent="0.2">
      <c r="A37" s="133" t="s">
        <v>84</v>
      </c>
      <c r="B37" s="135">
        <v>-3252631.63</v>
      </c>
      <c r="C37" s="132" t="s">
        <v>70</v>
      </c>
    </row>
    <row r="38" spans="1:3" x14ac:dyDescent="0.2">
      <c r="A38" s="133" t="s">
        <v>85</v>
      </c>
      <c r="B38" s="135">
        <v>1112092.71</v>
      </c>
      <c r="C38" s="132" t="s">
        <v>70</v>
      </c>
    </row>
    <row r="39" spans="1:3" x14ac:dyDescent="0.2">
      <c r="A39" s="133" t="s">
        <v>86</v>
      </c>
      <c r="B39" s="135">
        <v>1239589.4099999999</v>
      </c>
      <c r="C39" s="132" t="s">
        <v>70</v>
      </c>
    </row>
    <row r="40" spans="1:3" x14ac:dyDescent="0.2">
      <c r="A40" s="133" t="s">
        <v>87</v>
      </c>
      <c r="B40" s="135">
        <v>7940471.5199999996</v>
      </c>
      <c r="C40" s="132" t="s">
        <v>70</v>
      </c>
    </row>
    <row r="41" spans="1:3" x14ac:dyDescent="0.2">
      <c r="A41" s="133" t="s">
        <v>88</v>
      </c>
      <c r="B41" s="134">
        <v>340043.25</v>
      </c>
      <c r="C41" s="132" t="s">
        <v>57</v>
      </c>
    </row>
    <row r="42" spans="1:3" x14ac:dyDescent="0.2">
      <c r="A42" s="133" t="s">
        <v>89</v>
      </c>
      <c r="B42" s="134">
        <v>1079374.49</v>
      </c>
      <c r="C42" s="132" t="s">
        <v>59</v>
      </c>
    </row>
    <row r="43" spans="1:3" x14ac:dyDescent="0.2">
      <c r="A43" s="133" t="s">
        <v>90</v>
      </c>
      <c r="B43" s="134">
        <v>243788.15</v>
      </c>
      <c r="C43" s="132" t="s">
        <v>59</v>
      </c>
    </row>
    <row r="44" spans="1:3" x14ac:dyDescent="0.2">
      <c r="A44" s="133" t="s">
        <v>91</v>
      </c>
      <c r="B44" s="134">
        <v>109004879.05</v>
      </c>
      <c r="C44" s="132" t="s">
        <v>59</v>
      </c>
    </row>
    <row r="45" spans="1:3" x14ac:dyDescent="0.2">
      <c r="A45" s="133" t="s">
        <v>92</v>
      </c>
      <c r="B45" s="134">
        <v>-109467520.97</v>
      </c>
      <c r="C45" s="132" t="s">
        <v>59</v>
      </c>
    </row>
    <row r="46" spans="1:3" x14ac:dyDescent="0.2">
      <c r="A46" s="133" t="s">
        <v>93</v>
      </c>
      <c r="B46" s="134">
        <v>0</v>
      </c>
    </row>
    <row r="47" spans="1:3" x14ac:dyDescent="0.2">
      <c r="A47" s="133" t="s">
        <v>94</v>
      </c>
      <c r="B47" s="134">
        <v>-236733.07</v>
      </c>
      <c r="C47" s="132" t="s">
        <v>59</v>
      </c>
    </row>
    <row r="48" spans="1:3" x14ac:dyDescent="0.2">
      <c r="A48" s="133" t="s">
        <v>95</v>
      </c>
      <c r="B48" s="137">
        <v>358695454.88999999</v>
      </c>
      <c r="C48" s="132" t="s">
        <v>77</v>
      </c>
    </row>
    <row r="49" spans="1:3" x14ac:dyDescent="0.2">
      <c r="A49" s="133" t="s">
        <v>96</v>
      </c>
      <c r="B49" s="137">
        <v>4027404.77</v>
      </c>
      <c r="C49" s="132" t="s">
        <v>77</v>
      </c>
    </row>
    <row r="50" spans="1:3" x14ac:dyDescent="0.2">
      <c r="A50" s="133" t="s">
        <v>97</v>
      </c>
      <c r="B50" s="137">
        <v>584922.05000000005</v>
      </c>
      <c r="C50" s="132" t="s">
        <v>77</v>
      </c>
    </row>
    <row r="51" spans="1:3" x14ac:dyDescent="0.2">
      <c r="A51" s="133" t="s">
        <v>98</v>
      </c>
      <c r="B51" s="137">
        <v>-11025.84</v>
      </c>
      <c r="C51" s="132" t="s">
        <v>77</v>
      </c>
    </row>
    <row r="52" spans="1:3" x14ac:dyDescent="0.2">
      <c r="A52" s="133" t="s">
        <v>99</v>
      </c>
      <c r="B52" s="134">
        <v>0</v>
      </c>
    </row>
    <row r="53" spans="1:3" x14ac:dyDescent="0.2">
      <c r="A53" s="133" t="s">
        <v>100</v>
      </c>
      <c r="B53" s="137">
        <v>69069.13</v>
      </c>
      <c r="C53" s="132" t="s">
        <v>77</v>
      </c>
    </row>
    <row r="54" spans="1:3" x14ac:dyDescent="0.2">
      <c r="A54" s="133" t="s">
        <v>101</v>
      </c>
      <c r="B54" s="137">
        <v>17922378.190000001</v>
      </c>
      <c r="C54" s="132" t="s">
        <v>77</v>
      </c>
    </row>
    <row r="55" spans="1:3" x14ac:dyDescent="0.2">
      <c r="A55" s="133" t="s">
        <v>102</v>
      </c>
      <c r="B55" s="137">
        <v>-18446679.870000001</v>
      </c>
      <c r="C55" s="132" t="s">
        <v>77</v>
      </c>
    </row>
    <row r="56" spans="1:3" x14ac:dyDescent="0.2">
      <c r="A56" s="133" t="s">
        <v>103</v>
      </c>
      <c r="B56" s="134">
        <v>0</v>
      </c>
    </row>
    <row r="57" spans="1:3" x14ac:dyDescent="0.2">
      <c r="A57" s="133" t="s">
        <v>104</v>
      </c>
      <c r="B57" s="134">
        <v>0</v>
      </c>
    </row>
    <row r="58" spans="1:3" x14ac:dyDescent="0.2">
      <c r="A58" s="133" t="s">
        <v>105</v>
      </c>
      <c r="B58" s="134">
        <v>0</v>
      </c>
    </row>
    <row r="59" spans="1:3" x14ac:dyDescent="0.2">
      <c r="A59" s="133" t="s">
        <v>106</v>
      </c>
      <c r="B59" s="134">
        <v>0</v>
      </c>
    </row>
    <row r="60" spans="1:3" x14ac:dyDescent="0.2">
      <c r="A60" s="133" t="s">
        <v>107</v>
      </c>
      <c r="B60" s="134">
        <v>0</v>
      </c>
    </row>
    <row r="61" spans="1:3" x14ac:dyDescent="0.2">
      <c r="A61" s="133" t="s">
        <v>108</v>
      </c>
      <c r="B61" s="134">
        <v>737708999.78999996</v>
      </c>
    </row>
    <row r="63" spans="1:3" x14ac:dyDescent="0.2">
      <c r="A63" s="138" t="s">
        <v>333</v>
      </c>
      <c r="B63" s="137">
        <v>-5090359138.0600004</v>
      </c>
    </row>
    <row r="64" spans="1:3" x14ac:dyDescent="0.2">
      <c r="A64" s="138" t="s">
        <v>334</v>
      </c>
      <c r="B64" s="137">
        <v>2884246744.5699997</v>
      </c>
    </row>
    <row r="65" spans="1:4" x14ac:dyDescent="0.2">
      <c r="A65" s="138" t="s">
        <v>335</v>
      </c>
      <c r="B65" s="137">
        <v>960579089.51999986</v>
      </c>
    </row>
    <row r="66" spans="1:4" x14ac:dyDescent="0.2">
      <c r="A66" s="138" t="s">
        <v>336</v>
      </c>
      <c r="B66" s="137">
        <v>201595396.78</v>
      </c>
    </row>
    <row r="67" spans="1:4" x14ac:dyDescent="0.2">
      <c r="A67" s="138" t="s">
        <v>337</v>
      </c>
      <c r="B67" s="137">
        <v>313754754.59999996</v>
      </c>
    </row>
    <row r="68" spans="1:4" x14ac:dyDescent="0.2">
      <c r="A68" s="138" t="s">
        <v>338</v>
      </c>
      <c r="B68" s="137">
        <v>-10560969.919999994</v>
      </c>
      <c r="D68" s="139"/>
    </row>
    <row r="69" spans="1:4" x14ac:dyDescent="0.2">
      <c r="A69" s="138" t="s">
        <v>339</v>
      </c>
      <c r="B69" s="140">
        <v>3035122.7199999769</v>
      </c>
    </row>
    <row r="70" spans="1:4" x14ac:dyDescent="0.2">
      <c r="B70" s="137">
        <v>-737708999.7900008</v>
      </c>
    </row>
    <row r="71" spans="1:4" x14ac:dyDescent="0.2">
      <c r="B71" s="137">
        <f>B61+B70</f>
        <v>0</v>
      </c>
    </row>
  </sheetData>
  <pageMargins left="0.7" right="0.7" top="0.75" bottom="0.75" header="0.3" footer="0.3"/>
  <customProperties>
    <customPr name="_pios_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10K to FF1 Inc Stmt</vt:lpstr>
      <vt:lpstr>IS Reconciliation</vt:lpstr>
      <vt:lpstr>Form 1</vt:lpstr>
      <vt:lpstr>CC- Taxes </vt:lpstr>
      <vt:lpstr>EE - Other Net &amp; Derivative P-L</vt:lpstr>
      <vt:lpstr>FF - Interest Exp</vt:lpstr>
      <vt:lpstr>PacifiCorp YTD</vt:lpstr>
      <vt:lpstr>Rtmkg FERC accts</vt:lpstr>
      <vt:lpstr>'CC- Taxes '!Print_Area</vt:lpstr>
      <vt:lpstr>'EE - Other Net &amp; Derivative P-L'!Print_Area</vt:lpstr>
      <vt:lpstr>'FF - Interest Exp'!Print_Area</vt:lpstr>
      <vt:lpstr>'PacifiCorp YTD'!Print_Area</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James</dc:creator>
  <cp:lastModifiedBy>Faqiha Zahra</cp:lastModifiedBy>
  <dcterms:created xsi:type="dcterms:W3CDTF">2017-04-19T17:53:30Z</dcterms:created>
  <dcterms:modified xsi:type="dcterms:W3CDTF">2019-08-30T19:20:15Z</dcterms:modified>
</cp:coreProperties>
</file>