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Websites\Pscweb\utilities\electric\19docs\1903518\"/>
    </mc:Choice>
  </mc:AlternateContent>
  <bookViews>
    <workbookView xWindow="0" yWindow="0" windowWidth="21570" windowHeight="8145" activeTab="1"/>
  </bookViews>
  <sheets>
    <sheet name="Base" sheetId="10" r:id="rId1"/>
    <sheet name="AC" sheetId="11" r:id="rId2"/>
    <sheet name="Displacement" sheetId="7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11" l="1"/>
  <c r="S24" i="11"/>
  <c r="S23" i="11"/>
  <c r="S22" i="11"/>
  <c r="S21" i="11"/>
  <c r="S20" i="11"/>
  <c r="S19" i="11"/>
  <c r="S18" i="11"/>
  <c r="S17" i="11"/>
  <c r="S16" i="11"/>
  <c r="S15" i="11"/>
  <c r="S14" i="11"/>
  <c r="S13" i="11"/>
  <c r="S12" i="11"/>
  <c r="S11" i="11"/>
  <c r="S10" i="11"/>
  <c r="S9" i="11"/>
  <c r="S8" i="11"/>
  <c r="R25" i="11"/>
  <c r="R24" i="11"/>
  <c r="R23" i="11"/>
  <c r="R22" i="11"/>
  <c r="R21" i="11"/>
  <c r="R20" i="11"/>
  <c r="R19" i="11"/>
  <c r="R18" i="11"/>
  <c r="R17" i="11"/>
  <c r="R16" i="11"/>
  <c r="R15" i="11"/>
  <c r="R14" i="11"/>
  <c r="R13" i="11"/>
  <c r="R12" i="11"/>
  <c r="R11" i="11"/>
  <c r="R10" i="11"/>
  <c r="R9" i="11"/>
  <c r="R8" i="11"/>
  <c r="R8" i="10"/>
  <c r="I21" i="11" l="1"/>
  <c r="I25" i="11"/>
  <c r="I24" i="11"/>
  <c r="I14" i="11"/>
  <c r="A242" i="11"/>
  <c r="A243" i="11" s="1"/>
  <c r="A244" i="11" s="1"/>
  <c r="A245" i="11" s="1"/>
  <c r="A246" i="11" s="1"/>
  <c r="A247" i="11" s="1"/>
  <c r="A248" i="11" s="1"/>
  <c r="A249" i="11" s="1"/>
  <c r="A250" i="11" s="1"/>
  <c r="I240" i="11"/>
  <c r="I239" i="11"/>
  <c r="I238" i="11"/>
  <c r="I237" i="11"/>
  <c r="I236" i="11"/>
  <c r="I235" i="11"/>
  <c r="I234" i="11"/>
  <c r="I233" i="11"/>
  <c r="D232" i="11"/>
  <c r="A223" i="11"/>
  <c r="A224" i="11" s="1"/>
  <c r="A225" i="11" s="1"/>
  <c r="A226" i="11" s="1"/>
  <c r="A227" i="11" s="1"/>
  <c r="A228" i="11" s="1"/>
  <c r="A229" i="11" s="1"/>
  <c r="A230" i="11" s="1"/>
  <c r="A231" i="11" s="1"/>
  <c r="I221" i="11"/>
  <c r="I220" i="11"/>
  <c r="I219" i="11"/>
  <c r="I218" i="11"/>
  <c r="I217" i="11"/>
  <c r="I216" i="11"/>
  <c r="I215" i="11"/>
  <c r="I214" i="11"/>
  <c r="I213" i="11"/>
  <c r="I212" i="11"/>
  <c r="D211" i="11"/>
  <c r="A203" i="11"/>
  <c r="A204" i="11" s="1"/>
  <c r="A205" i="11" s="1"/>
  <c r="A206" i="11" s="1"/>
  <c r="A207" i="11" s="1"/>
  <c r="A208" i="11" s="1"/>
  <c r="A209" i="11" s="1"/>
  <c r="A210" i="11" s="1"/>
  <c r="A202" i="11"/>
  <c r="I200" i="11"/>
  <c r="I199" i="11"/>
  <c r="I198" i="11"/>
  <c r="I197" i="11"/>
  <c r="I196" i="11"/>
  <c r="I195" i="11"/>
  <c r="D194" i="11"/>
  <c r="A185" i="11"/>
  <c r="A186" i="11" s="1"/>
  <c r="A187" i="11" s="1"/>
  <c r="A188" i="11" s="1"/>
  <c r="A189" i="11" s="1"/>
  <c r="A190" i="11" s="1"/>
  <c r="A191" i="11" s="1"/>
  <c r="A192" i="11" s="1"/>
  <c r="A193" i="11" s="1"/>
  <c r="I183" i="11"/>
  <c r="I182" i="11"/>
  <c r="I181" i="11"/>
  <c r="I180" i="11"/>
  <c r="I179" i="11"/>
  <c r="I178" i="11"/>
  <c r="D177" i="11"/>
  <c r="A170" i="11"/>
  <c r="A171" i="11" s="1"/>
  <c r="A172" i="11" s="1"/>
  <c r="A173" i="11" s="1"/>
  <c r="A174" i="11" s="1"/>
  <c r="A175" i="11" s="1"/>
  <c r="A176" i="11" s="1"/>
  <c r="A168" i="11"/>
  <c r="A169" i="11" s="1"/>
  <c r="I166" i="11"/>
  <c r="I165" i="11"/>
  <c r="I164" i="11"/>
  <c r="I163" i="11"/>
  <c r="I162" i="11"/>
  <c r="I161" i="11"/>
  <c r="D160" i="11"/>
  <c r="A151" i="11"/>
  <c r="A152" i="11" s="1"/>
  <c r="A153" i="11" s="1"/>
  <c r="A154" i="11" s="1"/>
  <c r="A155" i="11" s="1"/>
  <c r="A156" i="11" s="1"/>
  <c r="A157" i="11" s="1"/>
  <c r="A158" i="11" s="1"/>
  <c r="A159" i="11" s="1"/>
  <c r="I149" i="11"/>
  <c r="I148" i="11"/>
  <c r="I147" i="11"/>
  <c r="I146" i="11"/>
  <c r="I145" i="11"/>
  <c r="I144" i="11"/>
  <c r="D143" i="11"/>
  <c r="A135" i="11"/>
  <c r="A136" i="11" s="1"/>
  <c r="A137" i="11" s="1"/>
  <c r="A138" i="11" s="1"/>
  <c r="A139" i="11" s="1"/>
  <c r="A140" i="11" s="1"/>
  <c r="A141" i="11" s="1"/>
  <c r="A142" i="11" s="1"/>
  <c r="A134" i="11"/>
  <c r="I132" i="11"/>
  <c r="I131" i="11"/>
  <c r="I130" i="11"/>
  <c r="I129" i="11"/>
  <c r="I128" i="11"/>
  <c r="I127" i="11"/>
  <c r="D126" i="11"/>
  <c r="A117" i="11"/>
  <c r="A118" i="11" s="1"/>
  <c r="A119" i="11" s="1"/>
  <c r="A120" i="11" s="1"/>
  <c r="A121" i="11" s="1"/>
  <c r="A122" i="11" s="1"/>
  <c r="A123" i="11" s="1"/>
  <c r="A124" i="11" s="1"/>
  <c r="A125" i="11" s="1"/>
  <c r="D115" i="11"/>
  <c r="A106" i="11"/>
  <c r="A107" i="11" s="1"/>
  <c r="A108" i="11" s="1"/>
  <c r="A109" i="11" s="1"/>
  <c r="A110" i="11" s="1"/>
  <c r="A111" i="11" s="1"/>
  <c r="A112" i="11" s="1"/>
  <c r="A113" i="11" s="1"/>
  <c r="A114" i="11" s="1"/>
  <c r="D104" i="11"/>
  <c r="A95" i="11"/>
  <c r="A96" i="11" s="1"/>
  <c r="A97" i="11" s="1"/>
  <c r="A98" i="11" s="1"/>
  <c r="A99" i="11" s="1"/>
  <c r="A100" i="11" s="1"/>
  <c r="A101" i="11" s="1"/>
  <c r="A102" i="11" s="1"/>
  <c r="A103" i="11" s="1"/>
  <c r="D93" i="11"/>
  <c r="A84" i="11"/>
  <c r="A85" i="11" s="1"/>
  <c r="A86" i="11" s="1"/>
  <c r="A87" i="11" s="1"/>
  <c r="A88" i="11" s="1"/>
  <c r="A89" i="11" s="1"/>
  <c r="A90" i="11" s="1"/>
  <c r="A91" i="11" s="1"/>
  <c r="A92" i="11" s="1"/>
  <c r="D82" i="11"/>
  <c r="A73" i="11"/>
  <c r="A74" i="11" s="1"/>
  <c r="A75" i="11" s="1"/>
  <c r="A76" i="11" s="1"/>
  <c r="A77" i="11" s="1"/>
  <c r="A78" i="11" s="1"/>
  <c r="A79" i="11" s="1"/>
  <c r="A80" i="11" s="1"/>
  <c r="A81" i="11" s="1"/>
  <c r="D71" i="11"/>
  <c r="A62" i="11"/>
  <c r="A63" i="11" s="1"/>
  <c r="A64" i="11" s="1"/>
  <c r="A65" i="11" s="1"/>
  <c r="A66" i="11" s="1"/>
  <c r="A67" i="11" s="1"/>
  <c r="A68" i="11" s="1"/>
  <c r="A69" i="11" s="1"/>
  <c r="A70" i="11" s="1"/>
  <c r="D60" i="11"/>
  <c r="A52" i="11"/>
  <c r="A53" i="11" s="1"/>
  <c r="A54" i="11" s="1"/>
  <c r="A55" i="11" s="1"/>
  <c r="A56" i="11" s="1"/>
  <c r="A57" i="11" s="1"/>
  <c r="A58" i="11" s="1"/>
  <c r="A59" i="11" s="1"/>
  <c r="A51" i="11"/>
  <c r="D49" i="11"/>
  <c r="A40" i="11"/>
  <c r="A41" i="11" s="1"/>
  <c r="A42" i="11" s="1"/>
  <c r="A43" i="11" s="1"/>
  <c r="A44" i="11" s="1"/>
  <c r="A45" i="11" s="1"/>
  <c r="A46" i="11" s="1"/>
  <c r="A47" i="11" s="1"/>
  <c r="A48" i="11" s="1"/>
  <c r="D38" i="11"/>
  <c r="B38" i="11"/>
  <c r="B49" i="11" s="1"/>
  <c r="A29" i="11"/>
  <c r="B28" i="11"/>
  <c r="D27" i="11"/>
  <c r="I26" i="11"/>
  <c r="I23" i="11"/>
  <c r="I22" i="11"/>
  <c r="I20" i="11"/>
  <c r="I19" i="11"/>
  <c r="I18" i="11"/>
  <c r="I17" i="11"/>
  <c r="I16" i="11"/>
  <c r="I15" i="11"/>
  <c r="I13" i="11"/>
  <c r="I12" i="11"/>
  <c r="I11" i="11"/>
  <c r="I10" i="11"/>
  <c r="L9" i="11"/>
  <c r="I9" i="11"/>
  <c r="I8" i="11"/>
  <c r="I7" i="11"/>
  <c r="I28" i="11" l="1"/>
  <c r="A30" i="11"/>
  <c r="B50" i="11"/>
  <c r="B60" i="11"/>
  <c r="L10" i="11"/>
  <c r="B29" i="11"/>
  <c r="B39" i="11"/>
  <c r="I39" i="11" l="1"/>
  <c r="I50" i="11"/>
  <c r="I29" i="11"/>
  <c r="A31" i="11"/>
  <c r="B51" i="11"/>
  <c r="B40" i="11"/>
  <c r="B30" i="11"/>
  <c r="B61" i="11"/>
  <c r="B71" i="11"/>
  <c r="L11" i="11"/>
  <c r="I51" i="11" l="1"/>
  <c r="I30" i="11"/>
  <c r="I40" i="11"/>
  <c r="A32" i="11"/>
  <c r="I61" i="11"/>
  <c r="L12" i="11"/>
  <c r="B31" i="11"/>
  <c r="B72" i="11"/>
  <c r="B82" i="11"/>
  <c r="B41" i="11"/>
  <c r="B52" i="11"/>
  <c r="B62" i="11"/>
  <c r="I41" i="11" l="1"/>
  <c r="A33" i="11"/>
  <c r="I52" i="11"/>
  <c r="I72" i="11"/>
  <c r="I62" i="11"/>
  <c r="B42" i="11"/>
  <c r="B83" i="11"/>
  <c r="B93" i="11"/>
  <c r="I31" i="11"/>
  <c r="B32" i="11"/>
  <c r="B63" i="11"/>
  <c r="B73" i="11"/>
  <c r="B53" i="11"/>
  <c r="L13" i="11"/>
  <c r="I42" i="11" l="1"/>
  <c r="I53" i="11"/>
  <c r="A34" i="11"/>
  <c r="I63" i="11"/>
  <c r="I83" i="11"/>
  <c r="I73" i="11"/>
  <c r="B64" i="11"/>
  <c r="B54" i="11"/>
  <c r="B43" i="11"/>
  <c r="L14" i="11"/>
  <c r="I32" i="11"/>
  <c r="B33" i="11"/>
  <c r="B104" i="11"/>
  <c r="B94" i="11"/>
  <c r="B74" i="11"/>
  <c r="B84" i="11"/>
  <c r="I84" i="11" l="1"/>
  <c r="I94" i="11"/>
  <c r="I43" i="11"/>
  <c r="I64" i="11"/>
  <c r="A35" i="11"/>
  <c r="I74" i="11"/>
  <c r="I54" i="11"/>
  <c r="B95" i="11"/>
  <c r="L15" i="11"/>
  <c r="B44" i="11"/>
  <c r="B55" i="11"/>
  <c r="B85" i="11"/>
  <c r="B75" i="11"/>
  <c r="I33" i="11"/>
  <c r="B34" i="11"/>
  <c r="B115" i="11"/>
  <c r="B105" i="11"/>
  <c r="B65" i="11"/>
  <c r="I65" i="11" l="1"/>
  <c r="I34" i="11"/>
  <c r="I75" i="11"/>
  <c r="A36" i="11"/>
  <c r="I55" i="11"/>
  <c r="I95" i="11"/>
  <c r="I85" i="11"/>
  <c r="I44" i="11"/>
  <c r="I105" i="11"/>
  <c r="B66" i="11"/>
  <c r="B106" i="11"/>
  <c r="B86" i="11"/>
  <c r="B126" i="11"/>
  <c r="B116" i="11"/>
  <c r="B35" i="11"/>
  <c r="B76" i="11"/>
  <c r="B56" i="11"/>
  <c r="B96" i="11"/>
  <c r="L16" i="11"/>
  <c r="B45" i="11"/>
  <c r="I45" i="11" l="1"/>
  <c r="I96" i="11"/>
  <c r="I116" i="11"/>
  <c r="I66" i="11"/>
  <c r="I76" i="11"/>
  <c r="I106" i="11"/>
  <c r="I56" i="11"/>
  <c r="I86" i="11"/>
  <c r="A37" i="11"/>
  <c r="I35" i="11"/>
  <c r="B36" i="11"/>
  <c r="B117" i="11"/>
  <c r="B107" i="11"/>
  <c r="B57" i="11"/>
  <c r="B127" i="11"/>
  <c r="B133" i="11"/>
  <c r="B77" i="11"/>
  <c r="B67" i="11"/>
  <c r="L17" i="11"/>
  <c r="B97" i="11"/>
  <c r="B87" i="11"/>
  <c r="B46" i="11"/>
  <c r="I107" i="11" l="1"/>
  <c r="I46" i="11"/>
  <c r="I57" i="11"/>
  <c r="I133" i="11"/>
  <c r="I97" i="11"/>
  <c r="I77" i="11"/>
  <c r="I117" i="11"/>
  <c r="I87" i="11"/>
  <c r="I67" i="11"/>
  <c r="B98" i="11"/>
  <c r="L18" i="11"/>
  <c r="B78" i="11"/>
  <c r="B48" i="11"/>
  <c r="B47" i="11"/>
  <c r="B68" i="11"/>
  <c r="I36" i="11"/>
  <c r="B37" i="11"/>
  <c r="B134" i="11"/>
  <c r="B108" i="11"/>
  <c r="B88" i="11"/>
  <c r="B128" i="11"/>
  <c r="B118" i="11"/>
  <c r="B59" i="11"/>
  <c r="B58" i="11"/>
  <c r="I58" i="11" l="1"/>
  <c r="I59" i="11"/>
  <c r="I108" i="11"/>
  <c r="I47" i="11"/>
  <c r="I78" i="11"/>
  <c r="I48" i="11"/>
  <c r="I98" i="11"/>
  <c r="I118" i="11"/>
  <c r="I88" i="11"/>
  <c r="I134" i="11"/>
  <c r="I68" i="11"/>
  <c r="B135" i="11"/>
  <c r="B70" i="11"/>
  <c r="B69" i="11"/>
  <c r="B119" i="11"/>
  <c r="B132" i="11"/>
  <c r="B130" i="11"/>
  <c r="B129" i="11"/>
  <c r="B109" i="11"/>
  <c r="B79" i="11"/>
  <c r="L19" i="11"/>
  <c r="B89" i="11"/>
  <c r="I37" i="11"/>
  <c r="B99" i="11"/>
  <c r="I70" i="11" l="1"/>
  <c r="I135" i="11"/>
  <c r="I79" i="11"/>
  <c r="I119" i="11"/>
  <c r="I89" i="11"/>
  <c r="I109" i="11"/>
  <c r="I99" i="11"/>
  <c r="B131" i="11"/>
  <c r="I69" i="11"/>
  <c r="B81" i="11"/>
  <c r="B80" i="11"/>
  <c r="L20" i="11"/>
  <c r="B110" i="11"/>
  <c r="B100" i="11"/>
  <c r="B90" i="11"/>
  <c r="B143" i="11"/>
  <c r="B120" i="11"/>
  <c r="B136" i="11"/>
  <c r="I90" i="11" l="1"/>
  <c r="I81" i="11"/>
  <c r="I100" i="11"/>
  <c r="I80" i="11"/>
  <c r="I120" i="11"/>
  <c r="I110" i="11"/>
  <c r="I136" i="11"/>
  <c r="B150" i="11"/>
  <c r="B144" i="11"/>
  <c r="B111" i="11"/>
  <c r="B121" i="11"/>
  <c r="B101" i="11"/>
  <c r="B92" i="11"/>
  <c r="B91" i="11"/>
  <c r="B137" i="11"/>
  <c r="L21" i="11"/>
  <c r="I137" i="11" l="1"/>
  <c r="I121" i="11"/>
  <c r="I111" i="11"/>
  <c r="I92" i="11"/>
  <c r="I91" i="11"/>
  <c r="I101" i="11"/>
  <c r="I150" i="11"/>
  <c r="B103" i="11"/>
  <c r="B102" i="11"/>
  <c r="B122" i="11"/>
  <c r="B112" i="11"/>
  <c r="B138" i="11"/>
  <c r="L22" i="11"/>
  <c r="B145" i="11"/>
  <c r="B151" i="11"/>
  <c r="I122" i="11" l="1"/>
  <c r="I112" i="11"/>
  <c r="I138" i="11"/>
  <c r="I151" i="11"/>
  <c r="I102" i="11"/>
  <c r="I103" i="11"/>
  <c r="B152" i="11"/>
  <c r="L23" i="11"/>
  <c r="B139" i="11"/>
  <c r="B114" i="11"/>
  <c r="B113" i="11"/>
  <c r="B149" i="11"/>
  <c r="B147" i="11"/>
  <c r="B146" i="11"/>
  <c r="B123" i="11"/>
  <c r="I123" i="11" l="1"/>
  <c r="I114" i="11"/>
  <c r="I113" i="11"/>
  <c r="I152" i="11"/>
  <c r="I139" i="11"/>
  <c r="L24" i="11"/>
  <c r="B148" i="11"/>
  <c r="B153" i="11"/>
  <c r="B125" i="11"/>
  <c r="B124" i="11"/>
  <c r="B160" i="11"/>
  <c r="B140" i="11"/>
  <c r="I140" i="11" l="1"/>
  <c r="I125" i="11"/>
  <c r="I124" i="11"/>
  <c r="I153" i="11"/>
  <c r="B142" i="11"/>
  <c r="B141" i="11"/>
  <c r="B167" i="11"/>
  <c r="B161" i="11"/>
  <c r="B154" i="11"/>
  <c r="L25" i="11"/>
  <c r="I141" i="11" l="1"/>
  <c r="I154" i="11"/>
  <c r="I142" i="11"/>
  <c r="I167" i="11"/>
  <c r="B155" i="11"/>
  <c r="B162" i="11"/>
  <c r="B168" i="11"/>
  <c r="I168" i="11" l="1"/>
  <c r="I155" i="11"/>
  <c r="B166" i="11"/>
  <c r="B164" i="11"/>
  <c r="B163" i="11"/>
  <c r="B169" i="11"/>
  <c r="B156" i="11"/>
  <c r="I156" i="11" l="1"/>
  <c r="I169" i="11"/>
  <c r="B157" i="11"/>
  <c r="B170" i="11"/>
  <c r="B165" i="11"/>
  <c r="B177" i="11"/>
  <c r="I170" i="11" l="1"/>
  <c r="I157" i="11"/>
  <c r="B178" i="11"/>
  <c r="B184" i="11"/>
  <c r="B171" i="11"/>
  <c r="B158" i="11"/>
  <c r="B159" i="11"/>
  <c r="I159" i="11" l="1"/>
  <c r="I171" i="11"/>
  <c r="I184" i="11"/>
  <c r="I158" i="11"/>
  <c r="B185" i="11"/>
  <c r="B179" i="11"/>
  <c r="B172" i="11"/>
  <c r="I172" i="11" l="1"/>
  <c r="I185" i="11"/>
  <c r="B181" i="11"/>
  <c r="B182" i="11"/>
  <c r="B180" i="11"/>
  <c r="B183" i="11"/>
  <c r="B186" i="11"/>
  <c r="B173" i="11"/>
  <c r="I173" i="11" l="1"/>
  <c r="I186" i="11"/>
  <c r="B174" i="11"/>
  <c r="B187" i="11"/>
  <c r="B194" i="11"/>
  <c r="I187" i="11" l="1"/>
  <c r="I174" i="11"/>
  <c r="B176" i="11"/>
  <c r="B175" i="11"/>
  <c r="B201" i="11"/>
  <c r="B195" i="11"/>
  <c r="B188" i="11"/>
  <c r="I175" i="11" l="1"/>
  <c r="I188" i="11"/>
  <c r="I176" i="11"/>
  <c r="I201" i="11"/>
  <c r="B189" i="11"/>
  <c r="B202" i="11"/>
  <c r="B196" i="11"/>
  <c r="I189" i="11" l="1"/>
  <c r="I202" i="11"/>
  <c r="B203" i="11"/>
  <c r="B200" i="11"/>
  <c r="B190" i="11"/>
  <c r="B199" i="11"/>
  <c r="B197" i="11"/>
  <c r="B198" i="11"/>
  <c r="I190" i="11" l="1"/>
  <c r="I203" i="11"/>
  <c r="B191" i="11"/>
  <c r="B211" i="11"/>
  <c r="B204" i="11"/>
  <c r="I191" i="11" l="1"/>
  <c r="I204" i="11"/>
  <c r="B193" i="11"/>
  <c r="B192" i="11"/>
  <c r="B222" i="11"/>
  <c r="B212" i="11"/>
  <c r="B205" i="11"/>
  <c r="I205" i="11" l="1"/>
  <c r="I193" i="11"/>
  <c r="I222" i="11"/>
  <c r="I192" i="11"/>
  <c r="B213" i="11"/>
  <c r="B223" i="11"/>
  <c r="B206" i="11"/>
  <c r="I206" i="11" l="1"/>
  <c r="I223" i="11"/>
  <c r="B216" i="11"/>
  <c r="B214" i="11"/>
  <c r="B217" i="11"/>
  <c r="B224" i="11"/>
  <c r="B218" i="11"/>
  <c r="B207" i="11"/>
  <c r="I224" i="11" l="1"/>
  <c r="I207" i="11"/>
  <c r="B215" i="11"/>
  <c r="B225" i="11"/>
  <c r="B208" i="11"/>
  <c r="B219" i="11"/>
  <c r="I225" i="11" l="1"/>
  <c r="I208" i="11"/>
  <c r="B226" i="11"/>
  <c r="B220" i="11"/>
  <c r="B210" i="11"/>
  <c r="B209" i="11"/>
  <c r="I209" i="11" l="1"/>
  <c r="I210" i="11"/>
  <c r="I226" i="11"/>
  <c r="B221" i="11"/>
  <c r="B227" i="11"/>
  <c r="I227" i="11" l="1"/>
  <c r="B228" i="11"/>
  <c r="B232" i="11"/>
  <c r="I228" i="11" l="1"/>
  <c r="B241" i="11"/>
  <c r="B233" i="11"/>
  <c r="B229" i="11"/>
  <c r="I229" i="11" l="1"/>
  <c r="I241" i="11"/>
  <c r="B231" i="11"/>
  <c r="B230" i="11"/>
  <c r="B234" i="11"/>
  <c r="B242" i="11"/>
  <c r="I242" i="11" l="1"/>
  <c r="I230" i="11"/>
  <c r="I231" i="11"/>
  <c r="B235" i="11"/>
  <c r="B236" i="11"/>
  <c r="B243" i="11"/>
  <c r="B237" i="11"/>
  <c r="I243" i="11" l="1"/>
  <c r="B238" i="11"/>
  <c r="B244" i="11"/>
  <c r="I244" i="11" l="1"/>
  <c r="B239" i="11"/>
  <c r="B245" i="11"/>
  <c r="I245" i="11" l="1"/>
  <c r="B240" i="11"/>
  <c r="B246" i="11"/>
  <c r="I246" i="11" l="1"/>
  <c r="B247" i="11"/>
  <c r="I247" i="11" l="1"/>
  <c r="B248" i="11"/>
  <c r="I248" i="11" l="1"/>
  <c r="B250" i="11"/>
  <c r="B249" i="11"/>
  <c r="I249" i="11" l="1"/>
  <c r="I250" i="11"/>
  <c r="E213" i="11" l="1"/>
  <c r="E196" i="11"/>
  <c r="E179" i="11"/>
  <c r="E163" i="11"/>
  <c r="E146" i="11"/>
  <c r="E214" i="11"/>
  <c r="E197" i="11"/>
  <c r="E128" i="11"/>
  <c r="E234" i="11"/>
  <c r="E215" i="11"/>
  <c r="E180" i="11"/>
  <c r="E129" i="11"/>
  <c r="E162" i="11"/>
  <c r="E145" i="11"/>
  <c r="E240" i="11"/>
  <c r="E221" i="11"/>
  <c r="E238" i="11"/>
  <c r="E219" i="11"/>
  <c r="E164" i="11"/>
  <c r="E147" i="11"/>
  <c r="E198" i="11"/>
  <c r="E235" i="11"/>
  <c r="E216" i="11"/>
  <c r="E181" i="11"/>
  <c r="E130" i="11"/>
  <c r="E200" i="11"/>
  <c r="E237" i="11"/>
  <c r="E218" i="11"/>
  <c r="E183" i="11"/>
  <c r="E131" i="11"/>
  <c r="E165" i="11"/>
  <c r="E148" i="11"/>
  <c r="E127" i="11"/>
  <c r="E233" i="11"/>
  <c r="E161" i="11"/>
  <c r="E144" i="11"/>
  <c r="E212" i="11"/>
  <c r="E195" i="11"/>
  <c r="E178" i="11"/>
  <c r="E115" i="11"/>
  <c r="E27" i="11"/>
  <c r="E194" i="11"/>
  <c r="E177" i="11"/>
  <c r="E126" i="11"/>
  <c r="E82" i="11"/>
  <c r="E60" i="11"/>
  <c r="E211" i="11"/>
  <c r="E93" i="11"/>
  <c r="E71" i="11"/>
  <c r="E49" i="11"/>
  <c r="E38" i="11"/>
  <c r="E232" i="11"/>
  <c r="E160" i="11"/>
  <c r="E143" i="11"/>
  <c r="E104" i="11"/>
  <c r="E239" i="11"/>
  <c r="E220" i="11"/>
  <c r="E236" i="11"/>
  <c r="E217" i="11"/>
  <c r="E182" i="11"/>
  <c r="E149" i="11"/>
  <c r="E132" i="11"/>
  <c r="E199" i="11"/>
  <c r="E166" i="11"/>
  <c r="F166" i="11" l="1"/>
  <c r="G166" i="11"/>
  <c r="F182" i="11"/>
  <c r="G182" i="11"/>
  <c r="F239" i="11"/>
  <c r="G239" i="11"/>
  <c r="F160" i="11"/>
  <c r="G160" i="11"/>
  <c r="G71" i="11"/>
  <c r="F71" i="11"/>
  <c r="F82" i="11"/>
  <c r="G82" i="11"/>
  <c r="F27" i="11"/>
  <c r="G27" i="11"/>
  <c r="F195" i="11"/>
  <c r="G195" i="11"/>
  <c r="F233" i="11"/>
  <c r="G233" i="11"/>
  <c r="F131" i="11"/>
  <c r="G131" i="11"/>
  <c r="F237" i="11"/>
  <c r="G237" i="11"/>
  <c r="F181" i="11"/>
  <c r="G181" i="11"/>
  <c r="F147" i="11"/>
  <c r="G147" i="11"/>
  <c r="F238" i="11"/>
  <c r="G238" i="11"/>
  <c r="F221" i="11"/>
  <c r="G221" i="11"/>
  <c r="F129" i="11"/>
  <c r="G129" i="11"/>
  <c r="F128" i="11"/>
  <c r="G128" i="11"/>
  <c r="F163" i="11"/>
  <c r="G163" i="11"/>
  <c r="F199" i="11"/>
  <c r="G199" i="11"/>
  <c r="F217" i="11"/>
  <c r="G217" i="11"/>
  <c r="G232" i="11"/>
  <c r="F232" i="11"/>
  <c r="G93" i="11"/>
  <c r="F93" i="11"/>
  <c r="F126" i="11"/>
  <c r="G126" i="11"/>
  <c r="F115" i="11"/>
  <c r="G115" i="11"/>
  <c r="F212" i="11"/>
  <c r="G212" i="11"/>
  <c r="F127" i="11"/>
  <c r="G127" i="11"/>
  <c r="F200" i="11"/>
  <c r="G200" i="11"/>
  <c r="F216" i="11"/>
  <c r="G216" i="11"/>
  <c r="F164" i="11"/>
  <c r="G164" i="11"/>
  <c r="F240" i="11"/>
  <c r="G240" i="11"/>
  <c r="F180" i="11"/>
  <c r="G180" i="11"/>
  <c r="F197" i="11"/>
  <c r="G197" i="11"/>
  <c r="F179" i="11"/>
  <c r="G179" i="11"/>
  <c r="F132" i="11"/>
  <c r="G132" i="11"/>
  <c r="F236" i="11"/>
  <c r="G236" i="11"/>
  <c r="F104" i="11"/>
  <c r="G104" i="11"/>
  <c r="F38" i="11"/>
  <c r="G38" i="11"/>
  <c r="G211" i="11"/>
  <c r="F211" i="11"/>
  <c r="F177" i="11"/>
  <c r="G177" i="11"/>
  <c r="F144" i="11"/>
  <c r="G144" i="11"/>
  <c r="F148" i="11"/>
  <c r="G148" i="11"/>
  <c r="F183" i="11"/>
  <c r="G183" i="11"/>
  <c r="F235" i="11"/>
  <c r="G235" i="11"/>
  <c r="F145" i="11"/>
  <c r="G145" i="11"/>
  <c r="F215" i="11"/>
  <c r="G215" i="11"/>
  <c r="F214" i="11"/>
  <c r="G214" i="11"/>
  <c r="F196" i="11"/>
  <c r="G196" i="11"/>
  <c r="F149" i="11"/>
  <c r="G149" i="11"/>
  <c r="F220" i="11"/>
  <c r="G220" i="11"/>
  <c r="F143" i="11"/>
  <c r="G143" i="11"/>
  <c r="G49" i="11"/>
  <c r="F49" i="11"/>
  <c r="F60" i="11"/>
  <c r="G60" i="11"/>
  <c r="G194" i="11"/>
  <c r="F194" i="11"/>
  <c r="F178" i="11"/>
  <c r="G178" i="11"/>
  <c r="F161" i="11"/>
  <c r="G161" i="11"/>
  <c r="F165" i="11"/>
  <c r="G165" i="11"/>
  <c r="F218" i="11"/>
  <c r="G218" i="11"/>
  <c r="F130" i="11"/>
  <c r="G130" i="11"/>
  <c r="F198" i="11"/>
  <c r="G198" i="11"/>
  <c r="F219" i="11"/>
  <c r="G219" i="11"/>
  <c r="F162" i="11"/>
  <c r="G162" i="11"/>
  <c r="F234" i="11"/>
  <c r="G234" i="11"/>
  <c r="F146" i="11"/>
  <c r="G146" i="11"/>
  <c r="F213" i="11"/>
  <c r="G213" i="11"/>
  <c r="R13" i="10" l="1"/>
  <c r="S13" i="10"/>
  <c r="S20" i="10"/>
  <c r="S16" i="10"/>
  <c r="S23" i="10"/>
  <c r="S19" i="10"/>
  <c r="S15" i="10"/>
  <c r="S22" i="10"/>
  <c r="S10" i="10"/>
  <c r="R20" i="10"/>
  <c r="R23" i="10"/>
  <c r="R10" i="10"/>
  <c r="R25" i="10" l="1"/>
  <c r="R14" i="10"/>
  <c r="R11" i="10"/>
  <c r="R24" i="10"/>
  <c r="R21" i="10"/>
  <c r="S9" i="10"/>
  <c r="R18" i="10"/>
  <c r="R12" i="10"/>
  <c r="S14" i="10"/>
  <c r="S8" i="10"/>
  <c r="S21" i="10"/>
  <c r="S17" i="10"/>
  <c r="S25" i="10"/>
  <c r="R17" i="10"/>
  <c r="R15" i="10"/>
  <c r="S11" i="10"/>
  <c r="S24" i="10"/>
  <c r="R22" i="10"/>
  <c r="R19" i="10"/>
  <c r="R16" i="10"/>
  <c r="S18" i="10"/>
  <c r="S12" i="10"/>
  <c r="R9" i="10"/>
  <c r="E214" i="10" l="1"/>
  <c r="F214" i="10" s="1"/>
  <c r="D232" i="10"/>
  <c r="D211" i="10"/>
  <c r="D194" i="10"/>
  <c r="D177" i="10"/>
  <c r="D160" i="10"/>
  <c r="D143" i="10"/>
  <c r="I215" i="10"/>
  <c r="I214" i="10"/>
  <c r="I197" i="10"/>
  <c r="I180" i="10"/>
  <c r="I163" i="10"/>
  <c r="I146" i="10"/>
  <c r="I129" i="10"/>
  <c r="A242" i="10"/>
  <c r="A243" i="10" s="1"/>
  <c r="A244" i="10" s="1"/>
  <c r="A245" i="10" s="1"/>
  <c r="A246" i="10" s="1"/>
  <c r="A247" i="10" s="1"/>
  <c r="A248" i="10" s="1"/>
  <c r="A249" i="10" s="1"/>
  <c r="A250" i="10" s="1"/>
  <c r="I240" i="10"/>
  <c r="I239" i="10"/>
  <c r="I238" i="10"/>
  <c r="I237" i="10"/>
  <c r="I236" i="10"/>
  <c r="I235" i="10"/>
  <c r="I234" i="10"/>
  <c r="I233" i="10"/>
  <c r="E233" i="10"/>
  <c r="E232" i="10"/>
  <c r="F232" i="10" s="1"/>
  <c r="I221" i="10"/>
  <c r="I220" i="10"/>
  <c r="I219" i="10"/>
  <c r="A223" i="10"/>
  <c r="A224" i="10" s="1"/>
  <c r="A225" i="10" s="1"/>
  <c r="A226" i="10" s="1"/>
  <c r="A227" i="10" s="1"/>
  <c r="A228" i="10" s="1"/>
  <c r="A229" i="10" s="1"/>
  <c r="A230" i="10" s="1"/>
  <c r="A231" i="10" s="1"/>
  <c r="I218" i="10"/>
  <c r="I217" i="10"/>
  <c r="I216" i="10"/>
  <c r="I213" i="10"/>
  <c r="E213" i="10"/>
  <c r="F213" i="10" s="1"/>
  <c r="I212" i="10"/>
  <c r="E212" i="10"/>
  <c r="F212" i="10" s="1"/>
  <c r="E211" i="10"/>
  <c r="F211" i="10" s="1"/>
  <c r="A202" i="10"/>
  <c r="A203" i="10" s="1"/>
  <c r="A204" i="10" s="1"/>
  <c r="A205" i="10" s="1"/>
  <c r="A206" i="10" s="1"/>
  <c r="A207" i="10" s="1"/>
  <c r="A208" i="10" s="1"/>
  <c r="A209" i="10" s="1"/>
  <c r="A210" i="10" s="1"/>
  <c r="I200" i="10"/>
  <c r="I199" i="10"/>
  <c r="I198" i="10"/>
  <c r="I196" i="10"/>
  <c r="E196" i="10"/>
  <c r="F196" i="10" s="1"/>
  <c r="I195" i="10"/>
  <c r="E195" i="10"/>
  <c r="E194" i="10"/>
  <c r="F194" i="10" s="1"/>
  <c r="I183" i="10"/>
  <c r="A185" i="10"/>
  <c r="A186" i="10" s="1"/>
  <c r="A187" i="10" s="1"/>
  <c r="A188" i="10" s="1"/>
  <c r="A189" i="10" s="1"/>
  <c r="A190" i="10" s="1"/>
  <c r="A191" i="10" s="1"/>
  <c r="A192" i="10" s="1"/>
  <c r="A193" i="10" s="1"/>
  <c r="I182" i="10"/>
  <c r="I181" i="10"/>
  <c r="I179" i="10"/>
  <c r="E179" i="10"/>
  <c r="F179" i="10" s="1"/>
  <c r="I178" i="10"/>
  <c r="E178" i="10"/>
  <c r="F178" i="10" s="1"/>
  <c r="E177" i="10"/>
  <c r="F177" i="10" s="1"/>
  <c r="A168" i="10"/>
  <c r="A169" i="10" s="1"/>
  <c r="A170" i="10" s="1"/>
  <c r="A171" i="10" s="1"/>
  <c r="A172" i="10" s="1"/>
  <c r="A173" i="10" s="1"/>
  <c r="A174" i="10" s="1"/>
  <c r="A175" i="10" s="1"/>
  <c r="A176" i="10" s="1"/>
  <c r="I166" i="10"/>
  <c r="I165" i="10"/>
  <c r="I164" i="10"/>
  <c r="I162" i="10"/>
  <c r="E162" i="10"/>
  <c r="I161" i="10"/>
  <c r="E161" i="10"/>
  <c r="F161" i="10" s="1"/>
  <c r="E160" i="10"/>
  <c r="F160" i="10" s="1"/>
  <c r="A151" i="10"/>
  <c r="A152" i="10" s="1"/>
  <c r="A153" i="10" s="1"/>
  <c r="A154" i="10" s="1"/>
  <c r="A155" i="10" s="1"/>
  <c r="A156" i="10" s="1"/>
  <c r="A157" i="10" s="1"/>
  <c r="A158" i="10" s="1"/>
  <c r="A159" i="10" s="1"/>
  <c r="I149" i="10"/>
  <c r="I148" i="10"/>
  <c r="I147" i="10"/>
  <c r="I145" i="10"/>
  <c r="E145" i="10"/>
  <c r="F145" i="10" s="1"/>
  <c r="I144" i="10"/>
  <c r="E144" i="10"/>
  <c r="F144" i="10" s="1"/>
  <c r="E143" i="10"/>
  <c r="F143" i="10" s="1"/>
  <c r="I132" i="10"/>
  <c r="I131" i="10"/>
  <c r="I130" i="10"/>
  <c r="I128" i="10"/>
  <c r="I127" i="10"/>
  <c r="E127" i="10"/>
  <c r="F127" i="10" s="1"/>
  <c r="E128" i="10" l="1"/>
  <c r="F128" i="10" s="1"/>
  <c r="E129" i="10"/>
  <c r="F129" i="10" s="1"/>
  <c r="E163" i="10"/>
  <c r="F163" i="10" s="1"/>
  <c r="E197" i="10"/>
  <c r="F197" i="10" s="1"/>
  <c r="E215" i="10"/>
  <c r="F215" i="10" s="1"/>
  <c r="E234" i="10"/>
  <c r="F234" i="10" s="1"/>
  <c r="E146" i="10"/>
  <c r="F146" i="10" s="1"/>
  <c r="E180" i="10"/>
  <c r="F180" i="10" s="1"/>
  <c r="G211" i="10"/>
  <c r="F233" i="10"/>
  <c r="F195" i="10"/>
  <c r="G177" i="10"/>
  <c r="G143" i="10"/>
  <c r="F162" i="10"/>
  <c r="G160" i="10"/>
  <c r="E235" i="10" l="1"/>
  <c r="F235" i="10" s="1"/>
  <c r="E164" i="10"/>
  <c r="F164" i="10" s="1"/>
  <c r="E198" i="10"/>
  <c r="F198" i="10" s="1"/>
  <c r="E216" i="10"/>
  <c r="F216" i="10" s="1"/>
  <c r="E181" i="10"/>
  <c r="F181" i="10" s="1"/>
  <c r="E147" i="10"/>
  <c r="F147" i="10" s="1"/>
  <c r="E130" i="10"/>
  <c r="F130" i="10" s="1"/>
  <c r="E239" i="10"/>
  <c r="F239" i="10" s="1"/>
  <c r="E220" i="10"/>
  <c r="F220" i="10" s="1"/>
  <c r="E165" i="10" l="1"/>
  <c r="F165" i="10" s="1"/>
  <c r="E131" i="10"/>
  <c r="F131" i="10" s="1"/>
  <c r="E148" i="10"/>
  <c r="F148" i="10" s="1"/>
  <c r="E240" i="10"/>
  <c r="F240" i="10" s="1"/>
  <c r="E221" i="10"/>
  <c r="F221" i="10" s="1"/>
  <c r="E218" i="10"/>
  <c r="F218" i="10" s="1"/>
  <c r="E237" i="10"/>
  <c r="F237" i="10" s="1"/>
  <c r="E183" i="10"/>
  <c r="F183" i="10" s="1"/>
  <c r="E200" i="10"/>
  <c r="F200" i="10" s="1"/>
  <c r="E182" i="10" l="1"/>
  <c r="F182" i="10" s="1"/>
  <c r="E199" i="10"/>
  <c r="F199" i="10" s="1"/>
  <c r="E166" i="10"/>
  <c r="F166" i="10" s="1"/>
  <c r="E236" i="10"/>
  <c r="F236" i="10" s="1"/>
  <c r="E132" i="10"/>
  <c r="F132" i="10" s="1"/>
  <c r="E149" i="10"/>
  <c r="F149" i="10" s="1"/>
  <c r="E217" i="10"/>
  <c r="F217" i="10" s="1"/>
  <c r="E219" i="10" l="1"/>
  <c r="F219" i="10" s="1"/>
  <c r="E238" i="10"/>
  <c r="F238" i="10" s="1"/>
  <c r="A134" i="10" l="1"/>
  <c r="A135" i="10" s="1"/>
  <c r="A136" i="10" s="1"/>
  <c r="A137" i="10" s="1"/>
  <c r="A138" i="10" s="1"/>
  <c r="A139" i="10" s="1"/>
  <c r="A140" i="10" s="1"/>
  <c r="A141" i="10" s="1"/>
  <c r="A142" i="10" s="1"/>
  <c r="E126" i="10"/>
  <c r="D126" i="10"/>
  <c r="A117" i="10"/>
  <c r="A118" i="10" s="1"/>
  <c r="A119" i="10" s="1"/>
  <c r="A120" i="10" s="1"/>
  <c r="A121" i="10" s="1"/>
  <c r="A122" i="10" s="1"/>
  <c r="A123" i="10" s="1"/>
  <c r="A124" i="10" s="1"/>
  <c r="A125" i="10" s="1"/>
  <c r="E115" i="10"/>
  <c r="D115" i="10"/>
  <c r="A106" i="10"/>
  <c r="A107" i="10" s="1"/>
  <c r="A108" i="10" s="1"/>
  <c r="A109" i="10" s="1"/>
  <c r="A110" i="10" s="1"/>
  <c r="A111" i="10" s="1"/>
  <c r="A112" i="10" s="1"/>
  <c r="A113" i="10" s="1"/>
  <c r="A114" i="10" s="1"/>
  <c r="E104" i="10"/>
  <c r="F104" i="10" s="1"/>
  <c r="D104" i="10"/>
  <c r="A95" i="10"/>
  <c r="A96" i="10" s="1"/>
  <c r="A97" i="10" s="1"/>
  <c r="A98" i="10" s="1"/>
  <c r="A99" i="10" s="1"/>
  <c r="A100" i="10" s="1"/>
  <c r="A101" i="10" s="1"/>
  <c r="A102" i="10" s="1"/>
  <c r="A103" i="10" s="1"/>
  <c r="E93" i="10"/>
  <c r="F93" i="10" s="1"/>
  <c r="D93" i="10"/>
  <c r="A84" i="10"/>
  <c r="A85" i="10" s="1"/>
  <c r="A86" i="10" s="1"/>
  <c r="A87" i="10" s="1"/>
  <c r="A88" i="10" s="1"/>
  <c r="A89" i="10" s="1"/>
  <c r="A90" i="10" s="1"/>
  <c r="A91" i="10" s="1"/>
  <c r="A92" i="10" s="1"/>
  <c r="E82" i="10"/>
  <c r="F82" i="10" s="1"/>
  <c r="D82" i="10"/>
  <c r="A73" i="10"/>
  <c r="A74" i="10" s="1"/>
  <c r="A75" i="10" s="1"/>
  <c r="A76" i="10" s="1"/>
  <c r="A77" i="10" s="1"/>
  <c r="A78" i="10" s="1"/>
  <c r="A79" i="10" s="1"/>
  <c r="A80" i="10" s="1"/>
  <c r="A81" i="10" s="1"/>
  <c r="E71" i="10"/>
  <c r="F71" i="10" s="1"/>
  <c r="D71" i="10"/>
  <c r="A62" i="10"/>
  <c r="A63" i="10" s="1"/>
  <c r="A64" i="10" s="1"/>
  <c r="A65" i="10" s="1"/>
  <c r="A66" i="10" s="1"/>
  <c r="A67" i="10" s="1"/>
  <c r="A68" i="10" s="1"/>
  <c r="A69" i="10" s="1"/>
  <c r="A70" i="10" s="1"/>
  <c r="E60" i="10"/>
  <c r="F60" i="10" s="1"/>
  <c r="D60" i="10"/>
  <c r="A51" i="10"/>
  <c r="A52" i="10" s="1"/>
  <c r="A53" i="10" s="1"/>
  <c r="A54" i="10" s="1"/>
  <c r="A55" i="10" s="1"/>
  <c r="A56" i="10" s="1"/>
  <c r="A57" i="10" s="1"/>
  <c r="A58" i="10" s="1"/>
  <c r="A59" i="10" s="1"/>
  <c r="E49" i="10"/>
  <c r="F49" i="10" s="1"/>
  <c r="D49" i="10"/>
  <c r="B38" i="10"/>
  <c r="B49" i="10" s="1"/>
  <c r="A40" i="10"/>
  <c r="A41" i="10" s="1"/>
  <c r="A42" i="10" s="1"/>
  <c r="A43" i="10" s="1"/>
  <c r="A44" i="10" s="1"/>
  <c r="A45" i="10" s="1"/>
  <c r="A46" i="10" s="1"/>
  <c r="A47" i="10" s="1"/>
  <c r="A48" i="10" s="1"/>
  <c r="B39" i="10"/>
  <c r="E38" i="10"/>
  <c r="D38" i="10"/>
  <c r="B28" i="10"/>
  <c r="A29" i="10"/>
  <c r="I28" i="10" l="1"/>
  <c r="I39" i="10"/>
  <c r="B29" i="10"/>
  <c r="A30" i="10"/>
  <c r="G104" i="10"/>
  <c r="B50" i="10"/>
  <c r="B60" i="10"/>
  <c r="G115" i="10"/>
  <c r="G126" i="10"/>
  <c r="G38" i="10"/>
  <c r="F38" i="10"/>
  <c r="G49" i="10"/>
  <c r="G71" i="10"/>
  <c r="G82" i="10"/>
  <c r="F126" i="10"/>
  <c r="G60" i="10"/>
  <c r="G93" i="10"/>
  <c r="F115" i="10"/>
  <c r="B51" i="10"/>
  <c r="B40" i="10"/>
  <c r="I50" i="10" l="1"/>
  <c r="I29" i="10"/>
  <c r="B30" i="10"/>
  <c r="I40" i="10"/>
  <c r="A31" i="10"/>
  <c r="B61" i="10"/>
  <c r="B71" i="10"/>
  <c r="I51" i="10"/>
  <c r="B52" i="10"/>
  <c r="B41" i="10"/>
  <c r="I61" i="10" l="1"/>
  <c r="I52" i="10"/>
  <c r="I30" i="10"/>
  <c r="B31" i="10"/>
  <c r="I41" i="10"/>
  <c r="A32" i="10"/>
  <c r="B72" i="10"/>
  <c r="B82" i="10"/>
  <c r="B62" i="10"/>
  <c r="B53" i="10"/>
  <c r="B42" i="10"/>
  <c r="I53" i="10" l="1"/>
  <c r="I72" i="10"/>
  <c r="I42" i="10"/>
  <c r="I62" i="10"/>
  <c r="I31" i="10"/>
  <c r="B32" i="10"/>
  <c r="A33" i="10"/>
  <c r="B63" i="10"/>
  <c r="B83" i="10"/>
  <c r="B93" i="10"/>
  <c r="B73" i="10"/>
  <c r="B54" i="10"/>
  <c r="B43" i="10"/>
  <c r="I43" i="10" l="1"/>
  <c r="I73" i="10"/>
  <c r="I63" i="10"/>
  <c r="I54" i="10"/>
  <c r="I83" i="10"/>
  <c r="I32" i="10"/>
  <c r="B33" i="10"/>
  <c r="A34" i="10"/>
  <c r="B94" i="10"/>
  <c r="B104" i="10"/>
  <c r="B84" i="10"/>
  <c r="B74" i="10"/>
  <c r="B64" i="10"/>
  <c r="B55" i="10"/>
  <c r="B44" i="10"/>
  <c r="I44" i="10" l="1"/>
  <c r="I64" i="10"/>
  <c r="I84" i="10"/>
  <c r="I33" i="10"/>
  <c r="B34" i="10"/>
  <c r="I55" i="10"/>
  <c r="I74" i="10"/>
  <c r="A35" i="10"/>
  <c r="B65" i="10"/>
  <c r="B85" i="10"/>
  <c r="B75" i="10"/>
  <c r="B105" i="10"/>
  <c r="B115" i="10"/>
  <c r="I94" i="10"/>
  <c r="B95" i="10"/>
  <c r="B56" i="10"/>
  <c r="B45" i="10"/>
  <c r="I34" i="10" l="1"/>
  <c r="B35" i="10"/>
  <c r="I45" i="10"/>
  <c r="I95" i="10"/>
  <c r="I75" i="10"/>
  <c r="I65" i="10"/>
  <c r="I56" i="10"/>
  <c r="I105" i="10"/>
  <c r="I85" i="10"/>
  <c r="A36" i="10"/>
  <c r="B106" i="10"/>
  <c r="B86" i="10"/>
  <c r="B96" i="10"/>
  <c r="B76" i="10"/>
  <c r="B66" i="10"/>
  <c r="B116" i="10"/>
  <c r="B126" i="10"/>
  <c r="B57" i="10"/>
  <c r="B46" i="10"/>
  <c r="I86" i="10" l="1"/>
  <c r="I57" i="10"/>
  <c r="I96" i="10"/>
  <c r="I46" i="10"/>
  <c r="I76" i="10"/>
  <c r="I116" i="10"/>
  <c r="I106" i="10"/>
  <c r="I35" i="10"/>
  <c r="B36" i="10"/>
  <c r="A37" i="10"/>
  <c r="B133" i="10"/>
  <c r="B127" i="10"/>
  <c r="B77" i="10"/>
  <c r="B87" i="10"/>
  <c r="B117" i="10"/>
  <c r="B67" i="10"/>
  <c r="I66" i="10"/>
  <c r="B97" i="10"/>
  <c r="B107" i="10"/>
  <c r="B59" i="10"/>
  <c r="B58" i="10"/>
  <c r="B48" i="10"/>
  <c r="B47" i="10"/>
  <c r="I133" i="10" l="1"/>
  <c r="I58" i="10"/>
  <c r="I67" i="10"/>
  <c r="I47" i="10"/>
  <c r="I59" i="10"/>
  <c r="I97" i="10"/>
  <c r="I77" i="10"/>
  <c r="I87" i="10"/>
  <c r="I48" i="10"/>
  <c r="I117" i="10"/>
  <c r="I36" i="10"/>
  <c r="B37" i="10"/>
  <c r="B128" i="10"/>
  <c r="G127" i="10"/>
  <c r="B118" i="10"/>
  <c r="B98" i="10"/>
  <c r="B78" i="10"/>
  <c r="B88" i="10"/>
  <c r="I107" i="10"/>
  <c r="B108" i="10"/>
  <c r="B68" i="10"/>
  <c r="B134" i="10"/>
  <c r="I134" i="10" l="1"/>
  <c r="I108" i="10"/>
  <c r="I78" i="10"/>
  <c r="I118" i="10"/>
  <c r="I37" i="10"/>
  <c r="I68" i="10"/>
  <c r="I88" i="10"/>
  <c r="I98" i="10"/>
  <c r="G128" i="10"/>
  <c r="B129" i="10"/>
  <c r="B130" i="10"/>
  <c r="B132" i="10"/>
  <c r="B135" i="10"/>
  <c r="B109" i="10"/>
  <c r="B89" i="10"/>
  <c r="B99" i="10"/>
  <c r="B70" i="10"/>
  <c r="B69" i="10"/>
  <c r="B79" i="10"/>
  <c r="B119" i="10"/>
  <c r="I70" i="10" l="1"/>
  <c r="I99" i="10"/>
  <c r="I69" i="10"/>
  <c r="I119" i="10"/>
  <c r="G129" i="10"/>
  <c r="I109" i="10"/>
  <c r="I79" i="10"/>
  <c r="I89" i="10"/>
  <c r="I135" i="10"/>
  <c r="B143" i="10"/>
  <c r="G132" i="10"/>
  <c r="B131" i="10"/>
  <c r="G130" i="10"/>
  <c r="B120" i="10"/>
  <c r="B100" i="10"/>
  <c r="B110" i="10"/>
  <c r="B81" i="10"/>
  <c r="B80" i="10"/>
  <c r="B90" i="10"/>
  <c r="B136" i="10"/>
  <c r="I81" i="10" l="1"/>
  <c r="I100" i="10"/>
  <c r="I90" i="10"/>
  <c r="G131" i="10"/>
  <c r="I110" i="10"/>
  <c r="I136" i="10"/>
  <c r="I80" i="10"/>
  <c r="I120" i="10"/>
  <c r="B150" i="10"/>
  <c r="B144" i="10"/>
  <c r="B101" i="10"/>
  <c r="B91" i="10"/>
  <c r="B92" i="10"/>
  <c r="B111" i="10"/>
  <c r="B137" i="10"/>
  <c r="B121" i="10"/>
  <c r="I91" i="10" l="1"/>
  <c r="I137" i="10"/>
  <c r="I101" i="10"/>
  <c r="I111" i="10"/>
  <c r="I92" i="10"/>
  <c r="I150" i="10"/>
  <c r="I121" i="10"/>
  <c r="B145" i="10"/>
  <c r="G144" i="10"/>
  <c r="B151" i="10"/>
  <c r="B112" i="10"/>
  <c r="B122" i="10"/>
  <c r="B138" i="10"/>
  <c r="B103" i="10"/>
  <c r="B102" i="10"/>
  <c r="I103" i="10" l="1"/>
  <c r="I151" i="10"/>
  <c r="I138" i="10"/>
  <c r="I112" i="10"/>
  <c r="I102" i="10"/>
  <c r="G145" i="10"/>
  <c r="B146" i="10"/>
  <c r="B152" i="10"/>
  <c r="B149" i="10"/>
  <c r="B147" i="10"/>
  <c r="B114" i="10"/>
  <c r="B113" i="10"/>
  <c r="B139" i="10"/>
  <c r="B123" i="10"/>
  <c r="I122" i="10"/>
  <c r="I123" i="10" l="1"/>
  <c r="I114" i="10"/>
  <c r="I152" i="10"/>
  <c r="I139" i="10"/>
  <c r="G146" i="10"/>
  <c r="I113" i="10"/>
  <c r="B160" i="10"/>
  <c r="G149" i="10"/>
  <c r="B153" i="10"/>
  <c r="B148" i="10"/>
  <c r="G147" i="10"/>
  <c r="B125" i="10"/>
  <c r="B124" i="10"/>
  <c r="B140" i="10"/>
  <c r="I140" i="10" l="1"/>
  <c r="I125" i="10"/>
  <c r="I124" i="10"/>
  <c r="I153" i="10"/>
  <c r="G148" i="10"/>
  <c r="B154" i="10"/>
  <c r="B167" i="10"/>
  <c r="B161" i="10"/>
  <c r="B141" i="10"/>
  <c r="B142" i="10"/>
  <c r="I142" i="10" l="1"/>
  <c r="I167" i="10"/>
  <c r="I141" i="10"/>
  <c r="I154" i="10"/>
  <c r="B162" i="10"/>
  <c r="G161" i="10"/>
  <c r="B166" i="10"/>
  <c r="B168" i="10"/>
  <c r="B155" i="10"/>
  <c r="I155" i="10" l="1"/>
  <c r="I168" i="10"/>
  <c r="B164" i="10"/>
  <c r="B177" i="10"/>
  <c r="B184" i="10" s="1"/>
  <c r="G166" i="10"/>
  <c r="B163" i="10"/>
  <c r="G162" i="10"/>
  <c r="B156" i="10"/>
  <c r="B169" i="10"/>
  <c r="B178" i="10"/>
  <c r="G164" i="10" l="1"/>
  <c r="B165" i="10"/>
  <c r="I169" i="10"/>
  <c r="I156" i="10"/>
  <c r="I184" i="10"/>
  <c r="G163" i="10"/>
  <c r="G165" i="10"/>
  <c r="B179" i="10"/>
  <c r="B182" i="10"/>
  <c r="B181" i="10"/>
  <c r="B170" i="10"/>
  <c r="B157" i="10"/>
  <c r="B185" i="10"/>
  <c r="I157" i="10" l="1"/>
  <c r="G182" i="10"/>
  <c r="I185" i="10"/>
  <c r="I170" i="10"/>
  <c r="G181" i="10"/>
  <c r="G194" i="10"/>
  <c r="G178" i="10"/>
  <c r="G179" i="10"/>
  <c r="B180" i="10"/>
  <c r="B183" i="10"/>
  <c r="B186" i="10"/>
  <c r="B158" i="10"/>
  <c r="B159" i="10"/>
  <c r="B171" i="10"/>
  <c r="I171" i="10" l="1"/>
  <c r="I158" i="10"/>
  <c r="G180" i="10"/>
  <c r="I159" i="10"/>
  <c r="I186" i="10"/>
  <c r="B194" i="10"/>
  <c r="B201" i="10" s="1"/>
  <c r="G183" i="10"/>
  <c r="B172" i="10"/>
  <c r="B187" i="10"/>
  <c r="I172" i="10" l="1"/>
  <c r="I201" i="10"/>
  <c r="B195" i="10"/>
  <c r="G195" i="10" s="1"/>
  <c r="I187" i="10"/>
  <c r="B196" i="10"/>
  <c r="B173" i="10"/>
  <c r="B188" i="10"/>
  <c r="B198" i="10"/>
  <c r="B199" i="10"/>
  <c r="B202" i="10"/>
  <c r="I173" i="10" l="1"/>
  <c r="G199" i="10"/>
  <c r="G198" i="10"/>
  <c r="I202" i="10"/>
  <c r="I188" i="10"/>
  <c r="B197" i="10"/>
  <c r="G196" i="10"/>
  <c r="B203" i="10"/>
  <c r="B200" i="10"/>
  <c r="B174" i="10"/>
  <c r="B189" i="10"/>
  <c r="I203" i="10" l="1"/>
  <c r="I189" i="10"/>
  <c r="I174" i="10"/>
  <c r="B211" i="10"/>
  <c r="B222" i="10" s="1"/>
  <c r="G200" i="10"/>
  <c r="G197" i="10"/>
  <c r="B212" i="10"/>
  <c r="B176" i="10"/>
  <c r="B175" i="10"/>
  <c r="B190" i="10"/>
  <c r="B204" i="10"/>
  <c r="I222" i="10" l="1"/>
  <c r="I190" i="10"/>
  <c r="I204" i="10"/>
  <c r="I175" i="10"/>
  <c r="I176" i="10"/>
  <c r="B213" i="10"/>
  <c r="G212" i="10"/>
  <c r="B205" i="10"/>
  <c r="B191" i="10"/>
  <c r="B216" i="10"/>
  <c r="B223" i="10"/>
  <c r="I191" i="10" l="1"/>
  <c r="I223" i="10"/>
  <c r="B217" i="10"/>
  <c r="I205" i="10"/>
  <c r="G216" i="10"/>
  <c r="G232" i="10"/>
  <c r="B214" i="10"/>
  <c r="G213" i="10"/>
  <c r="B218" i="10"/>
  <c r="B224" i="10"/>
  <c r="B193" i="10"/>
  <c r="B192" i="10"/>
  <c r="B206" i="10"/>
  <c r="G217" i="10" l="1"/>
  <c r="I193" i="10"/>
  <c r="I224" i="10"/>
  <c r="I206" i="10"/>
  <c r="I192" i="10"/>
  <c r="B219" i="10"/>
  <c r="G214" i="10"/>
  <c r="B215" i="10"/>
  <c r="B225" i="10"/>
  <c r="B207" i="10"/>
  <c r="I225" i="10" l="1"/>
  <c r="I207" i="10"/>
  <c r="G215" i="10"/>
  <c r="G218" i="10"/>
  <c r="B220" i="10"/>
  <c r="B226" i="10"/>
  <c r="B208" i="10"/>
  <c r="I226" i="10" l="1"/>
  <c r="I208" i="10"/>
  <c r="G219" i="10"/>
  <c r="B221" i="10"/>
  <c r="B209" i="10"/>
  <c r="B210" i="10"/>
  <c r="B227" i="10"/>
  <c r="I227" i="10" l="1"/>
  <c r="I210" i="10"/>
  <c r="I209" i="10"/>
  <c r="B232" i="10"/>
  <c r="G220" i="10"/>
  <c r="B228" i="10"/>
  <c r="I228" i="10" l="1"/>
  <c r="G221" i="10"/>
  <c r="B233" i="10"/>
  <c r="B241" i="10"/>
  <c r="B229" i="10"/>
  <c r="I229" i="10" l="1"/>
  <c r="I241" i="10"/>
  <c r="B234" i="10"/>
  <c r="G233" i="10"/>
  <c r="B242" i="10"/>
  <c r="B230" i="10"/>
  <c r="B231" i="10"/>
  <c r="B236" i="10" l="1"/>
  <c r="G236" i="10" s="1"/>
  <c r="B235" i="10"/>
  <c r="G235" i="10" s="1"/>
  <c r="I230" i="10"/>
  <c r="I242" i="10"/>
  <c r="G234" i="10"/>
  <c r="I231" i="10"/>
  <c r="B243" i="10"/>
  <c r="B237" i="10"/>
  <c r="I243" i="10" l="1"/>
  <c r="B238" i="10"/>
  <c r="G237" i="10"/>
  <c r="B244" i="10"/>
  <c r="I244" i="10" l="1"/>
  <c r="B239" i="10"/>
  <c r="G238" i="10"/>
  <c r="B245" i="10"/>
  <c r="I245" i="10" l="1"/>
  <c r="B240" i="10"/>
  <c r="G239" i="10"/>
  <c r="B246" i="10"/>
  <c r="G240" i="10" l="1"/>
  <c r="I246" i="10"/>
  <c r="B247" i="10"/>
  <c r="I247" i="10" l="1"/>
  <c r="B248" i="10"/>
  <c r="I248" i="10" l="1"/>
  <c r="B250" i="10"/>
  <c r="B249" i="10"/>
  <c r="I249" i="10" l="1"/>
  <c r="I250" i="10"/>
  <c r="D27" i="10" l="1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L9" i="10"/>
  <c r="I9" i="10"/>
  <c r="I8" i="10"/>
  <c r="I7" i="10"/>
  <c r="L10" i="10" l="1"/>
  <c r="E27" i="10" l="1"/>
  <c r="L11" i="10"/>
  <c r="F27" i="10" l="1"/>
  <c r="G27" i="10"/>
  <c r="L12" i="10"/>
  <c r="L13" i="10" l="1"/>
  <c r="L14" i="10" l="1"/>
  <c r="L15" i="10" l="1"/>
  <c r="L16" i="10" l="1"/>
  <c r="L17" i="10" l="1"/>
  <c r="L18" i="10" l="1"/>
  <c r="L19" i="10" l="1"/>
  <c r="L20" i="10" l="1"/>
  <c r="L21" i="10" l="1"/>
  <c r="L22" i="10" l="1"/>
  <c r="L23" i="10" l="1"/>
  <c r="L24" i="10" l="1"/>
  <c r="L25" i="10" l="1"/>
  <c r="AM11" i="7" l="1"/>
  <c r="AM15" i="7"/>
  <c r="AM19" i="7"/>
  <c r="AM23" i="7"/>
  <c r="AM14" i="7"/>
  <c r="AM18" i="7"/>
  <c r="AM8" i="7"/>
  <c r="AM12" i="7"/>
  <c r="AM16" i="7"/>
  <c r="AM20" i="7"/>
  <c r="AM24" i="7"/>
  <c r="AM10" i="7"/>
  <c r="AM22" i="7"/>
  <c r="AM9" i="7"/>
  <c r="AM13" i="7"/>
  <c r="AM17" i="7"/>
  <c r="AM21" i="7"/>
  <c r="AM25" i="7"/>
  <c r="AM26" i="7" l="1"/>
  <c r="AM27" i="7"/>
  <c r="AE8" i="7" l="1"/>
  <c r="AE23" i="7"/>
  <c r="AE17" i="7"/>
  <c r="AE12" i="7"/>
  <c r="AE9" i="7"/>
  <c r="AE10" i="7"/>
  <c r="AE19" i="7"/>
  <c r="AE18" i="7"/>
  <c r="AE21" i="7"/>
  <c r="AE14" i="7"/>
  <c r="AE11" i="7"/>
  <c r="AE15" i="7"/>
  <c r="AE13" i="7"/>
  <c r="AE22" i="7"/>
  <c r="AE16" i="7"/>
  <c r="AE20" i="7"/>
  <c r="AE26" i="7" l="1"/>
  <c r="AE25" i="7"/>
  <c r="AE24" i="7"/>
  <c r="AE27" i="7"/>
  <c r="AG18" i="7" l="1"/>
  <c r="AG8" i="7"/>
  <c r="AG19" i="7"/>
  <c r="AG14" i="7"/>
  <c r="AG12" i="7"/>
  <c r="AG11" i="7"/>
  <c r="AG9" i="7"/>
  <c r="AG20" i="7"/>
  <c r="AG13" i="7"/>
  <c r="AG17" i="7"/>
  <c r="AG16" i="7"/>
  <c r="AG10" i="7"/>
  <c r="AG15" i="7"/>
  <c r="AG25" i="7" l="1"/>
  <c r="AG26" i="7"/>
  <c r="AG24" i="7"/>
  <c r="AG21" i="7"/>
  <c r="AG22" i="7"/>
  <c r="AG23" i="7"/>
  <c r="AG27" i="7"/>
  <c r="AU11" i="7" l="1"/>
  <c r="AU15" i="7"/>
  <c r="AU19" i="7"/>
  <c r="AU10" i="7"/>
  <c r="AU8" i="7"/>
  <c r="AU12" i="7"/>
  <c r="AU16" i="7"/>
  <c r="AU20" i="7"/>
  <c r="AU14" i="7"/>
  <c r="AU18" i="7"/>
  <c r="AU9" i="7"/>
  <c r="AU13" i="7"/>
  <c r="AU17" i="7"/>
  <c r="BA9" i="7"/>
  <c r="BA15" i="7"/>
  <c r="BA20" i="7"/>
  <c r="BA25" i="7"/>
  <c r="BA8" i="7"/>
  <c r="BA19" i="7"/>
  <c r="BA11" i="7"/>
  <c r="BA16" i="7"/>
  <c r="BA21" i="7"/>
  <c r="BA13" i="7"/>
  <c r="BA24" i="7"/>
  <c r="BA12" i="7"/>
  <c r="BA17" i="7"/>
  <c r="BA23" i="7"/>
  <c r="BA18" i="7"/>
  <c r="BA10" i="7"/>
  <c r="BA22" i="7"/>
  <c r="BA14" i="7"/>
  <c r="AS8" i="7"/>
  <c r="AS23" i="7"/>
  <c r="AS18" i="7"/>
  <c r="AS12" i="7"/>
  <c r="AS22" i="7"/>
  <c r="AS14" i="7"/>
  <c r="AS17" i="7"/>
  <c r="AS15" i="7"/>
  <c r="AS16" i="7"/>
  <c r="AS20" i="7"/>
  <c r="AS21" i="7"/>
  <c r="AS11" i="7"/>
  <c r="AS9" i="7"/>
  <c r="AS10" i="7"/>
  <c r="AS19" i="7"/>
  <c r="AS13" i="7"/>
  <c r="AS25" i="7" l="1"/>
  <c r="AS26" i="7"/>
  <c r="BA27" i="7"/>
  <c r="AU21" i="7"/>
  <c r="AU26" i="7"/>
  <c r="AU22" i="7"/>
  <c r="AS24" i="7"/>
  <c r="AS27" i="7"/>
  <c r="AU27" i="7"/>
  <c r="BA26" i="7"/>
  <c r="AU25" i="7"/>
  <c r="AU24" i="7"/>
  <c r="AU23" i="7"/>
  <c r="AV11" i="7" l="1"/>
  <c r="BB8" i="7"/>
  <c r="BB15" i="7"/>
  <c r="BB9" i="7"/>
  <c r="BB17" i="7"/>
  <c r="BB20" i="7"/>
  <c r="BB12" i="7"/>
  <c r="BB19" i="7"/>
  <c r="BB13" i="7"/>
  <c r="BB14" i="7"/>
  <c r="BB16" i="7"/>
  <c r="BB18" i="7"/>
  <c r="BB10" i="7"/>
  <c r="BB11" i="7"/>
  <c r="AV24" i="7"/>
  <c r="AV18" i="7"/>
  <c r="AV27" i="7"/>
  <c r="AV25" i="7"/>
  <c r="AV10" i="7"/>
  <c r="AV12" i="7"/>
  <c r="AV23" i="7"/>
  <c r="AV9" i="7"/>
  <c r="AV15" i="7"/>
  <c r="AV16" i="7"/>
  <c r="AV8" i="7"/>
  <c r="AV13" i="7"/>
  <c r="AV22" i="7"/>
  <c r="AV26" i="7"/>
  <c r="AV20" i="7"/>
  <c r="AV14" i="7"/>
  <c r="AV19" i="7"/>
  <c r="AV17" i="7"/>
  <c r="AV21" i="7"/>
  <c r="AX10" i="7" l="1"/>
  <c r="AX15" i="7"/>
  <c r="AX20" i="7"/>
  <c r="AX8" i="7"/>
  <c r="AX11" i="7"/>
  <c r="AX16" i="7"/>
  <c r="AX19" i="7"/>
  <c r="AX12" i="7"/>
  <c r="AX18" i="7"/>
  <c r="AX14" i="7"/>
  <c r="AX9" i="7"/>
  <c r="AX13" i="7"/>
  <c r="AX17" i="7"/>
  <c r="AY9" i="7"/>
  <c r="AY23" i="7"/>
  <c r="AY18" i="7"/>
  <c r="AY13" i="7"/>
  <c r="AY22" i="7"/>
  <c r="AY19" i="7"/>
  <c r="AY20" i="7"/>
  <c r="AY17" i="7"/>
  <c r="AY21" i="7"/>
  <c r="AY14" i="7"/>
  <c r="AY8" i="7"/>
  <c r="AY24" i="7"/>
  <c r="AY15" i="7"/>
  <c r="AY10" i="7"/>
  <c r="AY25" i="7"/>
  <c r="AY16" i="7"/>
  <c r="AY11" i="7"/>
  <c r="AY12" i="7"/>
  <c r="BB22" i="7"/>
  <c r="BB21" i="7"/>
  <c r="AT8" i="7"/>
  <c r="AT23" i="7"/>
  <c r="AT17" i="7"/>
  <c r="AT12" i="7"/>
  <c r="AT21" i="7"/>
  <c r="AT25" i="7"/>
  <c r="AT14" i="7"/>
  <c r="AT16" i="7"/>
  <c r="AT20" i="7"/>
  <c r="AT24" i="7"/>
  <c r="AT18" i="7"/>
  <c r="AT19" i="7"/>
  <c r="AT9" i="7"/>
  <c r="AT13" i="7"/>
  <c r="AT10" i="7"/>
  <c r="AT11" i="7"/>
  <c r="AT15" i="7"/>
  <c r="AT22" i="7"/>
  <c r="BB23" i="7"/>
  <c r="BB26" i="7"/>
  <c r="BB25" i="7"/>
  <c r="BB24" i="7"/>
  <c r="BB27" i="7"/>
  <c r="AN18" i="7" l="1"/>
  <c r="AN9" i="7"/>
  <c r="AN19" i="7"/>
  <c r="AN14" i="7"/>
  <c r="AN13" i="7"/>
  <c r="AN8" i="7"/>
  <c r="AN11" i="7"/>
  <c r="AN12" i="7"/>
  <c r="AN15" i="7"/>
  <c r="AN20" i="7"/>
  <c r="AN17" i="7"/>
  <c r="AN10" i="7"/>
  <c r="AN16" i="7"/>
  <c r="AY26" i="7"/>
  <c r="AX21" i="7"/>
  <c r="AX26" i="7"/>
  <c r="AT26" i="7"/>
  <c r="AT27" i="7"/>
  <c r="AX25" i="7"/>
  <c r="AX23" i="7"/>
  <c r="AX27" i="7"/>
  <c r="AX24" i="7"/>
  <c r="AY27" i="7"/>
  <c r="AX22" i="7"/>
  <c r="AH11" i="7" l="1"/>
  <c r="AH24" i="7"/>
  <c r="AH26" i="7"/>
  <c r="AH18" i="7"/>
  <c r="AH23" i="7"/>
  <c r="AZ10" i="7"/>
  <c r="AZ14" i="7"/>
  <c r="AZ18" i="7"/>
  <c r="AZ22" i="7"/>
  <c r="AZ9" i="7"/>
  <c r="AZ17" i="7"/>
  <c r="AZ11" i="7"/>
  <c r="AZ15" i="7"/>
  <c r="AZ19" i="7"/>
  <c r="AZ23" i="7"/>
  <c r="AZ13" i="7"/>
  <c r="AZ21" i="7"/>
  <c r="AZ8" i="7"/>
  <c r="AZ12" i="7"/>
  <c r="AZ16" i="7"/>
  <c r="AZ20" i="7"/>
  <c r="AZ24" i="7"/>
  <c r="AZ25" i="7"/>
  <c r="AH16" i="7"/>
  <c r="AH8" i="7"/>
  <c r="AH19" i="7"/>
  <c r="AH10" i="7"/>
  <c r="AH15" i="7"/>
  <c r="AN22" i="7"/>
  <c r="AN26" i="7"/>
  <c r="AN23" i="7"/>
  <c r="AH12" i="7"/>
  <c r="AH27" i="7"/>
  <c r="AH13" i="7"/>
  <c r="AH21" i="7"/>
  <c r="AH9" i="7"/>
  <c r="AN21" i="7"/>
  <c r="AN25" i="7"/>
  <c r="AH17" i="7"/>
  <c r="AH22" i="7"/>
  <c r="AH20" i="7"/>
  <c r="AH25" i="7"/>
  <c r="AH14" i="7"/>
  <c r="AN27" i="7"/>
  <c r="AN24" i="7"/>
  <c r="AZ26" i="7" l="1"/>
  <c r="AK9" i="7"/>
  <c r="AK23" i="7"/>
  <c r="AK18" i="7"/>
  <c r="AK13" i="7"/>
  <c r="AK10" i="7"/>
  <c r="AK19" i="7"/>
  <c r="AK16" i="7"/>
  <c r="AK8" i="7"/>
  <c r="AK22" i="7"/>
  <c r="AK14" i="7"/>
  <c r="AK20" i="7"/>
  <c r="AK17" i="7"/>
  <c r="AK11" i="7"/>
  <c r="AK15" i="7"/>
  <c r="AK25" i="7"/>
  <c r="AK12" i="7"/>
  <c r="AK21" i="7"/>
  <c r="AK24" i="7"/>
  <c r="AJ17" i="7"/>
  <c r="AJ8" i="7"/>
  <c r="AJ19" i="7"/>
  <c r="AJ13" i="7"/>
  <c r="AJ12" i="7"/>
  <c r="AJ18" i="7"/>
  <c r="AJ11" i="7"/>
  <c r="AJ15" i="7"/>
  <c r="AJ20" i="7"/>
  <c r="AJ14" i="7"/>
  <c r="AJ16" i="7"/>
  <c r="AJ9" i="7"/>
  <c r="AJ10" i="7"/>
  <c r="AF8" i="7"/>
  <c r="AF23" i="7"/>
  <c r="AF18" i="7"/>
  <c r="AF12" i="7"/>
  <c r="AF10" i="7"/>
  <c r="AF14" i="7"/>
  <c r="AF13" i="7"/>
  <c r="AF16" i="7"/>
  <c r="AF22" i="7"/>
  <c r="AF17" i="7"/>
  <c r="AF20" i="7"/>
  <c r="AF21" i="7"/>
  <c r="AF11" i="7"/>
  <c r="AF15" i="7"/>
  <c r="AF19" i="7"/>
  <c r="AF9" i="7"/>
  <c r="AF25" i="7"/>
  <c r="AF24" i="7"/>
  <c r="AZ27" i="7"/>
  <c r="AF27" i="7" l="1"/>
  <c r="AJ22" i="7"/>
  <c r="AK27" i="7"/>
  <c r="AR16" i="7"/>
  <c r="AR12" i="7"/>
  <c r="AR21" i="7"/>
  <c r="AR27" i="7"/>
  <c r="AR10" i="7"/>
  <c r="AJ26" i="7"/>
  <c r="AR17" i="7"/>
  <c r="AR11" i="7"/>
  <c r="AR18" i="7"/>
  <c r="AR24" i="7"/>
  <c r="AR14" i="7"/>
  <c r="AF26" i="7"/>
  <c r="AJ21" i="7"/>
  <c r="AJ23" i="7"/>
  <c r="AK26" i="7"/>
  <c r="AR20" i="7"/>
  <c r="AR25" i="7"/>
  <c r="AR19" i="7"/>
  <c r="AR8" i="7"/>
  <c r="AR23" i="7"/>
  <c r="AJ27" i="7"/>
  <c r="AJ25" i="7"/>
  <c r="AJ24" i="7"/>
  <c r="AR22" i="7"/>
  <c r="AR9" i="7"/>
  <c r="AR13" i="7"/>
  <c r="AR26" i="7"/>
  <c r="AR15" i="7"/>
  <c r="AD16" i="7" l="1"/>
  <c r="AD27" i="7"/>
  <c r="AD12" i="7"/>
  <c r="AD18" i="7"/>
  <c r="AD8" i="7"/>
  <c r="AD9" i="7"/>
  <c r="AD25" i="7"/>
  <c r="AD17" i="7"/>
  <c r="AD20" i="7"/>
  <c r="AD10" i="7"/>
  <c r="AD11" i="7"/>
  <c r="AD22" i="7"/>
  <c r="AD26" i="7"/>
  <c r="AD14" i="7"/>
  <c r="AD23" i="7"/>
  <c r="AL10" i="7"/>
  <c r="AL14" i="7"/>
  <c r="AL18" i="7"/>
  <c r="AL22" i="7"/>
  <c r="AL13" i="7"/>
  <c r="AL21" i="7"/>
  <c r="AL11" i="7"/>
  <c r="AL15" i="7"/>
  <c r="AL19" i="7"/>
  <c r="AL23" i="7"/>
  <c r="AL9" i="7"/>
  <c r="AL17" i="7"/>
  <c r="AL25" i="7"/>
  <c r="AL8" i="7"/>
  <c r="AL12" i="7"/>
  <c r="AL16" i="7"/>
  <c r="AL20" i="7"/>
  <c r="AL24" i="7"/>
  <c r="AD13" i="7"/>
  <c r="AD21" i="7"/>
  <c r="AD19" i="7"/>
  <c r="AD24" i="7"/>
  <c r="AD15" i="7"/>
  <c r="AL27" i="7" l="1"/>
  <c r="AL26" i="7"/>
  <c r="AI26" i="7" l="1"/>
  <c r="AI10" i="7"/>
  <c r="AI17" i="7"/>
  <c r="AI23" i="7"/>
  <c r="AI20" i="7"/>
  <c r="AI22" i="7"/>
  <c r="AI19" i="7"/>
  <c r="AI13" i="7"/>
  <c r="AI15" i="7"/>
  <c r="AI16" i="7"/>
  <c r="AI18" i="7"/>
  <c r="AI25" i="7"/>
  <c r="AI9" i="7"/>
  <c r="AI11" i="7"/>
  <c r="AI12" i="7"/>
  <c r="AI14" i="7"/>
  <c r="AI21" i="7"/>
  <c r="AI27" i="7"/>
  <c r="AI24" i="7"/>
  <c r="AI8" i="7"/>
  <c r="AW20" i="7" l="1"/>
  <c r="AW19" i="7"/>
  <c r="AW12" i="7"/>
  <c r="AW14" i="7"/>
  <c r="AW21" i="7"/>
  <c r="AW8" i="7"/>
  <c r="AW15" i="7"/>
  <c r="AW26" i="7"/>
  <c r="AW10" i="7"/>
  <c r="AW17" i="7"/>
  <c r="AW27" i="7"/>
  <c r="AW11" i="7"/>
  <c r="AW22" i="7"/>
  <c r="AW16" i="7"/>
  <c r="AW13" i="7"/>
  <c r="AW23" i="7"/>
  <c r="AW24" i="7"/>
  <c r="AW18" i="7"/>
  <c r="AW25" i="7"/>
  <c r="AW9" i="7"/>
  <c r="G7" i="11" l="1"/>
  <c r="G17" i="11" l="1"/>
  <c r="G28" i="11" l="1"/>
  <c r="G9" i="11"/>
  <c r="G8" i="11"/>
  <c r="G18" i="11"/>
  <c r="G39" i="11"/>
  <c r="G10" i="11"/>
  <c r="G29" i="11" l="1"/>
  <c r="G50" i="11"/>
  <c r="G20" i="11"/>
  <c r="G19" i="11"/>
  <c r="G51" i="11" l="1"/>
  <c r="G30" i="11"/>
  <c r="G13" i="11"/>
  <c r="G11" i="11"/>
  <c r="G12" i="11"/>
  <c r="G40" i="11"/>
  <c r="G52" i="11"/>
  <c r="G14" i="11"/>
  <c r="G61" i="11"/>
  <c r="G31" i="11" l="1"/>
  <c r="G22" i="11"/>
  <c r="G23" i="11"/>
  <c r="G21" i="11"/>
  <c r="G32" i="11"/>
  <c r="G41" i="11"/>
  <c r="G33" i="11"/>
  <c r="G44" i="11"/>
  <c r="G45" i="11"/>
  <c r="G15" i="11"/>
  <c r="G24" i="11" l="1"/>
  <c r="G54" i="11"/>
  <c r="G53" i="11"/>
  <c r="G83" i="11"/>
  <c r="G42" i="11"/>
  <c r="G73" i="11"/>
  <c r="G72" i="11"/>
  <c r="G63" i="11"/>
  <c r="G62" i="11"/>
  <c r="G46" i="11"/>
  <c r="G34" i="11"/>
  <c r="G55" i="11"/>
  <c r="G85" i="11" l="1"/>
  <c r="G74" i="11"/>
  <c r="G84" i="11"/>
  <c r="G56" i="11"/>
  <c r="G25" i="11"/>
  <c r="G16" i="11"/>
  <c r="G43" i="11"/>
  <c r="G94" i="11"/>
  <c r="G75" i="11" l="1"/>
  <c r="G105" i="11"/>
  <c r="G86" i="11"/>
  <c r="G64" i="11"/>
  <c r="G26" i="11"/>
  <c r="G65" i="11"/>
  <c r="G58" i="11"/>
  <c r="G57" i="11"/>
  <c r="G36" i="11"/>
  <c r="G35" i="11"/>
  <c r="G48" i="11"/>
  <c r="G47" i="11"/>
  <c r="G66" i="11"/>
  <c r="G37" i="11"/>
  <c r="G95" i="11"/>
  <c r="G96" i="11"/>
  <c r="G106" i="11" l="1"/>
  <c r="G87" i="11"/>
  <c r="G76" i="11"/>
  <c r="G59" i="11"/>
  <c r="G77" i="11"/>
  <c r="G67" i="11"/>
  <c r="G78" i="11"/>
  <c r="G116" i="11"/>
  <c r="G88" i="11"/>
  <c r="G107" i="11" l="1"/>
  <c r="G133" i="11"/>
  <c r="G97" i="11"/>
  <c r="G134" i="11"/>
  <c r="G79" i="11"/>
  <c r="G117" i="11"/>
  <c r="G108" i="11"/>
  <c r="G89" i="11"/>
  <c r="G98" i="11" l="1"/>
  <c r="G68" i="11"/>
  <c r="G135" i="11"/>
  <c r="G118" i="11"/>
  <c r="G99" i="11"/>
  <c r="G150" i="11"/>
  <c r="G90" i="11"/>
  <c r="G167" i="11" l="1"/>
  <c r="G109" i="11"/>
  <c r="G69" i="11"/>
  <c r="G100" i="11"/>
  <c r="G80" i="11"/>
  <c r="G136" i="11"/>
  <c r="G151" i="11"/>
  <c r="G119" i="11"/>
  <c r="G110" i="11"/>
  <c r="G91" i="11"/>
  <c r="G168" i="11" l="1"/>
  <c r="G70" i="11"/>
  <c r="G101" i="11"/>
  <c r="G81" i="11"/>
  <c r="G102" i="11"/>
  <c r="G152" i="11"/>
  <c r="G111" i="11"/>
  <c r="G138" i="11"/>
  <c r="G184" i="11"/>
  <c r="G92" i="11"/>
  <c r="G169" i="11" l="1"/>
  <c r="G137" i="11"/>
  <c r="G121" i="11"/>
  <c r="G120" i="11"/>
  <c r="G153" i="11"/>
  <c r="G103" i="11"/>
  <c r="G170" i="11"/>
  <c r="G139" i="11"/>
  <c r="G222" i="11" l="1"/>
  <c r="G185" i="11"/>
  <c r="G122" i="11"/>
  <c r="G202" i="11"/>
  <c r="G201" i="11"/>
  <c r="G113" i="11"/>
  <c r="G112" i="11"/>
  <c r="G171" i="11"/>
  <c r="G114" i="11"/>
  <c r="G123" i="11"/>
  <c r="G154" i="11"/>
  <c r="G172" i="11"/>
  <c r="G140" i="11"/>
  <c r="G186" i="11"/>
  <c r="G223" i="11"/>
  <c r="G203" i="11"/>
  <c r="G241" i="11" l="1"/>
  <c r="G187" i="11"/>
  <c r="G141" i="11"/>
  <c r="G155" i="11"/>
  <c r="G173" i="11"/>
  <c r="G242" i="11"/>
  <c r="G224" i="11"/>
  <c r="G204" i="11" l="1"/>
  <c r="G125" i="11"/>
  <c r="G124" i="11"/>
  <c r="G156" i="11"/>
  <c r="G174" i="11"/>
  <c r="G188" i="11"/>
  <c r="G142" i="11"/>
  <c r="G225" i="11" l="1"/>
  <c r="G206" i="11"/>
  <c r="G205" i="11"/>
  <c r="G243" i="11"/>
  <c r="G175" i="11"/>
  <c r="G157" i="11"/>
  <c r="G226" i="11" l="1"/>
  <c r="G244" i="11"/>
  <c r="G208" i="11"/>
  <c r="G207" i="11"/>
  <c r="G190" i="11"/>
  <c r="G189" i="11"/>
  <c r="G209" i="11"/>
  <c r="G227" i="11"/>
  <c r="G158" i="11"/>
  <c r="G176" i="11"/>
  <c r="G210" i="11"/>
  <c r="G245" i="11" l="1"/>
  <c r="G228" i="11"/>
  <c r="G192" i="11"/>
  <c r="G191" i="11"/>
  <c r="G229" i="11"/>
  <c r="G159" i="11"/>
  <c r="G246" i="11"/>
  <c r="G247" i="11" l="1"/>
  <c r="G193" i="11" l="1"/>
  <c r="G230" i="11"/>
  <c r="G248" i="11"/>
  <c r="G231" i="11" l="1"/>
  <c r="G249" i="11"/>
  <c r="G250" i="11" l="1"/>
  <c r="G17" i="10" l="1"/>
  <c r="G7" i="10"/>
  <c r="G8" i="10"/>
  <c r="G19" i="10"/>
  <c r="G9" i="10" l="1"/>
  <c r="G18" i="10"/>
  <c r="G28" i="10" l="1"/>
  <c r="G11" i="10"/>
  <c r="G10" i="10"/>
  <c r="G29" i="10"/>
  <c r="G12" i="10"/>
  <c r="G21" i="10"/>
  <c r="G39" i="10" l="1"/>
  <c r="G20" i="10"/>
  <c r="G30" i="10"/>
  <c r="G40" i="10"/>
  <c r="G22" i="10"/>
  <c r="G13" i="10"/>
  <c r="G50" i="10" l="1"/>
  <c r="G31" i="10"/>
  <c r="G41" i="10"/>
  <c r="G51" i="10"/>
  <c r="G61" i="10" l="1"/>
  <c r="G42" i="10"/>
  <c r="G32" i="10"/>
  <c r="G24" i="10"/>
  <c r="G52" i="10"/>
  <c r="G23" i="10"/>
  <c r="G14" i="10"/>
  <c r="G15" i="10"/>
  <c r="G72" i="10" l="1"/>
  <c r="G62" i="10"/>
  <c r="G53" i="10"/>
  <c r="G44" i="10"/>
  <c r="G34" i="10"/>
  <c r="G43" i="10"/>
  <c r="G33" i="10"/>
  <c r="G25" i="10"/>
  <c r="G63" i="10"/>
  <c r="G73" i="10"/>
  <c r="G83" i="10" l="1"/>
  <c r="G36" i="10"/>
  <c r="G26" i="10"/>
  <c r="G45" i="10"/>
  <c r="G35" i="10"/>
  <c r="G54" i="10"/>
  <c r="G16" i="10"/>
  <c r="G84" i="10"/>
  <c r="G64" i="10"/>
  <c r="G95" i="10"/>
  <c r="G74" i="10" l="1"/>
  <c r="G94" i="10"/>
  <c r="G85" i="10"/>
  <c r="G46" i="10"/>
  <c r="G47" i="10"/>
  <c r="G55" i="10"/>
  <c r="G56" i="10"/>
  <c r="G65" i="10"/>
  <c r="G37" i="10"/>
  <c r="G75" i="10"/>
  <c r="G86" i="10"/>
  <c r="G105" i="10" l="1"/>
  <c r="G76" i="10"/>
  <c r="G48" i="10"/>
  <c r="G58" i="10"/>
  <c r="G66" i="10"/>
  <c r="G57" i="10"/>
  <c r="G96" i="10"/>
  <c r="G88" i="10"/>
  <c r="G106" i="10" l="1"/>
  <c r="G116" i="10"/>
  <c r="G67" i="10"/>
  <c r="G107" i="10"/>
  <c r="G78" i="10"/>
  <c r="G77" i="10"/>
  <c r="G59" i="10"/>
  <c r="G97" i="10"/>
  <c r="G133" i="10"/>
  <c r="G99" i="10"/>
  <c r="G87" i="10"/>
  <c r="G100" i="10"/>
  <c r="G98" i="10"/>
  <c r="G89" i="10"/>
  <c r="G117" i="10" l="1"/>
  <c r="G81" i="10"/>
  <c r="G79" i="10"/>
  <c r="G68" i="10"/>
  <c r="G118" i="10"/>
  <c r="G108" i="10"/>
  <c r="G80" i="10"/>
  <c r="G109" i="10"/>
  <c r="G101" i="10"/>
  <c r="G90" i="10"/>
  <c r="G134" i="10" l="1"/>
  <c r="G150" i="10"/>
  <c r="G110" i="10"/>
  <c r="G69" i="10"/>
  <c r="G119" i="10"/>
  <c r="G135" i="10"/>
  <c r="G91" i="10"/>
  <c r="G151" i="10" l="1"/>
  <c r="G167" i="10"/>
  <c r="G70" i="10"/>
  <c r="G120" i="10"/>
  <c r="G111" i="10"/>
  <c r="G103" i="10"/>
  <c r="G102" i="10"/>
  <c r="G136" i="10"/>
  <c r="G168" i="10"/>
  <c r="G184" i="10" l="1"/>
  <c r="G152" i="10"/>
  <c r="G113" i="10"/>
  <c r="G137" i="10"/>
  <c r="G153" i="10"/>
  <c r="G112" i="10"/>
  <c r="G121" i="10"/>
  <c r="G92" i="10"/>
  <c r="G169" i="10"/>
  <c r="G185" i="10"/>
  <c r="G201" i="10" l="1"/>
  <c r="G139" i="10"/>
  <c r="G122" i="10"/>
  <c r="G138" i="10"/>
  <c r="G154" i="10"/>
  <c r="G186" i="10"/>
  <c r="G114" i="10"/>
  <c r="G202" i="10"/>
  <c r="G170" i="10" l="1"/>
  <c r="G222" i="10"/>
  <c r="G156" i="10"/>
  <c r="G123" i="10"/>
  <c r="G172" i="10"/>
  <c r="G140" i="10"/>
  <c r="G155" i="10"/>
  <c r="G171" i="10"/>
  <c r="G187" i="10"/>
  <c r="G241" i="10"/>
  <c r="G203" i="10"/>
  <c r="G223" i="10"/>
  <c r="G157" i="10" l="1"/>
  <c r="G189" i="10"/>
  <c r="G141" i="10"/>
  <c r="G173" i="10"/>
  <c r="G124" i="10"/>
  <c r="G204" i="10"/>
  <c r="G190" i="10"/>
  <c r="G188" i="10"/>
  <c r="G224" i="10"/>
  <c r="G242" i="10"/>
  <c r="G205" i="10" l="1"/>
  <c r="G174" i="10"/>
  <c r="G243" i="10"/>
  <c r="G125" i="10"/>
  <c r="G191" i="10"/>
  <c r="G142" i="10"/>
  <c r="G158" i="10"/>
  <c r="G225" i="10"/>
  <c r="G244" i="10" l="1"/>
  <c r="G192" i="10"/>
  <c r="G226" i="10"/>
  <c r="G159" i="10"/>
  <c r="G206" i="10"/>
  <c r="G175" i="10"/>
  <c r="G245" i="10" l="1"/>
  <c r="G227" i="10"/>
  <c r="G193" i="10"/>
  <c r="G209" i="10"/>
  <c r="G208" i="10"/>
  <c r="G176" i="10"/>
  <c r="G207" i="10"/>
  <c r="G246" i="10" l="1"/>
  <c r="G228" i="10"/>
  <c r="G210" i="10"/>
  <c r="G247" i="10" l="1"/>
  <c r="G229" i="10"/>
  <c r="G230" i="10"/>
  <c r="G249" i="10" l="1"/>
  <c r="G248" i="10"/>
  <c r="G231" i="10"/>
  <c r="G250" i="10" l="1"/>
</calcChain>
</file>

<file path=xl/sharedStrings.xml><?xml version="1.0" encoding="utf-8"?>
<sst xmlns="http://schemas.openxmlformats.org/spreadsheetml/2006/main" count="588" uniqueCount="49">
  <si>
    <t>Front Office Trade Partial Displacement</t>
  </si>
  <si>
    <t xml:space="preserve">Displacement in Base Case  </t>
  </si>
  <si>
    <t>Year</t>
  </si>
  <si>
    <t>Displaced Resource</t>
  </si>
  <si>
    <t>Remaining MW</t>
  </si>
  <si>
    <t>2017 IRP  - Resource Size</t>
  </si>
  <si>
    <t>FOT Type</t>
  </si>
  <si>
    <t>IRP17 Yakima Solar</t>
  </si>
  <si>
    <t>IRP17 Dave Johnston Wind</t>
  </si>
  <si>
    <t>IRP17 Goshen Wind 2</t>
  </si>
  <si>
    <t>BASE</t>
  </si>
  <si>
    <t>AC</t>
  </si>
  <si>
    <t>Cumulative Displ CC Adjusted</t>
  </si>
  <si>
    <t>IRP Thermal</t>
  </si>
  <si>
    <t>IRP Baseload Renewable</t>
  </si>
  <si>
    <t xml:space="preserve">IRP Solar </t>
  </si>
  <si>
    <t xml:space="preserve">IRP Wind </t>
  </si>
  <si>
    <t>Thermal</t>
  </si>
  <si>
    <t>FOT Summer</t>
  </si>
  <si>
    <t>FOT Winter</t>
  </si>
  <si>
    <t>Solar</t>
  </si>
  <si>
    <t>Wind</t>
  </si>
  <si>
    <t>Capacity Contribution</t>
  </si>
  <si>
    <t>IRP17 SOregonCal Solar</t>
  </si>
  <si>
    <t>IRP17 Utah South Solar T</t>
  </si>
  <si>
    <t>IRP17 Utah South Solar F</t>
  </si>
  <si>
    <t>Energy Vision 2020 Wind</t>
  </si>
  <si>
    <t>IRP17 WallaW Wind</t>
  </si>
  <si>
    <t>IRP17 Yakima Wind</t>
  </si>
  <si>
    <t>IRP17 S Oregon Wind</t>
  </si>
  <si>
    <t>IRP17 UT Wind</t>
  </si>
  <si>
    <t>Nameplate Capacity (MW)</t>
  </si>
  <si>
    <t>Partial Displacement (MW)</t>
  </si>
  <si>
    <t>Partial Displacement Summer</t>
  </si>
  <si>
    <t>Partial Displacement Winter</t>
  </si>
  <si>
    <t>Cumulative Displ Nameplate</t>
  </si>
  <si>
    <t>Base Case Displacement (Nameplate MW)</t>
  </si>
  <si>
    <t>IRP Additions (Nameplate MW)</t>
  </si>
  <si>
    <t>AC Case Displacement (Nameplate MW)</t>
  </si>
  <si>
    <t>IRP17 FOT Mona - SMR</t>
  </si>
  <si>
    <t>IRP17 FOT COB - SMR</t>
  </si>
  <si>
    <t>IRP17 FOT NOB - SMR</t>
  </si>
  <si>
    <t>IRP17 FOT NOB - WTR</t>
  </si>
  <si>
    <t>IRP17 FOT COB - WTR</t>
  </si>
  <si>
    <t>IRP17 FOT MidColumbia - SMR - 2</t>
  </si>
  <si>
    <t>IRP17 FOT MidColumbia - SMR</t>
  </si>
  <si>
    <t>IRP17 FOT MidColumbia - WTR2</t>
  </si>
  <si>
    <t>IRP17 FOT MidColumbia - WTR</t>
  </si>
  <si>
    <t>IRP17 FOT Mona - WTR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</si>
</sst>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[Red]_(* \(#,##0\);_(* &quot;-&quot;_);_(@_)"/>
    <numFmt numFmtId="165" formatCode="_(* #,##0.0_);[Red]_(* \(#,##0.0\);_(* &quot;-&quot;_);_(@_)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_(* #,##0.0000_);_(* \(#,##0.00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7" fillId="0" borderId="5" xfId="3" applyNumberFormat="1" applyFont="1" applyFill="1" applyBorder="1" applyAlignment="1">
      <alignment horizontal="center" wrapText="1"/>
    </xf>
    <xf numFmtId="165" fontId="7" fillId="0" borderId="6" xfId="3" applyNumberFormat="1" applyFont="1" applyFill="1" applyBorder="1"/>
    <xf numFmtId="0" fontId="7" fillId="0" borderId="7" xfId="3" applyNumberFormat="1" applyFont="1" applyFill="1" applyBorder="1" applyAlignment="1">
      <alignment horizontal="center" wrapText="1"/>
    </xf>
    <xf numFmtId="165" fontId="7" fillId="0" borderId="8" xfId="3" applyNumberFormat="1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7" fillId="0" borderId="16" xfId="3" applyNumberFormat="1" applyFont="1" applyFill="1" applyBorder="1" applyAlignment="1">
      <alignment horizontal="center" wrapText="1"/>
    </xf>
    <xf numFmtId="164" fontId="6" fillId="0" borderId="14" xfId="3" applyFill="1" applyBorder="1"/>
    <xf numFmtId="164" fontId="8" fillId="0" borderId="14" xfId="3" applyFont="1" applyFill="1" applyBorder="1" applyAlignment="1">
      <alignment horizontal="centerContinuous" wrapText="1"/>
    </xf>
    <xf numFmtId="164" fontId="8" fillId="0" borderId="6" xfId="3" applyFont="1" applyFill="1" applyBorder="1" applyAlignment="1">
      <alignment horizontal="centerContinuous"/>
    </xf>
    <xf numFmtId="164" fontId="8" fillId="0" borderId="11" xfId="3" applyFont="1" applyFill="1" applyBorder="1"/>
    <xf numFmtId="164" fontId="8" fillId="0" borderId="11" xfId="3" applyFont="1" applyFill="1" applyBorder="1" applyAlignment="1">
      <alignment horizontal="center"/>
    </xf>
    <xf numFmtId="0" fontId="6" fillId="0" borderId="16" xfId="3" applyNumberFormat="1" applyFill="1" applyBorder="1" applyAlignment="1">
      <alignment horizontal="center"/>
    </xf>
    <xf numFmtId="167" fontId="6" fillId="0" borderId="16" xfId="5" applyNumberFormat="1" applyFont="1" applyFill="1" applyBorder="1"/>
    <xf numFmtId="0" fontId="6" fillId="0" borderId="17" xfId="3" applyNumberFormat="1" applyFill="1" applyBorder="1" applyAlignment="1">
      <alignment horizontal="center"/>
    </xf>
    <xf numFmtId="167" fontId="6" fillId="0" borderId="17" xfId="5" applyNumberFormat="1" applyFont="1" applyFill="1" applyBorder="1"/>
    <xf numFmtId="164" fontId="8" fillId="0" borderId="15" xfId="3" applyFont="1" applyFill="1" applyBorder="1" applyAlignment="1">
      <alignment horizontal="centerContinuous" wrapText="1"/>
    </xf>
    <xf numFmtId="0" fontId="2" fillId="0" borderId="10" xfId="0" applyFont="1" applyFill="1" applyBorder="1" applyAlignment="1">
      <alignment wrapText="1"/>
    </xf>
    <xf numFmtId="41" fontId="6" fillId="0" borderId="16" xfId="5" applyNumberFormat="1" applyFont="1" applyFill="1" applyBorder="1"/>
    <xf numFmtId="41" fontId="6" fillId="0" borderId="7" xfId="5" applyNumberFormat="1" applyFont="1" applyFill="1" applyBorder="1"/>
    <xf numFmtId="164" fontId="8" fillId="0" borderId="5" xfId="3" applyFont="1" applyFill="1" applyBorder="1" applyAlignment="1">
      <alignment horizontal="centerContinuous" wrapText="1"/>
    </xf>
    <xf numFmtId="0" fontId="0" fillId="0" borderId="10" xfId="0" applyBorder="1"/>
    <xf numFmtId="0" fontId="0" fillId="0" borderId="16" xfId="0" applyBorder="1"/>
    <xf numFmtId="0" fontId="0" fillId="0" borderId="8" xfId="0" applyBorder="1"/>
    <xf numFmtId="166" fontId="0" fillId="0" borderId="0" xfId="1" applyNumberFormat="1" applyFont="1" applyBorder="1"/>
    <xf numFmtId="0" fontId="0" fillId="0" borderId="17" xfId="0" applyBorder="1"/>
    <xf numFmtId="166" fontId="0" fillId="0" borderId="18" xfId="1" applyNumberFormat="1" applyFont="1" applyBorder="1"/>
    <xf numFmtId="41" fontId="6" fillId="0" borderId="17" xfId="5" applyNumberFormat="1" applyFont="1" applyFill="1" applyBorder="1"/>
    <xf numFmtId="41" fontId="6" fillId="0" borderId="9" xfId="5" applyNumberFormat="1" applyFont="1" applyFill="1" applyBorder="1"/>
    <xf numFmtId="0" fontId="3" fillId="0" borderId="0" xfId="0" applyFont="1" applyFill="1"/>
    <xf numFmtId="0" fontId="4" fillId="0" borderId="0" xfId="0" applyFont="1" applyFill="1" applyAlignment="1">
      <alignment horizontal="centerContinuous"/>
    </xf>
    <xf numFmtId="0" fontId="5" fillId="0" borderId="0" xfId="0" applyFont="1" applyFill="1" applyBorder="1" applyAlignment="1">
      <alignment horizontal="centerContinuous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Continuous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66" fontId="0" fillId="0" borderId="5" xfId="0" applyNumberFormat="1" applyFill="1" applyBorder="1"/>
    <xf numFmtId="166" fontId="0" fillId="0" borderId="7" xfId="0" applyNumberFormat="1" applyFill="1" applyBorder="1"/>
    <xf numFmtId="0" fontId="0" fillId="0" borderId="0" xfId="0" applyFill="1"/>
    <xf numFmtId="165" fontId="7" fillId="2" borderId="14" xfId="3" applyNumberFormat="1" applyFont="1" applyFill="1" applyBorder="1"/>
    <xf numFmtId="166" fontId="0" fillId="2" borderId="6" xfId="0" applyNumberFormat="1" applyFill="1" applyBorder="1"/>
    <xf numFmtId="165" fontId="7" fillId="2" borderId="16" xfId="3" applyNumberFormat="1" applyFont="1" applyFill="1" applyBorder="1"/>
    <xf numFmtId="165" fontId="7" fillId="2" borderId="7" xfId="3" applyNumberFormat="1" applyFont="1" applyFill="1" applyBorder="1"/>
    <xf numFmtId="0" fontId="2" fillId="0" borderId="14" xfId="0" applyFont="1" applyBorder="1"/>
    <xf numFmtId="0" fontId="2" fillId="0" borderId="15" xfId="0" applyFont="1" applyBorder="1"/>
    <xf numFmtId="0" fontId="2" fillId="0" borderId="6" xfId="0" applyFont="1" applyBorder="1"/>
    <xf numFmtId="0" fontId="2" fillId="0" borderId="16" xfId="0" applyFont="1" applyBorder="1"/>
    <xf numFmtId="168" fontId="2" fillId="0" borderId="0" xfId="2" applyNumberFormat="1" applyFont="1" applyBorder="1"/>
    <xf numFmtId="0" fontId="2" fillId="0" borderId="8" xfId="0" applyFont="1" applyBorder="1"/>
    <xf numFmtId="0" fontId="2" fillId="0" borderId="0" xfId="0" applyFont="1"/>
    <xf numFmtId="0" fontId="7" fillId="0" borderId="14" xfId="3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0" fillId="0" borderId="0" xfId="0" applyAlignment="1">
      <alignment wrapText="1"/>
    </xf>
    <xf numFmtId="169" fontId="0" fillId="0" borderId="0" xfId="0" applyNumberFormat="1"/>
    <xf numFmtId="165" fontId="7" fillId="2" borderId="0" xfId="3" applyNumberFormat="1" applyFont="1" applyFill="1" applyBorder="1"/>
    <xf numFmtId="0" fontId="2" fillId="3" borderId="16" xfId="0" applyFont="1" applyFill="1" applyBorder="1" applyAlignment="1">
      <alignment wrapText="1"/>
    </xf>
    <xf numFmtId="0" fontId="2" fillId="0" borderId="16" xfId="0" applyFont="1" applyFill="1" applyBorder="1"/>
    <xf numFmtId="0" fontId="0" fillId="0" borderId="0" xfId="0" applyBorder="1"/>
    <xf numFmtId="0" fontId="7" fillId="0" borderId="17" xfId="3" applyNumberFormat="1" applyFont="1" applyFill="1" applyBorder="1" applyAlignment="1">
      <alignment horizontal="center" wrapText="1"/>
    </xf>
    <xf numFmtId="166" fontId="0" fillId="0" borderId="9" xfId="0" applyNumberFormat="1" applyFill="1" applyBorder="1"/>
    <xf numFmtId="43" fontId="0" fillId="0" borderId="0" xfId="0" applyNumberFormat="1"/>
    <xf numFmtId="0" fontId="6" fillId="0" borderId="0" xfId="3" applyNumberFormat="1" applyFill="1" applyBorder="1" applyAlignment="1">
      <alignment horizontal="center"/>
    </xf>
    <xf numFmtId="167" fontId="6" fillId="0" borderId="0" xfId="5" applyNumberFormat="1" applyFont="1" applyFill="1" applyBorder="1"/>
    <xf numFmtId="41" fontId="6" fillId="0" borderId="0" xfId="5" applyNumberFormat="1" applyFont="1" applyFill="1" applyBorder="1"/>
    <xf numFmtId="165" fontId="7" fillId="0" borderId="10" xfId="3" applyNumberFormat="1" applyFont="1" applyFill="1" applyBorder="1"/>
    <xf numFmtId="0" fontId="5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164" fontId="8" fillId="0" borderId="19" xfId="3" applyFont="1" applyFill="1" applyBorder="1" applyAlignment="1">
      <alignment horizontal="center"/>
    </xf>
    <xf numFmtId="164" fontId="8" fillId="0" borderId="20" xfId="3" applyFont="1" applyFill="1" applyBorder="1" applyAlignment="1">
      <alignment horizontal="center"/>
    </xf>
    <xf numFmtId="164" fontId="8" fillId="0" borderId="21" xfId="3" applyFont="1" applyFill="1" applyBorder="1" applyAlignment="1">
      <alignment horizontal="center"/>
    </xf>
  </cellXfs>
  <cellStyles count="7">
    <cellStyle name="Comma" xfId="1" builtinId="3"/>
    <cellStyle name="Comma 2" xfId="5"/>
    <cellStyle name="Currency 2" xfId="4"/>
    <cellStyle name="Normal" xfId="0" builtinId="0"/>
    <cellStyle name="Normal 176" xfId="6"/>
    <cellStyle name="Normal_xAC_Demand (Avoided Cost)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0"/>
  <sheetViews>
    <sheetView showGridLines="0" zoomScale="80" zoomScaleNormal="80" workbookViewId="0">
      <selection activeCell="D8" sqref="D8"/>
    </sheetView>
  </sheetViews>
  <sheetFormatPr defaultRowHeight="15" x14ac:dyDescent="0.25"/>
  <cols>
    <col min="1" max="1" width="9.140625" customWidth="1"/>
    <col min="2" max="2" width="9.140625" style="40"/>
    <col min="3" max="3" width="31.140625" style="40" customWidth="1"/>
    <col min="4" max="4" width="12.28515625" style="40" customWidth="1"/>
    <col min="5" max="6" width="14.5703125" style="40" customWidth="1"/>
    <col min="7" max="7" width="13.85546875" style="40" customWidth="1"/>
    <col min="8" max="9" width="9.140625" customWidth="1"/>
    <col min="10" max="10" width="1" customWidth="1"/>
    <col min="11" max="11" width="5.85546875" customWidth="1"/>
    <col min="13" max="13" width="13.28515625" customWidth="1"/>
    <col min="14" max="14" width="16.42578125" customWidth="1"/>
    <col min="15" max="16" width="13.140625" customWidth="1"/>
    <col min="17" max="17" width="10.28515625" customWidth="1"/>
    <col min="18" max="18" width="13.85546875" customWidth="1"/>
    <col min="19" max="19" width="14.85546875" customWidth="1"/>
    <col min="20" max="20" width="16.140625" customWidth="1"/>
    <col min="21" max="21" width="18.42578125" customWidth="1"/>
  </cols>
  <sheetData>
    <row r="1" spans="1:21" x14ac:dyDescent="0.25">
      <c r="B1" s="30"/>
      <c r="C1" s="30"/>
      <c r="D1" s="30"/>
      <c r="E1" s="30"/>
      <c r="F1" s="30"/>
      <c r="G1" s="30"/>
    </row>
    <row r="2" spans="1:21" ht="18.75" x14ac:dyDescent="0.3">
      <c r="A2" s="1"/>
      <c r="B2" s="31" t="s">
        <v>0</v>
      </c>
      <c r="C2" s="31"/>
      <c r="D2" s="31"/>
      <c r="E2" s="31"/>
      <c r="F2" s="31"/>
      <c r="G2" s="31"/>
    </row>
    <row r="3" spans="1:21" ht="15.75" thickBot="1" x14ac:dyDescent="0.3">
      <c r="A3" s="1"/>
      <c r="B3" s="30"/>
      <c r="C3" s="30"/>
      <c r="D3" s="30"/>
      <c r="E3" s="30"/>
      <c r="F3" s="30"/>
      <c r="G3" s="30"/>
    </row>
    <row r="4" spans="1:21" ht="15.75" customHeight="1" thickBot="1" x14ac:dyDescent="0.3">
      <c r="A4" s="1"/>
      <c r="B4" s="68" t="s">
        <v>1</v>
      </c>
      <c r="C4" s="69"/>
      <c r="D4" s="69"/>
      <c r="E4" s="69"/>
      <c r="F4" s="69"/>
      <c r="G4" s="70"/>
      <c r="R4" s="40"/>
      <c r="S4" s="40"/>
      <c r="T4" s="40"/>
      <c r="U4" s="40"/>
    </row>
    <row r="5" spans="1:21" ht="15.75" thickBot="1" x14ac:dyDescent="0.3">
      <c r="A5" s="1"/>
      <c r="B5" s="6"/>
      <c r="C5" s="32"/>
      <c r="D5" s="6"/>
      <c r="E5" s="6"/>
      <c r="F5" s="6"/>
      <c r="G5" s="6"/>
      <c r="R5" s="40"/>
      <c r="S5" s="40"/>
      <c r="T5" s="40"/>
      <c r="U5" s="40"/>
    </row>
    <row r="6" spans="1:21" ht="39" customHeight="1" thickBot="1" x14ac:dyDescent="0.3">
      <c r="A6" s="1"/>
      <c r="B6" s="33" t="s">
        <v>2</v>
      </c>
      <c r="C6" s="34" t="s">
        <v>3</v>
      </c>
      <c r="D6" s="33" t="s">
        <v>5</v>
      </c>
      <c r="E6" s="35" t="s">
        <v>33</v>
      </c>
      <c r="F6" s="36" t="s">
        <v>34</v>
      </c>
      <c r="G6" s="37" t="s">
        <v>4</v>
      </c>
      <c r="I6" s="6" t="s">
        <v>6</v>
      </c>
      <c r="L6" s="8"/>
      <c r="M6" s="71" t="s">
        <v>37</v>
      </c>
      <c r="N6" s="72"/>
      <c r="O6" s="72"/>
      <c r="P6" s="73"/>
      <c r="Q6" s="9" t="s">
        <v>36</v>
      </c>
      <c r="R6" s="17"/>
      <c r="S6" s="17"/>
      <c r="T6" s="10"/>
      <c r="U6" s="21"/>
    </row>
    <row r="7" spans="1:21" ht="28.5" customHeight="1" x14ac:dyDescent="0.25">
      <c r="B7" s="2">
        <v>2019</v>
      </c>
      <c r="C7" s="3" t="s">
        <v>39</v>
      </c>
      <c r="D7" s="3">
        <v>0</v>
      </c>
      <c r="E7" s="3">
        <v>-190.13690132075499</v>
      </c>
      <c r="F7" s="3">
        <v>-190.13690132075499</v>
      </c>
      <c r="G7" s="38">
        <f t="shared" ref="G7" si="0">D7-IF(I7="Summer",E7,F7)</f>
        <v>190.13690132075499</v>
      </c>
      <c r="I7" t="str">
        <f>IF(ISNUMBER(FIND("SMR",C7)),"Summer","Winter")</f>
        <v>Summer</v>
      </c>
      <c r="L7" s="11" t="s">
        <v>2</v>
      </c>
      <c r="M7" s="18" t="s">
        <v>13</v>
      </c>
      <c r="N7" s="18" t="s">
        <v>14</v>
      </c>
      <c r="O7" s="18" t="s">
        <v>15</v>
      </c>
      <c r="P7" s="18" t="s">
        <v>16</v>
      </c>
      <c r="Q7" s="12" t="s">
        <v>17</v>
      </c>
      <c r="R7" s="12" t="s">
        <v>20</v>
      </c>
      <c r="S7" s="12" t="s">
        <v>21</v>
      </c>
      <c r="T7" s="12" t="s">
        <v>18</v>
      </c>
      <c r="U7" s="12" t="s">
        <v>19</v>
      </c>
    </row>
    <row r="8" spans="1:21" x14ac:dyDescent="0.25">
      <c r="B8" s="4">
        <v>2019</v>
      </c>
      <c r="C8" s="5" t="s">
        <v>40</v>
      </c>
      <c r="D8" s="5">
        <v>0</v>
      </c>
      <c r="E8" s="5">
        <v>0</v>
      </c>
      <c r="F8" s="5">
        <v>0</v>
      </c>
      <c r="G8" s="39">
        <f t="shared" ref="G8:G26" si="1">D8-IF(I8="Summer",E8,F8)</f>
        <v>0</v>
      </c>
      <c r="I8" t="str">
        <f t="shared" ref="I8:I26" si="2">IF(ISNUMBER(FIND("SMR",C8)),"Summer","Winter")</f>
        <v>Summer</v>
      </c>
      <c r="L8" s="13">
        <v>2019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9">
        <f>Displacement!B10/Displacement!$B$6+Displacement!C10/Displacement!$C$6+Displacement!D10/Displacement!$D$6+Displacement!E10/Displacement!$E$6</f>
        <v>0</v>
      </c>
      <c r="S8" s="19">
        <f>Displacement!F10/Displacement!$F$6+Displacement!G10/Displacement!$G$6+Displacement!H10/Displacement!$H$6+Displacement!I10/Displacement!$I$6+Displacement!J10/Displacement!$J$6+Displacement!K10/Displacement!$K$6+Displacement!L10/Displacement!$L$6</f>
        <v>0</v>
      </c>
      <c r="T8" s="19">
        <v>-201.5451154000003</v>
      </c>
      <c r="U8" s="20">
        <v>-201.5451154000003</v>
      </c>
    </row>
    <row r="9" spans="1:21" x14ac:dyDescent="0.25">
      <c r="B9" s="4">
        <v>2019</v>
      </c>
      <c r="C9" s="5" t="s">
        <v>41</v>
      </c>
      <c r="D9" s="5">
        <v>100</v>
      </c>
      <c r="E9" s="5">
        <v>0</v>
      </c>
      <c r="F9" s="5">
        <v>0</v>
      </c>
      <c r="G9" s="39">
        <f t="shared" si="1"/>
        <v>100</v>
      </c>
      <c r="I9" t="str">
        <f t="shared" si="2"/>
        <v>Summer</v>
      </c>
      <c r="L9" s="13">
        <f>L8+1</f>
        <v>2020</v>
      </c>
      <c r="M9" s="14">
        <v>0</v>
      </c>
      <c r="N9" s="14">
        <v>0</v>
      </c>
      <c r="O9" s="14">
        <v>0</v>
      </c>
      <c r="P9" s="14">
        <v>0</v>
      </c>
      <c r="Q9" s="19">
        <v>0</v>
      </c>
      <c r="R9" s="19">
        <f>Displacement!B11/Displacement!$B$6+Displacement!C11/Displacement!$C$6+Displacement!D11/Displacement!$D$6+Displacement!E11/Displacement!$E$6</f>
        <v>0</v>
      </c>
      <c r="S9" s="19">
        <f>Displacement!F11/Displacement!$F$6+Displacement!G11/Displacement!$G$6+Displacement!H11/Displacement!$H$6+Displacement!I11/Displacement!$I$6+Displacement!J11/Displacement!$J$6+Displacement!K11/Displacement!$K$6+Displacement!L11/Displacement!$L$6</f>
        <v>0</v>
      </c>
      <c r="T9" s="19">
        <v>-201.21708482300068</v>
      </c>
      <c r="U9" s="20">
        <v>-201.21708482300068</v>
      </c>
    </row>
    <row r="10" spans="1:21" x14ac:dyDescent="0.25">
      <c r="B10" s="4">
        <v>2019</v>
      </c>
      <c r="C10" s="5" t="s">
        <v>42</v>
      </c>
      <c r="D10" s="5">
        <v>0</v>
      </c>
      <c r="E10" s="5">
        <v>0</v>
      </c>
      <c r="F10" s="5">
        <v>0</v>
      </c>
      <c r="G10" s="39">
        <f t="shared" si="1"/>
        <v>0</v>
      </c>
      <c r="I10" t="str">
        <f t="shared" si="2"/>
        <v>Winter</v>
      </c>
      <c r="L10" s="13">
        <f t="shared" ref="L10:L25" si="3">L9+1</f>
        <v>2021</v>
      </c>
      <c r="M10" s="14">
        <v>0</v>
      </c>
      <c r="N10" s="14">
        <v>0</v>
      </c>
      <c r="O10" s="14">
        <v>0</v>
      </c>
      <c r="P10" s="14">
        <v>1149.3</v>
      </c>
      <c r="Q10" s="19">
        <v>0</v>
      </c>
      <c r="R10" s="19">
        <f>Displacement!B12/Displacement!$B$6+Displacement!C12/Displacement!$C$6+Displacement!D12/Displacement!$D$6+Displacement!E12/Displacement!$E$6</f>
        <v>0</v>
      </c>
      <c r="S10" s="19">
        <f>Displacement!F12/Displacement!$F$6+Displacement!G12/Displacement!$G$6+Displacement!H12/Displacement!$H$6+Displacement!I12/Displacement!$I$6+Displacement!J12/Displacement!$J$6+Displacement!K12/Displacement!$K$6+Displacement!L12/Displacement!$L$6</f>
        <v>0</v>
      </c>
      <c r="T10" s="19">
        <v>102.26329710111538</v>
      </c>
      <c r="U10" s="20">
        <v>102.26329710111538</v>
      </c>
    </row>
    <row r="11" spans="1:21" x14ac:dyDescent="0.25">
      <c r="B11" s="4">
        <v>2019</v>
      </c>
      <c r="C11" s="5" t="s">
        <v>43</v>
      </c>
      <c r="D11" s="5">
        <v>0</v>
      </c>
      <c r="E11" s="5">
        <v>0</v>
      </c>
      <c r="F11" s="5">
        <v>0</v>
      </c>
      <c r="G11" s="39">
        <f t="shared" si="1"/>
        <v>0</v>
      </c>
      <c r="I11" t="str">
        <f t="shared" si="2"/>
        <v>Winter</v>
      </c>
      <c r="L11" s="13">
        <f t="shared" si="3"/>
        <v>2022</v>
      </c>
      <c r="M11" s="14">
        <v>0</v>
      </c>
      <c r="N11" s="14">
        <v>0</v>
      </c>
      <c r="O11" s="14">
        <v>0</v>
      </c>
      <c r="P11" s="14">
        <v>1149.3</v>
      </c>
      <c r="Q11" s="19">
        <v>0</v>
      </c>
      <c r="R11" s="19">
        <f>Displacement!B13/Displacement!$B$6+Displacement!C13/Displacement!$C$6+Displacement!D13/Displacement!$D$6+Displacement!E13/Displacement!$E$6</f>
        <v>0</v>
      </c>
      <c r="S11" s="19">
        <f>Displacement!F13/Displacement!$F$6+Displacement!G13/Displacement!$G$6+Displacement!H13/Displacement!$H$6+Displacement!I13/Displacement!$I$6+Displacement!J13/Displacement!$J$6+Displacement!K13/Displacement!$K$6+Displacement!L13/Displacement!$L$6</f>
        <v>0</v>
      </c>
      <c r="T11" s="19">
        <v>444.8</v>
      </c>
      <c r="U11" s="20">
        <v>304.60000000000002</v>
      </c>
    </row>
    <row r="12" spans="1:21" x14ac:dyDescent="0.25">
      <c r="B12" s="4">
        <v>2019</v>
      </c>
      <c r="C12" s="5" t="s">
        <v>44</v>
      </c>
      <c r="D12" s="5">
        <v>123.6</v>
      </c>
      <c r="E12" s="5">
        <v>0</v>
      </c>
      <c r="F12" s="5">
        <v>0</v>
      </c>
      <c r="G12" s="39">
        <f t="shared" si="1"/>
        <v>123.6</v>
      </c>
      <c r="I12" t="str">
        <f t="shared" si="2"/>
        <v>Summer</v>
      </c>
      <c r="L12" s="13">
        <f t="shared" si="3"/>
        <v>2023</v>
      </c>
      <c r="M12" s="14">
        <v>0</v>
      </c>
      <c r="N12" s="14">
        <v>0</v>
      </c>
      <c r="O12" s="14">
        <v>0</v>
      </c>
      <c r="P12" s="14">
        <v>1149.3</v>
      </c>
      <c r="Q12" s="19">
        <v>0</v>
      </c>
      <c r="R12" s="19">
        <f>Displacement!B14/Displacement!$B$6+Displacement!C14/Displacement!$C$6+Displacement!D14/Displacement!$D$6+Displacement!E14/Displacement!$E$6</f>
        <v>0</v>
      </c>
      <c r="S12" s="19">
        <f>Displacement!F14/Displacement!$F$6+Displacement!G14/Displacement!$G$6+Displacement!H14/Displacement!$H$6+Displacement!I14/Displacement!$I$6+Displacement!J14/Displacement!$J$6+Displacement!K14/Displacement!$K$6+Displacement!L14/Displacement!$L$6</f>
        <v>0</v>
      </c>
      <c r="T12" s="19">
        <v>418.7</v>
      </c>
      <c r="U12" s="20">
        <v>310.3</v>
      </c>
    </row>
    <row r="13" spans="1:21" x14ac:dyDescent="0.25">
      <c r="B13" s="4">
        <v>2019</v>
      </c>
      <c r="C13" s="5" t="s">
        <v>45</v>
      </c>
      <c r="D13" s="5">
        <v>400</v>
      </c>
      <c r="E13" s="5">
        <v>0</v>
      </c>
      <c r="F13" s="5">
        <v>0</v>
      </c>
      <c r="G13" s="39">
        <f t="shared" si="1"/>
        <v>400</v>
      </c>
      <c r="I13" t="str">
        <f t="shared" si="2"/>
        <v>Summer</v>
      </c>
      <c r="L13" s="13">
        <f t="shared" si="3"/>
        <v>2024</v>
      </c>
      <c r="M13" s="14">
        <v>0</v>
      </c>
      <c r="N13" s="14">
        <v>0</v>
      </c>
      <c r="O13" s="14">
        <v>0</v>
      </c>
      <c r="P13" s="14">
        <v>1149.3</v>
      </c>
      <c r="Q13" s="19">
        <v>0</v>
      </c>
      <c r="R13" s="19">
        <f>Displacement!B15/Displacement!$B$6+Displacement!C15/Displacement!$C$6+Displacement!D15/Displacement!$D$6+Displacement!E15/Displacement!$E$6</f>
        <v>0</v>
      </c>
      <c r="S13" s="19">
        <f>Displacement!F15/Displacement!$F$6+Displacement!G15/Displacement!$G$6+Displacement!H15/Displacement!$H$6+Displacement!I15/Displacement!$I$6+Displacement!J15/Displacement!$J$6+Displacement!K15/Displacement!$K$6+Displacement!L15/Displacement!$L$6</f>
        <v>0</v>
      </c>
      <c r="T13" s="19">
        <v>428.2</v>
      </c>
      <c r="U13" s="20">
        <v>304</v>
      </c>
    </row>
    <row r="14" spans="1:21" x14ac:dyDescent="0.25">
      <c r="B14" s="4">
        <v>2019</v>
      </c>
      <c r="C14" s="5" t="s">
        <v>46</v>
      </c>
      <c r="D14" s="5">
        <v>0</v>
      </c>
      <c r="E14" s="5">
        <v>0</v>
      </c>
      <c r="F14" s="5">
        <v>0</v>
      </c>
      <c r="G14" s="39">
        <f t="shared" si="1"/>
        <v>0</v>
      </c>
      <c r="I14" t="str">
        <f t="shared" si="2"/>
        <v>Winter</v>
      </c>
      <c r="L14" s="13">
        <f t="shared" si="3"/>
        <v>2025</v>
      </c>
      <c r="M14" s="14">
        <v>0</v>
      </c>
      <c r="N14" s="14">
        <v>0</v>
      </c>
      <c r="O14" s="14">
        <v>0</v>
      </c>
      <c r="P14" s="14">
        <v>1149.3</v>
      </c>
      <c r="Q14" s="19">
        <v>0</v>
      </c>
      <c r="R14" s="19">
        <f>Displacement!B16/Displacement!$B$6+Displacement!C16/Displacement!$C$6+Displacement!D16/Displacement!$D$6+Displacement!E16/Displacement!$E$6</f>
        <v>0</v>
      </c>
      <c r="S14" s="19">
        <f>Displacement!F16/Displacement!$F$6+Displacement!G16/Displacement!$G$6+Displacement!H16/Displacement!$H$6+Displacement!I16/Displacement!$I$6+Displacement!J16/Displacement!$J$6+Displacement!K16/Displacement!$K$6+Displacement!L16/Displacement!$L$6</f>
        <v>0</v>
      </c>
      <c r="T14" s="19">
        <v>537.79999999999995</v>
      </c>
      <c r="U14" s="20">
        <v>316.89999999999998</v>
      </c>
    </row>
    <row r="15" spans="1:21" x14ac:dyDescent="0.25">
      <c r="B15" s="4">
        <v>2019</v>
      </c>
      <c r="C15" s="5" t="s">
        <v>47</v>
      </c>
      <c r="D15" s="5">
        <v>303.10000000000002</v>
      </c>
      <c r="E15" s="5">
        <v>0</v>
      </c>
      <c r="F15" s="5">
        <v>0</v>
      </c>
      <c r="G15" s="39">
        <f t="shared" si="1"/>
        <v>303.10000000000002</v>
      </c>
      <c r="I15" t="str">
        <f t="shared" si="2"/>
        <v>Winter</v>
      </c>
      <c r="L15" s="13">
        <f t="shared" si="3"/>
        <v>2026</v>
      </c>
      <c r="M15" s="14">
        <v>0</v>
      </c>
      <c r="N15" s="14">
        <v>0</v>
      </c>
      <c r="O15" s="14">
        <v>0</v>
      </c>
      <c r="P15" s="14">
        <v>1149.3</v>
      </c>
      <c r="Q15" s="19">
        <v>0</v>
      </c>
      <c r="R15" s="19">
        <f>Displacement!B17/Displacement!$B$6+Displacement!C17/Displacement!$C$6+Displacement!D17/Displacement!$D$6+Displacement!E17/Displacement!$E$6</f>
        <v>0</v>
      </c>
      <c r="S15" s="19">
        <f>Displacement!F17/Displacement!$F$6+Displacement!G17/Displacement!$G$6+Displacement!H17/Displacement!$H$6+Displacement!I17/Displacement!$I$6+Displacement!J17/Displacement!$J$6+Displacement!K17/Displacement!$K$6+Displacement!L17/Displacement!$L$6</f>
        <v>0</v>
      </c>
      <c r="T15" s="19">
        <v>499.3</v>
      </c>
      <c r="U15" s="20">
        <v>329.6</v>
      </c>
    </row>
    <row r="16" spans="1:21" x14ac:dyDescent="0.25">
      <c r="B16" s="4">
        <v>2019</v>
      </c>
      <c r="C16" s="5" t="s">
        <v>48</v>
      </c>
      <c r="D16" s="5">
        <v>0</v>
      </c>
      <c r="E16" s="5">
        <v>0</v>
      </c>
      <c r="F16" s="5">
        <v>0</v>
      </c>
      <c r="G16" s="39">
        <f t="shared" si="1"/>
        <v>0</v>
      </c>
      <c r="I16" t="str">
        <f t="shared" si="2"/>
        <v>Winter</v>
      </c>
      <c r="L16" s="13">
        <f t="shared" si="3"/>
        <v>2027</v>
      </c>
      <c r="M16" s="14">
        <v>0</v>
      </c>
      <c r="N16" s="14">
        <v>0</v>
      </c>
      <c r="O16" s="14">
        <v>0</v>
      </c>
      <c r="P16" s="14">
        <v>1149.3</v>
      </c>
      <c r="Q16" s="19">
        <v>0</v>
      </c>
      <c r="R16" s="19">
        <f>Displacement!B18/Displacement!$B$6+Displacement!C18/Displacement!$C$6+Displacement!D18/Displacement!$D$6+Displacement!E18/Displacement!$E$6</f>
        <v>0</v>
      </c>
      <c r="S16" s="19">
        <f>Displacement!F18/Displacement!$F$6+Displacement!G18/Displacement!$G$6+Displacement!H18/Displacement!$H$6+Displacement!I18/Displacement!$I$6+Displacement!J18/Displacement!$J$6+Displacement!K18/Displacement!$K$6+Displacement!L18/Displacement!$L$6</f>
        <v>0</v>
      </c>
      <c r="T16" s="19">
        <v>500</v>
      </c>
      <c r="U16" s="20">
        <v>343.4</v>
      </c>
    </row>
    <row r="17" spans="1:21" x14ac:dyDescent="0.25">
      <c r="B17" s="2">
        <v>2020</v>
      </c>
      <c r="C17" s="3" t="s">
        <v>39</v>
      </c>
      <c r="D17" s="3">
        <v>0</v>
      </c>
      <c r="E17" s="3">
        <v>-189.82743851226479</v>
      </c>
      <c r="F17" s="3">
        <v>-189.82743851226479</v>
      </c>
      <c r="G17" s="38">
        <f t="shared" si="1"/>
        <v>189.82743851226479</v>
      </c>
      <c r="I17" t="str">
        <f t="shared" si="2"/>
        <v>Summer</v>
      </c>
      <c r="L17" s="13">
        <f t="shared" si="3"/>
        <v>2028</v>
      </c>
      <c r="M17" s="14">
        <v>0</v>
      </c>
      <c r="N17" s="14">
        <v>0</v>
      </c>
      <c r="O17" s="14">
        <v>0</v>
      </c>
      <c r="P17" s="14">
        <v>1149.3</v>
      </c>
      <c r="Q17" s="19">
        <v>0</v>
      </c>
      <c r="R17" s="19">
        <f>Displacement!B19/Displacement!$B$6+Displacement!C19/Displacement!$C$6+Displacement!D19/Displacement!$D$6+Displacement!E19/Displacement!$E$6</f>
        <v>0</v>
      </c>
      <c r="S17" s="19">
        <f>Displacement!F19/Displacement!$F$6+Displacement!G19/Displacement!$G$6+Displacement!H19/Displacement!$H$6+Displacement!I19/Displacement!$I$6+Displacement!J19/Displacement!$J$6+Displacement!K19/Displacement!$K$6+Displacement!L19/Displacement!$L$6</f>
        <v>0</v>
      </c>
      <c r="T17" s="19">
        <v>977.47272080294204</v>
      </c>
      <c r="U17" s="20">
        <v>357.4</v>
      </c>
    </row>
    <row r="18" spans="1:21" x14ac:dyDescent="0.25">
      <c r="B18" s="4">
        <v>2020</v>
      </c>
      <c r="C18" s="5" t="s">
        <v>41</v>
      </c>
      <c r="D18" s="5">
        <v>70.900000000000006</v>
      </c>
      <c r="E18" s="5">
        <v>0</v>
      </c>
      <c r="F18" s="5">
        <v>0</v>
      </c>
      <c r="G18" s="39">
        <f t="shared" si="1"/>
        <v>70.900000000000006</v>
      </c>
      <c r="I18" t="str">
        <f t="shared" si="2"/>
        <v>Summer</v>
      </c>
      <c r="L18" s="13">
        <f t="shared" si="3"/>
        <v>2029</v>
      </c>
      <c r="M18" s="14">
        <v>0</v>
      </c>
      <c r="N18" s="14">
        <v>0</v>
      </c>
      <c r="O18" s="14">
        <v>0</v>
      </c>
      <c r="P18" s="14">
        <v>1149.3</v>
      </c>
      <c r="Q18" s="19">
        <v>0</v>
      </c>
      <c r="R18" s="19">
        <f>Displacement!B20/Displacement!$B$6+Displacement!C20/Displacement!$C$6+Displacement!D20/Displacement!$D$6+Displacement!E20/Displacement!$E$6</f>
        <v>0</v>
      </c>
      <c r="S18" s="19">
        <f>Displacement!F20/Displacement!$F$6+Displacement!G20/Displacement!$G$6+Displacement!H20/Displacement!$H$6+Displacement!I20/Displacement!$I$6+Displacement!J20/Displacement!$J$6+Displacement!K20/Displacement!$K$6+Displacement!L20/Displacement!$L$6</f>
        <v>0</v>
      </c>
      <c r="T18" s="19">
        <v>976.54346458418092</v>
      </c>
      <c r="U18" s="20">
        <v>757.9</v>
      </c>
    </row>
    <row r="19" spans="1:21" x14ac:dyDescent="0.25">
      <c r="B19" s="4">
        <v>2020</v>
      </c>
      <c r="C19" s="5" t="s">
        <v>40</v>
      </c>
      <c r="D19" s="5">
        <v>0</v>
      </c>
      <c r="E19" s="5">
        <v>0</v>
      </c>
      <c r="F19" s="5">
        <v>0</v>
      </c>
      <c r="G19" s="39">
        <f t="shared" si="1"/>
        <v>0</v>
      </c>
      <c r="I19" t="str">
        <f t="shared" si="2"/>
        <v>Summer</v>
      </c>
      <c r="L19" s="13">
        <f t="shared" si="3"/>
        <v>2030</v>
      </c>
      <c r="M19" s="14">
        <v>0</v>
      </c>
      <c r="N19" s="14">
        <v>0</v>
      </c>
      <c r="O19" s="14">
        <v>650.84799999999996</v>
      </c>
      <c r="P19" s="14">
        <v>1750.2</v>
      </c>
      <c r="Q19" s="19">
        <v>0</v>
      </c>
      <c r="R19" s="19">
        <f>Displacement!B21/Displacement!$B$6+Displacement!C21/Displacement!$C$6+Displacement!D21/Displacement!$D$6+Displacement!E21/Displacement!$E$6</f>
        <v>650.84799999999996</v>
      </c>
      <c r="S19" s="19">
        <f>Displacement!F21/Displacement!$F$6+Displacement!G21/Displacement!$G$6+Displacement!H21/Displacement!$H$6+Displacement!I21/Displacement!$I$6+Displacement!J21/Displacement!$J$6+Displacement!K21/Displacement!$K$6+Displacement!L21/Displacement!$L$6</f>
        <v>179.82721518987341</v>
      </c>
      <c r="T19" s="19">
        <v>585.5307457766994</v>
      </c>
      <c r="U19" s="20">
        <v>585.5307457766994</v>
      </c>
    </row>
    <row r="20" spans="1:21" x14ac:dyDescent="0.25">
      <c r="B20" s="4">
        <v>2020</v>
      </c>
      <c r="C20" s="5" t="s">
        <v>43</v>
      </c>
      <c r="D20" s="5">
        <v>0</v>
      </c>
      <c r="E20" s="5">
        <v>0</v>
      </c>
      <c r="F20" s="5">
        <v>0</v>
      </c>
      <c r="G20" s="39">
        <f t="shared" si="1"/>
        <v>0</v>
      </c>
      <c r="I20" t="str">
        <f t="shared" si="2"/>
        <v>Winter</v>
      </c>
      <c r="L20" s="13">
        <f t="shared" si="3"/>
        <v>2031</v>
      </c>
      <c r="M20" s="14">
        <v>0</v>
      </c>
      <c r="N20" s="14">
        <v>0</v>
      </c>
      <c r="O20" s="14">
        <v>745.45699999999999</v>
      </c>
      <c r="P20" s="14">
        <v>1750.2</v>
      </c>
      <c r="Q20" s="19">
        <v>0</v>
      </c>
      <c r="R20" s="19">
        <f>Displacement!B22/Displacement!$B$6+Displacement!C22/Displacement!$C$6+Displacement!D22/Displacement!$D$6+Displacement!E22/Displacement!$E$6</f>
        <v>745.45699999999999</v>
      </c>
      <c r="S20" s="19">
        <f>Displacement!F22/Displacement!$F$6+Displacement!G22/Displacement!$G$6+Displacement!H22/Displacement!$H$6+Displacement!I22/Displacement!$I$6+Displacement!J22/Displacement!$J$6+Displacement!K22/Displacement!$K$6+Displacement!L22/Displacement!$L$6</f>
        <v>179.82721518987341</v>
      </c>
      <c r="T20" s="19">
        <v>521.95987712067881</v>
      </c>
      <c r="U20" s="20">
        <v>521.95987712067881</v>
      </c>
    </row>
    <row r="21" spans="1:21" x14ac:dyDescent="0.25">
      <c r="B21" s="4">
        <v>2020</v>
      </c>
      <c r="C21" s="5" t="s">
        <v>44</v>
      </c>
      <c r="D21" s="5">
        <v>0</v>
      </c>
      <c r="E21" s="5">
        <v>0</v>
      </c>
      <c r="F21" s="5">
        <v>0</v>
      </c>
      <c r="G21" s="39">
        <f t="shared" si="1"/>
        <v>0</v>
      </c>
      <c r="I21" t="str">
        <f t="shared" si="2"/>
        <v>Summer</v>
      </c>
      <c r="L21" s="13">
        <f t="shared" si="3"/>
        <v>2032</v>
      </c>
      <c r="M21" s="14">
        <v>0</v>
      </c>
      <c r="N21" s="14">
        <v>0</v>
      </c>
      <c r="O21" s="14">
        <v>877.75200000000007</v>
      </c>
      <c r="P21" s="14">
        <v>1750.2</v>
      </c>
      <c r="Q21" s="19">
        <v>0</v>
      </c>
      <c r="R21" s="19">
        <f>Displacement!B23/Displacement!$B$6+Displacement!C23/Displacement!$C$6+Displacement!D23/Displacement!$D$6+Displacement!E23/Displacement!$E$6</f>
        <v>877.75200000000007</v>
      </c>
      <c r="S21" s="19">
        <f>Displacement!F23/Displacement!$F$6+Displacement!G23/Displacement!$G$6+Displacement!H23/Displacement!$H$6+Displacement!I23/Displacement!$I$6+Displacement!J23/Displacement!$J$6+Displacement!K23/Displacement!$K$6+Displacement!L23/Displacement!$L$6</f>
        <v>179.82721518987341</v>
      </c>
      <c r="T21" s="19">
        <v>435.60155208327149</v>
      </c>
      <c r="U21" s="20">
        <v>435.60155208327149</v>
      </c>
    </row>
    <row r="22" spans="1:21" x14ac:dyDescent="0.25">
      <c r="B22" s="4">
        <v>2020</v>
      </c>
      <c r="C22" s="5" t="s">
        <v>45</v>
      </c>
      <c r="D22" s="5">
        <v>391.8</v>
      </c>
      <c r="E22" s="5">
        <v>0</v>
      </c>
      <c r="F22" s="5">
        <v>0</v>
      </c>
      <c r="G22" s="39">
        <f t="shared" si="1"/>
        <v>391.8</v>
      </c>
      <c r="I22" t="str">
        <f t="shared" si="2"/>
        <v>Summer</v>
      </c>
      <c r="L22" s="13">
        <f t="shared" si="3"/>
        <v>2033</v>
      </c>
      <c r="M22" s="14">
        <v>0</v>
      </c>
      <c r="N22" s="14">
        <v>0</v>
      </c>
      <c r="O22" s="14">
        <v>1854.098</v>
      </c>
      <c r="P22" s="14">
        <v>2550.1999999999998</v>
      </c>
      <c r="Q22" s="19">
        <v>0</v>
      </c>
      <c r="R22" s="19">
        <f>Displacement!B24/Displacement!$B$6+Displacement!C24/Displacement!$C$6+Displacement!D24/Displacement!$D$6+Displacement!E24/Displacement!$E$6</f>
        <v>1482.1748577678381</v>
      </c>
      <c r="S22" s="19">
        <f>Displacement!F24/Displacement!$F$6+Displacement!G24/Displacement!$G$6+Displacement!H24/Displacement!$H$6+Displacement!I24/Displacement!$I$6+Displacement!J24/Displacement!$J$6+Displacement!K24/Displacement!$K$6+Displacement!L24/Displacement!$L$6</f>
        <v>179.82721518987341</v>
      </c>
      <c r="T22" s="19">
        <v>73.901731187068165</v>
      </c>
      <c r="U22" s="20">
        <v>73.901731187068165</v>
      </c>
    </row>
    <row r="23" spans="1:21" x14ac:dyDescent="0.25">
      <c r="B23" s="4">
        <v>2020</v>
      </c>
      <c r="C23" s="5" t="s">
        <v>42</v>
      </c>
      <c r="D23" s="5">
        <v>0</v>
      </c>
      <c r="E23" s="5">
        <v>0</v>
      </c>
      <c r="F23" s="5">
        <v>0</v>
      </c>
      <c r="G23" s="39">
        <f t="shared" si="1"/>
        <v>0</v>
      </c>
      <c r="I23" t="str">
        <f t="shared" si="2"/>
        <v>Winter</v>
      </c>
      <c r="L23" s="13">
        <f t="shared" si="3"/>
        <v>2034</v>
      </c>
      <c r="M23" s="14">
        <v>0</v>
      </c>
      <c r="N23" s="14">
        <v>0</v>
      </c>
      <c r="O23" s="14">
        <v>1854.098</v>
      </c>
      <c r="P23" s="14">
        <v>2550.1999999999998</v>
      </c>
      <c r="Q23" s="19">
        <v>0</v>
      </c>
      <c r="R23" s="19">
        <f>Displacement!B25/Displacement!$B$6+Displacement!C25/Displacement!$C$6+Displacement!D25/Displacement!$D$6+Displacement!E25/Displacement!$E$6</f>
        <v>1482.1748577678381</v>
      </c>
      <c r="S23" s="19">
        <f>Displacement!F25/Displacement!$F$6+Displacement!G25/Displacement!$G$6+Displacement!H25/Displacement!$H$6+Displacement!I25/Displacement!$I$6+Displacement!J25/Displacement!$J$6+Displacement!K25/Displacement!$K$6+Displacement!L25/Displacement!$L$6</f>
        <v>179.82721518987341</v>
      </c>
      <c r="T23" s="19">
        <v>61.569004695247301</v>
      </c>
      <c r="U23" s="20">
        <v>61.569004695247301</v>
      </c>
    </row>
    <row r="24" spans="1:21" x14ac:dyDescent="0.25">
      <c r="B24" s="4">
        <v>2020</v>
      </c>
      <c r="C24" s="5" t="s">
        <v>46</v>
      </c>
      <c r="D24" s="5">
        <v>0</v>
      </c>
      <c r="E24" s="5">
        <v>0</v>
      </c>
      <c r="F24" s="5">
        <v>0</v>
      </c>
      <c r="G24" s="39">
        <f t="shared" si="1"/>
        <v>0</v>
      </c>
      <c r="I24" t="str">
        <f t="shared" si="2"/>
        <v>Winter</v>
      </c>
      <c r="L24" s="13">
        <f t="shared" si="3"/>
        <v>2035</v>
      </c>
      <c r="M24" s="14">
        <v>0</v>
      </c>
      <c r="N24" s="14">
        <v>0</v>
      </c>
      <c r="O24" s="14">
        <v>1860.098</v>
      </c>
      <c r="P24" s="14">
        <v>2882.8159999999998</v>
      </c>
      <c r="Q24" s="19">
        <v>0</v>
      </c>
      <c r="R24" s="19">
        <f>Displacement!B26/Displacement!$B$6+Displacement!C26/Displacement!$C$6+Displacement!D26/Displacement!$D$6+Displacement!E26/Displacement!$E$6</f>
        <v>1482.1748577678381</v>
      </c>
      <c r="S24" s="19">
        <f>Displacement!F26/Displacement!$F$6+Displacement!G26/Displacement!$G$6+Displacement!H26/Displacement!$H$6+Displacement!I26/Displacement!$I$6+Displacement!J26/Displacement!$J$6+Displacement!K26/Displacement!$K$6+Displacement!L26/Displacement!$L$6</f>
        <v>179.82721518987341</v>
      </c>
      <c r="T24" s="19">
        <v>13.3</v>
      </c>
      <c r="U24" s="20">
        <v>13.3</v>
      </c>
    </row>
    <row r="25" spans="1:21" x14ac:dyDescent="0.25">
      <c r="B25" s="4">
        <v>2020</v>
      </c>
      <c r="C25" s="5" t="s">
        <v>47</v>
      </c>
      <c r="D25" s="5">
        <v>296.39999999999998</v>
      </c>
      <c r="E25" s="5">
        <v>0</v>
      </c>
      <c r="F25" s="5">
        <v>0</v>
      </c>
      <c r="G25" s="39">
        <f t="shared" si="1"/>
        <v>296.39999999999998</v>
      </c>
      <c r="I25" t="str">
        <f t="shared" si="2"/>
        <v>Winter</v>
      </c>
      <c r="L25" s="15">
        <f t="shared" si="3"/>
        <v>2036</v>
      </c>
      <c r="M25" s="16">
        <v>0</v>
      </c>
      <c r="N25" s="16">
        <v>0</v>
      </c>
      <c r="O25" s="16">
        <v>1860.098</v>
      </c>
      <c r="P25" s="16">
        <v>3031.9259999999995</v>
      </c>
      <c r="Q25" s="28">
        <v>0</v>
      </c>
      <c r="R25" s="28">
        <f>Displacement!B27/Displacement!$B$6+Displacement!C27/Displacement!$C$6+Displacement!D27/Displacement!$D$6+Displacement!E27/Displacement!$E$6</f>
        <v>1482.1748577678381</v>
      </c>
      <c r="S25" s="28">
        <f>Displacement!F27/Displacement!$F$6+Displacement!G27/Displacement!$G$6+Displacement!H27/Displacement!$H$6+Displacement!I27/Displacement!$I$6+Displacement!J27/Displacement!$J$6+Displacement!K27/Displacement!$K$6+Displacement!L27/Displacement!$L$6</f>
        <v>179.82721518987341</v>
      </c>
      <c r="T25" s="28">
        <v>13.3</v>
      </c>
      <c r="U25" s="29">
        <v>13.3</v>
      </c>
    </row>
    <row r="26" spans="1:21" x14ac:dyDescent="0.25">
      <c r="B26" s="4">
        <v>2020</v>
      </c>
      <c r="C26" s="5" t="s">
        <v>48</v>
      </c>
      <c r="D26" s="5">
        <v>0</v>
      </c>
      <c r="E26" s="5">
        <v>0</v>
      </c>
      <c r="F26" s="5">
        <v>0</v>
      </c>
      <c r="G26" s="39">
        <f t="shared" si="1"/>
        <v>0</v>
      </c>
      <c r="I26" t="str">
        <f t="shared" si="2"/>
        <v>Winter</v>
      </c>
      <c r="L26" s="64"/>
      <c r="M26" s="65"/>
      <c r="N26" s="65"/>
      <c r="O26" s="65"/>
      <c r="P26" s="65"/>
      <c r="Q26" s="66"/>
      <c r="R26" s="66"/>
      <c r="S26" s="66"/>
      <c r="T26" s="66"/>
      <c r="U26" s="66"/>
    </row>
    <row r="27" spans="1:21" x14ac:dyDescent="0.25">
      <c r="B27" s="52">
        <v>2021</v>
      </c>
      <c r="C27" s="41" t="s">
        <v>26</v>
      </c>
      <c r="D27" s="41">
        <f>750+200+200</f>
        <v>1150</v>
      </c>
      <c r="E27" s="41">
        <f>Displacement!$T$12</f>
        <v>0</v>
      </c>
      <c r="F27" s="41">
        <f>E27</f>
        <v>0</v>
      </c>
      <c r="G27" s="42">
        <f>D27-E27</f>
        <v>1150</v>
      </c>
    </row>
    <row r="28" spans="1:21" x14ac:dyDescent="0.25">
      <c r="A28">
        <v>0</v>
      </c>
      <c r="B28" s="4">
        <f>B27</f>
        <v>2021</v>
      </c>
      <c r="C28" s="5" t="s">
        <v>39</v>
      </c>
      <c r="D28" s="5">
        <v>0</v>
      </c>
      <c r="E28" s="5">
        <v>0</v>
      </c>
      <c r="F28" s="5">
        <v>0</v>
      </c>
      <c r="G28" s="39">
        <f t="shared" ref="G28" si="4">D28-IF(I28="Summer",E28,F28)</f>
        <v>0</v>
      </c>
      <c r="I28" t="str">
        <f t="shared" ref="I28:I37" si="5">IF(ISNUMBER(FIND("SMR",C28)),"Summer","Winter")</f>
        <v>Summer</v>
      </c>
    </row>
    <row r="29" spans="1:21" x14ac:dyDescent="0.25">
      <c r="A29">
        <f t="shared" ref="A29:A37" si="6">A28+1</f>
        <v>1</v>
      </c>
      <c r="B29" s="4">
        <f t="shared" ref="B29:B37" si="7">B28</f>
        <v>2021</v>
      </c>
      <c r="C29" s="5" t="s">
        <v>40</v>
      </c>
      <c r="D29" s="5">
        <v>0</v>
      </c>
      <c r="E29" s="5">
        <v>0</v>
      </c>
      <c r="F29" s="5">
        <v>0</v>
      </c>
      <c r="G29" s="39">
        <f t="shared" ref="G29:G37" si="8">D29-IF(I29="Summer",E29,F29)</f>
        <v>0</v>
      </c>
      <c r="I29" t="str">
        <f t="shared" si="5"/>
        <v>Summer</v>
      </c>
    </row>
    <row r="30" spans="1:21" x14ac:dyDescent="0.25">
      <c r="A30">
        <f t="shared" si="6"/>
        <v>2</v>
      </c>
      <c r="B30" s="4">
        <f t="shared" si="7"/>
        <v>2021</v>
      </c>
      <c r="C30" s="5" t="s">
        <v>41</v>
      </c>
      <c r="D30" s="5">
        <v>0</v>
      </c>
      <c r="E30" s="5">
        <v>0</v>
      </c>
      <c r="F30" s="5">
        <v>0</v>
      </c>
      <c r="G30" s="39">
        <f t="shared" si="8"/>
        <v>0</v>
      </c>
      <c r="I30" t="str">
        <f t="shared" si="5"/>
        <v>Summer</v>
      </c>
    </row>
    <row r="31" spans="1:21" x14ac:dyDescent="0.25">
      <c r="A31">
        <f t="shared" si="6"/>
        <v>3</v>
      </c>
      <c r="B31" s="4">
        <f t="shared" si="7"/>
        <v>2021</v>
      </c>
      <c r="C31" s="5" t="s">
        <v>43</v>
      </c>
      <c r="D31" s="5">
        <v>0</v>
      </c>
      <c r="E31" s="5">
        <v>0</v>
      </c>
      <c r="F31" s="5">
        <v>0</v>
      </c>
      <c r="G31" s="39">
        <f t="shared" si="8"/>
        <v>0</v>
      </c>
      <c r="I31" t="str">
        <f t="shared" si="5"/>
        <v>Winter</v>
      </c>
    </row>
    <row r="32" spans="1:21" x14ac:dyDescent="0.25">
      <c r="A32">
        <f t="shared" si="6"/>
        <v>4</v>
      </c>
      <c r="B32" s="4">
        <f t="shared" si="7"/>
        <v>2021</v>
      </c>
      <c r="C32" s="5" t="s">
        <v>44</v>
      </c>
      <c r="D32" s="5">
        <v>0</v>
      </c>
      <c r="E32" s="5">
        <v>0</v>
      </c>
      <c r="F32" s="5">
        <v>0</v>
      </c>
      <c r="G32" s="39">
        <f t="shared" si="8"/>
        <v>0</v>
      </c>
      <c r="I32" t="str">
        <f t="shared" si="5"/>
        <v>Summer</v>
      </c>
    </row>
    <row r="33" spans="1:9" x14ac:dyDescent="0.25">
      <c r="A33">
        <f t="shared" si="6"/>
        <v>5</v>
      </c>
      <c r="B33" s="4">
        <f t="shared" si="7"/>
        <v>2021</v>
      </c>
      <c r="C33" s="5" t="s">
        <v>45</v>
      </c>
      <c r="D33" s="5">
        <v>395.2</v>
      </c>
      <c r="E33" s="5">
        <v>96.474808585957902</v>
      </c>
      <c r="F33" s="5">
        <v>0</v>
      </c>
      <c r="G33" s="39">
        <f t="shared" si="8"/>
        <v>298.72519141404211</v>
      </c>
      <c r="I33" t="str">
        <f t="shared" si="5"/>
        <v>Summer</v>
      </c>
    </row>
    <row r="34" spans="1:9" x14ac:dyDescent="0.25">
      <c r="A34">
        <f t="shared" si="6"/>
        <v>6</v>
      </c>
      <c r="B34" s="4">
        <f t="shared" si="7"/>
        <v>2021</v>
      </c>
      <c r="C34" s="5" t="s">
        <v>46</v>
      </c>
      <c r="D34" s="5">
        <v>0</v>
      </c>
      <c r="E34" s="5">
        <v>0</v>
      </c>
      <c r="F34" s="5">
        <v>0</v>
      </c>
      <c r="G34" s="39">
        <f t="shared" si="8"/>
        <v>0</v>
      </c>
      <c r="H34" s="60"/>
      <c r="I34" t="str">
        <f t="shared" si="5"/>
        <v>Winter</v>
      </c>
    </row>
    <row r="35" spans="1:9" x14ac:dyDescent="0.25">
      <c r="A35">
        <f t="shared" si="6"/>
        <v>7</v>
      </c>
      <c r="B35" s="4">
        <f t="shared" si="7"/>
        <v>2021</v>
      </c>
      <c r="C35" s="5" t="s">
        <v>47</v>
      </c>
      <c r="D35" s="5">
        <v>302.8</v>
      </c>
      <c r="E35" s="5">
        <v>0</v>
      </c>
      <c r="F35" s="5">
        <v>96.474808585957902</v>
      </c>
      <c r="G35" s="39">
        <f t="shared" si="8"/>
        <v>206.32519141404211</v>
      </c>
      <c r="I35" t="str">
        <f t="shared" si="5"/>
        <v>Winter</v>
      </c>
    </row>
    <row r="36" spans="1:9" x14ac:dyDescent="0.25">
      <c r="A36">
        <f t="shared" si="6"/>
        <v>8</v>
      </c>
      <c r="B36" s="4">
        <f t="shared" si="7"/>
        <v>2021</v>
      </c>
      <c r="C36" s="5" t="s">
        <v>42</v>
      </c>
      <c r="D36" s="5">
        <v>0</v>
      </c>
      <c r="E36" s="5">
        <v>0</v>
      </c>
      <c r="F36" s="5">
        <v>0</v>
      </c>
      <c r="G36" s="39">
        <f t="shared" si="8"/>
        <v>0</v>
      </c>
      <c r="I36" t="str">
        <f t="shared" si="5"/>
        <v>Winter</v>
      </c>
    </row>
    <row r="37" spans="1:9" x14ac:dyDescent="0.25">
      <c r="A37">
        <f t="shared" si="6"/>
        <v>9</v>
      </c>
      <c r="B37" s="61">
        <f t="shared" si="7"/>
        <v>2021</v>
      </c>
      <c r="C37" s="5" t="s">
        <v>48</v>
      </c>
      <c r="D37" s="5">
        <v>0</v>
      </c>
      <c r="E37" s="5">
        <v>0</v>
      </c>
      <c r="F37" s="5">
        <v>0</v>
      </c>
      <c r="G37" s="39">
        <f t="shared" si="8"/>
        <v>0</v>
      </c>
      <c r="I37" t="str">
        <f t="shared" si="5"/>
        <v>Winter</v>
      </c>
    </row>
    <row r="38" spans="1:9" x14ac:dyDescent="0.25">
      <c r="B38" s="52">
        <f>B27+1</f>
        <v>2022</v>
      </c>
      <c r="C38" s="41" t="s">
        <v>26</v>
      </c>
      <c r="D38" s="41">
        <f>750+200+200</f>
        <v>1150</v>
      </c>
      <c r="E38" s="41">
        <f>Displacement!$T$12</f>
        <v>0</v>
      </c>
      <c r="F38" s="41">
        <f>E38</f>
        <v>0</v>
      </c>
      <c r="G38" s="42">
        <f>D38-E38</f>
        <v>1150</v>
      </c>
    </row>
    <row r="39" spans="1:9" x14ac:dyDescent="0.25">
      <c r="A39">
        <v>0</v>
      </c>
      <c r="B39" s="4">
        <f>B38</f>
        <v>2022</v>
      </c>
      <c r="C39" s="5" t="s">
        <v>39</v>
      </c>
      <c r="D39" s="5">
        <v>0</v>
      </c>
      <c r="E39" s="5">
        <v>0</v>
      </c>
      <c r="F39" s="5">
        <v>0</v>
      </c>
      <c r="G39" s="39">
        <f t="shared" ref="G39:G48" si="9">D39-IF(I39="Summer",E39,F39)</f>
        <v>0</v>
      </c>
      <c r="I39" t="str">
        <f t="shared" ref="I39:I48" si="10">IF(ISNUMBER(FIND("SMR",C39)),"Summer","Winter")</f>
        <v>Summer</v>
      </c>
    </row>
    <row r="40" spans="1:9" x14ac:dyDescent="0.25">
      <c r="A40">
        <f t="shared" ref="A40:A48" si="11">A39+1</f>
        <v>1</v>
      </c>
      <c r="B40" s="4">
        <f t="shared" ref="B40:B47" si="12">B39</f>
        <v>2022</v>
      </c>
      <c r="C40" s="5" t="s">
        <v>40</v>
      </c>
      <c r="D40" s="5">
        <v>0</v>
      </c>
      <c r="E40" s="5">
        <v>0</v>
      </c>
      <c r="F40" s="5">
        <v>0</v>
      </c>
      <c r="G40" s="39">
        <f t="shared" si="9"/>
        <v>0</v>
      </c>
      <c r="I40" t="str">
        <f t="shared" si="10"/>
        <v>Summer</v>
      </c>
    </row>
    <row r="41" spans="1:9" x14ac:dyDescent="0.25">
      <c r="A41">
        <f t="shared" si="11"/>
        <v>2</v>
      </c>
      <c r="B41" s="4">
        <f t="shared" si="12"/>
        <v>2022</v>
      </c>
      <c r="C41" s="5" t="s">
        <v>41</v>
      </c>
      <c r="D41" s="5">
        <v>0</v>
      </c>
      <c r="E41" s="5">
        <v>0</v>
      </c>
      <c r="F41" s="5">
        <v>0</v>
      </c>
      <c r="G41" s="39">
        <f t="shared" si="9"/>
        <v>0</v>
      </c>
      <c r="I41" t="str">
        <f t="shared" si="10"/>
        <v>Summer</v>
      </c>
    </row>
    <row r="42" spans="1:9" x14ac:dyDescent="0.25">
      <c r="A42">
        <f t="shared" si="11"/>
        <v>3</v>
      </c>
      <c r="B42" s="4">
        <f t="shared" si="12"/>
        <v>2022</v>
      </c>
      <c r="C42" s="5" t="s">
        <v>44</v>
      </c>
      <c r="D42" s="5">
        <v>44.8</v>
      </c>
      <c r="E42" s="5">
        <v>44.8</v>
      </c>
      <c r="F42" s="5">
        <v>0</v>
      </c>
      <c r="G42" s="39">
        <f t="shared" si="9"/>
        <v>0</v>
      </c>
      <c r="I42" t="str">
        <f t="shared" si="10"/>
        <v>Summer</v>
      </c>
    </row>
    <row r="43" spans="1:9" x14ac:dyDescent="0.25">
      <c r="A43">
        <f t="shared" si="11"/>
        <v>4</v>
      </c>
      <c r="B43" s="4">
        <f t="shared" si="12"/>
        <v>2022</v>
      </c>
      <c r="C43" s="5" t="s">
        <v>45</v>
      </c>
      <c r="D43" s="5">
        <v>400</v>
      </c>
      <c r="E43" s="5">
        <v>374.82264150943394</v>
      </c>
      <c r="F43" s="5">
        <v>0</v>
      </c>
      <c r="G43" s="39">
        <f t="shared" si="9"/>
        <v>25.177358490566064</v>
      </c>
      <c r="I43" t="str">
        <f t="shared" si="10"/>
        <v>Summer</v>
      </c>
    </row>
    <row r="44" spans="1:9" x14ac:dyDescent="0.25">
      <c r="A44">
        <f t="shared" si="11"/>
        <v>5</v>
      </c>
      <c r="B44" s="4">
        <f t="shared" si="12"/>
        <v>2022</v>
      </c>
      <c r="C44" s="5" t="s">
        <v>43</v>
      </c>
      <c r="D44" s="5">
        <v>0</v>
      </c>
      <c r="E44" s="5">
        <v>0</v>
      </c>
      <c r="F44" s="5">
        <v>0</v>
      </c>
      <c r="G44" s="39">
        <f t="shared" si="9"/>
        <v>0</v>
      </c>
      <c r="I44" t="str">
        <f t="shared" si="10"/>
        <v>Winter</v>
      </c>
    </row>
    <row r="45" spans="1:9" x14ac:dyDescent="0.25">
      <c r="A45">
        <f t="shared" si="11"/>
        <v>6</v>
      </c>
      <c r="B45" s="4">
        <f t="shared" si="12"/>
        <v>2022</v>
      </c>
      <c r="C45" s="5" t="s">
        <v>46</v>
      </c>
      <c r="D45" s="5">
        <v>0</v>
      </c>
      <c r="E45" s="5">
        <v>0</v>
      </c>
      <c r="F45" s="5">
        <v>0</v>
      </c>
      <c r="G45" s="39">
        <f t="shared" si="9"/>
        <v>0</v>
      </c>
      <c r="H45" s="60"/>
      <c r="I45" t="str">
        <f t="shared" si="10"/>
        <v>Winter</v>
      </c>
    </row>
    <row r="46" spans="1:9" x14ac:dyDescent="0.25">
      <c r="A46">
        <f t="shared" si="11"/>
        <v>7</v>
      </c>
      <c r="B46" s="4">
        <f t="shared" si="12"/>
        <v>2022</v>
      </c>
      <c r="C46" s="5" t="s">
        <v>47</v>
      </c>
      <c r="D46" s="5">
        <v>304.60000000000002</v>
      </c>
      <c r="E46" s="5">
        <v>0</v>
      </c>
      <c r="F46" s="5">
        <v>287.35849056603774</v>
      </c>
      <c r="G46" s="39">
        <f t="shared" si="9"/>
        <v>17.241509433962278</v>
      </c>
      <c r="I46" t="str">
        <f t="shared" si="10"/>
        <v>Winter</v>
      </c>
    </row>
    <row r="47" spans="1:9" x14ac:dyDescent="0.25">
      <c r="A47">
        <f t="shared" si="11"/>
        <v>8</v>
      </c>
      <c r="B47" s="4">
        <f t="shared" si="12"/>
        <v>2022</v>
      </c>
      <c r="C47" s="5" t="s">
        <v>42</v>
      </c>
      <c r="D47" s="5">
        <v>0</v>
      </c>
      <c r="E47" s="5">
        <v>0</v>
      </c>
      <c r="F47" s="5">
        <v>0</v>
      </c>
      <c r="G47" s="39">
        <f t="shared" si="9"/>
        <v>0</v>
      </c>
      <c r="I47" t="str">
        <f t="shared" si="10"/>
        <v>Winter</v>
      </c>
    </row>
    <row r="48" spans="1:9" x14ac:dyDescent="0.25">
      <c r="A48">
        <f t="shared" si="11"/>
        <v>9</v>
      </c>
      <c r="B48" s="61">
        <f>B46</f>
        <v>2022</v>
      </c>
      <c r="C48" s="5" t="s">
        <v>48</v>
      </c>
      <c r="D48" s="5">
        <v>0</v>
      </c>
      <c r="E48" s="5">
        <v>0</v>
      </c>
      <c r="F48" s="5">
        <v>0</v>
      </c>
      <c r="G48" s="39">
        <f t="shared" si="9"/>
        <v>0</v>
      </c>
      <c r="I48" t="str">
        <f t="shared" si="10"/>
        <v>Winter</v>
      </c>
    </row>
    <row r="49" spans="1:9" x14ac:dyDescent="0.25">
      <c r="B49" s="52">
        <f>B38+1</f>
        <v>2023</v>
      </c>
      <c r="C49" s="41" t="s">
        <v>26</v>
      </c>
      <c r="D49" s="41">
        <f>750+200+200</f>
        <v>1150</v>
      </c>
      <c r="E49" s="41">
        <f>Displacement!$T$12</f>
        <v>0</v>
      </c>
      <c r="F49" s="41">
        <f>E49</f>
        <v>0</v>
      </c>
      <c r="G49" s="42">
        <f>D49-E49</f>
        <v>1150</v>
      </c>
    </row>
    <row r="50" spans="1:9" x14ac:dyDescent="0.25">
      <c r="A50">
        <v>0</v>
      </c>
      <c r="B50" s="4">
        <f>B49</f>
        <v>2023</v>
      </c>
      <c r="C50" s="5" t="s">
        <v>39</v>
      </c>
      <c r="D50" s="5">
        <v>0</v>
      </c>
      <c r="E50" s="5">
        <v>0</v>
      </c>
      <c r="F50" s="5">
        <v>0</v>
      </c>
      <c r="G50" s="39">
        <f t="shared" ref="G50:G59" si="13">D50-IF(I50="Summer",E50,F50)</f>
        <v>0</v>
      </c>
      <c r="I50" t="str">
        <f t="shared" ref="I50:I59" si="14">IF(ISNUMBER(FIND("SMR",C50)),"Summer","Winter")</f>
        <v>Summer</v>
      </c>
    </row>
    <row r="51" spans="1:9" x14ac:dyDescent="0.25">
      <c r="A51">
        <f t="shared" ref="A51:A59" si="15">A50+1</f>
        <v>1</v>
      </c>
      <c r="B51" s="4">
        <f t="shared" ref="B51:B58" si="16">B50</f>
        <v>2023</v>
      </c>
      <c r="C51" s="5" t="s">
        <v>40</v>
      </c>
      <c r="D51" s="5">
        <v>0</v>
      </c>
      <c r="E51" s="5">
        <v>0</v>
      </c>
      <c r="F51" s="5">
        <v>0</v>
      </c>
      <c r="G51" s="39">
        <f t="shared" si="13"/>
        <v>0</v>
      </c>
      <c r="I51" t="str">
        <f t="shared" si="14"/>
        <v>Summer</v>
      </c>
    </row>
    <row r="52" spans="1:9" x14ac:dyDescent="0.25">
      <c r="A52">
        <f t="shared" si="15"/>
        <v>2</v>
      </c>
      <c r="B52" s="4">
        <f t="shared" si="16"/>
        <v>2023</v>
      </c>
      <c r="C52" s="5" t="s">
        <v>41</v>
      </c>
      <c r="D52" s="5">
        <v>32</v>
      </c>
      <c r="E52" s="5">
        <v>32</v>
      </c>
      <c r="F52" s="5">
        <v>0</v>
      </c>
      <c r="G52" s="39">
        <f t="shared" si="13"/>
        <v>0</v>
      </c>
      <c r="I52" t="str">
        <f t="shared" si="14"/>
        <v>Summer</v>
      </c>
    </row>
    <row r="53" spans="1:9" x14ac:dyDescent="0.25">
      <c r="A53">
        <f t="shared" si="15"/>
        <v>3</v>
      </c>
      <c r="B53" s="4">
        <f t="shared" si="16"/>
        <v>2023</v>
      </c>
      <c r="C53" s="5" t="s">
        <v>44</v>
      </c>
      <c r="D53" s="5">
        <v>0</v>
      </c>
      <c r="E53" s="5">
        <v>0</v>
      </c>
      <c r="F53" s="5">
        <v>0</v>
      </c>
      <c r="G53" s="39">
        <f t="shared" si="13"/>
        <v>0</v>
      </c>
      <c r="I53" t="str">
        <f t="shared" si="14"/>
        <v>Summer</v>
      </c>
    </row>
    <row r="54" spans="1:9" x14ac:dyDescent="0.25">
      <c r="A54">
        <f t="shared" si="15"/>
        <v>4</v>
      </c>
      <c r="B54" s="4">
        <f t="shared" si="16"/>
        <v>2023</v>
      </c>
      <c r="C54" s="5" t="s">
        <v>45</v>
      </c>
      <c r="D54" s="5">
        <v>386.7</v>
      </c>
      <c r="E54" s="5">
        <v>362.99999999999994</v>
      </c>
      <c r="F54" s="5">
        <v>0</v>
      </c>
      <c r="G54" s="39">
        <f t="shared" si="13"/>
        <v>23.700000000000045</v>
      </c>
      <c r="I54" t="str">
        <f t="shared" si="14"/>
        <v>Summer</v>
      </c>
    </row>
    <row r="55" spans="1:9" x14ac:dyDescent="0.25">
      <c r="A55">
        <f t="shared" si="15"/>
        <v>5</v>
      </c>
      <c r="B55" s="4">
        <f t="shared" si="16"/>
        <v>2023</v>
      </c>
      <c r="C55" s="5" t="s">
        <v>48</v>
      </c>
      <c r="D55" s="5">
        <v>0</v>
      </c>
      <c r="E55" s="5">
        <v>0</v>
      </c>
      <c r="F55" s="5">
        <v>0</v>
      </c>
      <c r="G55" s="39">
        <f t="shared" si="13"/>
        <v>0</v>
      </c>
      <c r="I55" t="str">
        <f t="shared" si="14"/>
        <v>Winter</v>
      </c>
    </row>
    <row r="56" spans="1:9" x14ac:dyDescent="0.25">
      <c r="A56">
        <f t="shared" si="15"/>
        <v>6</v>
      </c>
      <c r="B56" s="4">
        <f t="shared" si="16"/>
        <v>2023</v>
      </c>
      <c r="C56" s="5" t="s">
        <v>46</v>
      </c>
      <c r="D56" s="5">
        <v>0</v>
      </c>
      <c r="E56" s="5">
        <v>0</v>
      </c>
      <c r="F56" s="5">
        <v>0</v>
      </c>
      <c r="G56" s="39">
        <f t="shared" si="13"/>
        <v>0</v>
      </c>
      <c r="H56" s="60"/>
      <c r="I56" t="str">
        <f t="shared" si="14"/>
        <v>Winter</v>
      </c>
    </row>
    <row r="57" spans="1:9" x14ac:dyDescent="0.25">
      <c r="A57">
        <f t="shared" si="15"/>
        <v>7</v>
      </c>
      <c r="B57" s="4">
        <f t="shared" si="16"/>
        <v>2023</v>
      </c>
      <c r="C57" s="5" t="s">
        <v>43</v>
      </c>
      <c r="D57" s="5">
        <v>0</v>
      </c>
      <c r="E57" s="5">
        <v>0</v>
      </c>
      <c r="F57" s="5">
        <v>0</v>
      </c>
      <c r="G57" s="39">
        <f t="shared" si="13"/>
        <v>0</v>
      </c>
      <c r="I57" t="str">
        <f t="shared" si="14"/>
        <v>Winter</v>
      </c>
    </row>
    <row r="58" spans="1:9" x14ac:dyDescent="0.25">
      <c r="A58">
        <f t="shared" si="15"/>
        <v>8</v>
      </c>
      <c r="B58" s="4">
        <f t="shared" si="16"/>
        <v>2023</v>
      </c>
      <c r="C58" s="5" t="s">
        <v>47</v>
      </c>
      <c r="D58" s="5">
        <v>310.3</v>
      </c>
      <c r="E58" s="5">
        <v>0</v>
      </c>
      <c r="F58" s="5">
        <v>292.7358490566038</v>
      </c>
      <c r="G58" s="39">
        <f t="shared" si="13"/>
        <v>17.564150943396214</v>
      </c>
      <c r="I58" t="str">
        <f t="shared" si="14"/>
        <v>Winter</v>
      </c>
    </row>
    <row r="59" spans="1:9" x14ac:dyDescent="0.25">
      <c r="A59">
        <f t="shared" si="15"/>
        <v>9</v>
      </c>
      <c r="B59" s="61">
        <f>B57</f>
        <v>2023</v>
      </c>
      <c r="C59" s="5" t="s">
        <v>42</v>
      </c>
      <c r="D59" s="5">
        <v>0</v>
      </c>
      <c r="E59" s="5">
        <v>0</v>
      </c>
      <c r="F59" s="5">
        <v>0</v>
      </c>
      <c r="G59" s="39">
        <f t="shared" si="13"/>
        <v>0</v>
      </c>
      <c r="I59" t="str">
        <f t="shared" si="14"/>
        <v>Winter</v>
      </c>
    </row>
    <row r="60" spans="1:9" x14ac:dyDescent="0.25">
      <c r="B60" s="52">
        <f>B49+1</f>
        <v>2024</v>
      </c>
      <c r="C60" s="41" t="s">
        <v>26</v>
      </c>
      <c r="D60" s="41">
        <f>750+200+200</f>
        <v>1150</v>
      </c>
      <c r="E60" s="41">
        <f>Displacement!$T$12</f>
        <v>0</v>
      </c>
      <c r="F60" s="41">
        <f>E60</f>
        <v>0</v>
      </c>
      <c r="G60" s="42">
        <f>D60-E60</f>
        <v>1150</v>
      </c>
    </row>
    <row r="61" spans="1:9" x14ac:dyDescent="0.25">
      <c r="A61">
        <v>0</v>
      </c>
      <c r="B61" s="4">
        <f>B60</f>
        <v>2024</v>
      </c>
      <c r="C61" s="5" t="s">
        <v>39</v>
      </c>
      <c r="D61" s="5">
        <v>0</v>
      </c>
      <c r="E61" s="5">
        <v>0</v>
      </c>
      <c r="F61" s="5">
        <v>0</v>
      </c>
      <c r="G61" s="39">
        <f t="shared" ref="G61:G70" si="17">D61-IF(I61="Summer",E61,F61)</f>
        <v>0</v>
      </c>
      <c r="I61" t="str">
        <f t="shared" ref="I61:I70" si="18">IF(ISNUMBER(FIND("SMR",C61)),"Summer","Winter")</f>
        <v>Summer</v>
      </c>
    </row>
    <row r="62" spans="1:9" x14ac:dyDescent="0.25">
      <c r="A62">
        <f t="shared" ref="A62:A70" si="19">A61+1</f>
        <v>1</v>
      </c>
      <c r="B62" s="4">
        <f t="shared" ref="B62:B69" si="20">B61</f>
        <v>2024</v>
      </c>
      <c r="C62" s="5" t="s">
        <v>40</v>
      </c>
      <c r="D62" s="5">
        <v>0</v>
      </c>
      <c r="E62" s="5">
        <v>0</v>
      </c>
      <c r="F62" s="5">
        <v>0</v>
      </c>
      <c r="G62" s="39">
        <f t="shared" si="17"/>
        <v>0</v>
      </c>
      <c r="I62" t="str">
        <f t="shared" si="18"/>
        <v>Summer</v>
      </c>
    </row>
    <row r="63" spans="1:9" x14ac:dyDescent="0.25">
      <c r="A63">
        <f t="shared" si="19"/>
        <v>2</v>
      </c>
      <c r="B63" s="4">
        <f t="shared" si="20"/>
        <v>2024</v>
      </c>
      <c r="C63" s="5" t="s">
        <v>41</v>
      </c>
      <c r="D63" s="5">
        <v>57.8</v>
      </c>
      <c r="E63" s="5">
        <v>57.8</v>
      </c>
      <c r="F63" s="5">
        <v>0</v>
      </c>
      <c r="G63" s="39">
        <f t="shared" si="17"/>
        <v>0</v>
      </c>
      <c r="I63" t="str">
        <f t="shared" si="18"/>
        <v>Summer</v>
      </c>
    </row>
    <row r="64" spans="1:9" x14ac:dyDescent="0.25">
      <c r="A64">
        <f t="shared" si="19"/>
        <v>3</v>
      </c>
      <c r="B64" s="4">
        <f t="shared" si="20"/>
        <v>2024</v>
      </c>
      <c r="C64" s="5" t="s">
        <v>44</v>
      </c>
      <c r="D64" s="5">
        <v>0</v>
      </c>
      <c r="E64" s="5">
        <v>0</v>
      </c>
      <c r="F64" s="5">
        <v>0</v>
      </c>
      <c r="G64" s="39">
        <f t="shared" si="17"/>
        <v>0</v>
      </c>
      <c r="I64" t="str">
        <f t="shared" si="18"/>
        <v>Summer</v>
      </c>
    </row>
    <row r="65" spans="1:9" x14ac:dyDescent="0.25">
      <c r="A65">
        <f t="shared" si="19"/>
        <v>4</v>
      </c>
      <c r="B65" s="4">
        <f t="shared" si="20"/>
        <v>2024</v>
      </c>
      <c r="C65" s="5" t="s">
        <v>45</v>
      </c>
      <c r="D65" s="5">
        <v>370.4</v>
      </c>
      <c r="E65" s="5">
        <v>346.16226415094337</v>
      </c>
      <c r="F65" s="5">
        <v>0</v>
      </c>
      <c r="G65" s="39">
        <f t="shared" si="17"/>
        <v>24.237735849056605</v>
      </c>
      <c r="I65" t="str">
        <f t="shared" si="18"/>
        <v>Summer</v>
      </c>
    </row>
    <row r="66" spans="1:9" x14ac:dyDescent="0.25">
      <c r="A66">
        <f t="shared" si="19"/>
        <v>5</v>
      </c>
      <c r="B66" s="4">
        <f t="shared" si="20"/>
        <v>2024</v>
      </c>
      <c r="C66" s="5" t="s">
        <v>48</v>
      </c>
      <c r="D66" s="5">
        <v>0</v>
      </c>
      <c r="E66" s="5">
        <v>0</v>
      </c>
      <c r="F66" s="5">
        <v>0</v>
      </c>
      <c r="G66" s="39">
        <f t="shared" si="17"/>
        <v>0</v>
      </c>
      <c r="I66" t="str">
        <f t="shared" si="18"/>
        <v>Winter</v>
      </c>
    </row>
    <row r="67" spans="1:9" x14ac:dyDescent="0.25">
      <c r="A67">
        <f t="shared" si="19"/>
        <v>6</v>
      </c>
      <c r="B67" s="4">
        <f t="shared" si="20"/>
        <v>2024</v>
      </c>
      <c r="C67" s="5" t="s">
        <v>46</v>
      </c>
      <c r="D67" s="5">
        <v>0</v>
      </c>
      <c r="E67" s="5">
        <v>0</v>
      </c>
      <c r="F67" s="5">
        <v>0</v>
      </c>
      <c r="G67" s="39">
        <f t="shared" si="17"/>
        <v>0</v>
      </c>
      <c r="H67" s="60"/>
      <c r="I67" t="str">
        <f t="shared" si="18"/>
        <v>Winter</v>
      </c>
    </row>
    <row r="68" spans="1:9" x14ac:dyDescent="0.25">
      <c r="A68">
        <f t="shared" si="19"/>
        <v>7</v>
      </c>
      <c r="B68" s="4">
        <f t="shared" si="20"/>
        <v>2024</v>
      </c>
      <c r="C68" s="5" t="s">
        <v>43</v>
      </c>
      <c r="D68" s="5">
        <v>0</v>
      </c>
      <c r="E68" s="5">
        <v>0</v>
      </c>
      <c r="F68" s="5">
        <v>0</v>
      </c>
      <c r="G68" s="39">
        <f t="shared" si="17"/>
        <v>0</v>
      </c>
      <c r="I68" t="str">
        <f t="shared" si="18"/>
        <v>Winter</v>
      </c>
    </row>
    <row r="69" spans="1:9" x14ac:dyDescent="0.25">
      <c r="A69">
        <f t="shared" si="19"/>
        <v>8</v>
      </c>
      <c r="B69" s="4">
        <f t="shared" si="20"/>
        <v>2024</v>
      </c>
      <c r="C69" s="5" t="s">
        <v>47</v>
      </c>
      <c r="D69" s="5">
        <v>304</v>
      </c>
      <c r="E69" s="5">
        <v>0</v>
      </c>
      <c r="F69" s="5">
        <v>286.79245283018867</v>
      </c>
      <c r="G69" s="39">
        <f t="shared" si="17"/>
        <v>17.207547169811335</v>
      </c>
      <c r="I69" t="str">
        <f t="shared" si="18"/>
        <v>Winter</v>
      </c>
    </row>
    <row r="70" spans="1:9" x14ac:dyDescent="0.25">
      <c r="A70">
        <f t="shared" si="19"/>
        <v>9</v>
      </c>
      <c r="B70" s="61">
        <f>B68</f>
        <v>2024</v>
      </c>
      <c r="C70" s="5" t="s">
        <v>42</v>
      </c>
      <c r="D70" s="5">
        <v>0</v>
      </c>
      <c r="E70" s="5">
        <v>0</v>
      </c>
      <c r="F70" s="5">
        <v>0</v>
      </c>
      <c r="G70" s="39">
        <f t="shared" si="17"/>
        <v>0</v>
      </c>
      <c r="I70" t="str">
        <f t="shared" si="18"/>
        <v>Winter</v>
      </c>
    </row>
    <row r="71" spans="1:9" x14ac:dyDescent="0.25">
      <c r="B71" s="52">
        <f>B60+1</f>
        <v>2025</v>
      </c>
      <c r="C71" s="41" t="s">
        <v>26</v>
      </c>
      <c r="D71" s="41">
        <f>750+200+200</f>
        <v>1150</v>
      </c>
      <c r="E71" s="41">
        <f>Displacement!$T$12</f>
        <v>0</v>
      </c>
      <c r="F71" s="41">
        <f>E71</f>
        <v>0</v>
      </c>
      <c r="G71" s="42">
        <f>D71-E71</f>
        <v>1150</v>
      </c>
    </row>
    <row r="72" spans="1:9" x14ac:dyDescent="0.25">
      <c r="A72">
        <v>0</v>
      </c>
      <c r="B72" s="4">
        <f>B71</f>
        <v>2025</v>
      </c>
      <c r="C72" s="5" t="s">
        <v>39</v>
      </c>
      <c r="D72" s="5">
        <v>0</v>
      </c>
      <c r="E72" s="5">
        <v>0</v>
      </c>
      <c r="F72" s="5">
        <v>0</v>
      </c>
      <c r="G72" s="39">
        <f t="shared" ref="G72:G81" si="21">D72-IF(I72="Summer",E72,F72)</f>
        <v>0</v>
      </c>
      <c r="I72" t="str">
        <f t="shared" ref="I72:I81" si="22">IF(ISNUMBER(FIND("SMR",C72)),"Summer","Winter")</f>
        <v>Summer</v>
      </c>
    </row>
    <row r="73" spans="1:9" x14ac:dyDescent="0.25">
      <c r="A73">
        <f t="shared" ref="A73:A81" si="23">A72+1</f>
        <v>1</v>
      </c>
      <c r="B73" s="4">
        <f t="shared" ref="B73:B80" si="24">B72</f>
        <v>2025</v>
      </c>
      <c r="C73" s="5" t="s">
        <v>41</v>
      </c>
      <c r="D73" s="5">
        <v>100</v>
      </c>
      <c r="E73" s="5">
        <v>100</v>
      </c>
      <c r="F73" s="5">
        <v>0</v>
      </c>
      <c r="G73" s="39">
        <f t="shared" si="21"/>
        <v>0</v>
      </c>
      <c r="I73" t="str">
        <f t="shared" si="22"/>
        <v>Summer</v>
      </c>
    </row>
    <row r="74" spans="1:9" x14ac:dyDescent="0.25">
      <c r="A74">
        <f t="shared" si="23"/>
        <v>2</v>
      </c>
      <c r="B74" s="4">
        <f t="shared" si="24"/>
        <v>2025</v>
      </c>
      <c r="C74" s="5" t="s">
        <v>40</v>
      </c>
      <c r="D74" s="5">
        <v>0</v>
      </c>
      <c r="E74" s="5">
        <v>0</v>
      </c>
      <c r="F74" s="5">
        <v>0</v>
      </c>
      <c r="G74" s="39">
        <f t="shared" si="21"/>
        <v>0</v>
      </c>
      <c r="I74" t="str">
        <f t="shared" si="22"/>
        <v>Summer</v>
      </c>
    </row>
    <row r="75" spans="1:9" x14ac:dyDescent="0.25">
      <c r="A75">
        <f t="shared" si="23"/>
        <v>3</v>
      </c>
      <c r="B75" s="4">
        <f t="shared" si="24"/>
        <v>2025</v>
      </c>
      <c r="C75" s="5" t="s">
        <v>44</v>
      </c>
      <c r="D75" s="5">
        <v>37.799999999999997</v>
      </c>
      <c r="E75" s="5">
        <v>37.799999999999997</v>
      </c>
      <c r="F75" s="5">
        <v>0</v>
      </c>
      <c r="G75" s="39">
        <f t="shared" si="21"/>
        <v>0</v>
      </c>
      <c r="I75" t="str">
        <f t="shared" si="22"/>
        <v>Summer</v>
      </c>
    </row>
    <row r="76" spans="1:9" x14ac:dyDescent="0.25">
      <c r="A76">
        <f t="shared" si="23"/>
        <v>4</v>
      </c>
      <c r="B76" s="4">
        <f t="shared" si="24"/>
        <v>2025</v>
      </c>
      <c r="C76" s="5" t="s">
        <v>45</v>
      </c>
      <c r="D76" s="5">
        <v>400</v>
      </c>
      <c r="E76" s="5">
        <v>369.55849056603768</v>
      </c>
      <c r="F76" s="5">
        <v>0</v>
      </c>
      <c r="G76" s="39">
        <f t="shared" si="21"/>
        <v>30.441509433962324</v>
      </c>
      <c r="I76" t="str">
        <f t="shared" si="22"/>
        <v>Summer</v>
      </c>
    </row>
    <row r="77" spans="1:9" x14ac:dyDescent="0.25">
      <c r="A77">
        <f t="shared" si="23"/>
        <v>5</v>
      </c>
      <c r="B77" s="4">
        <f t="shared" si="24"/>
        <v>2025</v>
      </c>
      <c r="C77" s="5" t="s">
        <v>48</v>
      </c>
      <c r="D77" s="5">
        <v>0</v>
      </c>
      <c r="E77" s="5">
        <v>0</v>
      </c>
      <c r="F77" s="5">
        <v>0</v>
      </c>
      <c r="G77" s="39">
        <f t="shared" si="21"/>
        <v>0</v>
      </c>
      <c r="I77" t="str">
        <f t="shared" si="22"/>
        <v>Winter</v>
      </c>
    </row>
    <row r="78" spans="1:9" x14ac:dyDescent="0.25">
      <c r="A78">
        <f t="shared" si="23"/>
        <v>6</v>
      </c>
      <c r="B78" s="4">
        <f t="shared" si="24"/>
        <v>2025</v>
      </c>
      <c r="C78" s="5" t="s">
        <v>46</v>
      </c>
      <c r="D78" s="5">
        <v>0</v>
      </c>
      <c r="E78" s="5">
        <v>0</v>
      </c>
      <c r="F78" s="5">
        <v>0</v>
      </c>
      <c r="G78" s="39">
        <f t="shared" si="21"/>
        <v>0</v>
      </c>
      <c r="H78" s="60"/>
      <c r="I78" t="str">
        <f t="shared" si="22"/>
        <v>Winter</v>
      </c>
    </row>
    <row r="79" spans="1:9" x14ac:dyDescent="0.25">
      <c r="A79">
        <f t="shared" si="23"/>
        <v>7</v>
      </c>
      <c r="B79" s="4">
        <f t="shared" si="24"/>
        <v>2025</v>
      </c>
      <c r="C79" s="5" t="s">
        <v>43</v>
      </c>
      <c r="D79" s="5">
        <v>0</v>
      </c>
      <c r="E79" s="5">
        <v>0</v>
      </c>
      <c r="F79" s="5">
        <v>0</v>
      </c>
      <c r="G79" s="39">
        <f t="shared" si="21"/>
        <v>0</v>
      </c>
      <c r="I79" t="str">
        <f t="shared" si="22"/>
        <v>Winter</v>
      </c>
    </row>
    <row r="80" spans="1:9" x14ac:dyDescent="0.25">
      <c r="A80">
        <f t="shared" si="23"/>
        <v>8</v>
      </c>
      <c r="B80" s="4">
        <f t="shared" si="24"/>
        <v>2025</v>
      </c>
      <c r="C80" s="5" t="s">
        <v>47</v>
      </c>
      <c r="D80" s="5">
        <v>316.89999999999998</v>
      </c>
      <c r="E80" s="5">
        <v>0</v>
      </c>
      <c r="F80" s="5">
        <v>298.96226415094338</v>
      </c>
      <c r="G80" s="39">
        <f t="shared" si="21"/>
        <v>17.937735849056594</v>
      </c>
      <c r="I80" t="str">
        <f t="shared" si="22"/>
        <v>Winter</v>
      </c>
    </row>
    <row r="81" spans="1:9" x14ac:dyDescent="0.25">
      <c r="A81">
        <f t="shared" si="23"/>
        <v>9</v>
      </c>
      <c r="B81" s="61">
        <f>B79</f>
        <v>2025</v>
      </c>
      <c r="C81" s="5" t="s">
        <v>42</v>
      </c>
      <c r="D81" s="5">
        <v>0</v>
      </c>
      <c r="E81" s="5">
        <v>0</v>
      </c>
      <c r="F81" s="5">
        <v>0</v>
      </c>
      <c r="G81" s="39">
        <f t="shared" si="21"/>
        <v>0</v>
      </c>
      <c r="I81" t="str">
        <f t="shared" si="22"/>
        <v>Winter</v>
      </c>
    </row>
    <row r="82" spans="1:9" x14ac:dyDescent="0.25">
      <c r="B82" s="52">
        <f>B71+1</f>
        <v>2026</v>
      </c>
      <c r="C82" s="41" t="s">
        <v>26</v>
      </c>
      <c r="D82" s="41">
        <f>750+200+200</f>
        <v>1150</v>
      </c>
      <c r="E82" s="41">
        <f>Displacement!$T$12</f>
        <v>0</v>
      </c>
      <c r="F82" s="41">
        <f>E82</f>
        <v>0</v>
      </c>
      <c r="G82" s="42">
        <f>D82-E82</f>
        <v>1150</v>
      </c>
    </row>
    <row r="83" spans="1:9" x14ac:dyDescent="0.25">
      <c r="A83">
        <v>0</v>
      </c>
      <c r="B83" s="4">
        <f>B82</f>
        <v>2026</v>
      </c>
      <c r="C83" s="5" t="s">
        <v>39</v>
      </c>
      <c r="D83" s="5">
        <v>0</v>
      </c>
      <c r="E83" s="5">
        <v>0</v>
      </c>
      <c r="F83" s="5">
        <v>0</v>
      </c>
      <c r="G83" s="39">
        <f t="shared" ref="G83:G92" si="25">D83-IF(I83="Summer",E83,F83)</f>
        <v>0</v>
      </c>
      <c r="I83" t="str">
        <f t="shared" ref="I83:I92" si="26">IF(ISNUMBER(FIND("SMR",C83)),"Summer","Winter")</f>
        <v>Summer</v>
      </c>
    </row>
    <row r="84" spans="1:9" x14ac:dyDescent="0.25">
      <c r="A84">
        <f t="shared" ref="A84:A92" si="27">A83+1</f>
        <v>1</v>
      </c>
      <c r="B84" s="4">
        <f t="shared" ref="B84:B91" si="28">B83</f>
        <v>2026</v>
      </c>
      <c r="C84" s="5" t="s">
        <v>41</v>
      </c>
      <c r="D84" s="5">
        <v>100</v>
      </c>
      <c r="E84" s="5">
        <v>100</v>
      </c>
      <c r="F84" s="5">
        <v>0</v>
      </c>
      <c r="G84" s="39">
        <f t="shared" si="25"/>
        <v>0</v>
      </c>
      <c r="I84" t="str">
        <f t="shared" si="26"/>
        <v>Summer</v>
      </c>
    </row>
    <row r="85" spans="1:9" x14ac:dyDescent="0.25">
      <c r="A85">
        <f t="shared" si="27"/>
        <v>2</v>
      </c>
      <c r="B85" s="4">
        <f t="shared" si="28"/>
        <v>2026</v>
      </c>
      <c r="C85" s="5" t="s">
        <v>40</v>
      </c>
      <c r="D85" s="5">
        <v>0</v>
      </c>
      <c r="E85" s="5">
        <v>0</v>
      </c>
      <c r="F85" s="5">
        <v>0</v>
      </c>
      <c r="G85" s="39">
        <f t="shared" si="25"/>
        <v>0</v>
      </c>
      <c r="I85" t="str">
        <f t="shared" si="26"/>
        <v>Summer</v>
      </c>
    </row>
    <row r="86" spans="1:9" x14ac:dyDescent="0.25">
      <c r="A86">
        <f t="shared" si="27"/>
        <v>3</v>
      </c>
      <c r="B86" s="4">
        <f t="shared" si="28"/>
        <v>2026</v>
      </c>
      <c r="C86" s="5" t="s">
        <v>44</v>
      </c>
      <c r="D86" s="5">
        <v>0</v>
      </c>
      <c r="E86" s="5">
        <v>0</v>
      </c>
      <c r="F86" s="5">
        <v>0</v>
      </c>
      <c r="G86" s="39">
        <f t="shared" si="25"/>
        <v>0</v>
      </c>
      <c r="I86" t="str">
        <f t="shared" si="26"/>
        <v>Summer</v>
      </c>
    </row>
    <row r="87" spans="1:9" x14ac:dyDescent="0.25">
      <c r="A87">
        <f t="shared" si="27"/>
        <v>4</v>
      </c>
      <c r="B87" s="4">
        <f t="shared" si="28"/>
        <v>2026</v>
      </c>
      <c r="C87" s="5" t="s">
        <v>45</v>
      </c>
      <c r="D87" s="5">
        <v>399.3</v>
      </c>
      <c r="E87" s="5">
        <v>371.03773584905662</v>
      </c>
      <c r="F87" s="5">
        <v>0</v>
      </c>
      <c r="G87" s="39">
        <f t="shared" si="25"/>
        <v>28.262264150943395</v>
      </c>
      <c r="I87" t="str">
        <f t="shared" si="26"/>
        <v>Summer</v>
      </c>
    </row>
    <row r="88" spans="1:9" x14ac:dyDescent="0.25">
      <c r="A88">
        <f t="shared" si="27"/>
        <v>5</v>
      </c>
      <c r="B88" s="4">
        <f t="shared" si="28"/>
        <v>2026</v>
      </c>
      <c r="C88" s="5" t="s">
        <v>48</v>
      </c>
      <c r="D88" s="5">
        <v>0</v>
      </c>
      <c r="E88" s="5">
        <v>0</v>
      </c>
      <c r="F88" s="5">
        <v>0</v>
      </c>
      <c r="G88" s="39">
        <f t="shared" si="25"/>
        <v>0</v>
      </c>
      <c r="I88" t="str">
        <f t="shared" si="26"/>
        <v>Winter</v>
      </c>
    </row>
    <row r="89" spans="1:9" x14ac:dyDescent="0.25">
      <c r="A89">
        <f t="shared" si="27"/>
        <v>6</v>
      </c>
      <c r="B89" s="4">
        <f t="shared" si="28"/>
        <v>2026</v>
      </c>
      <c r="C89" s="5" t="s">
        <v>46</v>
      </c>
      <c r="D89" s="5">
        <v>0</v>
      </c>
      <c r="E89" s="5">
        <v>0</v>
      </c>
      <c r="F89" s="5">
        <v>0</v>
      </c>
      <c r="G89" s="39">
        <f t="shared" si="25"/>
        <v>0</v>
      </c>
      <c r="H89" s="60"/>
      <c r="I89" t="str">
        <f t="shared" si="26"/>
        <v>Winter</v>
      </c>
    </row>
    <row r="90" spans="1:9" x14ac:dyDescent="0.25">
      <c r="A90">
        <f t="shared" si="27"/>
        <v>7</v>
      </c>
      <c r="B90" s="4">
        <f t="shared" si="28"/>
        <v>2026</v>
      </c>
      <c r="C90" s="5" t="s">
        <v>43</v>
      </c>
      <c r="D90" s="5">
        <v>0</v>
      </c>
      <c r="E90" s="5">
        <v>0</v>
      </c>
      <c r="F90" s="5">
        <v>0</v>
      </c>
      <c r="G90" s="39">
        <f t="shared" si="25"/>
        <v>0</v>
      </c>
      <c r="I90" t="str">
        <f t="shared" si="26"/>
        <v>Winter</v>
      </c>
    </row>
    <row r="91" spans="1:9" x14ac:dyDescent="0.25">
      <c r="A91">
        <f t="shared" si="27"/>
        <v>8</v>
      </c>
      <c r="B91" s="4">
        <f t="shared" si="28"/>
        <v>2026</v>
      </c>
      <c r="C91" s="5" t="s">
        <v>47</v>
      </c>
      <c r="D91" s="5">
        <v>329.6</v>
      </c>
      <c r="E91" s="5">
        <v>0</v>
      </c>
      <c r="F91" s="5">
        <v>310.94339622641508</v>
      </c>
      <c r="G91" s="39">
        <f t="shared" si="25"/>
        <v>18.656603773584948</v>
      </c>
      <c r="I91" t="str">
        <f t="shared" si="26"/>
        <v>Winter</v>
      </c>
    </row>
    <row r="92" spans="1:9" x14ac:dyDescent="0.25">
      <c r="A92">
        <f t="shared" si="27"/>
        <v>9</v>
      </c>
      <c r="B92" s="61">
        <f>B90</f>
        <v>2026</v>
      </c>
      <c r="C92" s="5" t="s">
        <v>42</v>
      </c>
      <c r="D92" s="5">
        <v>0</v>
      </c>
      <c r="E92" s="5">
        <v>0</v>
      </c>
      <c r="F92" s="5">
        <v>0</v>
      </c>
      <c r="G92" s="39">
        <f t="shared" si="25"/>
        <v>0</v>
      </c>
      <c r="I92" t="str">
        <f t="shared" si="26"/>
        <v>Winter</v>
      </c>
    </row>
    <row r="93" spans="1:9" x14ac:dyDescent="0.25">
      <c r="B93" s="52">
        <f>B82+1</f>
        <v>2027</v>
      </c>
      <c r="C93" s="41" t="s">
        <v>26</v>
      </c>
      <c r="D93" s="41">
        <f>750+200+200</f>
        <v>1150</v>
      </c>
      <c r="E93" s="41">
        <f>Displacement!$T$12</f>
        <v>0</v>
      </c>
      <c r="F93" s="41">
        <f>E93</f>
        <v>0</v>
      </c>
      <c r="G93" s="42">
        <f>D93-E93</f>
        <v>1150</v>
      </c>
    </row>
    <row r="94" spans="1:9" x14ac:dyDescent="0.25">
      <c r="A94">
        <v>0</v>
      </c>
      <c r="B94" s="4">
        <f>B93</f>
        <v>2027</v>
      </c>
      <c r="C94" s="5" t="s">
        <v>39</v>
      </c>
      <c r="D94" s="5">
        <v>0</v>
      </c>
      <c r="E94" s="5">
        <v>0</v>
      </c>
      <c r="F94" s="5">
        <v>0</v>
      </c>
      <c r="G94" s="39">
        <f t="shared" ref="G94:G103" si="29">D94-IF(I94="Summer",E94,F94)</f>
        <v>0</v>
      </c>
      <c r="I94" t="str">
        <f t="shared" ref="I94:I103" si="30">IF(ISNUMBER(FIND("SMR",C94)),"Summer","Winter")</f>
        <v>Summer</v>
      </c>
    </row>
    <row r="95" spans="1:9" x14ac:dyDescent="0.25">
      <c r="A95">
        <f t="shared" ref="A95:A103" si="31">A94+1</f>
        <v>1</v>
      </c>
      <c r="B95" s="4">
        <f t="shared" ref="B95:B102" si="32">B94</f>
        <v>2027</v>
      </c>
      <c r="C95" s="5" t="s">
        <v>41</v>
      </c>
      <c r="D95" s="5">
        <v>100</v>
      </c>
      <c r="E95" s="5">
        <v>100</v>
      </c>
      <c r="F95" s="5">
        <v>0</v>
      </c>
      <c r="G95" s="39">
        <f t="shared" si="29"/>
        <v>0</v>
      </c>
      <c r="I95" t="str">
        <f t="shared" si="30"/>
        <v>Summer</v>
      </c>
    </row>
    <row r="96" spans="1:9" x14ac:dyDescent="0.25">
      <c r="A96">
        <f t="shared" si="31"/>
        <v>2</v>
      </c>
      <c r="B96" s="4">
        <f t="shared" si="32"/>
        <v>2027</v>
      </c>
      <c r="C96" s="5" t="s">
        <v>40</v>
      </c>
      <c r="D96" s="5">
        <v>0</v>
      </c>
      <c r="E96" s="5">
        <v>0</v>
      </c>
      <c r="F96" s="5">
        <v>0</v>
      </c>
      <c r="G96" s="39">
        <f t="shared" si="29"/>
        <v>0</v>
      </c>
      <c r="I96" t="str">
        <f t="shared" si="30"/>
        <v>Summer</v>
      </c>
    </row>
    <row r="97" spans="1:9" x14ac:dyDescent="0.25">
      <c r="A97">
        <f t="shared" si="31"/>
        <v>3</v>
      </c>
      <c r="B97" s="4">
        <f t="shared" si="32"/>
        <v>2027</v>
      </c>
      <c r="C97" s="5" t="s">
        <v>44</v>
      </c>
      <c r="D97" s="5">
        <v>0</v>
      </c>
      <c r="E97" s="5">
        <v>0</v>
      </c>
      <c r="F97" s="5">
        <v>0</v>
      </c>
      <c r="G97" s="39">
        <f t="shared" si="29"/>
        <v>0</v>
      </c>
      <c r="I97" t="str">
        <f t="shared" si="30"/>
        <v>Summer</v>
      </c>
    </row>
    <row r="98" spans="1:9" x14ac:dyDescent="0.25">
      <c r="A98">
        <f t="shared" si="31"/>
        <v>4</v>
      </c>
      <c r="B98" s="4">
        <f t="shared" si="32"/>
        <v>2027</v>
      </c>
      <c r="C98" s="5" t="s">
        <v>45</v>
      </c>
      <c r="D98" s="5">
        <v>400</v>
      </c>
      <c r="E98" s="5">
        <v>371.69811320754712</v>
      </c>
      <c r="F98" s="5">
        <v>0</v>
      </c>
      <c r="G98" s="39">
        <f t="shared" si="29"/>
        <v>28.301886792452876</v>
      </c>
      <c r="I98" t="str">
        <f t="shared" si="30"/>
        <v>Summer</v>
      </c>
    </row>
    <row r="99" spans="1:9" x14ac:dyDescent="0.25">
      <c r="A99">
        <f t="shared" si="31"/>
        <v>5</v>
      </c>
      <c r="B99" s="4">
        <f t="shared" si="32"/>
        <v>2027</v>
      </c>
      <c r="C99" s="5" t="s">
        <v>48</v>
      </c>
      <c r="D99" s="5">
        <v>0</v>
      </c>
      <c r="E99" s="5">
        <v>0</v>
      </c>
      <c r="F99" s="5">
        <v>0</v>
      </c>
      <c r="G99" s="39">
        <f t="shared" si="29"/>
        <v>0</v>
      </c>
      <c r="I99" t="str">
        <f t="shared" si="30"/>
        <v>Winter</v>
      </c>
    </row>
    <row r="100" spans="1:9" x14ac:dyDescent="0.25">
      <c r="A100">
        <f t="shared" si="31"/>
        <v>6</v>
      </c>
      <c r="B100" s="4">
        <f t="shared" si="32"/>
        <v>2027</v>
      </c>
      <c r="C100" s="5" t="s">
        <v>46</v>
      </c>
      <c r="D100" s="5">
        <v>0</v>
      </c>
      <c r="E100" s="5">
        <v>0</v>
      </c>
      <c r="F100" s="5">
        <v>0</v>
      </c>
      <c r="G100" s="39">
        <f t="shared" si="29"/>
        <v>0</v>
      </c>
      <c r="H100" s="60"/>
      <c r="I100" t="str">
        <f t="shared" si="30"/>
        <v>Winter</v>
      </c>
    </row>
    <row r="101" spans="1:9" x14ac:dyDescent="0.25">
      <c r="A101">
        <f t="shared" si="31"/>
        <v>7</v>
      </c>
      <c r="B101" s="4">
        <f t="shared" si="32"/>
        <v>2027</v>
      </c>
      <c r="C101" s="5" t="s">
        <v>43</v>
      </c>
      <c r="D101" s="5">
        <v>0</v>
      </c>
      <c r="E101" s="5">
        <v>0</v>
      </c>
      <c r="F101" s="5">
        <v>0</v>
      </c>
      <c r="G101" s="39">
        <f t="shared" si="29"/>
        <v>0</v>
      </c>
      <c r="I101" t="str">
        <f t="shared" si="30"/>
        <v>Winter</v>
      </c>
    </row>
    <row r="102" spans="1:9" x14ac:dyDescent="0.25">
      <c r="A102">
        <f t="shared" si="31"/>
        <v>8</v>
      </c>
      <c r="B102" s="4">
        <f t="shared" si="32"/>
        <v>2027</v>
      </c>
      <c r="C102" s="5" t="s">
        <v>47</v>
      </c>
      <c r="D102" s="5">
        <v>343.4</v>
      </c>
      <c r="E102" s="5">
        <v>0</v>
      </c>
      <c r="F102" s="5">
        <v>323.96226415094338</v>
      </c>
      <c r="G102" s="39">
        <f t="shared" si="29"/>
        <v>19.437735849056594</v>
      </c>
      <c r="I102" t="str">
        <f t="shared" si="30"/>
        <v>Winter</v>
      </c>
    </row>
    <row r="103" spans="1:9" x14ac:dyDescent="0.25">
      <c r="A103">
        <f t="shared" si="31"/>
        <v>9</v>
      </c>
      <c r="B103" s="61">
        <f>B101</f>
        <v>2027</v>
      </c>
      <c r="C103" s="5" t="s">
        <v>42</v>
      </c>
      <c r="D103" s="5">
        <v>0</v>
      </c>
      <c r="E103" s="5">
        <v>0</v>
      </c>
      <c r="F103" s="5">
        <v>0</v>
      </c>
      <c r="G103" s="39">
        <f t="shared" si="29"/>
        <v>0</v>
      </c>
      <c r="I103" t="str">
        <f t="shared" si="30"/>
        <v>Winter</v>
      </c>
    </row>
    <row r="104" spans="1:9" x14ac:dyDescent="0.25">
      <c r="B104" s="52">
        <f>B93+1</f>
        <v>2028</v>
      </c>
      <c r="C104" s="41" t="s">
        <v>26</v>
      </c>
      <c r="D104" s="41">
        <f>750+200+200</f>
        <v>1150</v>
      </c>
      <c r="E104" s="41">
        <f>Displacement!$T$12</f>
        <v>0</v>
      </c>
      <c r="F104" s="41">
        <f>E104</f>
        <v>0</v>
      </c>
      <c r="G104" s="42">
        <f>D104-E104</f>
        <v>1150</v>
      </c>
    </row>
    <row r="105" spans="1:9" x14ac:dyDescent="0.25">
      <c r="A105">
        <v>0</v>
      </c>
      <c r="B105" s="4">
        <f>B104</f>
        <v>2028</v>
      </c>
      <c r="C105" s="5" t="s">
        <v>39</v>
      </c>
      <c r="D105" s="5">
        <v>142.30000000000001</v>
      </c>
      <c r="E105" s="5">
        <v>142.30000000000001</v>
      </c>
      <c r="F105" s="5">
        <v>0</v>
      </c>
      <c r="G105" s="39">
        <f t="shared" ref="G105:G114" si="33">D105-IF(I105="Summer",E105,F105)</f>
        <v>0</v>
      </c>
      <c r="I105" t="str">
        <f t="shared" ref="I105:I114" si="34">IF(ISNUMBER(FIND("SMR",C105)),"Summer","Winter")</f>
        <v>Summer</v>
      </c>
    </row>
    <row r="106" spans="1:9" x14ac:dyDescent="0.25">
      <c r="A106">
        <f t="shared" ref="A106:A114" si="35">A105+1</f>
        <v>1</v>
      </c>
      <c r="B106" s="4">
        <f t="shared" ref="B106:B113" si="36">B105</f>
        <v>2028</v>
      </c>
      <c r="C106" s="5" t="s">
        <v>40</v>
      </c>
      <c r="D106" s="5">
        <v>229.7</v>
      </c>
      <c r="E106" s="5">
        <v>229.7</v>
      </c>
      <c r="F106" s="5">
        <v>0</v>
      </c>
      <c r="G106" s="39">
        <f t="shared" si="33"/>
        <v>0</v>
      </c>
      <c r="I106" t="str">
        <f t="shared" si="34"/>
        <v>Summer</v>
      </c>
    </row>
    <row r="107" spans="1:9" x14ac:dyDescent="0.25">
      <c r="A107">
        <f t="shared" si="35"/>
        <v>2</v>
      </c>
      <c r="B107" s="4">
        <f t="shared" si="36"/>
        <v>2028</v>
      </c>
      <c r="C107" s="5" t="s">
        <v>41</v>
      </c>
      <c r="D107" s="5">
        <v>100</v>
      </c>
      <c r="E107" s="5">
        <v>100</v>
      </c>
      <c r="F107" s="5">
        <v>0</v>
      </c>
      <c r="G107" s="39">
        <f t="shared" si="33"/>
        <v>0</v>
      </c>
      <c r="I107" t="str">
        <f t="shared" si="34"/>
        <v>Summer</v>
      </c>
    </row>
    <row r="108" spans="1:9" x14ac:dyDescent="0.25">
      <c r="A108">
        <f t="shared" si="35"/>
        <v>3</v>
      </c>
      <c r="B108" s="4">
        <f t="shared" si="36"/>
        <v>2028</v>
      </c>
      <c r="C108" s="5" t="s">
        <v>44</v>
      </c>
      <c r="D108" s="5">
        <v>375</v>
      </c>
      <c r="E108" s="5">
        <v>375</v>
      </c>
      <c r="F108" s="5">
        <v>0</v>
      </c>
      <c r="G108" s="39">
        <f t="shared" si="33"/>
        <v>0</v>
      </c>
      <c r="I108" t="str">
        <f t="shared" si="34"/>
        <v>Summer</v>
      </c>
    </row>
    <row r="109" spans="1:9" x14ac:dyDescent="0.25">
      <c r="A109">
        <f t="shared" si="35"/>
        <v>4</v>
      </c>
      <c r="B109" s="4">
        <f t="shared" si="36"/>
        <v>2028</v>
      </c>
      <c r="C109" s="5" t="s">
        <v>45</v>
      </c>
      <c r="D109" s="5">
        <v>400</v>
      </c>
      <c r="E109" s="5">
        <v>75.144076229190546</v>
      </c>
      <c r="F109" s="5">
        <v>0</v>
      </c>
      <c r="G109" s="39">
        <f t="shared" si="33"/>
        <v>324.85592377080945</v>
      </c>
      <c r="I109" t="str">
        <f t="shared" si="34"/>
        <v>Summer</v>
      </c>
    </row>
    <row r="110" spans="1:9" x14ac:dyDescent="0.25">
      <c r="A110">
        <f t="shared" si="35"/>
        <v>5</v>
      </c>
      <c r="B110" s="4">
        <f t="shared" si="36"/>
        <v>2028</v>
      </c>
      <c r="C110" s="5" t="s">
        <v>48</v>
      </c>
      <c r="D110" s="5">
        <v>0</v>
      </c>
      <c r="E110" s="5">
        <v>0</v>
      </c>
      <c r="F110" s="5">
        <v>0</v>
      </c>
      <c r="G110" s="39">
        <f t="shared" si="33"/>
        <v>0</v>
      </c>
      <c r="I110" t="str">
        <f t="shared" si="34"/>
        <v>Winter</v>
      </c>
    </row>
    <row r="111" spans="1:9" x14ac:dyDescent="0.25">
      <c r="A111">
        <f t="shared" si="35"/>
        <v>6</v>
      </c>
      <c r="B111" s="4">
        <f t="shared" si="36"/>
        <v>2028</v>
      </c>
      <c r="C111" s="5" t="s">
        <v>46</v>
      </c>
      <c r="D111" s="5">
        <v>0</v>
      </c>
      <c r="E111" s="5">
        <v>0</v>
      </c>
      <c r="F111" s="5">
        <v>0</v>
      </c>
      <c r="G111" s="39">
        <f t="shared" si="33"/>
        <v>0</v>
      </c>
      <c r="H111" s="60"/>
      <c r="I111" t="str">
        <f t="shared" si="34"/>
        <v>Winter</v>
      </c>
    </row>
    <row r="112" spans="1:9" x14ac:dyDescent="0.25">
      <c r="A112">
        <f t="shared" si="35"/>
        <v>7</v>
      </c>
      <c r="B112" s="4">
        <f t="shared" si="36"/>
        <v>2028</v>
      </c>
      <c r="C112" s="5" t="s">
        <v>43</v>
      </c>
      <c r="D112" s="5">
        <v>0</v>
      </c>
      <c r="E112" s="5">
        <v>0</v>
      </c>
      <c r="F112" s="5">
        <v>0</v>
      </c>
      <c r="G112" s="39">
        <f t="shared" si="33"/>
        <v>0</v>
      </c>
      <c r="I112" t="str">
        <f t="shared" si="34"/>
        <v>Winter</v>
      </c>
    </row>
    <row r="113" spans="1:9" x14ac:dyDescent="0.25">
      <c r="A113">
        <f t="shared" si="35"/>
        <v>8</v>
      </c>
      <c r="B113" s="4">
        <f t="shared" si="36"/>
        <v>2028</v>
      </c>
      <c r="C113" s="5" t="s">
        <v>47</v>
      </c>
      <c r="D113" s="5">
        <v>357.4</v>
      </c>
      <c r="E113" s="5">
        <v>0</v>
      </c>
      <c r="F113" s="5">
        <v>337.16981132075466</v>
      </c>
      <c r="G113" s="39">
        <f t="shared" si="33"/>
        <v>20.230188679245316</v>
      </c>
      <c r="I113" t="str">
        <f t="shared" si="34"/>
        <v>Winter</v>
      </c>
    </row>
    <row r="114" spans="1:9" x14ac:dyDescent="0.25">
      <c r="A114">
        <f t="shared" si="35"/>
        <v>9</v>
      </c>
      <c r="B114" s="61">
        <f>B112</f>
        <v>2028</v>
      </c>
      <c r="C114" s="5" t="s">
        <v>42</v>
      </c>
      <c r="D114" s="5">
        <v>0</v>
      </c>
      <c r="E114" s="5">
        <v>0</v>
      </c>
      <c r="F114" s="5">
        <v>0</v>
      </c>
      <c r="G114" s="39">
        <f t="shared" si="33"/>
        <v>0</v>
      </c>
      <c r="I114" t="str">
        <f t="shared" si="34"/>
        <v>Winter</v>
      </c>
    </row>
    <row r="115" spans="1:9" x14ac:dyDescent="0.25">
      <c r="B115" s="52">
        <f>B104+1</f>
        <v>2029</v>
      </c>
      <c r="C115" s="41" t="s">
        <v>26</v>
      </c>
      <c r="D115" s="41">
        <f>750+200+200</f>
        <v>1150</v>
      </c>
      <c r="E115" s="41">
        <f>Displacement!$T$12</f>
        <v>0</v>
      </c>
      <c r="F115" s="41">
        <f>E115</f>
        <v>0</v>
      </c>
      <c r="G115" s="42">
        <f>D115-E115</f>
        <v>1150</v>
      </c>
    </row>
    <row r="116" spans="1:9" x14ac:dyDescent="0.25">
      <c r="A116">
        <v>0</v>
      </c>
      <c r="B116" s="4">
        <f>B115</f>
        <v>2029</v>
      </c>
      <c r="C116" s="5" t="s">
        <v>39</v>
      </c>
      <c r="D116" s="5">
        <v>300</v>
      </c>
      <c r="E116" s="5">
        <v>300</v>
      </c>
      <c r="F116" s="5">
        <v>0</v>
      </c>
      <c r="G116" s="39">
        <f t="shared" ref="G116:G125" si="37">D116-IF(I116="Summer",E116,F116)</f>
        <v>0</v>
      </c>
      <c r="I116" t="str">
        <f t="shared" ref="I116:I125" si="38">IF(ISNUMBER(FIND("SMR",C116)),"Summer","Winter")</f>
        <v>Summer</v>
      </c>
    </row>
    <row r="117" spans="1:9" x14ac:dyDescent="0.25">
      <c r="A117">
        <f t="shared" ref="A117:A125" si="39">A116+1</f>
        <v>1</v>
      </c>
      <c r="B117" s="4">
        <f t="shared" ref="B117:B124" si="40">B116</f>
        <v>2029</v>
      </c>
      <c r="C117" s="5" t="s">
        <v>40</v>
      </c>
      <c r="D117" s="5">
        <v>400</v>
      </c>
      <c r="E117" s="5">
        <v>400</v>
      </c>
      <c r="F117" s="5">
        <v>0</v>
      </c>
      <c r="G117" s="39">
        <f t="shared" si="37"/>
        <v>0</v>
      </c>
      <c r="I117" t="str">
        <f t="shared" si="38"/>
        <v>Summer</v>
      </c>
    </row>
    <row r="118" spans="1:9" x14ac:dyDescent="0.25">
      <c r="A118">
        <f t="shared" si="39"/>
        <v>2</v>
      </c>
      <c r="B118" s="4">
        <f t="shared" si="40"/>
        <v>2029</v>
      </c>
      <c r="C118" s="5" t="s">
        <v>41</v>
      </c>
      <c r="D118" s="5">
        <v>100</v>
      </c>
      <c r="E118" s="5">
        <v>100</v>
      </c>
      <c r="F118" s="5">
        <v>0</v>
      </c>
      <c r="G118" s="39">
        <f t="shared" si="37"/>
        <v>0</v>
      </c>
      <c r="I118" t="str">
        <f t="shared" si="38"/>
        <v>Summer</v>
      </c>
    </row>
    <row r="119" spans="1:9" x14ac:dyDescent="0.25">
      <c r="A119">
        <f t="shared" si="39"/>
        <v>3</v>
      </c>
      <c r="B119" s="4">
        <f t="shared" si="40"/>
        <v>2029</v>
      </c>
      <c r="C119" s="5" t="s">
        <v>44</v>
      </c>
      <c r="D119" s="5">
        <v>375</v>
      </c>
      <c r="E119" s="5">
        <v>121.26741941903856</v>
      </c>
      <c r="F119" s="5">
        <v>0</v>
      </c>
      <c r="G119" s="39">
        <f t="shared" si="37"/>
        <v>253.73258058096144</v>
      </c>
      <c r="I119" t="str">
        <f t="shared" si="38"/>
        <v>Summer</v>
      </c>
    </row>
    <row r="120" spans="1:9" x14ac:dyDescent="0.25">
      <c r="A120">
        <f t="shared" si="39"/>
        <v>4</v>
      </c>
      <c r="B120" s="4">
        <f t="shared" si="40"/>
        <v>2029</v>
      </c>
      <c r="C120" s="5" t="s">
        <v>45</v>
      </c>
      <c r="D120" s="5">
        <v>400</v>
      </c>
      <c r="E120" s="5">
        <v>0</v>
      </c>
      <c r="F120" s="5">
        <v>0</v>
      </c>
      <c r="G120" s="39">
        <f t="shared" si="37"/>
        <v>400</v>
      </c>
      <c r="I120" t="str">
        <f t="shared" si="38"/>
        <v>Summer</v>
      </c>
    </row>
    <row r="121" spans="1:9" x14ac:dyDescent="0.25">
      <c r="A121">
        <f t="shared" si="39"/>
        <v>5</v>
      </c>
      <c r="B121" s="4">
        <f t="shared" si="40"/>
        <v>2029</v>
      </c>
      <c r="C121" s="5" t="s">
        <v>48</v>
      </c>
      <c r="D121" s="5">
        <v>0</v>
      </c>
      <c r="E121" s="5">
        <v>0</v>
      </c>
      <c r="F121" s="5">
        <v>0</v>
      </c>
      <c r="G121" s="39">
        <f t="shared" si="37"/>
        <v>0</v>
      </c>
      <c r="I121" t="str">
        <f t="shared" si="38"/>
        <v>Winter</v>
      </c>
    </row>
    <row r="122" spans="1:9" x14ac:dyDescent="0.25">
      <c r="A122">
        <f t="shared" si="39"/>
        <v>6</v>
      </c>
      <c r="B122" s="4">
        <f t="shared" si="40"/>
        <v>2029</v>
      </c>
      <c r="C122" s="5" t="s">
        <v>46</v>
      </c>
      <c r="D122" s="5">
        <v>257.89999999999998</v>
      </c>
      <c r="E122" s="5">
        <v>0</v>
      </c>
      <c r="F122" s="5">
        <v>257.89999999999998</v>
      </c>
      <c r="G122" s="39">
        <f t="shared" si="37"/>
        <v>0</v>
      </c>
      <c r="H122" s="60"/>
      <c r="I122" t="str">
        <f t="shared" si="38"/>
        <v>Winter</v>
      </c>
    </row>
    <row r="123" spans="1:9" x14ac:dyDescent="0.25">
      <c r="A123">
        <f t="shared" si="39"/>
        <v>7</v>
      </c>
      <c r="B123" s="4">
        <f t="shared" si="40"/>
        <v>2029</v>
      </c>
      <c r="C123" s="5" t="s">
        <v>43</v>
      </c>
      <c r="D123" s="5">
        <v>0</v>
      </c>
      <c r="E123" s="5">
        <v>0</v>
      </c>
      <c r="F123" s="5">
        <v>0</v>
      </c>
      <c r="G123" s="39">
        <f t="shared" si="37"/>
        <v>0</v>
      </c>
      <c r="I123" t="str">
        <f t="shared" si="38"/>
        <v>Winter</v>
      </c>
    </row>
    <row r="124" spans="1:9" x14ac:dyDescent="0.25">
      <c r="A124">
        <f t="shared" si="39"/>
        <v>8</v>
      </c>
      <c r="B124" s="4">
        <f t="shared" si="40"/>
        <v>2029</v>
      </c>
      <c r="C124" s="5" t="s">
        <v>47</v>
      </c>
      <c r="D124" s="5">
        <v>400</v>
      </c>
      <c r="E124" s="5">
        <v>0</v>
      </c>
      <c r="F124" s="5">
        <v>400</v>
      </c>
      <c r="G124" s="39">
        <f t="shared" si="37"/>
        <v>0</v>
      </c>
      <c r="I124" t="str">
        <f t="shared" si="38"/>
        <v>Winter</v>
      </c>
    </row>
    <row r="125" spans="1:9" x14ac:dyDescent="0.25">
      <c r="A125">
        <f t="shared" si="39"/>
        <v>9</v>
      </c>
      <c r="B125" s="61">
        <f>B123</f>
        <v>2029</v>
      </c>
      <c r="C125" s="5" t="s">
        <v>42</v>
      </c>
      <c r="D125" s="5">
        <v>100</v>
      </c>
      <c r="E125" s="5">
        <v>0</v>
      </c>
      <c r="F125" s="5">
        <v>57.099999999999909</v>
      </c>
      <c r="G125" s="39">
        <f t="shared" si="37"/>
        <v>42.900000000000091</v>
      </c>
      <c r="I125" t="str">
        <f t="shared" si="38"/>
        <v>Winter</v>
      </c>
    </row>
    <row r="126" spans="1:9" x14ac:dyDescent="0.25">
      <c r="B126" s="52">
        <f>B115+1</f>
        <v>2030</v>
      </c>
      <c r="C126" s="41" t="s">
        <v>26</v>
      </c>
      <c r="D126" s="41">
        <f>750+200+200</f>
        <v>1150</v>
      </c>
      <c r="E126" s="41">
        <f>Displacement!$T$12</f>
        <v>0</v>
      </c>
      <c r="F126" s="41">
        <f t="shared" ref="F126:F132" si="41">E126</f>
        <v>0</v>
      </c>
      <c r="G126" s="42">
        <f>D126-E126</f>
        <v>1150</v>
      </c>
    </row>
    <row r="127" spans="1:9" x14ac:dyDescent="0.25">
      <c r="B127" s="7">
        <f>B126</f>
        <v>2030</v>
      </c>
      <c r="C127" s="57" t="s">
        <v>7</v>
      </c>
      <c r="D127" s="43">
        <v>629.58600000000001</v>
      </c>
      <c r="E127" s="43">
        <f>Displacement!$P$21</f>
        <v>339.1038284295629</v>
      </c>
      <c r="F127" s="44">
        <f t="shared" si="41"/>
        <v>339.1038284295629</v>
      </c>
      <c r="G127" s="43">
        <f t="shared" ref="G127:G132" si="42">D127-E127</f>
        <v>290.48217157043712</v>
      </c>
      <c r="I127" t="str">
        <f t="shared" ref="I127:I132" si="43">IF(ISNUMBER(FIND("SMR",C127)),"Summer","Winter")</f>
        <v>Winter</v>
      </c>
    </row>
    <row r="128" spans="1:9" x14ac:dyDescent="0.25">
      <c r="B128" s="7">
        <f>B127</f>
        <v>2030</v>
      </c>
      <c r="C128" s="57" t="s">
        <v>23</v>
      </c>
      <c r="D128" s="43">
        <v>21.262</v>
      </c>
      <c r="E128" s="43">
        <f>Displacement!$S$21</f>
        <v>13.778450864302441</v>
      </c>
      <c r="F128" s="44">
        <f t="shared" si="41"/>
        <v>13.778450864302441</v>
      </c>
      <c r="G128" s="43">
        <f t="shared" si="42"/>
        <v>7.4835491356975599</v>
      </c>
      <c r="I128" t="str">
        <f t="shared" si="43"/>
        <v>Winter</v>
      </c>
    </row>
    <row r="129" spans="1:9" x14ac:dyDescent="0.25">
      <c r="B129" s="7">
        <f>B128</f>
        <v>2030</v>
      </c>
      <c r="C129" s="57" t="s">
        <v>24</v>
      </c>
      <c r="D129" s="43">
        <v>0</v>
      </c>
      <c r="E129" s="43">
        <f>Displacement!$S$21</f>
        <v>13.778450864302441</v>
      </c>
      <c r="F129" s="44">
        <f t="shared" si="41"/>
        <v>13.778450864302441</v>
      </c>
      <c r="G129" s="43">
        <f t="shared" ref="G129" si="44">D129-E129</f>
        <v>-13.778450864302441</v>
      </c>
      <c r="I129" t="str">
        <f t="shared" ref="I129" si="45">IF(ISNUMBER(FIND("SMR",C129)),"Summer","Winter")</f>
        <v>Winter</v>
      </c>
    </row>
    <row r="130" spans="1:9" x14ac:dyDescent="0.25">
      <c r="B130" s="7">
        <f>B128</f>
        <v>2030</v>
      </c>
      <c r="C130" s="57" t="s">
        <v>30</v>
      </c>
      <c r="D130" s="43">
        <v>79.2</v>
      </c>
      <c r="E130" s="43">
        <f>Displacement!$Z$21</f>
        <v>12.5136</v>
      </c>
      <c r="F130" s="44">
        <f t="shared" si="41"/>
        <v>12.5136</v>
      </c>
      <c r="G130" s="43">
        <f t="shared" si="42"/>
        <v>66.686400000000006</v>
      </c>
      <c r="I130" t="str">
        <f t="shared" si="43"/>
        <v>Winter</v>
      </c>
    </row>
    <row r="131" spans="1:9" x14ac:dyDescent="0.25">
      <c r="B131" s="7">
        <f>B130</f>
        <v>2030</v>
      </c>
      <c r="C131" s="57" t="s">
        <v>9</v>
      </c>
      <c r="D131" s="43">
        <v>161</v>
      </c>
      <c r="E131" s="43">
        <f>Displacement!$V$21</f>
        <v>15.899099999999997</v>
      </c>
      <c r="F131" s="44">
        <f t="shared" si="41"/>
        <v>15.899099999999997</v>
      </c>
      <c r="G131" s="43">
        <f t="shared" si="42"/>
        <v>145.1009</v>
      </c>
      <c r="I131" t="str">
        <f t="shared" si="43"/>
        <v>Winter</v>
      </c>
    </row>
    <row r="132" spans="1:9" x14ac:dyDescent="0.25">
      <c r="B132" s="7">
        <f>B128</f>
        <v>2030</v>
      </c>
      <c r="C132" s="57" t="s">
        <v>8</v>
      </c>
      <c r="D132" s="43">
        <v>360.7</v>
      </c>
      <c r="E132" s="43">
        <f>Displacement!$U$21</f>
        <v>0</v>
      </c>
      <c r="F132" s="44">
        <f t="shared" si="41"/>
        <v>0</v>
      </c>
      <c r="G132" s="43">
        <f t="shared" si="42"/>
        <v>360.7</v>
      </c>
      <c r="I132" t="str">
        <f t="shared" si="43"/>
        <v>Winter</v>
      </c>
    </row>
    <row r="133" spans="1:9" x14ac:dyDescent="0.25">
      <c r="A133">
        <v>0</v>
      </c>
      <c r="B133" s="4">
        <f>B126</f>
        <v>2030</v>
      </c>
      <c r="C133" s="5" t="s">
        <v>39</v>
      </c>
      <c r="D133" s="5">
        <v>300</v>
      </c>
      <c r="E133" s="5">
        <v>300</v>
      </c>
      <c r="F133" s="5">
        <v>0</v>
      </c>
      <c r="G133" s="39">
        <f t="shared" ref="G133:G142" si="46">D133-IF(I133="Summer",E133,F133)</f>
        <v>0</v>
      </c>
      <c r="I133" t="str">
        <f t="shared" ref="I133:I142" si="47">IF(ISNUMBER(FIND("SMR",C133)),"Summer","Winter")</f>
        <v>Summer</v>
      </c>
    </row>
    <row r="134" spans="1:9" x14ac:dyDescent="0.25">
      <c r="A134">
        <f t="shared" ref="A134:A142" si="48">A133+1</f>
        <v>1</v>
      </c>
      <c r="B134" s="4">
        <f t="shared" ref="B134:B141" si="49">B133</f>
        <v>2030</v>
      </c>
      <c r="C134" s="5" t="s">
        <v>40</v>
      </c>
      <c r="D134" s="5">
        <v>400</v>
      </c>
      <c r="E134" s="5">
        <v>252.3874960157541</v>
      </c>
      <c r="F134" s="5">
        <v>0</v>
      </c>
      <c r="G134" s="39">
        <f t="shared" si="46"/>
        <v>147.6125039842459</v>
      </c>
      <c r="I134" t="str">
        <f t="shared" si="47"/>
        <v>Summer</v>
      </c>
    </row>
    <row r="135" spans="1:9" x14ac:dyDescent="0.25">
      <c r="A135">
        <f t="shared" si="48"/>
        <v>2</v>
      </c>
      <c r="B135" s="4">
        <f t="shared" si="49"/>
        <v>2030</v>
      </c>
      <c r="C135" s="5" t="s">
        <v>41</v>
      </c>
      <c r="D135" s="5">
        <v>100</v>
      </c>
      <c r="E135" s="5">
        <v>0</v>
      </c>
      <c r="F135" s="5">
        <v>0</v>
      </c>
      <c r="G135" s="39">
        <f t="shared" si="46"/>
        <v>100</v>
      </c>
      <c r="I135" t="str">
        <f t="shared" si="47"/>
        <v>Summer</v>
      </c>
    </row>
    <row r="136" spans="1:9" x14ac:dyDescent="0.25">
      <c r="A136">
        <f t="shared" si="48"/>
        <v>3</v>
      </c>
      <c r="B136" s="4">
        <f t="shared" si="49"/>
        <v>2030</v>
      </c>
      <c r="C136" s="5" t="s">
        <v>44</v>
      </c>
      <c r="D136" s="5">
        <v>375</v>
      </c>
      <c r="E136" s="5">
        <v>0</v>
      </c>
      <c r="F136" s="5">
        <v>0</v>
      </c>
      <c r="G136" s="39">
        <f t="shared" si="46"/>
        <v>375</v>
      </c>
      <c r="I136" t="str">
        <f t="shared" si="47"/>
        <v>Summer</v>
      </c>
    </row>
    <row r="137" spans="1:9" x14ac:dyDescent="0.25">
      <c r="A137">
        <f t="shared" si="48"/>
        <v>4</v>
      </c>
      <c r="B137" s="4">
        <f t="shared" si="49"/>
        <v>2030</v>
      </c>
      <c r="C137" s="5" t="s">
        <v>45</v>
      </c>
      <c r="D137" s="5">
        <v>400</v>
      </c>
      <c r="E137" s="5">
        <v>0</v>
      </c>
      <c r="F137" s="5">
        <v>0</v>
      </c>
      <c r="G137" s="39">
        <f t="shared" si="46"/>
        <v>400</v>
      </c>
      <c r="I137" t="str">
        <f t="shared" si="47"/>
        <v>Summer</v>
      </c>
    </row>
    <row r="138" spans="1:9" x14ac:dyDescent="0.25">
      <c r="A138">
        <f t="shared" si="48"/>
        <v>5</v>
      </c>
      <c r="B138" s="4">
        <f t="shared" si="49"/>
        <v>2030</v>
      </c>
      <c r="C138" s="5" t="s">
        <v>48</v>
      </c>
      <c r="D138" s="5">
        <v>0</v>
      </c>
      <c r="E138" s="5">
        <v>0</v>
      </c>
      <c r="F138" s="5">
        <v>0</v>
      </c>
      <c r="G138" s="39">
        <f t="shared" si="46"/>
        <v>0</v>
      </c>
      <c r="I138" t="str">
        <f t="shared" si="47"/>
        <v>Winter</v>
      </c>
    </row>
    <row r="139" spans="1:9" x14ac:dyDescent="0.25">
      <c r="A139">
        <f t="shared" si="48"/>
        <v>6</v>
      </c>
      <c r="B139" s="4">
        <f t="shared" si="49"/>
        <v>2030</v>
      </c>
      <c r="C139" s="5" t="s">
        <v>46</v>
      </c>
      <c r="D139" s="5">
        <v>293.60000000000002</v>
      </c>
      <c r="E139" s="5">
        <v>0</v>
      </c>
      <c r="F139" s="5">
        <v>293.60000000000002</v>
      </c>
      <c r="G139" s="39">
        <f t="shared" si="46"/>
        <v>0</v>
      </c>
      <c r="H139" s="60"/>
      <c r="I139" t="str">
        <f t="shared" si="47"/>
        <v>Winter</v>
      </c>
    </row>
    <row r="140" spans="1:9" x14ac:dyDescent="0.25">
      <c r="A140">
        <f t="shared" si="48"/>
        <v>7</v>
      </c>
      <c r="B140" s="4">
        <f t="shared" si="49"/>
        <v>2030</v>
      </c>
      <c r="C140" s="5" t="s">
        <v>43</v>
      </c>
      <c r="D140" s="5">
        <v>0</v>
      </c>
      <c r="E140" s="5">
        <v>0</v>
      </c>
      <c r="F140" s="5">
        <v>0</v>
      </c>
      <c r="G140" s="39">
        <f t="shared" si="46"/>
        <v>0</v>
      </c>
      <c r="I140" t="str">
        <f t="shared" si="47"/>
        <v>Winter</v>
      </c>
    </row>
    <row r="141" spans="1:9" x14ac:dyDescent="0.25">
      <c r="A141">
        <f t="shared" si="48"/>
        <v>8</v>
      </c>
      <c r="B141" s="4">
        <f t="shared" si="49"/>
        <v>2030</v>
      </c>
      <c r="C141" s="5" t="s">
        <v>47</v>
      </c>
      <c r="D141" s="5">
        <v>400</v>
      </c>
      <c r="E141" s="5">
        <v>0</v>
      </c>
      <c r="F141" s="5">
        <v>258.78749601575407</v>
      </c>
      <c r="G141" s="39">
        <f t="shared" si="46"/>
        <v>141.21250398424593</v>
      </c>
      <c r="I141" t="str">
        <f t="shared" si="47"/>
        <v>Winter</v>
      </c>
    </row>
    <row r="142" spans="1:9" x14ac:dyDescent="0.25">
      <c r="A142">
        <f t="shared" si="48"/>
        <v>9</v>
      </c>
      <c r="B142" s="61">
        <f>B140</f>
        <v>2030</v>
      </c>
      <c r="C142" s="5" t="s">
        <v>42</v>
      </c>
      <c r="D142" s="5">
        <v>100</v>
      </c>
      <c r="E142" s="5">
        <v>0</v>
      </c>
      <c r="F142" s="5">
        <v>0</v>
      </c>
      <c r="G142" s="39">
        <f t="shared" si="46"/>
        <v>100</v>
      </c>
      <c r="I142" t="str">
        <f t="shared" si="47"/>
        <v>Winter</v>
      </c>
    </row>
    <row r="143" spans="1:9" x14ac:dyDescent="0.25">
      <c r="B143" s="52">
        <f>B132+1</f>
        <v>2031</v>
      </c>
      <c r="C143" s="41" t="s">
        <v>26</v>
      </c>
      <c r="D143" s="41">
        <f>750+200+200</f>
        <v>1150</v>
      </c>
      <c r="E143" s="41">
        <f>Displacement!$T$12</f>
        <v>0</v>
      </c>
      <c r="F143" s="41">
        <f t="shared" ref="F143:F149" si="50">E143</f>
        <v>0</v>
      </c>
      <c r="G143" s="42">
        <f>D143-E143</f>
        <v>1150</v>
      </c>
    </row>
    <row r="144" spans="1:9" x14ac:dyDescent="0.25">
      <c r="B144" s="7">
        <f>B143</f>
        <v>2031</v>
      </c>
      <c r="C144" s="57" t="s">
        <v>7</v>
      </c>
      <c r="D144" s="43">
        <v>629.58600000000001</v>
      </c>
      <c r="E144" s="43">
        <f>Displacement!$P$21</f>
        <v>339.1038284295629</v>
      </c>
      <c r="F144" s="44">
        <f t="shared" si="50"/>
        <v>339.1038284295629</v>
      </c>
      <c r="G144" s="43">
        <f t="shared" ref="G144:G149" si="51">D144-E144</f>
        <v>290.48217157043712</v>
      </c>
      <c r="I144" t="str">
        <f t="shared" ref="I144:I159" si="52">IF(ISNUMBER(FIND("SMR",C144)),"Summer","Winter")</f>
        <v>Winter</v>
      </c>
    </row>
    <row r="145" spans="1:9" x14ac:dyDescent="0.25">
      <c r="B145" s="7">
        <f>B144</f>
        <v>2031</v>
      </c>
      <c r="C145" s="57" t="s">
        <v>23</v>
      </c>
      <c r="D145" s="43">
        <v>115.871</v>
      </c>
      <c r="E145" s="43">
        <f>Displacement!$S$21</f>
        <v>13.778450864302441</v>
      </c>
      <c r="F145" s="44">
        <f t="shared" si="50"/>
        <v>13.778450864302441</v>
      </c>
      <c r="G145" s="43">
        <f t="shared" si="51"/>
        <v>102.09254913569755</v>
      </c>
      <c r="I145" t="str">
        <f t="shared" si="52"/>
        <v>Winter</v>
      </c>
    </row>
    <row r="146" spans="1:9" x14ac:dyDescent="0.25">
      <c r="B146" s="7">
        <f>B145</f>
        <v>2031</v>
      </c>
      <c r="C146" s="57" t="s">
        <v>24</v>
      </c>
      <c r="D146" s="43">
        <v>0</v>
      </c>
      <c r="E146" s="43">
        <f>Displacement!$S$21</f>
        <v>13.778450864302441</v>
      </c>
      <c r="F146" s="44">
        <f t="shared" si="50"/>
        <v>13.778450864302441</v>
      </c>
      <c r="G146" s="43">
        <f t="shared" si="51"/>
        <v>-13.778450864302441</v>
      </c>
      <c r="I146" t="str">
        <f t="shared" si="52"/>
        <v>Winter</v>
      </c>
    </row>
    <row r="147" spans="1:9" x14ac:dyDescent="0.25">
      <c r="B147" s="7">
        <f>B145</f>
        <v>2031</v>
      </c>
      <c r="C147" s="57" t="s">
        <v>30</v>
      </c>
      <c r="D147" s="43">
        <v>79.2</v>
      </c>
      <c r="E147" s="43">
        <f>Displacement!$Z$21</f>
        <v>12.5136</v>
      </c>
      <c r="F147" s="44">
        <f t="shared" si="50"/>
        <v>12.5136</v>
      </c>
      <c r="G147" s="43">
        <f t="shared" si="51"/>
        <v>66.686400000000006</v>
      </c>
      <c r="I147" t="str">
        <f t="shared" si="52"/>
        <v>Winter</v>
      </c>
    </row>
    <row r="148" spans="1:9" x14ac:dyDescent="0.25">
      <c r="B148" s="7">
        <f>B147</f>
        <v>2031</v>
      </c>
      <c r="C148" s="57" t="s">
        <v>9</v>
      </c>
      <c r="D148" s="43">
        <v>161</v>
      </c>
      <c r="E148" s="43">
        <f>Displacement!$V$21</f>
        <v>15.899099999999997</v>
      </c>
      <c r="F148" s="44">
        <f t="shared" si="50"/>
        <v>15.899099999999997</v>
      </c>
      <c r="G148" s="43">
        <f t="shared" si="51"/>
        <v>145.1009</v>
      </c>
      <c r="I148" t="str">
        <f t="shared" si="52"/>
        <v>Winter</v>
      </c>
    </row>
    <row r="149" spans="1:9" x14ac:dyDescent="0.25">
      <c r="B149" s="7">
        <f>B145</f>
        <v>2031</v>
      </c>
      <c r="C149" s="57" t="s">
        <v>8</v>
      </c>
      <c r="D149" s="43">
        <v>360.7</v>
      </c>
      <c r="E149" s="43">
        <f>Displacement!$U$21</f>
        <v>0</v>
      </c>
      <c r="F149" s="44">
        <f t="shared" si="50"/>
        <v>0</v>
      </c>
      <c r="G149" s="43">
        <f t="shared" si="51"/>
        <v>360.7</v>
      </c>
      <c r="I149" t="str">
        <f t="shared" si="52"/>
        <v>Winter</v>
      </c>
    </row>
    <row r="150" spans="1:9" x14ac:dyDescent="0.25">
      <c r="A150">
        <v>0</v>
      </c>
      <c r="B150" s="4">
        <f>B143</f>
        <v>2031</v>
      </c>
      <c r="C150" s="5" t="s">
        <v>39</v>
      </c>
      <c r="D150" s="5">
        <v>300</v>
      </c>
      <c r="E150" s="5">
        <v>300</v>
      </c>
      <c r="F150" s="5">
        <v>0</v>
      </c>
      <c r="G150" s="39">
        <f t="shared" ref="G150:G159" si="53">D150-IF(I150="Summer",E150,F150)</f>
        <v>0</v>
      </c>
      <c r="I150" t="str">
        <f t="shared" si="52"/>
        <v>Summer</v>
      </c>
    </row>
    <row r="151" spans="1:9" x14ac:dyDescent="0.25">
      <c r="A151">
        <f t="shared" ref="A151:A159" si="54">A150+1</f>
        <v>1</v>
      </c>
      <c r="B151" s="4">
        <f t="shared" ref="B151:B158" si="55">B150</f>
        <v>2031</v>
      </c>
      <c r="C151" s="5" t="s">
        <v>40</v>
      </c>
      <c r="D151" s="5">
        <v>400</v>
      </c>
      <c r="E151" s="5">
        <v>192.41497841573471</v>
      </c>
      <c r="F151" s="5">
        <v>0</v>
      </c>
      <c r="G151" s="39">
        <f t="shared" si="53"/>
        <v>207.58502158426529</v>
      </c>
      <c r="I151" t="str">
        <f t="shared" si="52"/>
        <v>Summer</v>
      </c>
    </row>
    <row r="152" spans="1:9" x14ac:dyDescent="0.25">
      <c r="A152">
        <f t="shared" si="54"/>
        <v>2</v>
      </c>
      <c r="B152" s="4">
        <f t="shared" si="55"/>
        <v>2031</v>
      </c>
      <c r="C152" s="5" t="s">
        <v>41</v>
      </c>
      <c r="D152" s="5">
        <v>100</v>
      </c>
      <c r="E152" s="5">
        <v>0</v>
      </c>
      <c r="F152" s="5">
        <v>0</v>
      </c>
      <c r="G152" s="39">
        <f t="shared" si="53"/>
        <v>100</v>
      </c>
      <c r="I152" t="str">
        <f t="shared" si="52"/>
        <v>Summer</v>
      </c>
    </row>
    <row r="153" spans="1:9" x14ac:dyDescent="0.25">
      <c r="A153">
        <f t="shared" si="54"/>
        <v>3</v>
      </c>
      <c r="B153" s="4">
        <f t="shared" si="55"/>
        <v>2031</v>
      </c>
      <c r="C153" s="5" t="s">
        <v>44</v>
      </c>
      <c r="D153" s="5">
        <v>375</v>
      </c>
      <c r="E153" s="5">
        <v>0</v>
      </c>
      <c r="F153" s="5">
        <v>0</v>
      </c>
      <c r="G153" s="39">
        <f t="shared" si="53"/>
        <v>375</v>
      </c>
      <c r="I153" t="str">
        <f t="shared" si="52"/>
        <v>Summer</v>
      </c>
    </row>
    <row r="154" spans="1:9" x14ac:dyDescent="0.25">
      <c r="A154">
        <f t="shared" si="54"/>
        <v>4</v>
      </c>
      <c r="B154" s="4">
        <f t="shared" si="55"/>
        <v>2031</v>
      </c>
      <c r="C154" s="5" t="s">
        <v>45</v>
      </c>
      <c r="D154" s="5">
        <v>400</v>
      </c>
      <c r="E154" s="5">
        <v>0</v>
      </c>
      <c r="F154" s="5">
        <v>0</v>
      </c>
      <c r="G154" s="39">
        <f t="shared" si="53"/>
        <v>400</v>
      </c>
      <c r="I154" t="str">
        <f t="shared" si="52"/>
        <v>Summer</v>
      </c>
    </row>
    <row r="155" spans="1:9" x14ac:dyDescent="0.25">
      <c r="A155">
        <f t="shared" si="54"/>
        <v>5</v>
      </c>
      <c r="B155" s="4">
        <f t="shared" si="55"/>
        <v>2031</v>
      </c>
      <c r="C155" s="5" t="s">
        <v>48</v>
      </c>
      <c r="D155" s="5">
        <v>0</v>
      </c>
      <c r="E155" s="5">
        <v>0</v>
      </c>
      <c r="F155" s="5">
        <v>0</v>
      </c>
      <c r="G155" s="39">
        <f t="shared" si="53"/>
        <v>0</v>
      </c>
      <c r="I155" t="str">
        <f t="shared" si="52"/>
        <v>Winter</v>
      </c>
    </row>
    <row r="156" spans="1:9" x14ac:dyDescent="0.25">
      <c r="A156">
        <f t="shared" si="54"/>
        <v>6</v>
      </c>
      <c r="B156" s="4">
        <f t="shared" si="55"/>
        <v>2031</v>
      </c>
      <c r="C156" s="5" t="s">
        <v>46</v>
      </c>
      <c r="D156" s="5">
        <v>309.39999999999998</v>
      </c>
      <c r="E156" s="5">
        <v>0</v>
      </c>
      <c r="F156" s="5">
        <v>309.39999999999998</v>
      </c>
      <c r="G156" s="39">
        <f t="shared" si="53"/>
        <v>0</v>
      </c>
      <c r="H156" s="60"/>
      <c r="I156" t="str">
        <f t="shared" si="52"/>
        <v>Winter</v>
      </c>
    </row>
    <row r="157" spans="1:9" x14ac:dyDescent="0.25">
      <c r="A157">
        <f t="shared" si="54"/>
        <v>7</v>
      </c>
      <c r="B157" s="4">
        <f t="shared" si="55"/>
        <v>2031</v>
      </c>
      <c r="C157" s="5" t="s">
        <v>43</v>
      </c>
      <c r="D157" s="5">
        <v>0</v>
      </c>
      <c r="E157" s="5">
        <v>0</v>
      </c>
      <c r="F157" s="5">
        <v>0</v>
      </c>
      <c r="G157" s="39">
        <f t="shared" si="53"/>
        <v>0</v>
      </c>
      <c r="I157" t="str">
        <f t="shared" si="52"/>
        <v>Winter</v>
      </c>
    </row>
    <row r="158" spans="1:9" x14ac:dyDescent="0.25">
      <c r="A158">
        <f t="shared" si="54"/>
        <v>8</v>
      </c>
      <c r="B158" s="4">
        <f t="shared" si="55"/>
        <v>2031</v>
      </c>
      <c r="C158" s="5" t="s">
        <v>47</v>
      </c>
      <c r="D158" s="5">
        <v>400</v>
      </c>
      <c r="E158" s="5">
        <v>0</v>
      </c>
      <c r="F158" s="5">
        <v>183.01497841573473</v>
      </c>
      <c r="G158" s="39">
        <f t="shared" si="53"/>
        <v>216.98502158426527</v>
      </c>
      <c r="I158" t="str">
        <f t="shared" si="52"/>
        <v>Winter</v>
      </c>
    </row>
    <row r="159" spans="1:9" x14ac:dyDescent="0.25">
      <c r="A159">
        <f t="shared" si="54"/>
        <v>9</v>
      </c>
      <c r="B159" s="61">
        <f>B157</f>
        <v>2031</v>
      </c>
      <c r="C159" s="5" t="s">
        <v>42</v>
      </c>
      <c r="D159" s="5">
        <v>100</v>
      </c>
      <c r="E159" s="5">
        <v>0</v>
      </c>
      <c r="F159" s="5">
        <v>0</v>
      </c>
      <c r="G159" s="39">
        <f t="shared" si="53"/>
        <v>100</v>
      </c>
      <c r="I159" t="str">
        <f t="shared" si="52"/>
        <v>Winter</v>
      </c>
    </row>
    <row r="160" spans="1:9" x14ac:dyDescent="0.25">
      <c r="B160" s="52">
        <f>B149+1</f>
        <v>2032</v>
      </c>
      <c r="C160" s="41" t="s">
        <v>26</v>
      </c>
      <c r="D160" s="41">
        <f>750+200+200</f>
        <v>1150</v>
      </c>
      <c r="E160" s="41">
        <f>Displacement!$T$12</f>
        <v>0</v>
      </c>
      <c r="F160" s="41">
        <f t="shared" ref="F160:F166" si="56">E160</f>
        <v>0</v>
      </c>
      <c r="G160" s="42">
        <f>D160-E160</f>
        <v>1150</v>
      </c>
    </row>
    <row r="161" spans="1:9" x14ac:dyDescent="0.25">
      <c r="B161" s="7">
        <f>B160</f>
        <v>2032</v>
      </c>
      <c r="C161" s="57" t="s">
        <v>7</v>
      </c>
      <c r="D161" s="43">
        <v>641.62300000000005</v>
      </c>
      <c r="E161" s="43">
        <f>Displacement!$P$21</f>
        <v>339.1038284295629</v>
      </c>
      <c r="F161" s="44">
        <f t="shared" si="56"/>
        <v>339.1038284295629</v>
      </c>
      <c r="G161" s="43">
        <f t="shared" ref="G161:G166" si="57">D161-E161</f>
        <v>302.51917157043715</v>
      </c>
      <c r="I161" t="str">
        <f t="shared" ref="I161:I176" si="58">IF(ISNUMBER(FIND("SMR",C161)),"Summer","Winter")</f>
        <v>Winter</v>
      </c>
    </row>
    <row r="162" spans="1:9" x14ac:dyDescent="0.25">
      <c r="B162" s="7">
        <f>B161</f>
        <v>2032</v>
      </c>
      <c r="C162" s="57" t="s">
        <v>23</v>
      </c>
      <c r="D162" s="43">
        <v>236.12899999999999</v>
      </c>
      <c r="E162" s="43">
        <f>Displacement!$S$21</f>
        <v>13.778450864302441</v>
      </c>
      <c r="F162" s="44">
        <f t="shared" si="56"/>
        <v>13.778450864302441</v>
      </c>
      <c r="G162" s="43">
        <f t="shared" si="57"/>
        <v>222.35054913569755</v>
      </c>
      <c r="I162" t="str">
        <f t="shared" si="58"/>
        <v>Winter</v>
      </c>
    </row>
    <row r="163" spans="1:9" x14ac:dyDescent="0.25">
      <c r="B163" s="7">
        <f>B162</f>
        <v>2032</v>
      </c>
      <c r="C163" s="57" t="s">
        <v>24</v>
      </c>
      <c r="D163" s="43">
        <v>0</v>
      </c>
      <c r="E163" s="43">
        <f>Displacement!$S$21</f>
        <v>13.778450864302441</v>
      </c>
      <c r="F163" s="44">
        <f t="shared" si="56"/>
        <v>13.778450864302441</v>
      </c>
      <c r="G163" s="43">
        <f t="shared" si="57"/>
        <v>-13.778450864302441</v>
      </c>
      <c r="I163" t="str">
        <f t="shared" si="58"/>
        <v>Winter</v>
      </c>
    </row>
    <row r="164" spans="1:9" x14ac:dyDescent="0.25">
      <c r="B164" s="7">
        <f>B162</f>
        <v>2032</v>
      </c>
      <c r="C164" s="57" t="s">
        <v>30</v>
      </c>
      <c r="D164" s="43">
        <v>79.2</v>
      </c>
      <c r="E164" s="43">
        <f>Displacement!$Z$21</f>
        <v>12.5136</v>
      </c>
      <c r="F164" s="44">
        <f t="shared" si="56"/>
        <v>12.5136</v>
      </c>
      <c r="G164" s="43">
        <f t="shared" si="57"/>
        <v>66.686400000000006</v>
      </c>
      <c r="I164" t="str">
        <f t="shared" si="58"/>
        <v>Winter</v>
      </c>
    </row>
    <row r="165" spans="1:9" x14ac:dyDescent="0.25">
      <c r="B165" s="7">
        <f>B164</f>
        <v>2032</v>
      </c>
      <c r="C165" s="57" t="s">
        <v>9</v>
      </c>
      <c r="D165" s="43">
        <v>161</v>
      </c>
      <c r="E165" s="43">
        <f>Displacement!$V$21</f>
        <v>15.899099999999997</v>
      </c>
      <c r="F165" s="44">
        <f t="shared" si="56"/>
        <v>15.899099999999997</v>
      </c>
      <c r="G165" s="43">
        <f t="shared" si="57"/>
        <v>145.1009</v>
      </c>
      <c r="I165" t="str">
        <f t="shared" si="58"/>
        <v>Winter</v>
      </c>
    </row>
    <row r="166" spans="1:9" x14ac:dyDescent="0.25">
      <c r="B166" s="7">
        <f>B162</f>
        <v>2032</v>
      </c>
      <c r="C166" s="57" t="s">
        <v>8</v>
      </c>
      <c r="D166" s="43">
        <v>360.7</v>
      </c>
      <c r="E166" s="43">
        <f>Displacement!$U$21</f>
        <v>0</v>
      </c>
      <c r="F166" s="44">
        <f t="shared" si="56"/>
        <v>0</v>
      </c>
      <c r="G166" s="43">
        <f t="shared" si="57"/>
        <v>360.7</v>
      </c>
      <c r="I166" t="str">
        <f t="shared" si="58"/>
        <v>Winter</v>
      </c>
    </row>
    <row r="167" spans="1:9" x14ac:dyDescent="0.25">
      <c r="A167">
        <v>0</v>
      </c>
      <c r="B167" s="4">
        <f>B160</f>
        <v>2032</v>
      </c>
      <c r="C167" s="5" t="s">
        <v>39</v>
      </c>
      <c r="D167" s="5">
        <v>300</v>
      </c>
      <c r="E167" s="5">
        <v>300</v>
      </c>
      <c r="F167" s="5">
        <v>0</v>
      </c>
      <c r="G167" s="39">
        <f t="shared" ref="G167:G176" si="59">D167-IF(I167="Summer",E167,F167)</f>
        <v>0</v>
      </c>
      <c r="I167" t="str">
        <f t="shared" si="58"/>
        <v>Summer</v>
      </c>
    </row>
    <row r="168" spans="1:9" x14ac:dyDescent="0.25">
      <c r="A168">
        <f t="shared" ref="A168:A176" si="60">A167+1</f>
        <v>1</v>
      </c>
      <c r="B168" s="4">
        <f t="shared" ref="B168:B175" si="61">B167</f>
        <v>2032</v>
      </c>
      <c r="C168" s="5" t="s">
        <v>40</v>
      </c>
      <c r="D168" s="5">
        <v>400</v>
      </c>
      <c r="E168" s="5">
        <v>110.94486045591646</v>
      </c>
      <c r="F168" s="5">
        <v>0</v>
      </c>
      <c r="G168" s="39">
        <f t="shared" si="59"/>
        <v>289.05513954408354</v>
      </c>
      <c r="I168" t="str">
        <f t="shared" si="58"/>
        <v>Summer</v>
      </c>
    </row>
    <row r="169" spans="1:9" x14ac:dyDescent="0.25">
      <c r="A169">
        <f t="shared" si="60"/>
        <v>2</v>
      </c>
      <c r="B169" s="4">
        <f t="shared" si="61"/>
        <v>2032</v>
      </c>
      <c r="C169" s="5" t="s">
        <v>41</v>
      </c>
      <c r="D169" s="5">
        <v>100</v>
      </c>
      <c r="E169" s="5">
        <v>0</v>
      </c>
      <c r="F169" s="5">
        <v>0</v>
      </c>
      <c r="G169" s="39">
        <f t="shared" si="59"/>
        <v>100</v>
      </c>
      <c r="I169" t="str">
        <f t="shared" si="58"/>
        <v>Summer</v>
      </c>
    </row>
    <row r="170" spans="1:9" x14ac:dyDescent="0.25">
      <c r="A170">
        <f t="shared" si="60"/>
        <v>3</v>
      </c>
      <c r="B170" s="4">
        <f t="shared" si="61"/>
        <v>2032</v>
      </c>
      <c r="C170" s="5" t="s">
        <v>44</v>
      </c>
      <c r="D170" s="5">
        <v>375</v>
      </c>
      <c r="E170" s="5">
        <v>0</v>
      </c>
      <c r="F170" s="5">
        <v>0</v>
      </c>
      <c r="G170" s="39">
        <f t="shared" si="59"/>
        <v>375</v>
      </c>
      <c r="I170" t="str">
        <f t="shared" si="58"/>
        <v>Summer</v>
      </c>
    </row>
    <row r="171" spans="1:9" x14ac:dyDescent="0.25">
      <c r="A171">
        <f t="shared" si="60"/>
        <v>4</v>
      </c>
      <c r="B171" s="4">
        <f t="shared" si="61"/>
        <v>2032</v>
      </c>
      <c r="C171" s="5" t="s">
        <v>45</v>
      </c>
      <c r="D171" s="5">
        <v>400</v>
      </c>
      <c r="E171" s="5">
        <v>0</v>
      </c>
      <c r="F171" s="5">
        <v>0</v>
      </c>
      <c r="G171" s="39">
        <f t="shared" si="59"/>
        <v>400</v>
      </c>
      <c r="I171" t="str">
        <f t="shared" si="58"/>
        <v>Summer</v>
      </c>
    </row>
    <row r="172" spans="1:9" x14ac:dyDescent="0.25">
      <c r="A172">
        <f t="shared" si="60"/>
        <v>5</v>
      </c>
      <c r="B172" s="4">
        <f t="shared" si="61"/>
        <v>2032</v>
      </c>
      <c r="C172" s="5" t="s">
        <v>48</v>
      </c>
      <c r="D172" s="5">
        <v>0</v>
      </c>
      <c r="E172" s="5">
        <v>0</v>
      </c>
      <c r="F172" s="5">
        <v>0</v>
      </c>
      <c r="G172" s="39">
        <f t="shared" si="59"/>
        <v>0</v>
      </c>
      <c r="I172" t="str">
        <f t="shared" si="58"/>
        <v>Winter</v>
      </c>
    </row>
    <row r="173" spans="1:9" x14ac:dyDescent="0.25">
      <c r="A173">
        <f t="shared" si="60"/>
        <v>6</v>
      </c>
      <c r="B173" s="4">
        <f t="shared" si="61"/>
        <v>2032</v>
      </c>
      <c r="C173" s="5" t="s">
        <v>46</v>
      </c>
      <c r="D173" s="5">
        <v>276.39999999999998</v>
      </c>
      <c r="E173" s="5">
        <v>0</v>
      </c>
      <c r="F173" s="5">
        <v>276.39999999999998</v>
      </c>
      <c r="G173" s="39">
        <f t="shared" si="59"/>
        <v>0</v>
      </c>
      <c r="H173" s="60"/>
      <c r="I173" t="str">
        <f t="shared" si="58"/>
        <v>Winter</v>
      </c>
    </row>
    <row r="174" spans="1:9" x14ac:dyDescent="0.25">
      <c r="A174">
        <f t="shared" si="60"/>
        <v>7</v>
      </c>
      <c r="B174" s="4">
        <f t="shared" si="61"/>
        <v>2032</v>
      </c>
      <c r="C174" s="5" t="s">
        <v>43</v>
      </c>
      <c r="D174" s="5">
        <v>0</v>
      </c>
      <c r="E174" s="5">
        <v>0</v>
      </c>
      <c r="F174" s="5">
        <v>0</v>
      </c>
      <c r="G174" s="39">
        <f t="shared" si="59"/>
        <v>0</v>
      </c>
      <c r="I174" t="str">
        <f t="shared" si="58"/>
        <v>Winter</v>
      </c>
    </row>
    <row r="175" spans="1:9" x14ac:dyDescent="0.25">
      <c r="A175">
        <f t="shared" si="60"/>
        <v>8</v>
      </c>
      <c r="B175" s="4">
        <f t="shared" si="61"/>
        <v>2032</v>
      </c>
      <c r="C175" s="5" t="s">
        <v>47</v>
      </c>
      <c r="D175" s="5">
        <v>400</v>
      </c>
      <c r="E175" s="5">
        <v>0</v>
      </c>
      <c r="F175" s="5">
        <v>134.54486045591648</v>
      </c>
      <c r="G175" s="39">
        <f t="shared" si="59"/>
        <v>265.45513954408352</v>
      </c>
      <c r="I175" t="str">
        <f t="shared" si="58"/>
        <v>Winter</v>
      </c>
    </row>
    <row r="176" spans="1:9" x14ac:dyDescent="0.25">
      <c r="A176">
        <f t="shared" si="60"/>
        <v>9</v>
      </c>
      <c r="B176" s="61">
        <f>B174</f>
        <v>2032</v>
      </c>
      <c r="C176" s="5" t="s">
        <v>42</v>
      </c>
      <c r="D176" s="5">
        <v>100</v>
      </c>
      <c r="E176" s="5">
        <v>0</v>
      </c>
      <c r="F176" s="5">
        <v>0</v>
      </c>
      <c r="G176" s="39">
        <f t="shared" si="59"/>
        <v>100</v>
      </c>
      <c r="I176" t="str">
        <f t="shared" si="58"/>
        <v>Winter</v>
      </c>
    </row>
    <row r="177" spans="1:9" x14ac:dyDescent="0.25">
      <c r="B177" s="52">
        <f>B166+1</f>
        <v>2033</v>
      </c>
      <c r="C177" s="41" t="s">
        <v>26</v>
      </c>
      <c r="D177" s="41">
        <f>750+200+200</f>
        <v>1150</v>
      </c>
      <c r="E177" s="41">
        <f>Displacement!$T$12</f>
        <v>0</v>
      </c>
      <c r="F177" s="41">
        <f t="shared" ref="F177:F183" si="62">E177</f>
        <v>0</v>
      </c>
      <c r="G177" s="42">
        <f>D177-E177</f>
        <v>1150</v>
      </c>
    </row>
    <row r="178" spans="1:9" x14ac:dyDescent="0.25">
      <c r="B178" s="7">
        <f>B177</f>
        <v>2033</v>
      </c>
      <c r="C178" s="57" t="s">
        <v>7</v>
      </c>
      <c r="D178" s="43">
        <v>649.99600000000009</v>
      </c>
      <c r="E178" s="43">
        <f>Displacement!$P$21</f>
        <v>339.1038284295629</v>
      </c>
      <c r="F178" s="44">
        <f t="shared" si="62"/>
        <v>339.1038284295629</v>
      </c>
      <c r="G178" s="43">
        <f t="shared" ref="G178:G182" si="63">D178-E178</f>
        <v>310.8921715704372</v>
      </c>
      <c r="I178" t="str">
        <f t="shared" ref="I178:I193" si="64">IF(ISNUMBER(FIND("SMR",C178)),"Summer","Winter")</f>
        <v>Winter</v>
      </c>
    </row>
    <row r="179" spans="1:9" x14ac:dyDescent="0.25">
      <c r="B179" s="7">
        <f>B178</f>
        <v>2033</v>
      </c>
      <c r="C179" s="57" t="s">
        <v>23</v>
      </c>
      <c r="D179" s="43">
        <v>405</v>
      </c>
      <c r="E179" s="43">
        <f>Displacement!$S$21</f>
        <v>13.778450864302441</v>
      </c>
      <c r="F179" s="44">
        <f t="shared" si="62"/>
        <v>13.778450864302441</v>
      </c>
      <c r="G179" s="43">
        <f t="shared" si="63"/>
        <v>391.22154913569756</v>
      </c>
      <c r="I179" t="str">
        <f t="shared" si="64"/>
        <v>Winter</v>
      </c>
    </row>
    <row r="180" spans="1:9" x14ac:dyDescent="0.25">
      <c r="B180" s="7">
        <f>B179</f>
        <v>2033</v>
      </c>
      <c r="C180" s="57" t="s">
        <v>24</v>
      </c>
      <c r="D180" s="43">
        <v>799.10199999999998</v>
      </c>
      <c r="E180" s="43">
        <f>Displacement!$S$21</f>
        <v>13.778450864302441</v>
      </c>
      <c r="F180" s="44">
        <f t="shared" si="62"/>
        <v>13.778450864302441</v>
      </c>
      <c r="G180" s="43">
        <f t="shared" si="63"/>
        <v>785.32354913569759</v>
      </c>
      <c r="I180" t="str">
        <f t="shared" si="64"/>
        <v>Winter</v>
      </c>
    </row>
    <row r="181" spans="1:9" x14ac:dyDescent="0.25">
      <c r="B181" s="7">
        <f>B179</f>
        <v>2033</v>
      </c>
      <c r="C181" s="57" t="s">
        <v>30</v>
      </c>
      <c r="D181" s="43">
        <v>79.2</v>
      </c>
      <c r="E181" s="43">
        <f>Displacement!$Z$21</f>
        <v>12.5136</v>
      </c>
      <c r="F181" s="44">
        <f t="shared" si="62"/>
        <v>12.5136</v>
      </c>
      <c r="G181" s="43">
        <f t="shared" si="63"/>
        <v>66.686400000000006</v>
      </c>
      <c r="I181" t="str">
        <f t="shared" si="64"/>
        <v>Winter</v>
      </c>
    </row>
    <row r="182" spans="1:9" x14ac:dyDescent="0.25">
      <c r="B182" s="7">
        <f>B179</f>
        <v>2033</v>
      </c>
      <c r="C182" s="57" t="s">
        <v>8</v>
      </c>
      <c r="D182" s="43">
        <v>360.7</v>
      </c>
      <c r="E182" s="43">
        <f>Displacement!$U$21</f>
        <v>0</v>
      </c>
      <c r="F182" s="44">
        <f t="shared" si="62"/>
        <v>0</v>
      </c>
      <c r="G182" s="43">
        <f t="shared" si="63"/>
        <v>360.7</v>
      </c>
      <c r="I182" t="str">
        <f t="shared" si="64"/>
        <v>Winter</v>
      </c>
    </row>
    <row r="183" spans="1:9" x14ac:dyDescent="0.25">
      <c r="B183" s="7">
        <f>B185</f>
        <v>2033</v>
      </c>
      <c r="C183" s="57" t="s">
        <v>9</v>
      </c>
      <c r="D183" s="43">
        <v>961</v>
      </c>
      <c r="E183" s="43">
        <f>Displacement!$V$26</f>
        <v>15.899099999999997</v>
      </c>
      <c r="F183" s="44">
        <f t="shared" si="62"/>
        <v>15.899099999999997</v>
      </c>
      <c r="G183" s="43">
        <f>D183-E183</f>
        <v>945.10090000000002</v>
      </c>
      <c r="I183" t="str">
        <f>IF(ISNUMBER(FIND("SMR",C183)),"Summer","Winter")</f>
        <v>Winter</v>
      </c>
    </row>
    <row r="184" spans="1:9" x14ac:dyDescent="0.25">
      <c r="A184">
        <v>0</v>
      </c>
      <c r="B184" s="4">
        <f>B177</f>
        <v>2033</v>
      </c>
      <c r="C184" s="5" t="s">
        <v>39</v>
      </c>
      <c r="D184" s="5">
        <v>300</v>
      </c>
      <c r="E184" s="5">
        <v>69.718614327422799</v>
      </c>
      <c r="F184" s="5">
        <v>0</v>
      </c>
      <c r="G184" s="39">
        <f t="shared" ref="G184:G193" si="65">D184-IF(I184="Summer",E184,F184)</f>
        <v>230.28138567257719</v>
      </c>
      <c r="I184" t="str">
        <f t="shared" si="64"/>
        <v>Summer</v>
      </c>
    </row>
    <row r="185" spans="1:9" x14ac:dyDescent="0.25">
      <c r="A185">
        <f t="shared" ref="A185:A193" si="66">A184+1</f>
        <v>1</v>
      </c>
      <c r="B185" s="4">
        <f t="shared" ref="B185:B192" si="67">B184</f>
        <v>2033</v>
      </c>
      <c r="C185" s="5" t="s">
        <v>40</v>
      </c>
      <c r="D185" s="5">
        <v>400</v>
      </c>
      <c r="E185" s="5">
        <v>0</v>
      </c>
      <c r="F185" s="5">
        <v>0</v>
      </c>
      <c r="G185" s="39">
        <f t="shared" si="65"/>
        <v>400</v>
      </c>
      <c r="I185" t="str">
        <f t="shared" si="64"/>
        <v>Summer</v>
      </c>
    </row>
    <row r="186" spans="1:9" x14ac:dyDescent="0.25">
      <c r="A186">
        <f t="shared" si="66"/>
        <v>2</v>
      </c>
      <c r="B186" s="4">
        <f t="shared" si="67"/>
        <v>2033</v>
      </c>
      <c r="C186" s="5" t="s">
        <v>41</v>
      </c>
      <c r="D186" s="5">
        <v>100</v>
      </c>
      <c r="E186" s="5">
        <v>0</v>
      </c>
      <c r="F186" s="5">
        <v>0</v>
      </c>
      <c r="G186" s="39">
        <f t="shared" si="65"/>
        <v>100</v>
      </c>
      <c r="I186" t="str">
        <f t="shared" si="64"/>
        <v>Summer</v>
      </c>
    </row>
    <row r="187" spans="1:9" x14ac:dyDescent="0.25">
      <c r="A187">
        <f t="shared" si="66"/>
        <v>3</v>
      </c>
      <c r="B187" s="4">
        <f t="shared" si="67"/>
        <v>2033</v>
      </c>
      <c r="C187" s="5" t="s">
        <v>44</v>
      </c>
      <c r="D187" s="5">
        <v>375</v>
      </c>
      <c r="E187" s="5">
        <v>0</v>
      </c>
      <c r="F187" s="5">
        <v>0</v>
      </c>
      <c r="G187" s="39">
        <f t="shared" si="65"/>
        <v>375</v>
      </c>
      <c r="I187" t="str">
        <f t="shared" si="64"/>
        <v>Summer</v>
      </c>
    </row>
    <row r="188" spans="1:9" x14ac:dyDescent="0.25">
      <c r="A188">
        <f t="shared" si="66"/>
        <v>4</v>
      </c>
      <c r="B188" s="4">
        <f t="shared" si="67"/>
        <v>2033</v>
      </c>
      <c r="C188" s="5" t="s">
        <v>45</v>
      </c>
      <c r="D188" s="5">
        <v>400</v>
      </c>
      <c r="E188" s="5">
        <v>0</v>
      </c>
      <c r="F188" s="5">
        <v>0</v>
      </c>
      <c r="G188" s="39">
        <f t="shared" si="65"/>
        <v>400</v>
      </c>
      <c r="I188" t="str">
        <f t="shared" si="64"/>
        <v>Summer</v>
      </c>
    </row>
    <row r="189" spans="1:9" x14ac:dyDescent="0.25">
      <c r="A189">
        <f t="shared" si="66"/>
        <v>5</v>
      </c>
      <c r="B189" s="4">
        <f t="shared" si="67"/>
        <v>2033</v>
      </c>
      <c r="C189" s="5" t="s">
        <v>48</v>
      </c>
      <c r="D189" s="5">
        <v>0</v>
      </c>
      <c r="E189" s="5">
        <v>0</v>
      </c>
      <c r="F189" s="5">
        <v>0</v>
      </c>
      <c r="G189" s="39">
        <f t="shared" si="65"/>
        <v>0</v>
      </c>
      <c r="I189" t="str">
        <f t="shared" si="64"/>
        <v>Winter</v>
      </c>
    </row>
    <row r="190" spans="1:9" x14ac:dyDescent="0.25">
      <c r="A190">
        <f t="shared" si="66"/>
        <v>6</v>
      </c>
      <c r="B190" s="4">
        <f t="shared" si="67"/>
        <v>2033</v>
      </c>
      <c r="C190" s="5" t="s">
        <v>46</v>
      </c>
      <c r="D190" s="5">
        <v>367.7</v>
      </c>
      <c r="E190" s="5">
        <v>0</v>
      </c>
      <c r="F190" s="5">
        <v>69.718614327422799</v>
      </c>
      <c r="G190" s="39">
        <f t="shared" si="65"/>
        <v>297.98138567257718</v>
      </c>
      <c r="H190" s="60"/>
      <c r="I190" t="str">
        <f t="shared" si="64"/>
        <v>Winter</v>
      </c>
    </row>
    <row r="191" spans="1:9" x14ac:dyDescent="0.25">
      <c r="A191">
        <f t="shared" si="66"/>
        <v>7</v>
      </c>
      <c r="B191" s="4">
        <f t="shared" si="67"/>
        <v>2033</v>
      </c>
      <c r="C191" s="5" t="s">
        <v>43</v>
      </c>
      <c r="D191" s="5">
        <v>0</v>
      </c>
      <c r="E191" s="5">
        <v>0</v>
      </c>
      <c r="F191" s="5">
        <v>0</v>
      </c>
      <c r="G191" s="39">
        <f t="shared" si="65"/>
        <v>0</v>
      </c>
      <c r="I191" t="str">
        <f t="shared" si="64"/>
        <v>Winter</v>
      </c>
    </row>
    <row r="192" spans="1:9" x14ac:dyDescent="0.25">
      <c r="A192">
        <f t="shared" si="66"/>
        <v>8</v>
      </c>
      <c r="B192" s="4">
        <f t="shared" si="67"/>
        <v>2033</v>
      </c>
      <c r="C192" s="5" t="s">
        <v>47</v>
      </c>
      <c r="D192" s="5">
        <v>400</v>
      </c>
      <c r="E192" s="5">
        <v>0</v>
      </c>
      <c r="F192" s="5">
        <v>0</v>
      </c>
      <c r="G192" s="39">
        <f t="shared" si="65"/>
        <v>400</v>
      </c>
      <c r="I192" t="str">
        <f t="shared" si="64"/>
        <v>Winter</v>
      </c>
    </row>
    <row r="193" spans="1:9" x14ac:dyDescent="0.25">
      <c r="A193">
        <f t="shared" si="66"/>
        <v>9</v>
      </c>
      <c r="B193" s="61">
        <f>B191</f>
        <v>2033</v>
      </c>
      <c r="C193" s="5" t="s">
        <v>42</v>
      </c>
      <c r="D193" s="5">
        <v>100</v>
      </c>
      <c r="E193" s="5">
        <v>0</v>
      </c>
      <c r="F193" s="5">
        <v>0</v>
      </c>
      <c r="G193" s="39">
        <f t="shared" si="65"/>
        <v>100</v>
      </c>
      <c r="I193" t="str">
        <f t="shared" si="64"/>
        <v>Winter</v>
      </c>
    </row>
    <row r="194" spans="1:9" x14ac:dyDescent="0.25">
      <c r="B194" s="52">
        <f>B183+1</f>
        <v>2034</v>
      </c>
      <c r="C194" s="41" t="s">
        <v>26</v>
      </c>
      <c r="D194" s="41">
        <f>750+200+200</f>
        <v>1150</v>
      </c>
      <c r="E194" s="41">
        <f>Displacement!$T$12</f>
        <v>0</v>
      </c>
      <c r="F194" s="41">
        <f t="shared" ref="F194:F200" si="68">E194</f>
        <v>0</v>
      </c>
      <c r="G194" s="42">
        <f>D194-E194</f>
        <v>1150</v>
      </c>
    </row>
    <row r="195" spans="1:9" x14ac:dyDescent="0.25">
      <c r="B195" s="7">
        <f>B194</f>
        <v>2034</v>
      </c>
      <c r="C195" s="57" t="s">
        <v>7</v>
      </c>
      <c r="D195" s="43">
        <v>649.99600000000009</v>
      </c>
      <c r="E195" s="43">
        <f>Displacement!$P$21</f>
        <v>339.1038284295629</v>
      </c>
      <c r="F195" s="44">
        <f t="shared" si="68"/>
        <v>339.1038284295629</v>
      </c>
      <c r="G195" s="43">
        <f t="shared" ref="G195:G199" si="69">D195-E195</f>
        <v>310.8921715704372</v>
      </c>
      <c r="I195" t="str">
        <f t="shared" ref="I195:I199" si="70">IF(ISNUMBER(FIND("SMR",C195)),"Summer","Winter")</f>
        <v>Winter</v>
      </c>
    </row>
    <row r="196" spans="1:9" x14ac:dyDescent="0.25">
      <c r="B196" s="7">
        <f>B195</f>
        <v>2034</v>
      </c>
      <c r="C196" s="57" t="s">
        <v>23</v>
      </c>
      <c r="D196" s="43">
        <v>405</v>
      </c>
      <c r="E196" s="43">
        <f>Displacement!$S$21</f>
        <v>13.778450864302441</v>
      </c>
      <c r="F196" s="44">
        <f t="shared" si="68"/>
        <v>13.778450864302441</v>
      </c>
      <c r="G196" s="43">
        <f t="shared" si="69"/>
        <v>391.22154913569756</v>
      </c>
      <c r="I196" t="str">
        <f t="shared" si="70"/>
        <v>Winter</v>
      </c>
    </row>
    <row r="197" spans="1:9" x14ac:dyDescent="0.25">
      <c r="B197" s="7">
        <f>B196</f>
        <v>2034</v>
      </c>
      <c r="C197" s="57" t="s">
        <v>24</v>
      </c>
      <c r="D197" s="43">
        <v>799.10199999999998</v>
      </c>
      <c r="E197" s="43">
        <f>Displacement!$S$21</f>
        <v>13.778450864302441</v>
      </c>
      <c r="F197" s="44">
        <f t="shared" si="68"/>
        <v>13.778450864302441</v>
      </c>
      <c r="G197" s="43">
        <f t="shared" si="69"/>
        <v>785.32354913569759</v>
      </c>
      <c r="I197" t="str">
        <f t="shared" si="70"/>
        <v>Winter</v>
      </c>
    </row>
    <row r="198" spans="1:9" x14ac:dyDescent="0.25">
      <c r="B198" s="7">
        <f>B196</f>
        <v>2034</v>
      </c>
      <c r="C198" s="57" t="s">
        <v>30</v>
      </c>
      <c r="D198" s="43">
        <v>79.2</v>
      </c>
      <c r="E198" s="43">
        <f>Displacement!$Z$21</f>
        <v>12.5136</v>
      </c>
      <c r="F198" s="44">
        <f t="shared" si="68"/>
        <v>12.5136</v>
      </c>
      <c r="G198" s="43">
        <f t="shared" si="69"/>
        <v>66.686400000000006</v>
      </c>
      <c r="I198" t="str">
        <f t="shared" si="70"/>
        <v>Winter</v>
      </c>
    </row>
    <row r="199" spans="1:9" x14ac:dyDescent="0.25">
      <c r="B199" s="7">
        <f>B196</f>
        <v>2034</v>
      </c>
      <c r="C199" s="57" t="s">
        <v>8</v>
      </c>
      <c r="D199" s="43">
        <v>360.7</v>
      </c>
      <c r="E199" s="43">
        <f>Displacement!$U$21</f>
        <v>0</v>
      </c>
      <c r="F199" s="44">
        <f t="shared" si="68"/>
        <v>0</v>
      </c>
      <c r="G199" s="43">
        <f t="shared" si="69"/>
        <v>360.7</v>
      </c>
      <c r="I199" t="str">
        <f t="shared" si="70"/>
        <v>Winter</v>
      </c>
    </row>
    <row r="200" spans="1:9" x14ac:dyDescent="0.25">
      <c r="B200" s="7">
        <f>B202</f>
        <v>2034</v>
      </c>
      <c r="C200" s="57" t="s">
        <v>9</v>
      </c>
      <c r="D200" s="43">
        <v>961</v>
      </c>
      <c r="E200" s="43">
        <f>Displacement!$V$26</f>
        <v>15.899099999999997</v>
      </c>
      <c r="F200" s="44">
        <f t="shared" si="68"/>
        <v>15.899099999999997</v>
      </c>
      <c r="G200" s="43">
        <f>D200-E200</f>
        <v>945.10090000000002</v>
      </c>
      <c r="I200" t="str">
        <f>IF(ISNUMBER(FIND("SMR",C200)),"Summer","Winter")</f>
        <v>Winter</v>
      </c>
    </row>
    <row r="201" spans="1:9" x14ac:dyDescent="0.25">
      <c r="A201">
        <v>0</v>
      </c>
      <c r="B201" s="4">
        <f>B194</f>
        <v>2034</v>
      </c>
      <c r="C201" s="5" t="s">
        <v>39</v>
      </c>
      <c r="D201" s="5">
        <v>289.39999999999998</v>
      </c>
      <c r="E201" s="5">
        <v>58.083966693629527</v>
      </c>
      <c r="F201" s="5">
        <v>0</v>
      </c>
      <c r="G201" s="39">
        <f t="shared" ref="G201:G210" si="71">D201-IF(I201="Summer",E201,F201)</f>
        <v>231.31603330637046</v>
      </c>
      <c r="I201" t="str">
        <f t="shared" ref="I201:I210" si="72">IF(ISNUMBER(FIND("SMR",C201)),"Summer","Winter")</f>
        <v>Summer</v>
      </c>
    </row>
    <row r="202" spans="1:9" x14ac:dyDescent="0.25">
      <c r="A202">
        <f t="shared" ref="A202:A210" si="73">A201+1</f>
        <v>1</v>
      </c>
      <c r="B202" s="4">
        <f t="shared" ref="B202:B209" si="74">B201</f>
        <v>2034</v>
      </c>
      <c r="C202" s="5" t="s">
        <v>41</v>
      </c>
      <c r="D202" s="5">
        <v>100</v>
      </c>
      <c r="E202" s="5">
        <v>0</v>
      </c>
      <c r="F202" s="5">
        <v>0</v>
      </c>
      <c r="G202" s="39">
        <f t="shared" si="71"/>
        <v>100</v>
      </c>
      <c r="I202" t="str">
        <f t="shared" si="72"/>
        <v>Summer</v>
      </c>
    </row>
    <row r="203" spans="1:9" x14ac:dyDescent="0.25">
      <c r="A203">
        <f t="shared" si="73"/>
        <v>2</v>
      </c>
      <c r="B203" s="4">
        <f t="shared" si="74"/>
        <v>2034</v>
      </c>
      <c r="C203" s="5" t="s">
        <v>40</v>
      </c>
      <c r="D203" s="5">
        <v>400</v>
      </c>
      <c r="E203" s="5">
        <v>0</v>
      </c>
      <c r="F203" s="5">
        <v>0</v>
      </c>
      <c r="G203" s="39">
        <f t="shared" si="71"/>
        <v>400</v>
      </c>
      <c r="I203" t="str">
        <f t="shared" si="72"/>
        <v>Summer</v>
      </c>
    </row>
    <row r="204" spans="1:9" x14ac:dyDescent="0.25">
      <c r="A204">
        <f t="shared" si="73"/>
        <v>3</v>
      </c>
      <c r="B204" s="4">
        <f t="shared" si="74"/>
        <v>2034</v>
      </c>
      <c r="C204" s="5" t="s">
        <v>44</v>
      </c>
      <c r="D204" s="5">
        <v>375</v>
      </c>
      <c r="E204" s="5">
        <v>0</v>
      </c>
      <c r="F204" s="5">
        <v>0</v>
      </c>
      <c r="G204" s="39">
        <f t="shared" si="71"/>
        <v>375</v>
      </c>
      <c r="I204" t="str">
        <f t="shared" si="72"/>
        <v>Summer</v>
      </c>
    </row>
    <row r="205" spans="1:9" x14ac:dyDescent="0.25">
      <c r="A205">
        <f t="shared" si="73"/>
        <v>4</v>
      </c>
      <c r="B205" s="4">
        <f t="shared" si="74"/>
        <v>2034</v>
      </c>
      <c r="C205" s="5" t="s">
        <v>45</v>
      </c>
      <c r="D205" s="5">
        <v>400</v>
      </c>
      <c r="E205" s="5">
        <v>0</v>
      </c>
      <c r="F205" s="5">
        <v>0</v>
      </c>
      <c r="G205" s="39">
        <f t="shared" si="71"/>
        <v>400</v>
      </c>
      <c r="I205" t="str">
        <f t="shared" si="72"/>
        <v>Summer</v>
      </c>
    </row>
    <row r="206" spans="1:9" x14ac:dyDescent="0.25">
      <c r="A206">
        <f t="shared" si="73"/>
        <v>5</v>
      </c>
      <c r="B206" s="4">
        <f t="shared" si="74"/>
        <v>2034</v>
      </c>
      <c r="C206" s="5" t="s">
        <v>48</v>
      </c>
      <c r="D206" s="5">
        <v>0</v>
      </c>
      <c r="E206" s="5">
        <v>0</v>
      </c>
      <c r="F206" s="5">
        <v>0</v>
      </c>
      <c r="G206" s="39">
        <f t="shared" si="71"/>
        <v>0</v>
      </c>
      <c r="I206" t="str">
        <f t="shared" si="72"/>
        <v>Winter</v>
      </c>
    </row>
    <row r="207" spans="1:9" x14ac:dyDescent="0.25">
      <c r="A207">
        <f t="shared" si="73"/>
        <v>6</v>
      </c>
      <c r="B207" s="4">
        <f t="shared" si="74"/>
        <v>2034</v>
      </c>
      <c r="C207" s="5" t="s">
        <v>46</v>
      </c>
      <c r="D207" s="5">
        <v>375</v>
      </c>
      <c r="E207" s="5">
        <v>0</v>
      </c>
      <c r="F207" s="5">
        <v>58.083966693629527</v>
      </c>
      <c r="G207" s="39">
        <f t="shared" si="71"/>
        <v>316.91603330637048</v>
      </c>
      <c r="H207" s="60"/>
      <c r="I207" t="str">
        <f t="shared" si="72"/>
        <v>Winter</v>
      </c>
    </row>
    <row r="208" spans="1:9" x14ac:dyDescent="0.25">
      <c r="A208">
        <f t="shared" si="73"/>
        <v>7</v>
      </c>
      <c r="B208" s="4">
        <f t="shared" si="74"/>
        <v>2034</v>
      </c>
      <c r="C208" s="5" t="s">
        <v>43</v>
      </c>
      <c r="D208" s="5">
        <v>49.1</v>
      </c>
      <c r="E208" s="5">
        <v>0</v>
      </c>
      <c r="F208" s="5">
        <v>0</v>
      </c>
      <c r="G208" s="39">
        <f t="shared" si="71"/>
        <v>49.1</v>
      </c>
      <c r="I208" t="str">
        <f t="shared" si="72"/>
        <v>Winter</v>
      </c>
    </row>
    <row r="209" spans="1:9" x14ac:dyDescent="0.25">
      <c r="A209">
        <f t="shared" si="73"/>
        <v>8</v>
      </c>
      <c r="B209" s="4">
        <f t="shared" si="74"/>
        <v>2034</v>
      </c>
      <c r="C209" s="5" t="s">
        <v>47</v>
      </c>
      <c r="D209" s="5">
        <v>400</v>
      </c>
      <c r="E209" s="5">
        <v>0</v>
      </c>
      <c r="F209" s="5">
        <v>0</v>
      </c>
      <c r="G209" s="39">
        <f t="shared" si="71"/>
        <v>400</v>
      </c>
      <c r="I209" t="str">
        <f t="shared" si="72"/>
        <v>Winter</v>
      </c>
    </row>
    <row r="210" spans="1:9" x14ac:dyDescent="0.25">
      <c r="A210">
        <f t="shared" si="73"/>
        <v>9</v>
      </c>
      <c r="B210" s="61">
        <f>B208</f>
        <v>2034</v>
      </c>
      <c r="C210" s="5" t="s">
        <v>42</v>
      </c>
      <c r="D210" s="5">
        <v>100</v>
      </c>
      <c r="E210" s="5">
        <v>0</v>
      </c>
      <c r="F210" s="5">
        <v>0</v>
      </c>
      <c r="G210" s="39">
        <f t="shared" si="71"/>
        <v>100</v>
      </c>
      <c r="I210" t="str">
        <f t="shared" si="72"/>
        <v>Winter</v>
      </c>
    </row>
    <row r="211" spans="1:9" x14ac:dyDescent="0.25">
      <c r="B211" s="52">
        <f>B200+1</f>
        <v>2035</v>
      </c>
      <c r="C211" s="41" t="s">
        <v>26</v>
      </c>
      <c r="D211" s="41">
        <f>750+200+200</f>
        <v>1150</v>
      </c>
      <c r="E211" s="41">
        <f>Displacement!$T$12</f>
        <v>0</v>
      </c>
      <c r="F211" s="41">
        <f t="shared" ref="F211:F218" si="75">E211</f>
        <v>0</v>
      </c>
      <c r="G211" s="42">
        <f>D211-E211</f>
        <v>1150</v>
      </c>
    </row>
    <row r="212" spans="1:9" x14ac:dyDescent="0.25">
      <c r="B212" s="7">
        <f>B211</f>
        <v>2035</v>
      </c>
      <c r="C212" s="57" t="s">
        <v>7</v>
      </c>
      <c r="D212" s="43">
        <v>649.99600000000009</v>
      </c>
      <c r="E212" s="43">
        <f>Displacement!$P$21</f>
        <v>339.1038284295629</v>
      </c>
      <c r="F212" s="44">
        <f t="shared" si="75"/>
        <v>339.1038284295629</v>
      </c>
      <c r="G212" s="43">
        <f t="shared" ref="G212:G217" si="76">D212-E212</f>
        <v>310.8921715704372</v>
      </c>
      <c r="I212" t="str">
        <f t="shared" ref="I212:I217" si="77">IF(ISNUMBER(FIND("SMR",C212)),"Summer","Winter")</f>
        <v>Winter</v>
      </c>
    </row>
    <row r="213" spans="1:9" x14ac:dyDescent="0.25">
      <c r="B213" s="7">
        <f>B212</f>
        <v>2035</v>
      </c>
      <c r="C213" s="57" t="s">
        <v>23</v>
      </c>
      <c r="D213" s="43">
        <v>405</v>
      </c>
      <c r="E213" s="43">
        <f>Displacement!$S$21</f>
        <v>13.778450864302441</v>
      </c>
      <c r="F213" s="44">
        <f t="shared" si="75"/>
        <v>13.778450864302441</v>
      </c>
      <c r="G213" s="43">
        <f t="shared" si="76"/>
        <v>391.22154913569756</v>
      </c>
      <c r="I213" t="str">
        <f t="shared" si="77"/>
        <v>Winter</v>
      </c>
    </row>
    <row r="214" spans="1:9" x14ac:dyDescent="0.25">
      <c r="B214" s="7">
        <f>B213</f>
        <v>2035</v>
      </c>
      <c r="C214" s="57" t="s">
        <v>24</v>
      </c>
      <c r="D214" s="43">
        <v>800.10199999999998</v>
      </c>
      <c r="E214" s="43">
        <f>Displacement!$S$21</f>
        <v>13.778450864302441</v>
      </c>
      <c r="F214" s="44">
        <f t="shared" si="75"/>
        <v>13.778450864302441</v>
      </c>
      <c r="G214" s="43">
        <f t="shared" si="76"/>
        <v>786.32354913569759</v>
      </c>
      <c r="I214" t="str">
        <f t="shared" si="77"/>
        <v>Winter</v>
      </c>
    </row>
    <row r="215" spans="1:9" x14ac:dyDescent="0.25">
      <c r="B215" s="7">
        <f>B214</f>
        <v>2035</v>
      </c>
      <c r="C215" s="57" t="s">
        <v>25</v>
      </c>
      <c r="D215" s="43">
        <v>5</v>
      </c>
      <c r="E215" s="43">
        <f>Displacement!$S$21</f>
        <v>13.778450864302441</v>
      </c>
      <c r="F215" s="44">
        <f t="shared" si="75"/>
        <v>13.778450864302441</v>
      </c>
      <c r="G215" s="43">
        <f t="shared" ref="G215" si="78">D215-E215</f>
        <v>-8.7784508643024406</v>
      </c>
      <c r="I215" t="str">
        <f t="shared" ref="I215" si="79">IF(ISNUMBER(FIND("SMR",C215)),"Summer","Winter")</f>
        <v>Winter</v>
      </c>
    </row>
    <row r="216" spans="1:9" x14ac:dyDescent="0.25">
      <c r="B216" s="7">
        <f>B213</f>
        <v>2035</v>
      </c>
      <c r="C216" s="57" t="s">
        <v>30</v>
      </c>
      <c r="D216" s="43">
        <v>79.2</v>
      </c>
      <c r="E216" s="43">
        <f>Displacement!$Z$21</f>
        <v>12.5136</v>
      </c>
      <c r="F216" s="44">
        <f t="shared" si="75"/>
        <v>12.5136</v>
      </c>
      <c r="G216" s="43">
        <f t="shared" si="76"/>
        <v>66.686400000000006</v>
      </c>
      <c r="I216" t="str">
        <f t="shared" si="77"/>
        <v>Winter</v>
      </c>
    </row>
    <row r="217" spans="1:9" x14ac:dyDescent="0.25">
      <c r="B217" s="7">
        <f>B213</f>
        <v>2035</v>
      </c>
      <c r="C217" s="57" t="s">
        <v>8</v>
      </c>
      <c r="D217" s="43">
        <v>360.7</v>
      </c>
      <c r="E217" s="43">
        <f>Displacement!$U$21</f>
        <v>0</v>
      </c>
      <c r="F217" s="44">
        <f t="shared" si="75"/>
        <v>0</v>
      </c>
      <c r="G217" s="43">
        <f t="shared" si="76"/>
        <v>360.7</v>
      </c>
      <c r="I217" t="str">
        <f t="shared" si="77"/>
        <v>Winter</v>
      </c>
    </row>
    <row r="218" spans="1:9" x14ac:dyDescent="0.25">
      <c r="B218" s="7">
        <f>B223</f>
        <v>2035</v>
      </c>
      <c r="C218" s="57" t="s">
        <v>9</v>
      </c>
      <c r="D218" s="43">
        <v>961</v>
      </c>
      <c r="E218" s="43">
        <f>Displacement!$V$26</f>
        <v>15.899099999999997</v>
      </c>
      <c r="F218" s="44">
        <f t="shared" si="75"/>
        <v>15.899099999999997</v>
      </c>
      <c r="G218" s="43">
        <f>D218-E218</f>
        <v>945.10090000000002</v>
      </c>
      <c r="I218" t="str">
        <f>IF(ISNUMBER(FIND("SMR",C218)),"Summer","Winter")</f>
        <v>Winter</v>
      </c>
    </row>
    <row r="219" spans="1:9" x14ac:dyDescent="0.25">
      <c r="B219" s="7">
        <f t="shared" ref="B219:B221" si="80">B218</f>
        <v>2035</v>
      </c>
      <c r="C219" s="44" t="s">
        <v>27</v>
      </c>
      <c r="D219" s="43">
        <v>135.51499999999999</v>
      </c>
      <c r="E219" s="44">
        <f>Displacement!$W$27</f>
        <v>0</v>
      </c>
      <c r="F219" s="44">
        <f t="shared" ref="F219:F221" si="81">E219</f>
        <v>0</v>
      </c>
      <c r="G219" s="43">
        <f t="shared" ref="G219:G221" si="82">D219-E219</f>
        <v>135.51499999999999</v>
      </c>
      <c r="I219" t="str">
        <f t="shared" ref="I219:I221" si="83">IF(ISNUMBER(FIND("SMR",C219)),"Summer","Winter")</f>
        <v>Winter</v>
      </c>
    </row>
    <row r="220" spans="1:9" x14ac:dyDescent="0.25">
      <c r="B220" s="7">
        <f t="shared" si="80"/>
        <v>2035</v>
      </c>
      <c r="C220" s="44" t="s">
        <v>28</v>
      </c>
      <c r="D220" s="43">
        <v>124.554</v>
      </c>
      <c r="E220" s="43">
        <f>Displacement!$X$27</f>
        <v>0</v>
      </c>
      <c r="F220" s="44">
        <f t="shared" si="81"/>
        <v>0</v>
      </c>
      <c r="G220" s="43">
        <f t="shared" si="82"/>
        <v>124.554</v>
      </c>
      <c r="I220" t="str">
        <f t="shared" si="83"/>
        <v>Winter</v>
      </c>
    </row>
    <row r="221" spans="1:9" x14ac:dyDescent="0.25">
      <c r="B221" s="7">
        <f t="shared" si="80"/>
        <v>2035</v>
      </c>
      <c r="C221" s="44" t="s">
        <v>29</v>
      </c>
      <c r="D221" s="43">
        <v>72.546999999999997</v>
      </c>
      <c r="E221" s="43">
        <f>Displacement!$Y$27</f>
        <v>0</v>
      </c>
      <c r="F221" s="44">
        <f t="shared" si="81"/>
        <v>0</v>
      </c>
      <c r="G221" s="43">
        <f t="shared" si="82"/>
        <v>72.546999999999997</v>
      </c>
      <c r="I221" t="str">
        <f t="shared" si="83"/>
        <v>Winter</v>
      </c>
    </row>
    <row r="222" spans="1:9" x14ac:dyDescent="0.25">
      <c r="A222">
        <v>0</v>
      </c>
      <c r="B222" s="4">
        <f>B211</f>
        <v>2035</v>
      </c>
      <c r="C222" s="5" t="s">
        <v>39</v>
      </c>
      <c r="D222" s="5">
        <v>300</v>
      </c>
      <c r="E222" s="5">
        <v>12.547169811320755</v>
      </c>
      <c r="F222" s="5">
        <v>0</v>
      </c>
      <c r="G222" s="39">
        <f t="shared" ref="G222:G231" si="84">D222-IF(I222="Summer",E222,F222)</f>
        <v>287.45283018867923</v>
      </c>
      <c r="I222" t="str">
        <f t="shared" ref="I222:I231" si="85">IF(ISNUMBER(FIND("SMR",C222)),"Summer","Winter")</f>
        <v>Summer</v>
      </c>
    </row>
    <row r="223" spans="1:9" x14ac:dyDescent="0.25">
      <c r="A223">
        <f t="shared" ref="A223:A231" si="86">A222+1</f>
        <v>1</v>
      </c>
      <c r="B223" s="4">
        <f t="shared" ref="B223:B230" si="87">B222</f>
        <v>2035</v>
      </c>
      <c r="C223" s="5" t="s">
        <v>41</v>
      </c>
      <c r="D223" s="5">
        <v>100</v>
      </c>
      <c r="E223" s="5">
        <v>0</v>
      </c>
      <c r="F223" s="5">
        <v>0</v>
      </c>
      <c r="G223" s="39">
        <f t="shared" si="84"/>
        <v>100</v>
      </c>
      <c r="I223" t="str">
        <f t="shared" si="85"/>
        <v>Summer</v>
      </c>
    </row>
    <row r="224" spans="1:9" x14ac:dyDescent="0.25">
      <c r="A224">
        <f t="shared" si="86"/>
        <v>2</v>
      </c>
      <c r="B224" s="4">
        <f t="shared" si="87"/>
        <v>2035</v>
      </c>
      <c r="C224" s="5" t="s">
        <v>40</v>
      </c>
      <c r="D224" s="5">
        <v>400</v>
      </c>
      <c r="E224" s="5">
        <v>0</v>
      </c>
      <c r="F224" s="5">
        <v>0</v>
      </c>
      <c r="G224" s="39">
        <f t="shared" si="84"/>
        <v>400</v>
      </c>
      <c r="I224" t="str">
        <f t="shared" si="85"/>
        <v>Summer</v>
      </c>
    </row>
    <row r="225" spans="1:9" x14ac:dyDescent="0.25">
      <c r="A225">
        <f t="shared" si="86"/>
        <v>3</v>
      </c>
      <c r="B225" s="4">
        <f t="shared" si="87"/>
        <v>2035</v>
      </c>
      <c r="C225" s="5" t="s">
        <v>44</v>
      </c>
      <c r="D225" s="5">
        <v>375</v>
      </c>
      <c r="E225" s="5">
        <v>0</v>
      </c>
      <c r="F225" s="5">
        <v>0</v>
      </c>
      <c r="G225" s="39">
        <f t="shared" si="84"/>
        <v>375</v>
      </c>
      <c r="I225" t="str">
        <f t="shared" si="85"/>
        <v>Summer</v>
      </c>
    </row>
    <row r="226" spans="1:9" x14ac:dyDescent="0.25">
      <c r="A226">
        <f t="shared" si="86"/>
        <v>4</v>
      </c>
      <c r="B226" s="4">
        <f t="shared" si="87"/>
        <v>2035</v>
      </c>
      <c r="C226" s="5" t="s">
        <v>45</v>
      </c>
      <c r="D226" s="5">
        <v>400</v>
      </c>
      <c r="E226" s="5">
        <v>0</v>
      </c>
      <c r="F226" s="5">
        <v>0</v>
      </c>
      <c r="G226" s="39">
        <f t="shared" si="84"/>
        <v>400</v>
      </c>
      <c r="I226" t="str">
        <f t="shared" si="85"/>
        <v>Summer</v>
      </c>
    </row>
    <row r="227" spans="1:9" x14ac:dyDescent="0.25">
      <c r="A227">
        <f t="shared" si="86"/>
        <v>5</v>
      </c>
      <c r="B227" s="4">
        <f t="shared" si="87"/>
        <v>2035</v>
      </c>
      <c r="C227" s="5" t="s">
        <v>48</v>
      </c>
      <c r="D227" s="5">
        <v>300</v>
      </c>
      <c r="E227" s="5">
        <v>0</v>
      </c>
      <c r="F227" s="5">
        <v>12.547169811320755</v>
      </c>
      <c r="G227" s="39">
        <f t="shared" si="84"/>
        <v>287.45283018867923</v>
      </c>
      <c r="I227" t="str">
        <f t="shared" si="85"/>
        <v>Winter</v>
      </c>
    </row>
    <row r="228" spans="1:9" x14ac:dyDescent="0.25">
      <c r="A228">
        <f t="shared" si="86"/>
        <v>6</v>
      </c>
      <c r="B228" s="4">
        <f t="shared" si="87"/>
        <v>2035</v>
      </c>
      <c r="C228" s="5" t="s">
        <v>46</v>
      </c>
      <c r="D228" s="5">
        <v>231.4</v>
      </c>
      <c r="E228" s="5">
        <v>0</v>
      </c>
      <c r="F228" s="5">
        <v>0</v>
      </c>
      <c r="G228" s="39">
        <f t="shared" si="84"/>
        <v>231.4</v>
      </c>
      <c r="H228" s="60"/>
      <c r="I228" t="str">
        <f t="shared" si="85"/>
        <v>Winter</v>
      </c>
    </row>
    <row r="229" spans="1:9" x14ac:dyDescent="0.25">
      <c r="A229">
        <f t="shared" si="86"/>
        <v>7</v>
      </c>
      <c r="B229" s="4">
        <f t="shared" si="87"/>
        <v>2035</v>
      </c>
      <c r="C229" s="5" t="s">
        <v>43</v>
      </c>
      <c r="D229" s="5">
        <v>0</v>
      </c>
      <c r="E229" s="5">
        <v>0</v>
      </c>
      <c r="F229" s="5">
        <v>0</v>
      </c>
      <c r="G229" s="39">
        <f t="shared" si="84"/>
        <v>0</v>
      </c>
      <c r="I229" t="str">
        <f t="shared" si="85"/>
        <v>Winter</v>
      </c>
    </row>
    <row r="230" spans="1:9" x14ac:dyDescent="0.25">
      <c r="A230">
        <f t="shared" si="86"/>
        <v>8</v>
      </c>
      <c r="B230" s="4">
        <f t="shared" si="87"/>
        <v>2035</v>
      </c>
      <c r="C230" s="5" t="s">
        <v>47</v>
      </c>
      <c r="D230" s="5">
        <v>400</v>
      </c>
      <c r="E230" s="5">
        <v>0</v>
      </c>
      <c r="F230" s="5">
        <v>0</v>
      </c>
      <c r="G230" s="39">
        <f t="shared" si="84"/>
        <v>400</v>
      </c>
      <c r="I230" t="str">
        <f t="shared" si="85"/>
        <v>Winter</v>
      </c>
    </row>
    <row r="231" spans="1:9" x14ac:dyDescent="0.25">
      <c r="A231">
        <f t="shared" si="86"/>
        <v>9</v>
      </c>
      <c r="B231" s="61">
        <f>B229</f>
        <v>2035</v>
      </c>
      <c r="C231" s="5" t="s">
        <v>42</v>
      </c>
      <c r="D231" s="5">
        <v>100</v>
      </c>
      <c r="E231" s="5">
        <v>0</v>
      </c>
      <c r="F231" s="5">
        <v>0</v>
      </c>
      <c r="G231" s="39">
        <f t="shared" si="84"/>
        <v>100</v>
      </c>
      <c r="I231" t="str">
        <f t="shared" si="85"/>
        <v>Winter</v>
      </c>
    </row>
    <row r="232" spans="1:9" x14ac:dyDescent="0.25">
      <c r="B232" s="52">
        <f>B221+1</f>
        <v>2036</v>
      </c>
      <c r="C232" s="41" t="s">
        <v>26</v>
      </c>
      <c r="D232" s="41">
        <f>750+200+200</f>
        <v>1150</v>
      </c>
      <c r="E232" s="41">
        <f>Displacement!$T$12</f>
        <v>0</v>
      </c>
      <c r="F232" s="41">
        <f t="shared" ref="F232:F237" si="88">E232</f>
        <v>0</v>
      </c>
      <c r="G232" s="42">
        <f>D232-E232</f>
        <v>1150</v>
      </c>
    </row>
    <row r="233" spans="1:9" x14ac:dyDescent="0.25">
      <c r="B233" s="7">
        <f>B232</f>
        <v>2036</v>
      </c>
      <c r="C233" s="57" t="s">
        <v>7</v>
      </c>
      <c r="D233" s="43">
        <v>649.99600000000009</v>
      </c>
      <c r="E233" s="43">
        <f>Displacement!$P$21</f>
        <v>339.1038284295629</v>
      </c>
      <c r="F233" s="44">
        <f t="shared" si="88"/>
        <v>339.1038284295629</v>
      </c>
      <c r="G233" s="43">
        <f t="shared" ref="G233:G236" si="89">D233-E233</f>
        <v>310.8921715704372</v>
      </c>
      <c r="I233" t="str">
        <f t="shared" ref="I233:I236" si="90">IF(ISNUMBER(FIND("SMR",C233)),"Summer","Winter")</f>
        <v>Winter</v>
      </c>
    </row>
    <row r="234" spans="1:9" x14ac:dyDescent="0.25">
      <c r="B234" s="7">
        <f>B233</f>
        <v>2036</v>
      </c>
      <c r="C234" s="57" t="s">
        <v>23</v>
      </c>
      <c r="D234" s="43">
        <v>405</v>
      </c>
      <c r="E234" s="43">
        <f>Displacement!$S$21</f>
        <v>13.778450864302441</v>
      </c>
      <c r="F234" s="44">
        <f t="shared" si="88"/>
        <v>13.778450864302441</v>
      </c>
      <c r="G234" s="43">
        <f t="shared" si="89"/>
        <v>391.22154913569756</v>
      </c>
      <c r="I234" t="str">
        <f t="shared" si="90"/>
        <v>Winter</v>
      </c>
    </row>
    <row r="235" spans="1:9" x14ac:dyDescent="0.25">
      <c r="B235" s="7">
        <f>B234</f>
        <v>2036</v>
      </c>
      <c r="C235" s="57" t="s">
        <v>30</v>
      </c>
      <c r="D235" s="43">
        <v>228.31</v>
      </c>
      <c r="E235" s="43">
        <f>Displacement!$Z$21</f>
        <v>12.5136</v>
      </c>
      <c r="F235" s="44">
        <f t="shared" si="88"/>
        <v>12.5136</v>
      </c>
      <c r="G235" s="43">
        <f t="shared" si="89"/>
        <v>215.79640000000001</v>
      </c>
      <c r="I235" t="str">
        <f t="shared" si="90"/>
        <v>Winter</v>
      </c>
    </row>
    <row r="236" spans="1:9" x14ac:dyDescent="0.25">
      <c r="B236" s="7">
        <f>B234</f>
        <v>2036</v>
      </c>
      <c r="C236" s="57" t="s">
        <v>8</v>
      </c>
      <c r="D236" s="43">
        <v>360.7</v>
      </c>
      <c r="E236" s="43">
        <f>Displacement!$U$21</f>
        <v>0</v>
      </c>
      <c r="F236" s="44">
        <f t="shared" si="88"/>
        <v>0</v>
      </c>
      <c r="G236" s="43">
        <f t="shared" si="89"/>
        <v>360.7</v>
      </c>
      <c r="I236" t="str">
        <f t="shared" si="90"/>
        <v>Winter</v>
      </c>
    </row>
    <row r="237" spans="1:9" x14ac:dyDescent="0.25">
      <c r="B237" s="7">
        <f>B242</f>
        <v>2036</v>
      </c>
      <c r="C237" s="57" t="s">
        <v>9</v>
      </c>
      <c r="D237" s="43">
        <v>961</v>
      </c>
      <c r="E237" s="43">
        <f>Displacement!$V$26</f>
        <v>15.899099999999997</v>
      </c>
      <c r="F237" s="44">
        <f t="shared" si="88"/>
        <v>15.899099999999997</v>
      </c>
      <c r="G237" s="43">
        <f>D237-E237</f>
        <v>945.10090000000002</v>
      </c>
      <c r="I237" t="str">
        <f>IF(ISNUMBER(FIND("SMR",C237)),"Summer","Winter")</f>
        <v>Winter</v>
      </c>
    </row>
    <row r="238" spans="1:9" x14ac:dyDescent="0.25">
      <c r="B238" s="7">
        <f t="shared" ref="B238:B240" si="91">B237</f>
        <v>2036</v>
      </c>
      <c r="C238" s="44" t="s">
        <v>27</v>
      </c>
      <c r="D238" s="43">
        <v>135.51499999999999</v>
      </c>
      <c r="E238" s="44">
        <f>Displacement!$W$27</f>
        <v>0</v>
      </c>
      <c r="F238" s="44">
        <f t="shared" ref="F238:F240" si="92">E238</f>
        <v>0</v>
      </c>
      <c r="G238" s="43">
        <f t="shared" ref="G238:G240" si="93">D238-E238</f>
        <v>135.51499999999999</v>
      </c>
      <c r="I238" t="str">
        <f t="shared" ref="I238:I250" si="94">IF(ISNUMBER(FIND("SMR",C238)),"Summer","Winter")</f>
        <v>Winter</v>
      </c>
    </row>
    <row r="239" spans="1:9" x14ac:dyDescent="0.25">
      <c r="B239" s="7">
        <f t="shared" si="91"/>
        <v>2036</v>
      </c>
      <c r="C239" s="44" t="s">
        <v>28</v>
      </c>
      <c r="D239" s="43">
        <v>124.554</v>
      </c>
      <c r="E239" s="43">
        <f>Displacement!$X$27</f>
        <v>0</v>
      </c>
      <c r="F239" s="44">
        <f t="shared" si="92"/>
        <v>0</v>
      </c>
      <c r="G239" s="43">
        <f t="shared" si="93"/>
        <v>124.554</v>
      </c>
      <c r="I239" t="str">
        <f t="shared" si="94"/>
        <v>Winter</v>
      </c>
    </row>
    <row r="240" spans="1:9" x14ac:dyDescent="0.25">
      <c r="B240" s="7">
        <f t="shared" si="91"/>
        <v>2036</v>
      </c>
      <c r="C240" s="44" t="s">
        <v>29</v>
      </c>
      <c r="D240" s="43">
        <v>72.546999999999997</v>
      </c>
      <c r="E240" s="43">
        <f>Displacement!$Y$27</f>
        <v>0</v>
      </c>
      <c r="F240" s="44">
        <f t="shared" si="92"/>
        <v>0</v>
      </c>
      <c r="G240" s="43">
        <f t="shared" si="93"/>
        <v>72.546999999999997</v>
      </c>
      <c r="I240" t="str">
        <f t="shared" si="94"/>
        <v>Winter</v>
      </c>
    </row>
    <row r="241" spans="1:9" x14ac:dyDescent="0.25">
      <c r="A241">
        <v>0</v>
      </c>
      <c r="B241" s="4">
        <f>B232</f>
        <v>2036</v>
      </c>
      <c r="C241" s="5" t="s">
        <v>39</v>
      </c>
      <c r="D241" s="5">
        <v>300</v>
      </c>
      <c r="E241" s="5">
        <v>12.547169811320755</v>
      </c>
      <c r="F241" s="5">
        <v>0</v>
      </c>
      <c r="G241" s="39">
        <f t="shared" ref="G241:G250" si="95">D241-IF(I241="Summer",E241,F241)</f>
        <v>287.45283018867923</v>
      </c>
      <c r="I241" t="str">
        <f t="shared" si="94"/>
        <v>Summer</v>
      </c>
    </row>
    <row r="242" spans="1:9" x14ac:dyDescent="0.25">
      <c r="A242">
        <f t="shared" ref="A242:A250" si="96">A241+1</f>
        <v>1</v>
      </c>
      <c r="B242" s="4">
        <f t="shared" ref="B242:B249" si="97">B241</f>
        <v>2036</v>
      </c>
      <c r="C242" s="5" t="s">
        <v>41</v>
      </c>
      <c r="D242" s="5">
        <v>100</v>
      </c>
      <c r="E242" s="5">
        <v>0</v>
      </c>
      <c r="F242" s="5">
        <v>0</v>
      </c>
      <c r="G242" s="39">
        <f t="shared" si="95"/>
        <v>100</v>
      </c>
      <c r="I242" t="str">
        <f t="shared" si="94"/>
        <v>Summer</v>
      </c>
    </row>
    <row r="243" spans="1:9" x14ac:dyDescent="0.25">
      <c r="A243">
        <f t="shared" si="96"/>
        <v>2</v>
      </c>
      <c r="B243" s="4">
        <f t="shared" si="97"/>
        <v>2036</v>
      </c>
      <c r="C243" s="5" t="s">
        <v>40</v>
      </c>
      <c r="D243" s="5">
        <v>369.3</v>
      </c>
      <c r="E243" s="5">
        <v>0</v>
      </c>
      <c r="F243" s="5">
        <v>0</v>
      </c>
      <c r="G243" s="39">
        <f t="shared" si="95"/>
        <v>369.3</v>
      </c>
      <c r="I243" t="str">
        <f t="shared" si="94"/>
        <v>Summer</v>
      </c>
    </row>
    <row r="244" spans="1:9" x14ac:dyDescent="0.25">
      <c r="A244">
        <f t="shared" si="96"/>
        <v>3</v>
      </c>
      <c r="B244" s="4">
        <f t="shared" si="97"/>
        <v>2036</v>
      </c>
      <c r="C244" s="5" t="s">
        <v>44</v>
      </c>
      <c r="D244" s="5">
        <v>375</v>
      </c>
      <c r="E244" s="5">
        <v>0</v>
      </c>
      <c r="F244" s="5">
        <v>0</v>
      </c>
      <c r="G244" s="39">
        <f t="shared" si="95"/>
        <v>375</v>
      </c>
      <c r="I244" t="str">
        <f t="shared" si="94"/>
        <v>Summer</v>
      </c>
    </row>
    <row r="245" spans="1:9" x14ac:dyDescent="0.25">
      <c r="A245">
        <f t="shared" si="96"/>
        <v>4</v>
      </c>
      <c r="B245" s="4">
        <f t="shared" si="97"/>
        <v>2036</v>
      </c>
      <c r="C245" s="5" t="s">
        <v>45</v>
      </c>
      <c r="D245" s="5">
        <v>400</v>
      </c>
      <c r="E245" s="5">
        <v>0</v>
      </c>
      <c r="F245" s="5">
        <v>0</v>
      </c>
      <c r="G245" s="39">
        <f t="shared" si="95"/>
        <v>400</v>
      </c>
      <c r="I245" t="str">
        <f t="shared" si="94"/>
        <v>Summer</v>
      </c>
    </row>
    <row r="246" spans="1:9" x14ac:dyDescent="0.25">
      <c r="A246">
        <f t="shared" si="96"/>
        <v>5</v>
      </c>
      <c r="B246" s="4">
        <f t="shared" si="97"/>
        <v>2036</v>
      </c>
      <c r="C246" s="5" t="s">
        <v>48</v>
      </c>
      <c r="D246" s="5">
        <v>300</v>
      </c>
      <c r="E246" s="5">
        <v>0</v>
      </c>
      <c r="F246" s="5">
        <v>12.547169811320755</v>
      </c>
      <c r="G246" s="39">
        <f t="shared" si="95"/>
        <v>287.45283018867923</v>
      </c>
      <c r="I246" t="str">
        <f t="shared" si="94"/>
        <v>Winter</v>
      </c>
    </row>
    <row r="247" spans="1:9" x14ac:dyDescent="0.25">
      <c r="A247">
        <f t="shared" si="96"/>
        <v>6</v>
      </c>
      <c r="B247" s="4">
        <f t="shared" si="97"/>
        <v>2036</v>
      </c>
      <c r="C247" s="5" t="s">
        <v>46</v>
      </c>
      <c r="D247" s="5">
        <v>375</v>
      </c>
      <c r="E247" s="5">
        <v>0</v>
      </c>
      <c r="F247" s="5">
        <v>0</v>
      </c>
      <c r="G247" s="39">
        <f t="shared" si="95"/>
        <v>375</v>
      </c>
      <c r="H247" s="60"/>
      <c r="I247" t="str">
        <f t="shared" si="94"/>
        <v>Winter</v>
      </c>
    </row>
    <row r="248" spans="1:9" x14ac:dyDescent="0.25">
      <c r="A248">
        <f t="shared" si="96"/>
        <v>7</v>
      </c>
      <c r="B248" s="4">
        <f t="shared" si="97"/>
        <v>2036</v>
      </c>
      <c r="C248" s="5" t="s">
        <v>43</v>
      </c>
      <c r="D248" s="5">
        <v>311</v>
      </c>
      <c r="E248" s="5">
        <v>0</v>
      </c>
      <c r="F248" s="5">
        <v>0</v>
      </c>
      <c r="G248" s="39">
        <f t="shared" si="95"/>
        <v>311</v>
      </c>
      <c r="I248" t="str">
        <f t="shared" si="94"/>
        <v>Winter</v>
      </c>
    </row>
    <row r="249" spans="1:9" x14ac:dyDescent="0.25">
      <c r="A249">
        <f t="shared" si="96"/>
        <v>8</v>
      </c>
      <c r="B249" s="4">
        <f t="shared" si="97"/>
        <v>2036</v>
      </c>
      <c r="C249" s="5" t="s">
        <v>47</v>
      </c>
      <c r="D249" s="5">
        <v>400</v>
      </c>
      <c r="E249" s="5">
        <v>0</v>
      </c>
      <c r="F249" s="5">
        <v>0</v>
      </c>
      <c r="G249" s="39">
        <f t="shared" si="95"/>
        <v>400</v>
      </c>
      <c r="I249" t="str">
        <f t="shared" si="94"/>
        <v>Winter</v>
      </c>
    </row>
    <row r="250" spans="1:9" x14ac:dyDescent="0.25">
      <c r="A250">
        <f t="shared" si="96"/>
        <v>9</v>
      </c>
      <c r="B250" s="61">
        <f>B248</f>
        <v>2036</v>
      </c>
      <c r="C250" s="67" t="s">
        <v>42</v>
      </c>
      <c r="D250" s="67">
        <v>100</v>
      </c>
      <c r="E250" s="67">
        <v>0</v>
      </c>
      <c r="F250" s="67">
        <v>0</v>
      </c>
      <c r="G250" s="62">
        <f t="shared" si="95"/>
        <v>100</v>
      </c>
      <c r="I250" t="str">
        <f t="shared" si="94"/>
        <v>Winter</v>
      </c>
    </row>
  </sheetData>
  <mergeCells count="2">
    <mergeCell ref="B4:G4"/>
    <mergeCell ref="M6:P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0"/>
  <sheetViews>
    <sheetView showGridLines="0" tabSelected="1" topLeftCell="F1" zoomScale="80" zoomScaleNormal="80" workbookViewId="0">
      <selection activeCell="S24" sqref="S24"/>
    </sheetView>
  </sheetViews>
  <sheetFormatPr defaultRowHeight="15" x14ac:dyDescent="0.25"/>
  <cols>
    <col min="1" max="1" width="9.140625" customWidth="1"/>
    <col min="2" max="2" width="9.140625" style="40"/>
    <col min="3" max="3" width="31.140625" style="40" customWidth="1"/>
    <col min="4" max="4" width="12.28515625" style="40" customWidth="1"/>
    <col min="5" max="6" width="14.5703125" style="40" customWidth="1"/>
    <col min="7" max="7" width="13.85546875" style="40" customWidth="1"/>
    <col min="8" max="9" width="9.140625" customWidth="1"/>
    <col min="10" max="10" width="1" customWidth="1"/>
    <col min="11" max="11" width="5.85546875" customWidth="1"/>
    <col min="13" max="13" width="13.28515625" customWidth="1"/>
    <col min="14" max="14" width="16.42578125" customWidth="1"/>
    <col min="15" max="16" width="13.140625" customWidth="1"/>
    <col min="17" max="17" width="10.28515625" customWidth="1"/>
    <col min="18" max="18" width="13.85546875" customWidth="1"/>
    <col min="19" max="19" width="14.85546875" customWidth="1"/>
    <col min="20" max="20" width="16.140625" customWidth="1"/>
    <col min="21" max="21" width="18.42578125" customWidth="1"/>
  </cols>
  <sheetData>
    <row r="1" spans="1:21" x14ac:dyDescent="0.25">
      <c r="B1" s="30"/>
      <c r="C1" s="30"/>
      <c r="D1" s="30"/>
      <c r="E1" s="30"/>
      <c r="F1" s="30"/>
      <c r="G1" s="30"/>
    </row>
    <row r="2" spans="1:21" ht="18.75" x14ac:dyDescent="0.3">
      <c r="A2" s="1"/>
      <c r="B2" s="31" t="s">
        <v>0</v>
      </c>
      <c r="C2" s="31"/>
      <c r="D2" s="31"/>
      <c r="E2" s="31"/>
      <c r="F2" s="31"/>
      <c r="G2" s="31"/>
    </row>
    <row r="3" spans="1:21" ht="15.75" thickBot="1" x14ac:dyDescent="0.3">
      <c r="A3" s="1"/>
      <c r="B3" s="30"/>
      <c r="C3" s="30"/>
      <c r="D3" s="30"/>
      <c r="E3" s="30"/>
      <c r="F3" s="30"/>
      <c r="G3" s="30"/>
    </row>
    <row r="4" spans="1:21" ht="15.75" customHeight="1" thickBot="1" x14ac:dyDescent="0.3">
      <c r="A4" s="1"/>
      <c r="B4" s="68" t="s">
        <v>1</v>
      </c>
      <c r="C4" s="69"/>
      <c r="D4" s="69"/>
      <c r="E4" s="69"/>
      <c r="F4" s="69"/>
      <c r="G4" s="70"/>
      <c r="R4" s="40"/>
      <c r="S4" s="40"/>
      <c r="T4" s="40"/>
      <c r="U4" s="40"/>
    </row>
    <row r="5" spans="1:21" ht="15.75" thickBot="1" x14ac:dyDescent="0.3">
      <c r="A5" s="1"/>
      <c r="B5" s="6"/>
      <c r="C5" s="32"/>
      <c r="D5" s="6"/>
      <c r="E5" s="6"/>
      <c r="F5" s="6"/>
      <c r="G5" s="6"/>
      <c r="R5" s="40"/>
      <c r="S5" s="40"/>
      <c r="T5" s="40"/>
      <c r="U5" s="40"/>
    </row>
    <row r="6" spans="1:21" ht="39" customHeight="1" thickBot="1" x14ac:dyDescent="0.3">
      <c r="A6" s="1"/>
      <c r="B6" s="33" t="s">
        <v>2</v>
      </c>
      <c r="C6" s="34" t="s">
        <v>3</v>
      </c>
      <c r="D6" s="33" t="s">
        <v>5</v>
      </c>
      <c r="E6" s="35" t="s">
        <v>33</v>
      </c>
      <c r="F6" s="36" t="s">
        <v>34</v>
      </c>
      <c r="G6" s="37" t="s">
        <v>4</v>
      </c>
      <c r="I6" s="6" t="s">
        <v>6</v>
      </c>
      <c r="L6" s="8"/>
      <c r="M6" s="71" t="s">
        <v>37</v>
      </c>
      <c r="N6" s="72"/>
      <c r="O6" s="72"/>
      <c r="P6" s="73"/>
      <c r="Q6" s="9" t="s">
        <v>38</v>
      </c>
      <c r="R6" s="17"/>
      <c r="S6" s="17"/>
      <c r="T6" s="10"/>
      <c r="U6" s="21"/>
    </row>
    <row r="7" spans="1:21" ht="28.5" customHeight="1" x14ac:dyDescent="0.25">
      <c r="B7" s="2">
        <v>2019</v>
      </c>
      <c r="C7" s="3" t="s">
        <v>39</v>
      </c>
      <c r="D7" s="3">
        <v>0</v>
      </c>
      <c r="E7" s="3">
        <v>-95.797278679245579</v>
      </c>
      <c r="F7" s="3">
        <v>-95.797278679245579</v>
      </c>
      <c r="G7" s="38">
        <f t="shared" ref="G7:G26" si="0">D7-IF(I7="Summer",E7,F7)</f>
        <v>95.797278679245579</v>
      </c>
      <c r="I7" t="str">
        <f>IF(ISNUMBER(FIND("SMR",C7)),"Summer","Winter")</f>
        <v>Summer</v>
      </c>
      <c r="L7" s="11" t="s">
        <v>2</v>
      </c>
      <c r="M7" s="18" t="s">
        <v>13</v>
      </c>
      <c r="N7" s="18" t="s">
        <v>14</v>
      </c>
      <c r="O7" s="18" t="s">
        <v>15</v>
      </c>
      <c r="P7" s="18" t="s">
        <v>16</v>
      </c>
      <c r="Q7" s="12" t="s">
        <v>17</v>
      </c>
      <c r="R7" s="12" t="s">
        <v>20</v>
      </c>
      <c r="S7" s="12" t="s">
        <v>21</v>
      </c>
      <c r="T7" s="12" t="s">
        <v>18</v>
      </c>
      <c r="U7" s="12" t="s">
        <v>19</v>
      </c>
    </row>
    <row r="8" spans="1:21" x14ac:dyDescent="0.25">
      <c r="B8" s="4">
        <v>2019</v>
      </c>
      <c r="C8" s="5" t="s">
        <v>40</v>
      </c>
      <c r="D8" s="5">
        <v>0</v>
      </c>
      <c r="E8" s="5">
        <v>0</v>
      </c>
      <c r="F8" s="5">
        <v>0</v>
      </c>
      <c r="G8" s="39">
        <f t="shared" si="0"/>
        <v>0</v>
      </c>
      <c r="I8" t="str">
        <f t="shared" ref="I8:I26" si="1">IF(ISNUMBER(FIND("SMR",C8)),"Summer","Winter")</f>
        <v>Summer</v>
      </c>
      <c r="L8" s="13">
        <v>2019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9">
        <f>Displacement!P10/Displacement!$P$6+Displacement!Q10/Displacement!$Q$6+Displacement!R10/Displacement!$R$6+Displacement!S10/Displacement!$S$6</f>
        <v>0</v>
      </c>
      <c r="S8" s="19">
        <f>Displacement!T10/Displacement!$T$6+Displacement!U10/Displacement!$U$6+Displacement!V10/Displacement!$V$6+Displacement!W10/Displacement!$V$6+Displacement!W10/Displacement!$W$6+Displacement!X10/Displacement!$X$6+Displacement!Y10/Displacement!$Y$6+Displacement!Z10/Displacement!$Z$6</f>
        <v>0</v>
      </c>
      <c r="T8" s="19">
        <v>-101.54511540000031</v>
      </c>
      <c r="U8" s="20">
        <v>-101.54511540000031</v>
      </c>
    </row>
    <row r="9" spans="1:21" x14ac:dyDescent="0.25">
      <c r="B9" s="4">
        <v>2019</v>
      </c>
      <c r="C9" s="5" t="s">
        <v>41</v>
      </c>
      <c r="D9" s="5">
        <v>100</v>
      </c>
      <c r="E9" s="5">
        <v>0</v>
      </c>
      <c r="F9" s="5">
        <v>0</v>
      </c>
      <c r="G9" s="39">
        <f t="shared" si="0"/>
        <v>100</v>
      </c>
      <c r="I9" t="str">
        <f t="shared" si="1"/>
        <v>Summer</v>
      </c>
      <c r="L9" s="13">
        <f>L8+1</f>
        <v>2020</v>
      </c>
      <c r="M9" s="14">
        <v>0</v>
      </c>
      <c r="N9" s="14">
        <v>0</v>
      </c>
      <c r="O9" s="14">
        <v>0</v>
      </c>
      <c r="P9" s="14">
        <v>0</v>
      </c>
      <c r="Q9" s="19">
        <v>0</v>
      </c>
      <c r="R9" s="19">
        <f>Displacement!P11/Displacement!$P$6+Displacement!Q11/Displacement!$Q$6+Displacement!R11/Displacement!$R$6+Displacement!S11/Displacement!$S$6</f>
        <v>0</v>
      </c>
      <c r="S9" s="19">
        <f>Displacement!T11/Displacement!$T$6+Displacement!U11/Displacement!$U$6+Displacement!V11/Displacement!$V$6+Displacement!W11/Displacement!$V$6+Displacement!W11/Displacement!$W$6+Displacement!X11/Displacement!$X$6+Displacement!Y11/Displacement!$Y$6+Displacement!Z11/Displacement!$Z$6</f>
        <v>0</v>
      </c>
      <c r="T9" s="19">
        <v>-101.21708482300068</v>
      </c>
      <c r="U9" s="20">
        <v>-101.21708482300068</v>
      </c>
    </row>
    <row r="10" spans="1:21" x14ac:dyDescent="0.25">
      <c r="B10" s="4">
        <v>2019</v>
      </c>
      <c r="C10" s="5" t="s">
        <v>42</v>
      </c>
      <c r="D10" s="5">
        <v>0</v>
      </c>
      <c r="E10" s="5">
        <v>0</v>
      </c>
      <c r="F10" s="5">
        <v>0</v>
      </c>
      <c r="G10" s="39">
        <f t="shared" si="0"/>
        <v>0</v>
      </c>
      <c r="I10" t="str">
        <f t="shared" si="1"/>
        <v>Winter</v>
      </c>
      <c r="L10" s="13">
        <f t="shared" ref="L10:L25" si="2">L9+1</f>
        <v>2021</v>
      </c>
      <c r="M10" s="14">
        <v>0</v>
      </c>
      <c r="N10" s="14">
        <v>0</v>
      </c>
      <c r="O10" s="14">
        <v>0</v>
      </c>
      <c r="P10" s="14">
        <v>1149.3</v>
      </c>
      <c r="Q10" s="19">
        <v>0</v>
      </c>
      <c r="R10" s="19">
        <f>Displacement!P12/Displacement!$P$6+Displacement!Q12/Displacement!$Q$6+Displacement!R12/Displacement!$R$6+Displacement!S12/Displacement!$S$6</f>
        <v>0</v>
      </c>
      <c r="S10" s="19">
        <f>Displacement!T12/Displacement!$T$6+Displacement!U12/Displacement!$U$6+Displacement!V12/Displacement!$V$6+Displacement!W12/Displacement!$V$6+Displacement!W12/Displacement!$W$6+Displacement!X12/Displacement!$X$6+Displacement!Y12/Displacement!$Y$6+Displacement!Z12/Displacement!$Z$6</f>
        <v>0</v>
      </c>
      <c r="T10" s="19">
        <v>202.26329710111543</v>
      </c>
      <c r="U10" s="20">
        <v>202.26329710111543</v>
      </c>
    </row>
    <row r="11" spans="1:21" x14ac:dyDescent="0.25">
      <c r="B11" s="4">
        <v>2019</v>
      </c>
      <c r="C11" s="5" t="s">
        <v>43</v>
      </c>
      <c r="D11" s="5">
        <v>0</v>
      </c>
      <c r="E11" s="5">
        <v>0</v>
      </c>
      <c r="F11" s="5">
        <v>0</v>
      </c>
      <c r="G11" s="39">
        <f t="shared" si="0"/>
        <v>0</v>
      </c>
      <c r="I11" t="str">
        <f t="shared" si="1"/>
        <v>Winter</v>
      </c>
      <c r="L11" s="13">
        <f t="shared" si="2"/>
        <v>2022</v>
      </c>
      <c r="M11" s="14">
        <v>0</v>
      </c>
      <c r="N11" s="14">
        <v>0</v>
      </c>
      <c r="O11" s="14">
        <v>0</v>
      </c>
      <c r="P11" s="14">
        <v>1149.3</v>
      </c>
      <c r="Q11" s="19">
        <v>0</v>
      </c>
      <c r="R11" s="19">
        <f>Displacement!P13/Displacement!$P$6+Displacement!Q13/Displacement!$Q$6+Displacement!R13/Displacement!$R$6+Displacement!S13/Displacement!$S$6</f>
        <v>0</v>
      </c>
      <c r="S11" s="19">
        <f>Displacement!T13/Displacement!$T$6+Displacement!U13/Displacement!$U$6+Displacement!V13/Displacement!$V$6+Displacement!W13/Displacement!$V$6+Displacement!W13/Displacement!$W$6+Displacement!X13/Displacement!$X$6+Displacement!Y13/Displacement!$Y$6+Displacement!Z13/Displacement!$Z$6</f>
        <v>0</v>
      </c>
      <c r="T11" s="19">
        <v>444.8</v>
      </c>
      <c r="U11" s="20">
        <v>304.60000000000002</v>
      </c>
    </row>
    <row r="12" spans="1:21" x14ac:dyDescent="0.25">
      <c r="B12" s="4">
        <v>2019</v>
      </c>
      <c r="C12" s="5" t="s">
        <v>44</v>
      </c>
      <c r="D12" s="5">
        <v>123.6</v>
      </c>
      <c r="E12" s="5">
        <v>0</v>
      </c>
      <c r="F12" s="5">
        <v>0</v>
      </c>
      <c r="G12" s="39">
        <f t="shared" si="0"/>
        <v>123.6</v>
      </c>
      <c r="I12" t="str">
        <f t="shared" si="1"/>
        <v>Summer</v>
      </c>
      <c r="L12" s="13">
        <f t="shared" si="2"/>
        <v>2023</v>
      </c>
      <c r="M12" s="14">
        <v>0</v>
      </c>
      <c r="N12" s="14">
        <v>0</v>
      </c>
      <c r="O12" s="14">
        <v>0</v>
      </c>
      <c r="P12" s="14">
        <v>1149.3</v>
      </c>
      <c r="Q12" s="19">
        <v>0</v>
      </c>
      <c r="R12" s="19">
        <f>Displacement!P14/Displacement!$P$6+Displacement!Q14/Displacement!$Q$6+Displacement!R14/Displacement!$R$6+Displacement!S14/Displacement!$S$6</f>
        <v>0</v>
      </c>
      <c r="S12" s="19">
        <f>Displacement!T14/Displacement!$T$6+Displacement!U14/Displacement!$U$6+Displacement!V14/Displacement!$V$6+Displacement!W14/Displacement!$V$6+Displacement!W14/Displacement!$W$6+Displacement!X14/Displacement!$X$6+Displacement!Y14/Displacement!$Y$6+Displacement!Z14/Displacement!$Z$6</f>
        <v>0</v>
      </c>
      <c r="T12" s="19">
        <v>418.7</v>
      </c>
      <c r="U12" s="20">
        <v>310.3</v>
      </c>
    </row>
    <row r="13" spans="1:21" x14ac:dyDescent="0.25">
      <c r="B13" s="4">
        <v>2019</v>
      </c>
      <c r="C13" s="5" t="s">
        <v>45</v>
      </c>
      <c r="D13" s="5">
        <v>400</v>
      </c>
      <c r="E13" s="5">
        <v>0</v>
      </c>
      <c r="F13" s="5">
        <v>0</v>
      </c>
      <c r="G13" s="39">
        <f t="shared" si="0"/>
        <v>400</v>
      </c>
      <c r="I13" t="str">
        <f t="shared" si="1"/>
        <v>Summer</v>
      </c>
      <c r="L13" s="13">
        <f t="shared" si="2"/>
        <v>2024</v>
      </c>
      <c r="M13" s="14">
        <v>0</v>
      </c>
      <c r="N13" s="14">
        <v>0</v>
      </c>
      <c r="O13" s="14">
        <v>0</v>
      </c>
      <c r="P13" s="14">
        <v>1149.3</v>
      </c>
      <c r="Q13" s="19">
        <v>0</v>
      </c>
      <c r="R13" s="19">
        <f>Displacement!P15/Displacement!$P$6+Displacement!Q15/Displacement!$Q$6+Displacement!R15/Displacement!$R$6+Displacement!S15/Displacement!$S$6</f>
        <v>0</v>
      </c>
      <c r="S13" s="19">
        <f>Displacement!T15/Displacement!$T$6+Displacement!U15/Displacement!$U$6+Displacement!V15/Displacement!$V$6+Displacement!W15/Displacement!$V$6+Displacement!W15/Displacement!$W$6+Displacement!X15/Displacement!$X$6+Displacement!Y15/Displacement!$Y$6+Displacement!Z15/Displacement!$Z$6</f>
        <v>0</v>
      </c>
      <c r="T13" s="19">
        <v>428.2</v>
      </c>
      <c r="U13" s="20">
        <v>304</v>
      </c>
    </row>
    <row r="14" spans="1:21" x14ac:dyDescent="0.25">
      <c r="B14" s="4">
        <v>2019</v>
      </c>
      <c r="C14" s="5" t="s">
        <v>46</v>
      </c>
      <c r="D14" s="5">
        <v>0</v>
      </c>
      <c r="E14" s="5">
        <v>0</v>
      </c>
      <c r="F14" s="5">
        <v>0</v>
      </c>
      <c r="G14" s="39">
        <f t="shared" si="0"/>
        <v>0</v>
      </c>
      <c r="I14" t="str">
        <f t="shared" si="1"/>
        <v>Winter</v>
      </c>
      <c r="L14" s="13">
        <f t="shared" si="2"/>
        <v>2025</v>
      </c>
      <c r="M14" s="14">
        <v>0</v>
      </c>
      <c r="N14" s="14">
        <v>0</v>
      </c>
      <c r="O14" s="14">
        <v>0</v>
      </c>
      <c r="P14" s="14">
        <v>1149.3</v>
      </c>
      <c r="Q14" s="19">
        <v>0</v>
      </c>
      <c r="R14" s="19">
        <f>Displacement!P16/Displacement!$P$6+Displacement!Q16/Displacement!$Q$6+Displacement!R16/Displacement!$R$6+Displacement!S16/Displacement!$S$6</f>
        <v>0</v>
      </c>
      <c r="S14" s="19">
        <f>Displacement!T16/Displacement!$T$6+Displacement!U16/Displacement!$U$6+Displacement!V16/Displacement!$V$6+Displacement!W16/Displacement!$V$6+Displacement!W16/Displacement!$W$6+Displacement!X16/Displacement!$X$6+Displacement!Y16/Displacement!$Y$6+Displacement!Z16/Displacement!$Z$6</f>
        <v>0</v>
      </c>
      <c r="T14" s="19">
        <v>537.79999999999995</v>
      </c>
      <c r="U14" s="20">
        <v>316.89999999999998</v>
      </c>
    </row>
    <row r="15" spans="1:21" x14ac:dyDescent="0.25">
      <c r="B15" s="4">
        <v>2019</v>
      </c>
      <c r="C15" s="5" t="s">
        <v>47</v>
      </c>
      <c r="D15" s="5">
        <v>303.10000000000002</v>
      </c>
      <c r="E15" s="5">
        <v>0</v>
      </c>
      <c r="F15" s="5">
        <v>0</v>
      </c>
      <c r="G15" s="39">
        <f t="shared" si="0"/>
        <v>303.10000000000002</v>
      </c>
      <c r="I15" t="str">
        <f t="shared" si="1"/>
        <v>Winter</v>
      </c>
      <c r="L15" s="13">
        <f t="shared" si="2"/>
        <v>2026</v>
      </c>
      <c r="M15" s="14">
        <v>0</v>
      </c>
      <c r="N15" s="14">
        <v>0</v>
      </c>
      <c r="O15" s="14">
        <v>0</v>
      </c>
      <c r="P15" s="14">
        <v>1149.3</v>
      </c>
      <c r="Q15" s="19">
        <v>0</v>
      </c>
      <c r="R15" s="19">
        <f>Displacement!P17/Displacement!$P$6+Displacement!Q17/Displacement!$Q$6+Displacement!R17/Displacement!$R$6+Displacement!S17/Displacement!$S$6</f>
        <v>0</v>
      </c>
      <c r="S15" s="19">
        <f>Displacement!T17/Displacement!$T$6+Displacement!U17/Displacement!$U$6+Displacement!V17/Displacement!$V$6+Displacement!W17/Displacement!$V$6+Displacement!W17/Displacement!$W$6+Displacement!X17/Displacement!$X$6+Displacement!Y17/Displacement!$Y$6+Displacement!Z17/Displacement!$Z$6</f>
        <v>0</v>
      </c>
      <c r="T15" s="19">
        <v>499.3</v>
      </c>
      <c r="U15" s="20">
        <v>329.6</v>
      </c>
    </row>
    <row r="16" spans="1:21" x14ac:dyDescent="0.25">
      <c r="B16" s="4">
        <v>2019</v>
      </c>
      <c r="C16" s="5" t="s">
        <v>48</v>
      </c>
      <c r="D16" s="5">
        <v>0</v>
      </c>
      <c r="E16" s="5">
        <v>0</v>
      </c>
      <c r="F16" s="5">
        <v>0</v>
      </c>
      <c r="G16" s="39">
        <f t="shared" si="0"/>
        <v>0</v>
      </c>
      <c r="I16" t="str">
        <f t="shared" si="1"/>
        <v>Winter</v>
      </c>
      <c r="L16" s="13">
        <f t="shared" si="2"/>
        <v>2027</v>
      </c>
      <c r="M16" s="14">
        <v>0</v>
      </c>
      <c r="N16" s="14">
        <v>0</v>
      </c>
      <c r="O16" s="14">
        <v>0</v>
      </c>
      <c r="P16" s="14">
        <v>1149.3</v>
      </c>
      <c r="Q16" s="19">
        <v>0</v>
      </c>
      <c r="R16" s="19">
        <f>Displacement!P18/Displacement!$P$6+Displacement!Q18/Displacement!$Q$6+Displacement!R18/Displacement!$R$6+Displacement!S18/Displacement!$S$6</f>
        <v>0</v>
      </c>
      <c r="S16" s="19">
        <f>Displacement!T18/Displacement!$T$6+Displacement!U18/Displacement!$U$6+Displacement!V18/Displacement!$V$6+Displacement!W18/Displacement!$V$6+Displacement!W18/Displacement!$W$6+Displacement!X18/Displacement!$X$6+Displacement!Y18/Displacement!$Y$6+Displacement!Z18/Displacement!$Z$6</f>
        <v>0</v>
      </c>
      <c r="T16" s="19">
        <v>500</v>
      </c>
      <c r="U16" s="20">
        <v>343.4</v>
      </c>
    </row>
    <row r="17" spans="1:21" x14ac:dyDescent="0.25">
      <c r="B17" s="2">
        <v>2020</v>
      </c>
      <c r="C17" s="3" t="s">
        <v>39</v>
      </c>
      <c r="D17" s="3">
        <v>0</v>
      </c>
      <c r="E17" s="3">
        <v>-95.487815870755355</v>
      </c>
      <c r="F17" s="3">
        <v>-95.487815870755355</v>
      </c>
      <c r="G17" s="38">
        <f t="shared" si="0"/>
        <v>95.487815870755355</v>
      </c>
      <c r="I17" t="str">
        <f t="shared" si="1"/>
        <v>Summer</v>
      </c>
      <c r="L17" s="13">
        <f t="shared" si="2"/>
        <v>2028</v>
      </c>
      <c r="M17" s="14">
        <v>0</v>
      </c>
      <c r="N17" s="14">
        <v>0</v>
      </c>
      <c r="O17" s="14">
        <v>0</v>
      </c>
      <c r="P17" s="14">
        <v>1149.3</v>
      </c>
      <c r="Q17" s="19">
        <v>0</v>
      </c>
      <c r="R17" s="19">
        <f>Displacement!P19/Displacement!$P$6+Displacement!Q19/Displacement!$Q$6+Displacement!R19/Displacement!$R$6+Displacement!S19/Displacement!$S$6</f>
        <v>0</v>
      </c>
      <c r="S17" s="19">
        <f>Displacement!T19/Displacement!$T$6+Displacement!U19/Displacement!$U$6+Displacement!V19/Displacement!$V$6+Displacement!W19/Displacement!$V$6+Displacement!W19/Displacement!$W$6+Displacement!X19/Displacement!$X$6+Displacement!Y19/Displacement!$Y$6+Displacement!Z19/Displacement!$Z$6</f>
        <v>0</v>
      </c>
      <c r="T17" s="19">
        <v>1077.4727208029419</v>
      </c>
      <c r="U17" s="20">
        <v>357.4</v>
      </c>
    </row>
    <row r="18" spans="1:21" x14ac:dyDescent="0.25">
      <c r="B18" s="4">
        <v>2020</v>
      </c>
      <c r="C18" s="5" t="s">
        <v>41</v>
      </c>
      <c r="D18" s="5">
        <v>70.900000000000006</v>
      </c>
      <c r="E18" s="5">
        <v>0</v>
      </c>
      <c r="F18" s="5">
        <v>0</v>
      </c>
      <c r="G18" s="39">
        <f t="shared" si="0"/>
        <v>70.900000000000006</v>
      </c>
      <c r="I18" t="str">
        <f t="shared" si="1"/>
        <v>Summer</v>
      </c>
      <c r="L18" s="13">
        <f t="shared" si="2"/>
        <v>2029</v>
      </c>
      <c r="M18" s="14">
        <v>0</v>
      </c>
      <c r="N18" s="14">
        <v>0</v>
      </c>
      <c r="O18" s="14">
        <v>0</v>
      </c>
      <c r="P18" s="14">
        <v>1149.3</v>
      </c>
      <c r="Q18" s="19">
        <v>0</v>
      </c>
      <c r="R18" s="19">
        <f>Displacement!P20/Displacement!$P$6+Displacement!Q20/Displacement!$Q$6+Displacement!R20/Displacement!$R$6+Displacement!S20/Displacement!$S$6</f>
        <v>0</v>
      </c>
      <c r="S18" s="19">
        <f>Displacement!T20/Displacement!$T$6+Displacement!U20/Displacement!$U$6+Displacement!V20/Displacement!$V$6+Displacement!W20/Displacement!$V$6+Displacement!W20/Displacement!$W$6+Displacement!X20/Displacement!$X$6+Displacement!Y20/Displacement!$Y$6+Displacement!Z20/Displacement!$Z$6</f>
        <v>0</v>
      </c>
      <c r="T18" s="19">
        <v>1076.5434645841808</v>
      </c>
      <c r="U18" s="20">
        <v>757.9</v>
      </c>
    </row>
    <row r="19" spans="1:21" x14ac:dyDescent="0.25">
      <c r="B19" s="4">
        <v>2020</v>
      </c>
      <c r="C19" s="5" t="s">
        <v>40</v>
      </c>
      <c r="D19" s="5">
        <v>0</v>
      </c>
      <c r="E19" s="5">
        <v>0</v>
      </c>
      <c r="F19" s="5">
        <v>0</v>
      </c>
      <c r="G19" s="39">
        <f t="shared" si="0"/>
        <v>0</v>
      </c>
      <c r="I19" t="str">
        <f t="shared" si="1"/>
        <v>Summer</v>
      </c>
      <c r="L19" s="13">
        <f t="shared" si="2"/>
        <v>2030</v>
      </c>
      <c r="M19" s="14">
        <v>0</v>
      </c>
      <c r="N19" s="14">
        <v>0</v>
      </c>
      <c r="O19" s="14">
        <v>650.84799999999996</v>
      </c>
      <c r="P19" s="14">
        <v>1750.2</v>
      </c>
      <c r="Q19" s="19">
        <v>0</v>
      </c>
      <c r="R19" s="19">
        <f>Displacement!P21/Displacement!$P$6+Displacement!Q21/Displacement!$Q$6+Displacement!R21/Displacement!$R$6+Displacement!S21/Displacement!$S$6</f>
        <v>650.84799999999996</v>
      </c>
      <c r="S19" s="19">
        <f>Displacement!T21/Displacement!$T$6+Displacement!U21/Displacement!$U$6+Displacement!V21/Displacement!$V$6+Displacement!W21/Displacement!$V$6+Displacement!W21/Displacement!$W$6+Displacement!X21/Displacement!$X$6+Displacement!Y21/Displacement!$Y$6+Displacement!Z21/Displacement!$Z$6</f>
        <v>179.82721518987341</v>
      </c>
      <c r="T19" s="19">
        <v>685.5307457766994</v>
      </c>
      <c r="U19" s="20">
        <v>685.5307457766994</v>
      </c>
    </row>
    <row r="20" spans="1:21" x14ac:dyDescent="0.25">
      <c r="B20" s="4">
        <v>2020</v>
      </c>
      <c r="C20" s="5" t="s">
        <v>43</v>
      </c>
      <c r="D20" s="5">
        <v>0</v>
      </c>
      <c r="E20" s="5">
        <v>0</v>
      </c>
      <c r="F20" s="5">
        <v>0</v>
      </c>
      <c r="G20" s="39">
        <f t="shared" si="0"/>
        <v>0</v>
      </c>
      <c r="I20" t="str">
        <f t="shared" si="1"/>
        <v>Winter</v>
      </c>
      <c r="L20" s="13">
        <f t="shared" si="2"/>
        <v>2031</v>
      </c>
      <c r="M20" s="14">
        <v>0</v>
      </c>
      <c r="N20" s="14">
        <v>0</v>
      </c>
      <c r="O20" s="14">
        <v>745.45699999999999</v>
      </c>
      <c r="P20" s="14">
        <v>1750.2</v>
      </c>
      <c r="Q20" s="19">
        <v>0</v>
      </c>
      <c r="R20" s="19">
        <f>Displacement!P22/Displacement!$P$6+Displacement!Q22/Displacement!$Q$6+Displacement!R22/Displacement!$R$6+Displacement!S22/Displacement!$S$6</f>
        <v>745.45699999999999</v>
      </c>
      <c r="S20" s="19">
        <f>Displacement!T22/Displacement!$T$6+Displacement!U22/Displacement!$U$6+Displacement!V22/Displacement!$V$6+Displacement!W22/Displacement!$V$6+Displacement!W22/Displacement!$W$6+Displacement!X22/Displacement!$X$6+Displacement!Y22/Displacement!$Y$6+Displacement!Z22/Displacement!$Z$6</f>
        <v>179.82721518987341</v>
      </c>
      <c r="T20" s="19">
        <v>621.95987712067881</v>
      </c>
      <c r="U20" s="20">
        <v>621.95987712067881</v>
      </c>
    </row>
    <row r="21" spans="1:21" x14ac:dyDescent="0.25">
      <c r="B21" s="4">
        <v>2020</v>
      </c>
      <c r="C21" s="5" t="s">
        <v>44</v>
      </c>
      <c r="D21" s="5">
        <v>0</v>
      </c>
      <c r="E21" s="5">
        <v>0</v>
      </c>
      <c r="F21" s="5">
        <v>0</v>
      </c>
      <c r="G21" s="39">
        <f t="shared" si="0"/>
        <v>0</v>
      </c>
      <c r="I21" t="str">
        <f t="shared" si="1"/>
        <v>Summer</v>
      </c>
      <c r="L21" s="13">
        <f t="shared" si="2"/>
        <v>2032</v>
      </c>
      <c r="M21" s="14">
        <v>0</v>
      </c>
      <c r="N21" s="14">
        <v>0</v>
      </c>
      <c r="O21" s="14">
        <v>877.75200000000007</v>
      </c>
      <c r="P21" s="14">
        <v>1750.2</v>
      </c>
      <c r="Q21" s="19">
        <v>0</v>
      </c>
      <c r="R21" s="19">
        <f>Displacement!P23/Displacement!$P$6+Displacement!Q23/Displacement!$Q$6+Displacement!R23/Displacement!$R$6+Displacement!S23/Displacement!$S$6</f>
        <v>877.75200000000007</v>
      </c>
      <c r="S21" s="19">
        <f>Displacement!T23/Displacement!$T$6+Displacement!U23/Displacement!$U$6+Displacement!V23/Displacement!$V$6+Displacement!W23/Displacement!$V$6+Displacement!W23/Displacement!$W$6+Displacement!X23/Displacement!$X$6+Displacement!Y23/Displacement!$Y$6+Displacement!Z23/Displacement!$Z$6</f>
        <v>179.82721518987341</v>
      </c>
      <c r="T21" s="19">
        <v>535.60155208327149</v>
      </c>
      <c r="U21" s="20">
        <v>535.60155208327149</v>
      </c>
    </row>
    <row r="22" spans="1:21" x14ac:dyDescent="0.25">
      <c r="B22" s="4">
        <v>2020</v>
      </c>
      <c r="C22" s="5" t="s">
        <v>45</v>
      </c>
      <c r="D22" s="5">
        <v>391.8</v>
      </c>
      <c r="E22" s="5">
        <v>0</v>
      </c>
      <c r="F22" s="5">
        <v>0</v>
      </c>
      <c r="G22" s="39">
        <f t="shared" si="0"/>
        <v>391.8</v>
      </c>
      <c r="I22" t="str">
        <f t="shared" si="1"/>
        <v>Summer</v>
      </c>
      <c r="L22" s="13">
        <f t="shared" si="2"/>
        <v>2033</v>
      </c>
      <c r="M22" s="14">
        <v>0</v>
      </c>
      <c r="N22" s="14">
        <v>0</v>
      </c>
      <c r="O22" s="14">
        <v>1854.098</v>
      </c>
      <c r="P22" s="14">
        <v>2550.1999999999998</v>
      </c>
      <c r="Q22" s="19">
        <v>0</v>
      </c>
      <c r="R22" s="19">
        <f>Displacement!P24/Displacement!$P$6+Displacement!Q24/Displacement!$Q$6+Displacement!R24/Displacement!$R$6+Displacement!S24/Displacement!$S$6</f>
        <v>1482.1748577678381</v>
      </c>
      <c r="S22" s="19">
        <f>Displacement!T24/Displacement!$T$6+Displacement!U24/Displacement!$U$6+Displacement!V24/Displacement!$V$6+Displacement!W24/Displacement!$V$6+Displacement!W24/Displacement!$W$6+Displacement!X24/Displacement!$X$6+Displacement!Y24/Displacement!$Y$6+Displacement!Z24/Displacement!$Z$6</f>
        <v>179.82721518987341</v>
      </c>
      <c r="T22" s="19">
        <v>173.90173118706818</v>
      </c>
      <c r="U22" s="20">
        <v>173.90173118706818</v>
      </c>
    </row>
    <row r="23" spans="1:21" x14ac:dyDescent="0.25">
      <c r="B23" s="4">
        <v>2020</v>
      </c>
      <c r="C23" s="5" t="s">
        <v>42</v>
      </c>
      <c r="D23" s="5">
        <v>0</v>
      </c>
      <c r="E23" s="5">
        <v>0</v>
      </c>
      <c r="F23" s="5">
        <v>0</v>
      </c>
      <c r="G23" s="39">
        <f t="shared" si="0"/>
        <v>0</v>
      </c>
      <c r="I23" t="str">
        <f t="shared" si="1"/>
        <v>Winter</v>
      </c>
      <c r="L23" s="13">
        <f t="shared" si="2"/>
        <v>2034</v>
      </c>
      <c r="M23" s="14">
        <v>0</v>
      </c>
      <c r="N23" s="14">
        <v>0</v>
      </c>
      <c r="O23" s="14">
        <v>1854.098</v>
      </c>
      <c r="P23" s="14">
        <v>2550.1999999999998</v>
      </c>
      <c r="Q23" s="19">
        <v>0</v>
      </c>
      <c r="R23" s="19">
        <f>Displacement!P25/Displacement!$P$6+Displacement!Q25/Displacement!$Q$6+Displacement!R25/Displacement!$R$6+Displacement!S25/Displacement!$S$6</f>
        <v>1482.1748577678381</v>
      </c>
      <c r="S23" s="19">
        <f>Displacement!T25/Displacement!$T$6+Displacement!U25/Displacement!$U$6+Displacement!V25/Displacement!$V$6+Displacement!W25/Displacement!$V$6+Displacement!W25/Displacement!$W$6+Displacement!X25/Displacement!$X$6+Displacement!Y25/Displacement!$Y$6+Displacement!Z25/Displacement!$Z$6</f>
        <v>179.82721518987341</v>
      </c>
      <c r="T23" s="19">
        <v>161.56900469524732</v>
      </c>
      <c r="U23" s="20">
        <v>161.56900469524732</v>
      </c>
    </row>
    <row r="24" spans="1:21" x14ac:dyDescent="0.25">
      <c r="B24" s="4">
        <v>2020</v>
      </c>
      <c r="C24" s="5" t="s">
        <v>46</v>
      </c>
      <c r="D24" s="5">
        <v>0</v>
      </c>
      <c r="E24" s="5">
        <v>0</v>
      </c>
      <c r="F24" s="5">
        <v>0</v>
      </c>
      <c r="G24" s="39">
        <f t="shared" si="0"/>
        <v>0</v>
      </c>
      <c r="I24" t="str">
        <f t="shared" si="1"/>
        <v>Winter</v>
      </c>
      <c r="L24" s="13">
        <f t="shared" si="2"/>
        <v>2035</v>
      </c>
      <c r="M24" s="14">
        <v>0</v>
      </c>
      <c r="N24" s="14">
        <v>0</v>
      </c>
      <c r="O24" s="14">
        <v>1860.098</v>
      </c>
      <c r="P24" s="14">
        <v>2882.8159999999998</v>
      </c>
      <c r="Q24" s="19">
        <v>0</v>
      </c>
      <c r="R24" s="19">
        <f>Displacement!P26/Displacement!$P$6+Displacement!Q26/Displacement!$Q$6+Displacement!R26/Displacement!$R$6+Displacement!S26/Displacement!$S$6</f>
        <v>1482.1748577678381</v>
      </c>
      <c r="S24" s="19">
        <f>Displacement!T26/Displacement!$T$6+Displacement!U26/Displacement!$U$6+Displacement!V26/Displacement!$V$6+Displacement!W26/Displacement!$V$6+Displacement!W26/Displacement!$W$6+Displacement!X26/Displacement!$X$6+Displacement!Y26/Displacement!$Y$6+Displacement!Z26/Displacement!$Z$6</f>
        <v>179.82721518987341</v>
      </c>
      <c r="T24" s="19">
        <v>113.3</v>
      </c>
      <c r="U24" s="20">
        <v>113.3</v>
      </c>
    </row>
    <row r="25" spans="1:21" x14ac:dyDescent="0.25">
      <c r="B25" s="4">
        <v>2020</v>
      </c>
      <c r="C25" s="5" t="s">
        <v>47</v>
      </c>
      <c r="D25" s="5">
        <v>296.39999999999998</v>
      </c>
      <c r="E25" s="5">
        <v>0</v>
      </c>
      <c r="F25" s="5">
        <v>0</v>
      </c>
      <c r="G25" s="39">
        <f t="shared" si="0"/>
        <v>296.39999999999998</v>
      </c>
      <c r="I25" t="str">
        <f t="shared" si="1"/>
        <v>Winter</v>
      </c>
      <c r="L25" s="15">
        <f t="shared" si="2"/>
        <v>2036</v>
      </c>
      <c r="M25" s="16">
        <v>0</v>
      </c>
      <c r="N25" s="16">
        <v>0</v>
      </c>
      <c r="O25" s="16">
        <v>1860.098</v>
      </c>
      <c r="P25" s="16">
        <v>3031.9259999999995</v>
      </c>
      <c r="Q25" s="28">
        <v>0</v>
      </c>
      <c r="R25" s="28">
        <f>Displacement!P27/Displacement!$P$6+Displacement!Q27/Displacement!$Q$6+Displacement!R27/Displacement!$R$6+Displacement!S27/Displacement!$S$6</f>
        <v>1482.1748577678381</v>
      </c>
      <c r="S25" s="28">
        <f>Displacement!T27/Displacement!$T$6+Displacement!U27/Displacement!$U$6+Displacement!V27/Displacement!$V$6+Displacement!W27/Displacement!$V$6+Displacement!W27/Displacement!$W$6+Displacement!X27/Displacement!$X$6+Displacement!Y27/Displacement!$Y$6+Displacement!Z27/Displacement!$Z$6</f>
        <v>179.82721518987341</v>
      </c>
      <c r="T25" s="28">
        <v>113.3</v>
      </c>
      <c r="U25" s="29">
        <v>113.3</v>
      </c>
    </row>
    <row r="26" spans="1:21" x14ac:dyDescent="0.25">
      <c r="B26" s="4">
        <v>2020</v>
      </c>
      <c r="C26" s="5" t="s">
        <v>48</v>
      </c>
      <c r="D26" s="5">
        <v>0</v>
      </c>
      <c r="E26" s="5">
        <v>0</v>
      </c>
      <c r="F26" s="5">
        <v>0</v>
      </c>
      <c r="G26" s="39">
        <f t="shared" si="0"/>
        <v>0</v>
      </c>
      <c r="I26" t="str">
        <f t="shared" si="1"/>
        <v>Winter</v>
      </c>
      <c r="L26" s="64"/>
      <c r="M26" s="65"/>
      <c r="N26" s="65"/>
      <c r="O26" s="65"/>
      <c r="P26" s="65"/>
      <c r="Q26" s="66"/>
      <c r="R26" s="66"/>
      <c r="S26" s="66"/>
      <c r="T26" s="66"/>
      <c r="U26" s="66"/>
    </row>
    <row r="27" spans="1:21" x14ac:dyDescent="0.25">
      <c r="B27" s="52">
        <v>2021</v>
      </c>
      <c r="C27" s="41" t="s">
        <v>26</v>
      </c>
      <c r="D27" s="41">
        <f>750+200+200</f>
        <v>1150</v>
      </c>
      <c r="E27" s="41">
        <f>Displacement!$T$12</f>
        <v>0</v>
      </c>
      <c r="F27" s="41">
        <f>E27</f>
        <v>0</v>
      </c>
      <c r="G27" s="42">
        <f>D27-E27</f>
        <v>1150</v>
      </c>
    </row>
    <row r="28" spans="1:21" x14ac:dyDescent="0.25">
      <c r="A28">
        <v>0</v>
      </c>
      <c r="B28" s="4">
        <f>B27</f>
        <v>2021</v>
      </c>
      <c r="C28" s="5" t="s">
        <v>39</v>
      </c>
      <c r="D28" s="5">
        <v>0</v>
      </c>
      <c r="E28" s="5">
        <v>0</v>
      </c>
      <c r="F28" s="5">
        <v>0</v>
      </c>
      <c r="G28" s="39">
        <f t="shared" ref="G28" si="3">D28-IF(I28="Summer",E28,F28)</f>
        <v>0</v>
      </c>
      <c r="I28" t="str">
        <f t="shared" ref="I28:I37" si="4">IF(ISNUMBER(FIND("SMR",C28)),"Summer","Winter")</f>
        <v>Summer</v>
      </c>
    </row>
    <row r="29" spans="1:21" x14ac:dyDescent="0.25">
      <c r="A29">
        <f t="shared" ref="A29:A37" si="5">A28+1</f>
        <v>1</v>
      </c>
      <c r="B29" s="4">
        <f t="shared" ref="B29:B37" si="6">B28</f>
        <v>2021</v>
      </c>
      <c r="C29" s="5" t="s">
        <v>40</v>
      </c>
      <c r="D29" s="5">
        <v>0</v>
      </c>
      <c r="E29" s="5">
        <v>0</v>
      </c>
      <c r="F29" s="5">
        <v>0</v>
      </c>
      <c r="G29" s="39">
        <f t="shared" ref="G29:G37" si="7">D29-IF(I29="Summer",E29,F29)</f>
        <v>0</v>
      </c>
      <c r="I29" t="str">
        <f t="shared" si="4"/>
        <v>Summer</v>
      </c>
    </row>
    <row r="30" spans="1:21" x14ac:dyDescent="0.25">
      <c r="A30">
        <f t="shared" si="5"/>
        <v>2</v>
      </c>
      <c r="B30" s="4">
        <f t="shared" si="6"/>
        <v>2021</v>
      </c>
      <c r="C30" s="5" t="s">
        <v>41</v>
      </c>
      <c r="D30" s="5">
        <v>0</v>
      </c>
      <c r="E30" s="5">
        <v>0</v>
      </c>
      <c r="F30" s="5">
        <v>0</v>
      </c>
      <c r="G30" s="39">
        <f t="shared" si="7"/>
        <v>0</v>
      </c>
      <c r="I30" t="str">
        <f t="shared" si="4"/>
        <v>Summer</v>
      </c>
    </row>
    <row r="31" spans="1:21" x14ac:dyDescent="0.25">
      <c r="A31">
        <f t="shared" si="5"/>
        <v>3</v>
      </c>
      <c r="B31" s="4">
        <f t="shared" si="6"/>
        <v>2021</v>
      </c>
      <c r="C31" s="5" t="s">
        <v>43</v>
      </c>
      <c r="D31" s="5">
        <v>0</v>
      </c>
      <c r="E31" s="5">
        <v>0</v>
      </c>
      <c r="F31" s="5">
        <v>0</v>
      </c>
      <c r="G31" s="39">
        <f t="shared" si="7"/>
        <v>0</v>
      </c>
      <c r="I31" t="str">
        <f t="shared" si="4"/>
        <v>Winter</v>
      </c>
    </row>
    <row r="32" spans="1:21" x14ac:dyDescent="0.25">
      <c r="A32">
        <f t="shared" si="5"/>
        <v>4</v>
      </c>
      <c r="B32" s="4">
        <f t="shared" si="6"/>
        <v>2021</v>
      </c>
      <c r="C32" s="5" t="s">
        <v>44</v>
      </c>
      <c r="D32" s="5">
        <v>0</v>
      </c>
      <c r="E32" s="5">
        <v>0</v>
      </c>
      <c r="F32" s="5">
        <v>0</v>
      </c>
      <c r="G32" s="39">
        <f t="shared" si="7"/>
        <v>0</v>
      </c>
      <c r="I32" t="str">
        <f t="shared" si="4"/>
        <v>Summer</v>
      </c>
    </row>
    <row r="33" spans="1:9" x14ac:dyDescent="0.25">
      <c r="A33">
        <f t="shared" si="5"/>
        <v>5</v>
      </c>
      <c r="B33" s="4">
        <f t="shared" si="6"/>
        <v>2021</v>
      </c>
      <c r="C33" s="5" t="s">
        <v>45</v>
      </c>
      <c r="D33" s="5">
        <v>395.2</v>
      </c>
      <c r="E33" s="5">
        <v>190.81443122746737</v>
      </c>
      <c r="F33" s="5">
        <v>0</v>
      </c>
      <c r="G33" s="39">
        <f t="shared" si="7"/>
        <v>204.38556877253262</v>
      </c>
      <c r="I33" t="str">
        <f t="shared" si="4"/>
        <v>Summer</v>
      </c>
    </row>
    <row r="34" spans="1:9" x14ac:dyDescent="0.25">
      <c r="A34">
        <f t="shared" si="5"/>
        <v>6</v>
      </c>
      <c r="B34" s="4">
        <f t="shared" si="6"/>
        <v>2021</v>
      </c>
      <c r="C34" s="5" t="s">
        <v>46</v>
      </c>
      <c r="D34" s="5">
        <v>0</v>
      </c>
      <c r="E34" s="5">
        <v>0</v>
      </c>
      <c r="F34" s="5">
        <v>0</v>
      </c>
      <c r="G34" s="39">
        <f t="shared" si="7"/>
        <v>0</v>
      </c>
      <c r="H34" s="60"/>
      <c r="I34" t="str">
        <f t="shared" si="4"/>
        <v>Winter</v>
      </c>
    </row>
    <row r="35" spans="1:9" x14ac:dyDescent="0.25">
      <c r="A35">
        <f t="shared" si="5"/>
        <v>7</v>
      </c>
      <c r="B35" s="4">
        <f t="shared" si="6"/>
        <v>2021</v>
      </c>
      <c r="C35" s="5" t="s">
        <v>47</v>
      </c>
      <c r="D35" s="5">
        <v>302.8</v>
      </c>
      <c r="E35" s="5">
        <v>0</v>
      </c>
      <c r="F35" s="5">
        <v>190.81443122746737</v>
      </c>
      <c r="G35" s="39">
        <f t="shared" si="7"/>
        <v>111.98556877253264</v>
      </c>
      <c r="I35" t="str">
        <f t="shared" si="4"/>
        <v>Winter</v>
      </c>
    </row>
    <row r="36" spans="1:9" x14ac:dyDescent="0.25">
      <c r="A36">
        <f t="shared" si="5"/>
        <v>8</v>
      </c>
      <c r="B36" s="4">
        <f t="shared" si="6"/>
        <v>2021</v>
      </c>
      <c r="C36" s="5" t="s">
        <v>42</v>
      </c>
      <c r="D36" s="5">
        <v>0</v>
      </c>
      <c r="E36" s="5">
        <v>0</v>
      </c>
      <c r="F36" s="5">
        <v>0</v>
      </c>
      <c r="G36" s="39">
        <f t="shared" si="7"/>
        <v>0</v>
      </c>
      <c r="I36" t="str">
        <f t="shared" si="4"/>
        <v>Winter</v>
      </c>
    </row>
    <row r="37" spans="1:9" x14ac:dyDescent="0.25">
      <c r="A37">
        <f t="shared" si="5"/>
        <v>9</v>
      </c>
      <c r="B37" s="61">
        <f t="shared" si="6"/>
        <v>2021</v>
      </c>
      <c r="C37" s="5" t="s">
        <v>48</v>
      </c>
      <c r="D37" s="5">
        <v>0</v>
      </c>
      <c r="E37" s="5">
        <v>0</v>
      </c>
      <c r="F37" s="5">
        <v>0</v>
      </c>
      <c r="G37" s="39">
        <f t="shared" si="7"/>
        <v>0</v>
      </c>
      <c r="I37" t="str">
        <f t="shared" si="4"/>
        <v>Winter</v>
      </c>
    </row>
    <row r="38" spans="1:9" x14ac:dyDescent="0.25">
      <c r="B38" s="52">
        <f>B27+1</f>
        <v>2022</v>
      </c>
      <c r="C38" s="41" t="s">
        <v>26</v>
      </c>
      <c r="D38" s="41">
        <f>750+200+200</f>
        <v>1150</v>
      </c>
      <c r="E38" s="41">
        <f>Displacement!$T$12</f>
        <v>0</v>
      </c>
      <c r="F38" s="41">
        <f>E38</f>
        <v>0</v>
      </c>
      <c r="G38" s="42">
        <f>D38-E38</f>
        <v>1150</v>
      </c>
    </row>
    <row r="39" spans="1:9" x14ac:dyDescent="0.25">
      <c r="A39">
        <v>0</v>
      </c>
      <c r="B39" s="4">
        <f>B38</f>
        <v>2022</v>
      </c>
      <c r="C39" s="5" t="s">
        <v>39</v>
      </c>
      <c r="D39" s="5">
        <v>0</v>
      </c>
      <c r="E39" s="5">
        <v>0</v>
      </c>
      <c r="F39" s="5">
        <v>0</v>
      </c>
      <c r="G39" s="39">
        <f t="shared" ref="G39:G48" si="8">D39-IF(I39="Summer",E39,F39)</f>
        <v>0</v>
      </c>
      <c r="I39" t="str">
        <f t="shared" ref="I39:I48" si="9">IF(ISNUMBER(FIND("SMR",C39)),"Summer","Winter")</f>
        <v>Summer</v>
      </c>
    </row>
    <row r="40" spans="1:9" x14ac:dyDescent="0.25">
      <c r="A40">
        <f t="shared" ref="A40:A48" si="10">A39+1</f>
        <v>1</v>
      </c>
      <c r="B40" s="4">
        <f t="shared" ref="B40:B47" si="11">B39</f>
        <v>2022</v>
      </c>
      <c r="C40" s="5" t="s">
        <v>40</v>
      </c>
      <c r="D40" s="5">
        <v>0</v>
      </c>
      <c r="E40" s="5">
        <v>0</v>
      </c>
      <c r="F40" s="5">
        <v>0</v>
      </c>
      <c r="G40" s="39">
        <f t="shared" si="8"/>
        <v>0</v>
      </c>
      <c r="I40" t="str">
        <f t="shared" si="9"/>
        <v>Summer</v>
      </c>
    </row>
    <row r="41" spans="1:9" x14ac:dyDescent="0.25">
      <c r="A41">
        <f t="shared" si="10"/>
        <v>2</v>
      </c>
      <c r="B41" s="4">
        <f t="shared" si="11"/>
        <v>2022</v>
      </c>
      <c r="C41" s="5" t="s">
        <v>41</v>
      </c>
      <c r="D41" s="5">
        <v>0</v>
      </c>
      <c r="E41" s="5">
        <v>0</v>
      </c>
      <c r="F41" s="5">
        <v>0</v>
      </c>
      <c r="G41" s="39">
        <f t="shared" si="8"/>
        <v>0</v>
      </c>
      <c r="I41" t="str">
        <f t="shared" si="9"/>
        <v>Summer</v>
      </c>
    </row>
    <row r="42" spans="1:9" x14ac:dyDescent="0.25">
      <c r="A42">
        <f t="shared" si="10"/>
        <v>3</v>
      </c>
      <c r="B42" s="4">
        <f t="shared" si="11"/>
        <v>2022</v>
      </c>
      <c r="C42" s="5" t="s">
        <v>44</v>
      </c>
      <c r="D42" s="5">
        <v>44.8</v>
      </c>
      <c r="E42" s="5">
        <v>44.8</v>
      </c>
      <c r="F42" s="5">
        <v>0</v>
      </c>
      <c r="G42" s="39">
        <f t="shared" si="8"/>
        <v>0</v>
      </c>
      <c r="I42" t="str">
        <f t="shared" si="9"/>
        <v>Summer</v>
      </c>
    </row>
    <row r="43" spans="1:9" x14ac:dyDescent="0.25">
      <c r="A43">
        <f t="shared" si="10"/>
        <v>4</v>
      </c>
      <c r="B43" s="4">
        <f t="shared" si="11"/>
        <v>2022</v>
      </c>
      <c r="C43" s="5" t="s">
        <v>45</v>
      </c>
      <c r="D43" s="5">
        <v>400</v>
      </c>
      <c r="E43" s="5">
        <v>374.82264150943394</v>
      </c>
      <c r="F43" s="5">
        <v>0</v>
      </c>
      <c r="G43" s="39">
        <f t="shared" si="8"/>
        <v>25.177358490566064</v>
      </c>
      <c r="I43" t="str">
        <f t="shared" si="9"/>
        <v>Summer</v>
      </c>
    </row>
    <row r="44" spans="1:9" x14ac:dyDescent="0.25">
      <c r="A44">
        <f t="shared" si="10"/>
        <v>5</v>
      </c>
      <c r="B44" s="4">
        <f t="shared" si="11"/>
        <v>2022</v>
      </c>
      <c r="C44" s="5" t="s">
        <v>43</v>
      </c>
      <c r="D44" s="5">
        <v>0</v>
      </c>
      <c r="E44" s="5">
        <v>0</v>
      </c>
      <c r="F44" s="5">
        <v>0</v>
      </c>
      <c r="G44" s="39">
        <f t="shared" si="8"/>
        <v>0</v>
      </c>
      <c r="I44" t="str">
        <f t="shared" si="9"/>
        <v>Winter</v>
      </c>
    </row>
    <row r="45" spans="1:9" x14ac:dyDescent="0.25">
      <c r="A45">
        <f t="shared" si="10"/>
        <v>6</v>
      </c>
      <c r="B45" s="4">
        <f t="shared" si="11"/>
        <v>2022</v>
      </c>
      <c r="C45" s="5" t="s">
        <v>46</v>
      </c>
      <c r="D45" s="5">
        <v>0</v>
      </c>
      <c r="E45" s="5">
        <v>0</v>
      </c>
      <c r="F45" s="5">
        <v>0</v>
      </c>
      <c r="G45" s="39">
        <f t="shared" si="8"/>
        <v>0</v>
      </c>
      <c r="H45" s="60"/>
      <c r="I45" t="str">
        <f t="shared" si="9"/>
        <v>Winter</v>
      </c>
    </row>
    <row r="46" spans="1:9" x14ac:dyDescent="0.25">
      <c r="A46">
        <f t="shared" si="10"/>
        <v>7</v>
      </c>
      <c r="B46" s="4">
        <f t="shared" si="11"/>
        <v>2022</v>
      </c>
      <c r="C46" s="5" t="s">
        <v>47</v>
      </c>
      <c r="D46" s="5">
        <v>304.60000000000002</v>
      </c>
      <c r="E46" s="5">
        <v>0</v>
      </c>
      <c r="F46" s="5">
        <v>287.35849056603774</v>
      </c>
      <c r="G46" s="39">
        <f t="shared" si="8"/>
        <v>17.241509433962278</v>
      </c>
      <c r="I46" t="str">
        <f t="shared" si="9"/>
        <v>Winter</v>
      </c>
    </row>
    <row r="47" spans="1:9" x14ac:dyDescent="0.25">
      <c r="A47">
        <f t="shared" si="10"/>
        <v>8</v>
      </c>
      <c r="B47" s="4">
        <f t="shared" si="11"/>
        <v>2022</v>
      </c>
      <c r="C47" s="5" t="s">
        <v>42</v>
      </c>
      <c r="D47" s="5">
        <v>0</v>
      </c>
      <c r="E47" s="5">
        <v>0</v>
      </c>
      <c r="F47" s="5">
        <v>0</v>
      </c>
      <c r="G47" s="39">
        <f t="shared" si="8"/>
        <v>0</v>
      </c>
      <c r="I47" t="str">
        <f t="shared" si="9"/>
        <v>Winter</v>
      </c>
    </row>
    <row r="48" spans="1:9" x14ac:dyDescent="0.25">
      <c r="A48">
        <f t="shared" si="10"/>
        <v>9</v>
      </c>
      <c r="B48" s="61">
        <f>B46</f>
        <v>2022</v>
      </c>
      <c r="C48" s="5" t="s">
        <v>48</v>
      </c>
      <c r="D48" s="5">
        <v>0</v>
      </c>
      <c r="E48" s="5">
        <v>0</v>
      </c>
      <c r="F48" s="5">
        <v>0</v>
      </c>
      <c r="G48" s="39">
        <f t="shared" si="8"/>
        <v>0</v>
      </c>
      <c r="I48" t="str">
        <f t="shared" si="9"/>
        <v>Winter</v>
      </c>
    </row>
    <row r="49" spans="1:9" x14ac:dyDescent="0.25">
      <c r="B49" s="52">
        <f>B38+1</f>
        <v>2023</v>
      </c>
      <c r="C49" s="41" t="s">
        <v>26</v>
      </c>
      <c r="D49" s="41">
        <f>750+200+200</f>
        <v>1150</v>
      </c>
      <c r="E49" s="41">
        <f>Displacement!$T$12</f>
        <v>0</v>
      </c>
      <c r="F49" s="41">
        <f>E49</f>
        <v>0</v>
      </c>
      <c r="G49" s="42">
        <f>D49-E49</f>
        <v>1150</v>
      </c>
    </row>
    <row r="50" spans="1:9" x14ac:dyDescent="0.25">
      <c r="A50">
        <v>0</v>
      </c>
      <c r="B50" s="4">
        <f>B49</f>
        <v>2023</v>
      </c>
      <c r="C50" s="5" t="s">
        <v>39</v>
      </c>
      <c r="D50" s="5">
        <v>0</v>
      </c>
      <c r="E50" s="5">
        <v>0</v>
      </c>
      <c r="F50" s="5">
        <v>0</v>
      </c>
      <c r="G50" s="39">
        <f t="shared" ref="G50:G59" si="12">D50-IF(I50="Summer",E50,F50)</f>
        <v>0</v>
      </c>
      <c r="I50" t="str">
        <f t="shared" ref="I50:I59" si="13">IF(ISNUMBER(FIND("SMR",C50)),"Summer","Winter")</f>
        <v>Summer</v>
      </c>
    </row>
    <row r="51" spans="1:9" x14ac:dyDescent="0.25">
      <c r="A51">
        <f t="shared" ref="A51:A59" si="14">A50+1</f>
        <v>1</v>
      </c>
      <c r="B51" s="4">
        <f t="shared" ref="B51:B58" si="15">B50</f>
        <v>2023</v>
      </c>
      <c r="C51" s="5" t="s">
        <v>40</v>
      </c>
      <c r="D51" s="5">
        <v>0</v>
      </c>
      <c r="E51" s="5">
        <v>0</v>
      </c>
      <c r="F51" s="5">
        <v>0</v>
      </c>
      <c r="G51" s="39">
        <f t="shared" si="12"/>
        <v>0</v>
      </c>
      <c r="I51" t="str">
        <f t="shared" si="13"/>
        <v>Summer</v>
      </c>
    </row>
    <row r="52" spans="1:9" x14ac:dyDescent="0.25">
      <c r="A52">
        <f t="shared" si="14"/>
        <v>2</v>
      </c>
      <c r="B52" s="4">
        <f t="shared" si="15"/>
        <v>2023</v>
      </c>
      <c r="C52" s="5" t="s">
        <v>41</v>
      </c>
      <c r="D52" s="5">
        <v>32</v>
      </c>
      <c r="E52" s="5">
        <v>32</v>
      </c>
      <c r="F52" s="5">
        <v>0</v>
      </c>
      <c r="G52" s="39">
        <f t="shared" si="12"/>
        <v>0</v>
      </c>
      <c r="I52" t="str">
        <f t="shared" si="13"/>
        <v>Summer</v>
      </c>
    </row>
    <row r="53" spans="1:9" x14ac:dyDescent="0.25">
      <c r="A53">
        <f t="shared" si="14"/>
        <v>3</v>
      </c>
      <c r="B53" s="4">
        <f t="shared" si="15"/>
        <v>2023</v>
      </c>
      <c r="C53" s="5" t="s">
        <v>44</v>
      </c>
      <c r="D53" s="5">
        <v>0</v>
      </c>
      <c r="E53" s="5">
        <v>0</v>
      </c>
      <c r="F53" s="5">
        <v>0</v>
      </c>
      <c r="G53" s="39">
        <f t="shared" si="12"/>
        <v>0</v>
      </c>
      <c r="I53" t="str">
        <f t="shared" si="13"/>
        <v>Summer</v>
      </c>
    </row>
    <row r="54" spans="1:9" x14ac:dyDescent="0.25">
      <c r="A54">
        <f t="shared" si="14"/>
        <v>4</v>
      </c>
      <c r="B54" s="4">
        <f t="shared" si="15"/>
        <v>2023</v>
      </c>
      <c r="C54" s="5" t="s">
        <v>45</v>
      </c>
      <c r="D54" s="5">
        <v>386.7</v>
      </c>
      <c r="E54" s="5">
        <v>362.99999999999994</v>
      </c>
      <c r="F54" s="5">
        <v>0</v>
      </c>
      <c r="G54" s="39">
        <f t="shared" si="12"/>
        <v>23.700000000000045</v>
      </c>
      <c r="I54" t="str">
        <f t="shared" si="13"/>
        <v>Summer</v>
      </c>
    </row>
    <row r="55" spans="1:9" x14ac:dyDescent="0.25">
      <c r="A55">
        <f t="shared" si="14"/>
        <v>5</v>
      </c>
      <c r="B55" s="4">
        <f t="shared" si="15"/>
        <v>2023</v>
      </c>
      <c r="C55" s="5" t="s">
        <v>48</v>
      </c>
      <c r="D55" s="5">
        <v>0</v>
      </c>
      <c r="E55" s="5">
        <v>0</v>
      </c>
      <c r="F55" s="5">
        <v>0</v>
      </c>
      <c r="G55" s="39">
        <f t="shared" si="12"/>
        <v>0</v>
      </c>
      <c r="I55" t="str">
        <f t="shared" si="13"/>
        <v>Winter</v>
      </c>
    </row>
    <row r="56" spans="1:9" x14ac:dyDescent="0.25">
      <c r="A56">
        <f t="shared" si="14"/>
        <v>6</v>
      </c>
      <c r="B56" s="4">
        <f t="shared" si="15"/>
        <v>2023</v>
      </c>
      <c r="C56" s="5" t="s">
        <v>46</v>
      </c>
      <c r="D56" s="5">
        <v>0</v>
      </c>
      <c r="E56" s="5">
        <v>0</v>
      </c>
      <c r="F56" s="5">
        <v>0</v>
      </c>
      <c r="G56" s="39">
        <f t="shared" si="12"/>
        <v>0</v>
      </c>
      <c r="H56" s="60"/>
      <c r="I56" t="str">
        <f t="shared" si="13"/>
        <v>Winter</v>
      </c>
    </row>
    <row r="57" spans="1:9" x14ac:dyDescent="0.25">
      <c r="A57">
        <f t="shared" si="14"/>
        <v>7</v>
      </c>
      <c r="B57" s="4">
        <f t="shared" si="15"/>
        <v>2023</v>
      </c>
      <c r="C57" s="5" t="s">
        <v>43</v>
      </c>
      <c r="D57" s="5">
        <v>0</v>
      </c>
      <c r="E57" s="5">
        <v>0</v>
      </c>
      <c r="F57" s="5">
        <v>0</v>
      </c>
      <c r="G57" s="39">
        <f t="shared" si="12"/>
        <v>0</v>
      </c>
      <c r="I57" t="str">
        <f t="shared" si="13"/>
        <v>Winter</v>
      </c>
    </row>
    <row r="58" spans="1:9" x14ac:dyDescent="0.25">
      <c r="A58">
        <f t="shared" si="14"/>
        <v>8</v>
      </c>
      <c r="B58" s="4">
        <f t="shared" si="15"/>
        <v>2023</v>
      </c>
      <c r="C58" s="5" t="s">
        <v>47</v>
      </c>
      <c r="D58" s="5">
        <v>310.3</v>
      </c>
      <c r="E58" s="5">
        <v>0</v>
      </c>
      <c r="F58" s="5">
        <v>292.7358490566038</v>
      </c>
      <c r="G58" s="39">
        <f t="shared" si="12"/>
        <v>17.564150943396214</v>
      </c>
      <c r="I58" t="str">
        <f t="shared" si="13"/>
        <v>Winter</v>
      </c>
    </row>
    <row r="59" spans="1:9" x14ac:dyDescent="0.25">
      <c r="A59">
        <f t="shared" si="14"/>
        <v>9</v>
      </c>
      <c r="B59" s="61">
        <f>B57</f>
        <v>2023</v>
      </c>
      <c r="C59" s="5" t="s">
        <v>42</v>
      </c>
      <c r="D59" s="5">
        <v>0</v>
      </c>
      <c r="E59" s="5">
        <v>0</v>
      </c>
      <c r="F59" s="5">
        <v>0</v>
      </c>
      <c r="G59" s="39">
        <f t="shared" si="12"/>
        <v>0</v>
      </c>
      <c r="I59" t="str">
        <f t="shared" si="13"/>
        <v>Winter</v>
      </c>
    </row>
    <row r="60" spans="1:9" x14ac:dyDescent="0.25">
      <c r="B60" s="52">
        <f>B49+1</f>
        <v>2024</v>
      </c>
      <c r="C60" s="41" t="s">
        <v>26</v>
      </c>
      <c r="D60" s="41">
        <f>750+200+200</f>
        <v>1150</v>
      </c>
      <c r="E60" s="41">
        <f>Displacement!$T$12</f>
        <v>0</v>
      </c>
      <c r="F60" s="41">
        <f>E60</f>
        <v>0</v>
      </c>
      <c r="G60" s="42">
        <f>D60-E60</f>
        <v>1150</v>
      </c>
    </row>
    <row r="61" spans="1:9" x14ac:dyDescent="0.25">
      <c r="A61">
        <v>0</v>
      </c>
      <c r="B61" s="4">
        <f>B60</f>
        <v>2024</v>
      </c>
      <c r="C61" s="5" t="s">
        <v>39</v>
      </c>
      <c r="D61" s="5">
        <v>0</v>
      </c>
      <c r="E61" s="5">
        <v>0</v>
      </c>
      <c r="F61" s="5">
        <v>0</v>
      </c>
      <c r="G61" s="39">
        <f t="shared" ref="G61:G70" si="16">D61-IF(I61="Summer",E61,F61)</f>
        <v>0</v>
      </c>
      <c r="I61" t="str">
        <f t="shared" ref="I61:I70" si="17">IF(ISNUMBER(FIND("SMR",C61)),"Summer","Winter")</f>
        <v>Summer</v>
      </c>
    </row>
    <row r="62" spans="1:9" x14ac:dyDescent="0.25">
      <c r="A62">
        <f t="shared" ref="A62:A70" si="18">A61+1</f>
        <v>1</v>
      </c>
      <c r="B62" s="4">
        <f t="shared" ref="B62:B69" si="19">B61</f>
        <v>2024</v>
      </c>
      <c r="C62" s="5" t="s">
        <v>40</v>
      </c>
      <c r="D62" s="5">
        <v>0</v>
      </c>
      <c r="E62" s="5">
        <v>0</v>
      </c>
      <c r="F62" s="5">
        <v>0</v>
      </c>
      <c r="G62" s="39">
        <f t="shared" si="16"/>
        <v>0</v>
      </c>
      <c r="I62" t="str">
        <f t="shared" si="17"/>
        <v>Summer</v>
      </c>
    </row>
    <row r="63" spans="1:9" x14ac:dyDescent="0.25">
      <c r="A63">
        <f t="shared" si="18"/>
        <v>2</v>
      </c>
      <c r="B63" s="4">
        <f t="shared" si="19"/>
        <v>2024</v>
      </c>
      <c r="C63" s="5" t="s">
        <v>41</v>
      </c>
      <c r="D63" s="5">
        <v>57.8</v>
      </c>
      <c r="E63" s="5">
        <v>57.8</v>
      </c>
      <c r="F63" s="5">
        <v>0</v>
      </c>
      <c r="G63" s="39">
        <f t="shared" si="16"/>
        <v>0</v>
      </c>
      <c r="I63" t="str">
        <f t="shared" si="17"/>
        <v>Summer</v>
      </c>
    </row>
    <row r="64" spans="1:9" x14ac:dyDescent="0.25">
      <c r="A64">
        <f t="shared" si="18"/>
        <v>3</v>
      </c>
      <c r="B64" s="4">
        <f t="shared" si="19"/>
        <v>2024</v>
      </c>
      <c r="C64" s="5" t="s">
        <v>44</v>
      </c>
      <c r="D64" s="5">
        <v>0</v>
      </c>
      <c r="E64" s="5">
        <v>0</v>
      </c>
      <c r="F64" s="5">
        <v>0</v>
      </c>
      <c r="G64" s="39">
        <f t="shared" si="16"/>
        <v>0</v>
      </c>
      <c r="I64" t="str">
        <f t="shared" si="17"/>
        <v>Summer</v>
      </c>
    </row>
    <row r="65" spans="1:9" x14ac:dyDescent="0.25">
      <c r="A65">
        <f t="shared" si="18"/>
        <v>4</v>
      </c>
      <c r="B65" s="4">
        <f t="shared" si="19"/>
        <v>2024</v>
      </c>
      <c r="C65" s="5" t="s">
        <v>45</v>
      </c>
      <c r="D65" s="5">
        <v>370.4</v>
      </c>
      <c r="E65" s="5">
        <v>346.16226415094337</v>
      </c>
      <c r="F65" s="5">
        <v>0</v>
      </c>
      <c r="G65" s="39">
        <f t="shared" si="16"/>
        <v>24.237735849056605</v>
      </c>
      <c r="I65" t="str">
        <f t="shared" si="17"/>
        <v>Summer</v>
      </c>
    </row>
    <row r="66" spans="1:9" x14ac:dyDescent="0.25">
      <c r="A66">
        <f t="shared" si="18"/>
        <v>5</v>
      </c>
      <c r="B66" s="4">
        <f t="shared" si="19"/>
        <v>2024</v>
      </c>
      <c r="C66" s="5" t="s">
        <v>48</v>
      </c>
      <c r="D66" s="5">
        <v>0</v>
      </c>
      <c r="E66" s="5">
        <v>0</v>
      </c>
      <c r="F66" s="5">
        <v>0</v>
      </c>
      <c r="G66" s="39">
        <f t="shared" si="16"/>
        <v>0</v>
      </c>
      <c r="I66" t="str">
        <f t="shared" si="17"/>
        <v>Winter</v>
      </c>
    </row>
    <row r="67" spans="1:9" x14ac:dyDescent="0.25">
      <c r="A67">
        <f t="shared" si="18"/>
        <v>6</v>
      </c>
      <c r="B67" s="4">
        <f t="shared" si="19"/>
        <v>2024</v>
      </c>
      <c r="C67" s="5" t="s">
        <v>46</v>
      </c>
      <c r="D67" s="5">
        <v>0</v>
      </c>
      <c r="E67" s="5">
        <v>0</v>
      </c>
      <c r="F67" s="5">
        <v>0</v>
      </c>
      <c r="G67" s="39">
        <f t="shared" si="16"/>
        <v>0</v>
      </c>
      <c r="H67" s="60"/>
      <c r="I67" t="str">
        <f t="shared" si="17"/>
        <v>Winter</v>
      </c>
    </row>
    <row r="68" spans="1:9" x14ac:dyDescent="0.25">
      <c r="A68">
        <f t="shared" si="18"/>
        <v>7</v>
      </c>
      <c r="B68" s="4">
        <f t="shared" si="19"/>
        <v>2024</v>
      </c>
      <c r="C68" s="5" t="s">
        <v>43</v>
      </c>
      <c r="D68" s="5">
        <v>0</v>
      </c>
      <c r="E68" s="5">
        <v>0</v>
      </c>
      <c r="F68" s="5">
        <v>0</v>
      </c>
      <c r="G68" s="39">
        <f t="shared" si="16"/>
        <v>0</v>
      </c>
      <c r="I68" t="str">
        <f t="shared" si="17"/>
        <v>Winter</v>
      </c>
    </row>
    <row r="69" spans="1:9" x14ac:dyDescent="0.25">
      <c r="A69">
        <f t="shared" si="18"/>
        <v>8</v>
      </c>
      <c r="B69" s="4">
        <f t="shared" si="19"/>
        <v>2024</v>
      </c>
      <c r="C69" s="5" t="s">
        <v>47</v>
      </c>
      <c r="D69" s="5">
        <v>304</v>
      </c>
      <c r="E69" s="5">
        <v>0</v>
      </c>
      <c r="F69" s="5">
        <v>286.79245283018867</v>
      </c>
      <c r="G69" s="39">
        <f t="shared" si="16"/>
        <v>17.207547169811335</v>
      </c>
      <c r="I69" t="str">
        <f t="shared" si="17"/>
        <v>Winter</v>
      </c>
    </row>
    <row r="70" spans="1:9" x14ac:dyDescent="0.25">
      <c r="A70">
        <f t="shared" si="18"/>
        <v>9</v>
      </c>
      <c r="B70" s="61">
        <f>B68</f>
        <v>2024</v>
      </c>
      <c r="C70" s="5" t="s">
        <v>42</v>
      </c>
      <c r="D70" s="5">
        <v>0</v>
      </c>
      <c r="E70" s="5">
        <v>0</v>
      </c>
      <c r="F70" s="5">
        <v>0</v>
      </c>
      <c r="G70" s="39">
        <f t="shared" si="16"/>
        <v>0</v>
      </c>
      <c r="I70" t="str">
        <f t="shared" si="17"/>
        <v>Winter</v>
      </c>
    </row>
    <row r="71" spans="1:9" x14ac:dyDescent="0.25">
      <c r="B71" s="52">
        <f>B60+1</f>
        <v>2025</v>
      </c>
      <c r="C71" s="41" t="s">
        <v>26</v>
      </c>
      <c r="D71" s="41">
        <f>750+200+200</f>
        <v>1150</v>
      </c>
      <c r="E71" s="41">
        <f>Displacement!$T$12</f>
        <v>0</v>
      </c>
      <c r="F71" s="41">
        <f>E71</f>
        <v>0</v>
      </c>
      <c r="G71" s="42">
        <f>D71-E71</f>
        <v>1150</v>
      </c>
    </row>
    <row r="72" spans="1:9" x14ac:dyDescent="0.25">
      <c r="A72">
        <v>0</v>
      </c>
      <c r="B72" s="4">
        <f>B71</f>
        <v>2025</v>
      </c>
      <c r="C72" s="5" t="s">
        <v>39</v>
      </c>
      <c r="D72" s="5">
        <v>0</v>
      </c>
      <c r="E72" s="5">
        <v>0</v>
      </c>
      <c r="F72" s="5">
        <v>0</v>
      </c>
      <c r="G72" s="39">
        <f t="shared" ref="G72:G81" si="20">D72-IF(I72="Summer",E72,F72)</f>
        <v>0</v>
      </c>
      <c r="I72" t="str">
        <f t="shared" ref="I72:I81" si="21">IF(ISNUMBER(FIND("SMR",C72)),"Summer","Winter")</f>
        <v>Summer</v>
      </c>
    </row>
    <row r="73" spans="1:9" x14ac:dyDescent="0.25">
      <c r="A73">
        <f t="shared" ref="A73:A81" si="22">A72+1</f>
        <v>1</v>
      </c>
      <c r="B73" s="4">
        <f t="shared" ref="B73:B80" si="23">B72</f>
        <v>2025</v>
      </c>
      <c r="C73" s="5" t="s">
        <v>41</v>
      </c>
      <c r="D73" s="5">
        <v>100</v>
      </c>
      <c r="E73" s="5">
        <v>100</v>
      </c>
      <c r="F73" s="5">
        <v>0</v>
      </c>
      <c r="G73" s="39">
        <f t="shared" si="20"/>
        <v>0</v>
      </c>
      <c r="I73" t="str">
        <f t="shared" si="21"/>
        <v>Summer</v>
      </c>
    </row>
    <row r="74" spans="1:9" x14ac:dyDescent="0.25">
      <c r="A74">
        <f t="shared" si="22"/>
        <v>2</v>
      </c>
      <c r="B74" s="4">
        <f t="shared" si="23"/>
        <v>2025</v>
      </c>
      <c r="C74" s="5" t="s">
        <v>40</v>
      </c>
      <c r="D74" s="5">
        <v>0</v>
      </c>
      <c r="E74" s="5">
        <v>0</v>
      </c>
      <c r="F74" s="5">
        <v>0</v>
      </c>
      <c r="G74" s="39">
        <f t="shared" si="20"/>
        <v>0</v>
      </c>
      <c r="I74" t="str">
        <f t="shared" si="21"/>
        <v>Summer</v>
      </c>
    </row>
    <row r="75" spans="1:9" x14ac:dyDescent="0.25">
      <c r="A75">
        <f t="shared" si="22"/>
        <v>3</v>
      </c>
      <c r="B75" s="4">
        <f t="shared" si="23"/>
        <v>2025</v>
      </c>
      <c r="C75" s="5" t="s">
        <v>44</v>
      </c>
      <c r="D75" s="5">
        <v>37.799999999999997</v>
      </c>
      <c r="E75" s="5">
        <v>37.799999999999997</v>
      </c>
      <c r="F75" s="5">
        <v>0</v>
      </c>
      <c r="G75" s="39">
        <f t="shared" si="20"/>
        <v>0</v>
      </c>
      <c r="I75" t="str">
        <f t="shared" si="21"/>
        <v>Summer</v>
      </c>
    </row>
    <row r="76" spans="1:9" x14ac:dyDescent="0.25">
      <c r="A76">
        <f t="shared" si="22"/>
        <v>4</v>
      </c>
      <c r="B76" s="4">
        <f t="shared" si="23"/>
        <v>2025</v>
      </c>
      <c r="C76" s="5" t="s">
        <v>45</v>
      </c>
      <c r="D76" s="5">
        <v>400</v>
      </c>
      <c r="E76" s="5">
        <v>369.55849056603768</v>
      </c>
      <c r="F76" s="5">
        <v>0</v>
      </c>
      <c r="G76" s="39">
        <f t="shared" si="20"/>
        <v>30.441509433962324</v>
      </c>
      <c r="I76" t="str">
        <f t="shared" si="21"/>
        <v>Summer</v>
      </c>
    </row>
    <row r="77" spans="1:9" x14ac:dyDescent="0.25">
      <c r="A77">
        <f t="shared" si="22"/>
        <v>5</v>
      </c>
      <c r="B77" s="4">
        <f t="shared" si="23"/>
        <v>2025</v>
      </c>
      <c r="C77" s="5" t="s">
        <v>48</v>
      </c>
      <c r="D77" s="5">
        <v>0</v>
      </c>
      <c r="E77" s="5">
        <v>0</v>
      </c>
      <c r="F77" s="5">
        <v>0</v>
      </c>
      <c r="G77" s="39">
        <f t="shared" si="20"/>
        <v>0</v>
      </c>
      <c r="I77" t="str">
        <f t="shared" si="21"/>
        <v>Winter</v>
      </c>
    </row>
    <row r="78" spans="1:9" x14ac:dyDescent="0.25">
      <c r="A78">
        <f t="shared" si="22"/>
        <v>6</v>
      </c>
      <c r="B78" s="4">
        <f t="shared" si="23"/>
        <v>2025</v>
      </c>
      <c r="C78" s="5" t="s">
        <v>46</v>
      </c>
      <c r="D78" s="5">
        <v>0</v>
      </c>
      <c r="E78" s="5">
        <v>0</v>
      </c>
      <c r="F78" s="5">
        <v>0</v>
      </c>
      <c r="G78" s="39">
        <f t="shared" si="20"/>
        <v>0</v>
      </c>
      <c r="H78" s="60"/>
      <c r="I78" t="str">
        <f t="shared" si="21"/>
        <v>Winter</v>
      </c>
    </row>
    <row r="79" spans="1:9" x14ac:dyDescent="0.25">
      <c r="A79">
        <f t="shared" si="22"/>
        <v>7</v>
      </c>
      <c r="B79" s="4">
        <f t="shared" si="23"/>
        <v>2025</v>
      </c>
      <c r="C79" s="5" t="s">
        <v>43</v>
      </c>
      <c r="D79" s="5">
        <v>0</v>
      </c>
      <c r="E79" s="5">
        <v>0</v>
      </c>
      <c r="F79" s="5">
        <v>0</v>
      </c>
      <c r="G79" s="39">
        <f t="shared" si="20"/>
        <v>0</v>
      </c>
      <c r="I79" t="str">
        <f t="shared" si="21"/>
        <v>Winter</v>
      </c>
    </row>
    <row r="80" spans="1:9" x14ac:dyDescent="0.25">
      <c r="A80">
        <f t="shared" si="22"/>
        <v>8</v>
      </c>
      <c r="B80" s="4">
        <f t="shared" si="23"/>
        <v>2025</v>
      </c>
      <c r="C80" s="5" t="s">
        <v>47</v>
      </c>
      <c r="D80" s="5">
        <v>316.89999999999998</v>
      </c>
      <c r="E80" s="5">
        <v>0</v>
      </c>
      <c r="F80" s="5">
        <v>298.96226415094338</v>
      </c>
      <c r="G80" s="39">
        <f t="shared" si="20"/>
        <v>17.937735849056594</v>
      </c>
      <c r="I80" t="str">
        <f t="shared" si="21"/>
        <v>Winter</v>
      </c>
    </row>
    <row r="81" spans="1:9" x14ac:dyDescent="0.25">
      <c r="A81">
        <f t="shared" si="22"/>
        <v>9</v>
      </c>
      <c r="B81" s="61">
        <f>B79</f>
        <v>2025</v>
      </c>
      <c r="C81" s="5" t="s">
        <v>42</v>
      </c>
      <c r="D81" s="5">
        <v>0</v>
      </c>
      <c r="E81" s="5">
        <v>0</v>
      </c>
      <c r="F81" s="5">
        <v>0</v>
      </c>
      <c r="G81" s="39">
        <f t="shared" si="20"/>
        <v>0</v>
      </c>
      <c r="I81" t="str">
        <f t="shared" si="21"/>
        <v>Winter</v>
      </c>
    </row>
    <row r="82" spans="1:9" x14ac:dyDescent="0.25">
      <c r="B82" s="52">
        <f>B71+1</f>
        <v>2026</v>
      </c>
      <c r="C82" s="41" t="s">
        <v>26</v>
      </c>
      <c r="D82" s="41">
        <f>750+200+200</f>
        <v>1150</v>
      </c>
      <c r="E82" s="41">
        <f>Displacement!$T$12</f>
        <v>0</v>
      </c>
      <c r="F82" s="41">
        <f>E82</f>
        <v>0</v>
      </c>
      <c r="G82" s="42">
        <f>D82-E82</f>
        <v>1150</v>
      </c>
    </row>
    <row r="83" spans="1:9" x14ac:dyDescent="0.25">
      <c r="A83">
        <v>0</v>
      </c>
      <c r="B83" s="4">
        <f>B82</f>
        <v>2026</v>
      </c>
      <c r="C83" s="5" t="s">
        <v>39</v>
      </c>
      <c r="D83" s="5">
        <v>0</v>
      </c>
      <c r="E83" s="5">
        <v>0</v>
      </c>
      <c r="F83" s="5">
        <v>0</v>
      </c>
      <c r="G83" s="39">
        <f t="shared" ref="G83:G92" si="24">D83-IF(I83="Summer",E83,F83)</f>
        <v>0</v>
      </c>
      <c r="I83" t="str">
        <f t="shared" ref="I83:I92" si="25">IF(ISNUMBER(FIND("SMR",C83)),"Summer","Winter")</f>
        <v>Summer</v>
      </c>
    </row>
    <row r="84" spans="1:9" x14ac:dyDescent="0.25">
      <c r="A84">
        <f t="shared" ref="A84:A92" si="26">A83+1</f>
        <v>1</v>
      </c>
      <c r="B84" s="4">
        <f t="shared" ref="B84:B91" si="27">B83</f>
        <v>2026</v>
      </c>
      <c r="C84" s="5" t="s">
        <v>41</v>
      </c>
      <c r="D84" s="5">
        <v>100</v>
      </c>
      <c r="E84" s="5">
        <v>100</v>
      </c>
      <c r="F84" s="5">
        <v>0</v>
      </c>
      <c r="G84" s="39">
        <f t="shared" si="24"/>
        <v>0</v>
      </c>
      <c r="I84" t="str">
        <f t="shared" si="25"/>
        <v>Summer</v>
      </c>
    </row>
    <row r="85" spans="1:9" x14ac:dyDescent="0.25">
      <c r="A85">
        <f t="shared" si="26"/>
        <v>2</v>
      </c>
      <c r="B85" s="4">
        <f t="shared" si="27"/>
        <v>2026</v>
      </c>
      <c r="C85" s="5" t="s">
        <v>40</v>
      </c>
      <c r="D85" s="5">
        <v>0</v>
      </c>
      <c r="E85" s="5">
        <v>0</v>
      </c>
      <c r="F85" s="5">
        <v>0</v>
      </c>
      <c r="G85" s="39">
        <f t="shared" si="24"/>
        <v>0</v>
      </c>
      <c r="I85" t="str">
        <f t="shared" si="25"/>
        <v>Summer</v>
      </c>
    </row>
    <row r="86" spans="1:9" x14ac:dyDescent="0.25">
      <c r="A86">
        <f t="shared" si="26"/>
        <v>3</v>
      </c>
      <c r="B86" s="4">
        <f t="shared" si="27"/>
        <v>2026</v>
      </c>
      <c r="C86" s="5" t="s">
        <v>44</v>
      </c>
      <c r="D86" s="5">
        <v>0</v>
      </c>
      <c r="E86" s="5">
        <v>0</v>
      </c>
      <c r="F86" s="5">
        <v>0</v>
      </c>
      <c r="G86" s="39">
        <f t="shared" si="24"/>
        <v>0</v>
      </c>
      <c r="I86" t="str">
        <f t="shared" si="25"/>
        <v>Summer</v>
      </c>
    </row>
    <row r="87" spans="1:9" x14ac:dyDescent="0.25">
      <c r="A87">
        <f t="shared" si="26"/>
        <v>4</v>
      </c>
      <c r="B87" s="4">
        <f t="shared" si="27"/>
        <v>2026</v>
      </c>
      <c r="C87" s="5" t="s">
        <v>45</v>
      </c>
      <c r="D87" s="5">
        <v>399.3</v>
      </c>
      <c r="E87" s="5">
        <v>371.03773584905662</v>
      </c>
      <c r="F87" s="5">
        <v>0</v>
      </c>
      <c r="G87" s="39">
        <f t="shared" si="24"/>
        <v>28.262264150943395</v>
      </c>
      <c r="I87" t="str">
        <f t="shared" si="25"/>
        <v>Summer</v>
      </c>
    </row>
    <row r="88" spans="1:9" x14ac:dyDescent="0.25">
      <c r="A88">
        <f t="shared" si="26"/>
        <v>5</v>
      </c>
      <c r="B88" s="4">
        <f t="shared" si="27"/>
        <v>2026</v>
      </c>
      <c r="C88" s="5" t="s">
        <v>48</v>
      </c>
      <c r="D88" s="5">
        <v>0</v>
      </c>
      <c r="E88" s="5">
        <v>0</v>
      </c>
      <c r="F88" s="5">
        <v>0</v>
      </c>
      <c r="G88" s="39">
        <f t="shared" si="24"/>
        <v>0</v>
      </c>
      <c r="I88" t="str">
        <f t="shared" si="25"/>
        <v>Winter</v>
      </c>
    </row>
    <row r="89" spans="1:9" x14ac:dyDescent="0.25">
      <c r="A89">
        <f t="shared" si="26"/>
        <v>6</v>
      </c>
      <c r="B89" s="4">
        <f t="shared" si="27"/>
        <v>2026</v>
      </c>
      <c r="C89" s="5" t="s">
        <v>46</v>
      </c>
      <c r="D89" s="5">
        <v>0</v>
      </c>
      <c r="E89" s="5">
        <v>0</v>
      </c>
      <c r="F89" s="5">
        <v>0</v>
      </c>
      <c r="G89" s="39">
        <f t="shared" si="24"/>
        <v>0</v>
      </c>
      <c r="H89" s="60"/>
      <c r="I89" t="str">
        <f t="shared" si="25"/>
        <v>Winter</v>
      </c>
    </row>
    <row r="90" spans="1:9" x14ac:dyDescent="0.25">
      <c r="A90">
        <f t="shared" si="26"/>
        <v>7</v>
      </c>
      <c r="B90" s="4">
        <f t="shared" si="27"/>
        <v>2026</v>
      </c>
      <c r="C90" s="5" t="s">
        <v>43</v>
      </c>
      <c r="D90" s="5">
        <v>0</v>
      </c>
      <c r="E90" s="5">
        <v>0</v>
      </c>
      <c r="F90" s="5">
        <v>0</v>
      </c>
      <c r="G90" s="39">
        <f t="shared" si="24"/>
        <v>0</v>
      </c>
      <c r="I90" t="str">
        <f t="shared" si="25"/>
        <v>Winter</v>
      </c>
    </row>
    <row r="91" spans="1:9" x14ac:dyDescent="0.25">
      <c r="A91">
        <f t="shared" si="26"/>
        <v>8</v>
      </c>
      <c r="B91" s="4">
        <f t="shared" si="27"/>
        <v>2026</v>
      </c>
      <c r="C91" s="5" t="s">
        <v>47</v>
      </c>
      <c r="D91" s="5">
        <v>329.6</v>
      </c>
      <c r="E91" s="5">
        <v>0</v>
      </c>
      <c r="F91" s="5">
        <v>310.94339622641508</v>
      </c>
      <c r="G91" s="39">
        <f t="shared" si="24"/>
        <v>18.656603773584948</v>
      </c>
      <c r="I91" t="str">
        <f t="shared" si="25"/>
        <v>Winter</v>
      </c>
    </row>
    <row r="92" spans="1:9" x14ac:dyDescent="0.25">
      <c r="A92">
        <f t="shared" si="26"/>
        <v>9</v>
      </c>
      <c r="B92" s="61">
        <f>B90</f>
        <v>2026</v>
      </c>
      <c r="C92" s="5" t="s">
        <v>42</v>
      </c>
      <c r="D92" s="5">
        <v>0</v>
      </c>
      <c r="E92" s="5">
        <v>0</v>
      </c>
      <c r="F92" s="5">
        <v>0</v>
      </c>
      <c r="G92" s="39">
        <f t="shared" si="24"/>
        <v>0</v>
      </c>
      <c r="I92" t="str">
        <f t="shared" si="25"/>
        <v>Winter</v>
      </c>
    </row>
    <row r="93" spans="1:9" x14ac:dyDescent="0.25">
      <c r="B93" s="52">
        <f>B82+1</f>
        <v>2027</v>
      </c>
      <c r="C93" s="41" t="s">
        <v>26</v>
      </c>
      <c r="D93" s="41">
        <f>750+200+200</f>
        <v>1150</v>
      </c>
      <c r="E93" s="41">
        <f>Displacement!$T$12</f>
        <v>0</v>
      </c>
      <c r="F93" s="41">
        <f>E93</f>
        <v>0</v>
      </c>
      <c r="G93" s="42">
        <f>D93-E93</f>
        <v>1150</v>
      </c>
    </row>
    <row r="94" spans="1:9" x14ac:dyDescent="0.25">
      <c r="A94">
        <v>0</v>
      </c>
      <c r="B94" s="4">
        <f>B93</f>
        <v>2027</v>
      </c>
      <c r="C94" s="5" t="s">
        <v>39</v>
      </c>
      <c r="D94" s="5">
        <v>0</v>
      </c>
      <c r="E94" s="5">
        <v>0</v>
      </c>
      <c r="F94" s="5">
        <v>0</v>
      </c>
      <c r="G94" s="39">
        <f t="shared" ref="G94:G103" si="28">D94-IF(I94="Summer",E94,F94)</f>
        <v>0</v>
      </c>
      <c r="I94" t="str">
        <f t="shared" ref="I94:I103" si="29">IF(ISNUMBER(FIND("SMR",C94)),"Summer","Winter")</f>
        <v>Summer</v>
      </c>
    </row>
    <row r="95" spans="1:9" x14ac:dyDescent="0.25">
      <c r="A95">
        <f t="shared" ref="A95:A103" si="30">A94+1</f>
        <v>1</v>
      </c>
      <c r="B95" s="4">
        <f t="shared" ref="B95:B102" si="31">B94</f>
        <v>2027</v>
      </c>
      <c r="C95" s="5" t="s">
        <v>41</v>
      </c>
      <c r="D95" s="5">
        <v>100</v>
      </c>
      <c r="E95" s="5">
        <v>100</v>
      </c>
      <c r="F95" s="5">
        <v>0</v>
      </c>
      <c r="G95" s="39">
        <f t="shared" si="28"/>
        <v>0</v>
      </c>
      <c r="I95" t="str">
        <f t="shared" si="29"/>
        <v>Summer</v>
      </c>
    </row>
    <row r="96" spans="1:9" x14ac:dyDescent="0.25">
      <c r="A96">
        <f t="shared" si="30"/>
        <v>2</v>
      </c>
      <c r="B96" s="4">
        <f t="shared" si="31"/>
        <v>2027</v>
      </c>
      <c r="C96" s="5" t="s">
        <v>40</v>
      </c>
      <c r="D96" s="5">
        <v>0</v>
      </c>
      <c r="E96" s="5">
        <v>0</v>
      </c>
      <c r="F96" s="5">
        <v>0</v>
      </c>
      <c r="G96" s="39">
        <f t="shared" si="28"/>
        <v>0</v>
      </c>
      <c r="I96" t="str">
        <f t="shared" si="29"/>
        <v>Summer</v>
      </c>
    </row>
    <row r="97" spans="1:9" x14ac:dyDescent="0.25">
      <c r="A97">
        <f t="shared" si="30"/>
        <v>3</v>
      </c>
      <c r="B97" s="4">
        <f t="shared" si="31"/>
        <v>2027</v>
      </c>
      <c r="C97" s="5" t="s">
        <v>44</v>
      </c>
      <c r="D97" s="5">
        <v>0</v>
      </c>
      <c r="E97" s="5">
        <v>0</v>
      </c>
      <c r="F97" s="5">
        <v>0</v>
      </c>
      <c r="G97" s="39">
        <f t="shared" si="28"/>
        <v>0</v>
      </c>
      <c r="I97" t="str">
        <f t="shared" si="29"/>
        <v>Summer</v>
      </c>
    </row>
    <row r="98" spans="1:9" x14ac:dyDescent="0.25">
      <c r="A98">
        <f t="shared" si="30"/>
        <v>4</v>
      </c>
      <c r="B98" s="4">
        <f t="shared" si="31"/>
        <v>2027</v>
      </c>
      <c r="C98" s="5" t="s">
        <v>45</v>
      </c>
      <c r="D98" s="5">
        <v>400</v>
      </c>
      <c r="E98" s="5">
        <v>371.69811320754712</v>
      </c>
      <c r="F98" s="5">
        <v>0</v>
      </c>
      <c r="G98" s="39">
        <f t="shared" si="28"/>
        <v>28.301886792452876</v>
      </c>
      <c r="I98" t="str">
        <f t="shared" si="29"/>
        <v>Summer</v>
      </c>
    </row>
    <row r="99" spans="1:9" x14ac:dyDescent="0.25">
      <c r="A99">
        <f t="shared" si="30"/>
        <v>5</v>
      </c>
      <c r="B99" s="4">
        <f t="shared" si="31"/>
        <v>2027</v>
      </c>
      <c r="C99" s="5" t="s">
        <v>48</v>
      </c>
      <c r="D99" s="5">
        <v>0</v>
      </c>
      <c r="E99" s="5">
        <v>0</v>
      </c>
      <c r="F99" s="5">
        <v>0</v>
      </c>
      <c r="G99" s="39">
        <f t="shared" si="28"/>
        <v>0</v>
      </c>
      <c r="I99" t="str">
        <f t="shared" si="29"/>
        <v>Winter</v>
      </c>
    </row>
    <row r="100" spans="1:9" x14ac:dyDescent="0.25">
      <c r="A100">
        <f t="shared" si="30"/>
        <v>6</v>
      </c>
      <c r="B100" s="4">
        <f t="shared" si="31"/>
        <v>2027</v>
      </c>
      <c r="C100" s="5" t="s">
        <v>46</v>
      </c>
      <c r="D100" s="5">
        <v>0</v>
      </c>
      <c r="E100" s="5">
        <v>0</v>
      </c>
      <c r="F100" s="5">
        <v>0</v>
      </c>
      <c r="G100" s="39">
        <f t="shared" si="28"/>
        <v>0</v>
      </c>
      <c r="H100" s="60"/>
      <c r="I100" t="str">
        <f t="shared" si="29"/>
        <v>Winter</v>
      </c>
    </row>
    <row r="101" spans="1:9" x14ac:dyDescent="0.25">
      <c r="A101">
        <f t="shared" si="30"/>
        <v>7</v>
      </c>
      <c r="B101" s="4">
        <f t="shared" si="31"/>
        <v>2027</v>
      </c>
      <c r="C101" s="5" t="s">
        <v>43</v>
      </c>
      <c r="D101" s="5">
        <v>0</v>
      </c>
      <c r="E101" s="5">
        <v>0</v>
      </c>
      <c r="F101" s="5">
        <v>0</v>
      </c>
      <c r="G101" s="39">
        <f t="shared" si="28"/>
        <v>0</v>
      </c>
      <c r="I101" t="str">
        <f t="shared" si="29"/>
        <v>Winter</v>
      </c>
    </row>
    <row r="102" spans="1:9" x14ac:dyDescent="0.25">
      <c r="A102">
        <f t="shared" si="30"/>
        <v>8</v>
      </c>
      <c r="B102" s="4">
        <f t="shared" si="31"/>
        <v>2027</v>
      </c>
      <c r="C102" s="5" t="s">
        <v>47</v>
      </c>
      <c r="D102" s="5">
        <v>343.4</v>
      </c>
      <c r="E102" s="5">
        <v>0</v>
      </c>
      <c r="F102" s="5">
        <v>323.96226415094338</v>
      </c>
      <c r="G102" s="39">
        <f t="shared" si="28"/>
        <v>19.437735849056594</v>
      </c>
      <c r="I102" t="str">
        <f t="shared" si="29"/>
        <v>Winter</v>
      </c>
    </row>
    <row r="103" spans="1:9" x14ac:dyDescent="0.25">
      <c r="A103">
        <f t="shared" si="30"/>
        <v>9</v>
      </c>
      <c r="B103" s="61">
        <f>B101</f>
        <v>2027</v>
      </c>
      <c r="C103" s="5" t="s">
        <v>42</v>
      </c>
      <c r="D103" s="5">
        <v>0</v>
      </c>
      <c r="E103" s="5">
        <v>0</v>
      </c>
      <c r="F103" s="5">
        <v>0</v>
      </c>
      <c r="G103" s="39">
        <f t="shared" si="28"/>
        <v>0</v>
      </c>
      <c r="I103" t="str">
        <f t="shared" si="29"/>
        <v>Winter</v>
      </c>
    </row>
    <row r="104" spans="1:9" x14ac:dyDescent="0.25">
      <c r="B104" s="52">
        <f>B93+1</f>
        <v>2028</v>
      </c>
      <c r="C104" s="41" t="s">
        <v>26</v>
      </c>
      <c r="D104" s="41">
        <f>750+200+200</f>
        <v>1150</v>
      </c>
      <c r="E104" s="41">
        <f>Displacement!$T$12</f>
        <v>0</v>
      </c>
      <c r="F104" s="41">
        <f>E104</f>
        <v>0</v>
      </c>
      <c r="G104" s="42">
        <f>D104-E104</f>
        <v>1150</v>
      </c>
    </row>
    <row r="105" spans="1:9" x14ac:dyDescent="0.25">
      <c r="A105">
        <v>0</v>
      </c>
      <c r="B105" s="4">
        <f>B104</f>
        <v>2028</v>
      </c>
      <c r="C105" s="5" t="s">
        <v>39</v>
      </c>
      <c r="D105" s="5">
        <v>142.30000000000001</v>
      </c>
      <c r="E105" s="5">
        <v>142.30000000000001</v>
      </c>
      <c r="F105" s="5">
        <v>0</v>
      </c>
      <c r="G105" s="39">
        <f t="shared" ref="G105:G114" si="32">D105-IF(I105="Summer",E105,F105)</f>
        <v>0</v>
      </c>
      <c r="I105" t="str">
        <f t="shared" ref="I105:I114" si="33">IF(ISNUMBER(FIND("SMR",C105)),"Summer","Winter")</f>
        <v>Summer</v>
      </c>
    </row>
    <row r="106" spans="1:9" x14ac:dyDescent="0.25">
      <c r="A106">
        <f t="shared" ref="A106:A114" si="34">A105+1</f>
        <v>1</v>
      </c>
      <c r="B106" s="4">
        <f t="shared" ref="B106:B113" si="35">B105</f>
        <v>2028</v>
      </c>
      <c r="C106" s="5" t="s">
        <v>40</v>
      </c>
      <c r="D106" s="5">
        <v>229.7</v>
      </c>
      <c r="E106" s="5">
        <v>229.7</v>
      </c>
      <c r="F106" s="5">
        <v>0</v>
      </c>
      <c r="G106" s="39">
        <f t="shared" si="32"/>
        <v>0</v>
      </c>
      <c r="I106" t="str">
        <f t="shared" si="33"/>
        <v>Summer</v>
      </c>
    </row>
    <row r="107" spans="1:9" x14ac:dyDescent="0.25">
      <c r="A107">
        <f t="shared" si="34"/>
        <v>2</v>
      </c>
      <c r="B107" s="4">
        <f t="shared" si="35"/>
        <v>2028</v>
      </c>
      <c r="C107" s="5" t="s">
        <v>41</v>
      </c>
      <c r="D107" s="5">
        <v>100</v>
      </c>
      <c r="E107" s="5">
        <v>100</v>
      </c>
      <c r="F107" s="5">
        <v>0</v>
      </c>
      <c r="G107" s="39">
        <f t="shared" si="32"/>
        <v>0</v>
      </c>
      <c r="I107" t="str">
        <f t="shared" si="33"/>
        <v>Summer</v>
      </c>
    </row>
    <row r="108" spans="1:9" x14ac:dyDescent="0.25">
      <c r="A108">
        <f t="shared" si="34"/>
        <v>3</v>
      </c>
      <c r="B108" s="4">
        <f t="shared" si="35"/>
        <v>2028</v>
      </c>
      <c r="C108" s="5" t="s">
        <v>44</v>
      </c>
      <c r="D108" s="5">
        <v>375</v>
      </c>
      <c r="E108" s="5">
        <v>375</v>
      </c>
      <c r="F108" s="5">
        <v>0</v>
      </c>
      <c r="G108" s="39">
        <f t="shared" si="32"/>
        <v>0</v>
      </c>
      <c r="I108" t="str">
        <f t="shared" si="33"/>
        <v>Summer</v>
      </c>
    </row>
    <row r="109" spans="1:9" x14ac:dyDescent="0.25">
      <c r="A109">
        <f t="shared" si="34"/>
        <v>4</v>
      </c>
      <c r="B109" s="4">
        <f t="shared" si="35"/>
        <v>2028</v>
      </c>
      <c r="C109" s="5" t="s">
        <v>45</v>
      </c>
      <c r="D109" s="5">
        <v>400</v>
      </c>
      <c r="E109" s="5">
        <v>169.48369887069987</v>
      </c>
      <c r="F109" s="5">
        <v>0</v>
      </c>
      <c r="G109" s="39">
        <f t="shared" si="32"/>
        <v>230.51630112930013</v>
      </c>
      <c r="I109" t="str">
        <f t="shared" si="33"/>
        <v>Summer</v>
      </c>
    </row>
    <row r="110" spans="1:9" x14ac:dyDescent="0.25">
      <c r="A110">
        <f t="shared" si="34"/>
        <v>5</v>
      </c>
      <c r="B110" s="4">
        <f t="shared" si="35"/>
        <v>2028</v>
      </c>
      <c r="C110" s="5" t="s">
        <v>48</v>
      </c>
      <c r="D110" s="5">
        <v>0</v>
      </c>
      <c r="E110" s="5">
        <v>0</v>
      </c>
      <c r="F110" s="5">
        <v>0</v>
      </c>
      <c r="G110" s="39">
        <f t="shared" si="32"/>
        <v>0</v>
      </c>
      <c r="I110" t="str">
        <f t="shared" si="33"/>
        <v>Winter</v>
      </c>
    </row>
    <row r="111" spans="1:9" x14ac:dyDescent="0.25">
      <c r="A111">
        <f t="shared" si="34"/>
        <v>6</v>
      </c>
      <c r="B111" s="4">
        <f t="shared" si="35"/>
        <v>2028</v>
      </c>
      <c r="C111" s="5" t="s">
        <v>46</v>
      </c>
      <c r="D111" s="5">
        <v>0</v>
      </c>
      <c r="E111" s="5">
        <v>0</v>
      </c>
      <c r="F111" s="5">
        <v>0</v>
      </c>
      <c r="G111" s="39">
        <f t="shared" si="32"/>
        <v>0</v>
      </c>
      <c r="H111" s="60"/>
      <c r="I111" t="str">
        <f t="shared" si="33"/>
        <v>Winter</v>
      </c>
    </row>
    <row r="112" spans="1:9" x14ac:dyDescent="0.25">
      <c r="A112">
        <f t="shared" si="34"/>
        <v>7</v>
      </c>
      <c r="B112" s="4">
        <f t="shared" si="35"/>
        <v>2028</v>
      </c>
      <c r="C112" s="5" t="s">
        <v>43</v>
      </c>
      <c r="D112" s="5">
        <v>0</v>
      </c>
      <c r="E112" s="5">
        <v>0</v>
      </c>
      <c r="F112" s="5">
        <v>0</v>
      </c>
      <c r="G112" s="39">
        <f t="shared" si="32"/>
        <v>0</v>
      </c>
      <c r="I112" t="str">
        <f t="shared" si="33"/>
        <v>Winter</v>
      </c>
    </row>
    <row r="113" spans="1:9" x14ac:dyDescent="0.25">
      <c r="A113">
        <f t="shared" si="34"/>
        <v>8</v>
      </c>
      <c r="B113" s="4">
        <f t="shared" si="35"/>
        <v>2028</v>
      </c>
      <c r="C113" s="5" t="s">
        <v>47</v>
      </c>
      <c r="D113" s="5">
        <v>357.4</v>
      </c>
      <c r="E113" s="5">
        <v>0</v>
      </c>
      <c r="F113" s="5">
        <v>337.16981132075466</v>
      </c>
      <c r="G113" s="39">
        <f t="shared" si="32"/>
        <v>20.230188679245316</v>
      </c>
      <c r="I113" t="str">
        <f t="shared" si="33"/>
        <v>Winter</v>
      </c>
    </row>
    <row r="114" spans="1:9" x14ac:dyDescent="0.25">
      <c r="A114">
        <f t="shared" si="34"/>
        <v>9</v>
      </c>
      <c r="B114" s="61">
        <f>B112</f>
        <v>2028</v>
      </c>
      <c r="C114" s="5" t="s">
        <v>42</v>
      </c>
      <c r="D114" s="5">
        <v>0</v>
      </c>
      <c r="E114" s="5">
        <v>0</v>
      </c>
      <c r="F114" s="5">
        <v>0</v>
      </c>
      <c r="G114" s="39">
        <f t="shared" si="32"/>
        <v>0</v>
      </c>
      <c r="I114" t="str">
        <f t="shared" si="33"/>
        <v>Winter</v>
      </c>
    </row>
    <row r="115" spans="1:9" x14ac:dyDescent="0.25">
      <c r="B115" s="52">
        <f>B104+1</f>
        <v>2029</v>
      </c>
      <c r="C115" s="41" t="s">
        <v>26</v>
      </c>
      <c r="D115" s="41">
        <f>750+200+200</f>
        <v>1150</v>
      </c>
      <c r="E115" s="41">
        <f>Displacement!$T$12</f>
        <v>0</v>
      </c>
      <c r="F115" s="41">
        <f>E115</f>
        <v>0</v>
      </c>
      <c r="G115" s="42">
        <f>D115-E115</f>
        <v>1150</v>
      </c>
    </row>
    <row r="116" spans="1:9" x14ac:dyDescent="0.25">
      <c r="A116">
        <v>0</v>
      </c>
      <c r="B116" s="4">
        <f>B115</f>
        <v>2029</v>
      </c>
      <c r="C116" s="5" t="s">
        <v>39</v>
      </c>
      <c r="D116" s="5">
        <v>300</v>
      </c>
      <c r="E116" s="5">
        <v>300</v>
      </c>
      <c r="F116" s="5">
        <v>0</v>
      </c>
      <c r="G116" s="39">
        <f t="shared" ref="G116:G125" si="36">D116-IF(I116="Summer",E116,F116)</f>
        <v>0</v>
      </c>
      <c r="I116" t="str">
        <f t="shared" ref="I116:I125" si="37">IF(ISNUMBER(FIND("SMR",C116)),"Summer","Winter")</f>
        <v>Summer</v>
      </c>
    </row>
    <row r="117" spans="1:9" x14ac:dyDescent="0.25">
      <c r="A117">
        <f t="shared" ref="A117:A125" si="38">A116+1</f>
        <v>1</v>
      </c>
      <c r="B117" s="4">
        <f t="shared" ref="B117:B124" si="39">B116</f>
        <v>2029</v>
      </c>
      <c r="C117" s="5" t="s">
        <v>40</v>
      </c>
      <c r="D117" s="5">
        <v>400</v>
      </c>
      <c r="E117" s="5">
        <v>400</v>
      </c>
      <c r="F117" s="5">
        <v>0</v>
      </c>
      <c r="G117" s="39">
        <f t="shared" si="36"/>
        <v>0</v>
      </c>
      <c r="I117" t="str">
        <f t="shared" si="37"/>
        <v>Summer</v>
      </c>
    </row>
    <row r="118" spans="1:9" x14ac:dyDescent="0.25">
      <c r="A118">
        <f t="shared" si="38"/>
        <v>2</v>
      </c>
      <c r="B118" s="4">
        <f t="shared" si="39"/>
        <v>2029</v>
      </c>
      <c r="C118" s="5" t="s">
        <v>41</v>
      </c>
      <c r="D118" s="5">
        <v>100</v>
      </c>
      <c r="E118" s="5">
        <v>100</v>
      </c>
      <c r="F118" s="5">
        <v>0</v>
      </c>
      <c r="G118" s="39">
        <f t="shared" si="36"/>
        <v>0</v>
      </c>
      <c r="I118" t="str">
        <f t="shared" si="37"/>
        <v>Summer</v>
      </c>
    </row>
    <row r="119" spans="1:9" x14ac:dyDescent="0.25">
      <c r="A119">
        <f t="shared" si="38"/>
        <v>3</v>
      </c>
      <c r="B119" s="4">
        <f t="shared" si="39"/>
        <v>2029</v>
      </c>
      <c r="C119" s="5" t="s">
        <v>44</v>
      </c>
      <c r="D119" s="5">
        <v>375</v>
      </c>
      <c r="E119" s="5">
        <v>215.60704206054788</v>
      </c>
      <c r="F119" s="5">
        <v>0</v>
      </c>
      <c r="G119" s="39">
        <f t="shared" si="36"/>
        <v>159.39295793945212</v>
      </c>
      <c r="I119" t="str">
        <f t="shared" si="37"/>
        <v>Summer</v>
      </c>
    </row>
    <row r="120" spans="1:9" x14ac:dyDescent="0.25">
      <c r="A120">
        <f t="shared" si="38"/>
        <v>4</v>
      </c>
      <c r="B120" s="4">
        <f t="shared" si="39"/>
        <v>2029</v>
      </c>
      <c r="C120" s="5" t="s">
        <v>45</v>
      </c>
      <c r="D120" s="5">
        <v>400</v>
      </c>
      <c r="E120" s="5">
        <v>0</v>
      </c>
      <c r="F120" s="5">
        <v>0</v>
      </c>
      <c r="G120" s="39">
        <f t="shared" si="36"/>
        <v>400</v>
      </c>
      <c r="I120" t="str">
        <f t="shared" si="37"/>
        <v>Summer</v>
      </c>
    </row>
    <row r="121" spans="1:9" x14ac:dyDescent="0.25">
      <c r="A121">
        <f t="shared" si="38"/>
        <v>5</v>
      </c>
      <c r="B121" s="4">
        <f t="shared" si="39"/>
        <v>2029</v>
      </c>
      <c r="C121" s="5" t="s">
        <v>48</v>
      </c>
      <c r="D121" s="5">
        <v>0</v>
      </c>
      <c r="E121" s="5">
        <v>0</v>
      </c>
      <c r="F121" s="5">
        <v>0</v>
      </c>
      <c r="G121" s="39">
        <f t="shared" si="36"/>
        <v>0</v>
      </c>
      <c r="I121" t="str">
        <f t="shared" si="37"/>
        <v>Winter</v>
      </c>
    </row>
    <row r="122" spans="1:9" x14ac:dyDescent="0.25">
      <c r="A122">
        <f t="shared" si="38"/>
        <v>6</v>
      </c>
      <c r="B122" s="4">
        <f t="shared" si="39"/>
        <v>2029</v>
      </c>
      <c r="C122" s="5" t="s">
        <v>46</v>
      </c>
      <c r="D122" s="5">
        <v>257.89999999999998</v>
      </c>
      <c r="E122" s="5">
        <v>0</v>
      </c>
      <c r="F122" s="5">
        <v>257.89999999999998</v>
      </c>
      <c r="G122" s="39">
        <f t="shared" si="36"/>
        <v>0</v>
      </c>
      <c r="H122" s="60"/>
      <c r="I122" t="str">
        <f t="shared" si="37"/>
        <v>Winter</v>
      </c>
    </row>
    <row r="123" spans="1:9" x14ac:dyDescent="0.25">
      <c r="A123">
        <f t="shared" si="38"/>
        <v>7</v>
      </c>
      <c r="B123" s="4">
        <f t="shared" si="39"/>
        <v>2029</v>
      </c>
      <c r="C123" s="5" t="s">
        <v>43</v>
      </c>
      <c r="D123" s="5">
        <v>0</v>
      </c>
      <c r="E123" s="5">
        <v>0</v>
      </c>
      <c r="F123" s="5">
        <v>0</v>
      </c>
      <c r="G123" s="39">
        <f t="shared" si="36"/>
        <v>0</v>
      </c>
      <c r="I123" t="str">
        <f t="shared" si="37"/>
        <v>Winter</v>
      </c>
    </row>
    <row r="124" spans="1:9" x14ac:dyDescent="0.25">
      <c r="A124">
        <f t="shared" si="38"/>
        <v>8</v>
      </c>
      <c r="B124" s="4">
        <f t="shared" si="39"/>
        <v>2029</v>
      </c>
      <c r="C124" s="5" t="s">
        <v>47</v>
      </c>
      <c r="D124" s="5">
        <v>400</v>
      </c>
      <c r="E124" s="5">
        <v>0</v>
      </c>
      <c r="F124" s="5">
        <v>400</v>
      </c>
      <c r="G124" s="39">
        <f t="shared" si="36"/>
        <v>0</v>
      </c>
      <c r="I124" t="str">
        <f t="shared" si="37"/>
        <v>Winter</v>
      </c>
    </row>
    <row r="125" spans="1:9" x14ac:dyDescent="0.25">
      <c r="A125">
        <f t="shared" si="38"/>
        <v>9</v>
      </c>
      <c r="B125" s="61">
        <f>B123</f>
        <v>2029</v>
      </c>
      <c r="C125" s="5" t="s">
        <v>42</v>
      </c>
      <c r="D125" s="5">
        <v>100</v>
      </c>
      <c r="E125" s="5">
        <v>0</v>
      </c>
      <c r="F125" s="5">
        <v>57.099999999999909</v>
      </c>
      <c r="G125" s="39">
        <f t="shared" si="36"/>
        <v>42.900000000000091</v>
      </c>
      <c r="I125" t="str">
        <f t="shared" si="37"/>
        <v>Winter</v>
      </c>
    </row>
    <row r="126" spans="1:9" x14ac:dyDescent="0.25">
      <c r="B126" s="52">
        <f>B115+1</f>
        <v>2030</v>
      </c>
      <c r="C126" s="41" t="s">
        <v>26</v>
      </c>
      <c r="D126" s="41">
        <f>750+200+200</f>
        <v>1150</v>
      </c>
      <c r="E126" s="41">
        <f>Displacement!$T$12</f>
        <v>0</v>
      </c>
      <c r="F126" s="41">
        <f t="shared" ref="F126:F132" si="40">E126</f>
        <v>0</v>
      </c>
      <c r="G126" s="42">
        <f>D126-E126</f>
        <v>1150</v>
      </c>
    </row>
    <row r="127" spans="1:9" x14ac:dyDescent="0.25">
      <c r="B127" s="7">
        <f>B126</f>
        <v>2030</v>
      </c>
      <c r="C127" s="57" t="s">
        <v>7</v>
      </c>
      <c r="D127" s="43">
        <v>629.58600000000001</v>
      </c>
      <c r="E127" s="43">
        <f>Displacement!$P$21</f>
        <v>339.1038284295629</v>
      </c>
      <c r="F127" s="44">
        <f t="shared" si="40"/>
        <v>339.1038284295629</v>
      </c>
      <c r="G127" s="43">
        <f t="shared" ref="G127:G132" si="41">D127-E127</f>
        <v>290.48217157043712</v>
      </c>
      <c r="I127" t="str">
        <f t="shared" ref="I127:I142" si="42">IF(ISNUMBER(FIND("SMR",C127)),"Summer","Winter")</f>
        <v>Winter</v>
      </c>
    </row>
    <row r="128" spans="1:9" x14ac:dyDescent="0.25">
      <c r="B128" s="7">
        <f>B127</f>
        <v>2030</v>
      </c>
      <c r="C128" s="57" t="s">
        <v>23</v>
      </c>
      <c r="D128" s="43">
        <v>21.262</v>
      </c>
      <c r="E128" s="43">
        <f>Displacement!$S$21</f>
        <v>13.778450864302441</v>
      </c>
      <c r="F128" s="44">
        <f t="shared" si="40"/>
        <v>13.778450864302441</v>
      </c>
      <c r="G128" s="43">
        <f t="shared" si="41"/>
        <v>7.4835491356975599</v>
      </c>
      <c r="I128" t="str">
        <f t="shared" si="42"/>
        <v>Winter</v>
      </c>
    </row>
    <row r="129" spans="1:9" x14ac:dyDescent="0.25">
      <c r="B129" s="7">
        <f>B128</f>
        <v>2030</v>
      </c>
      <c r="C129" s="57" t="s">
        <v>24</v>
      </c>
      <c r="D129" s="43">
        <v>0</v>
      </c>
      <c r="E129" s="43">
        <f>Displacement!$S$21</f>
        <v>13.778450864302441</v>
      </c>
      <c r="F129" s="44">
        <f t="shared" si="40"/>
        <v>13.778450864302441</v>
      </c>
      <c r="G129" s="43">
        <f t="shared" si="41"/>
        <v>-13.778450864302441</v>
      </c>
      <c r="I129" t="str">
        <f t="shared" si="42"/>
        <v>Winter</v>
      </c>
    </row>
    <row r="130" spans="1:9" x14ac:dyDescent="0.25">
      <c r="B130" s="7">
        <f>B128</f>
        <v>2030</v>
      </c>
      <c r="C130" s="57" t="s">
        <v>30</v>
      </c>
      <c r="D130" s="43">
        <v>79.2</v>
      </c>
      <c r="E130" s="43">
        <f>Displacement!$Z$21</f>
        <v>12.5136</v>
      </c>
      <c r="F130" s="44">
        <f t="shared" si="40"/>
        <v>12.5136</v>
      </c>
      <c r="G130" s="43">
        <f t="shared" si="41"/>
        <v>66.686400000000006</v>
      </c>
      <c r="I130" t="str">
        <f t="shared" si="42"/>
        <v>Winter</v>
      </c>
    </row>
    <row r="131" spans="1:9" x14ac:dyDescent="0.25">
      <c r="B131" s="7">
        <f>B130</f>
        <v>2030</v>
      </c>
      <c r="C131" s="57" t="s">
        <v>9</v>
      </c>
      <c r="D131" s="43">
        <v>161</v>
      </c>
      <c r="E131" s="43">
        <f>Displacement!$V$21</f>
        <v>15.899099999999997</v>
      </c>
      <c r="F131" s="44">
        <f t="shared" si="40"/>
        <v>15.899099999999997</v>
      </c>
      <c r="G131" s="43">
        <f t="shared" si="41"/>
        <v>145.1009</v>
      </c>
      <c r="I131" t="str">
        <f t="shared" si="42"/>
        <v>Winter</v>
      </c>
    </row>
    <row r="132" spans="1:9" x14ac:dyDescent="0.25">
      <c r="B132" s="7">
        <f>B128</f>
        <v>2030</v>
      </c>
      <c r="C132" s="57" t="s">
        <v>8</v>
      </c>
      <c r="D132" s="43">
        <v>360.7</v>
      </c>
      <c r="E132" s="43">
        <f>Displacement!$U$21</f>
        <v>0</v>
      </c>
      <c r="F132" s="44">
        <f t="shared" si="40"/>
        <v>0</v>
      </c>
      <c r="G132" s="43">
        <f t="shared" si="41"/>
        <v>360.7</v>
      </c>
      <c r="I132" t="str">
        <f t="shared" si="42"/>
        <v>Winter</v>
      </c>
    </row>
    <row r="133" spans="1:9" x14ac:dyDescent="0.25">
      <c r="A133">
        <v>0</v>
      </c>
      <c r="B133" s="4">
        <f>B126</f>
        <v>2030</v>
      </c>
      <c r="C133" s="5" t="s">
        <v>39</v>
      </c>
      <c r="D133" s="5">
        <v>300</v>
      </c>
      <c r="E133" s="5">
        <v>300</v>
      </c>
      <c r="F133" s="5">
        <v>0</v>
      </c>
      <c r="G133" s="39">
        <f t="shared" ref="G133:G142" si="43">D133-IF(I133="Summer",E133,F133)</f>
        <v>0</v>
      </c>
      <c r="I133" t="str">
        <f t="shared" si="42"/>
        <v>Summer</v>
      </c>
    </row>
    <row r="134" spans="1:9" x14ac:dyDescent="0.25">
      <c r="A134">
        <f t="shared" ref="A134:A142" si="44">A133+1</f>
        <v>1</v>
      </c>
      <c r="B134" s="4">
        <f t="shared" ref="B134:B141" si="45">B133</f>
        <v>2030</v>
      </c>
      <c r="C134" s="5" t="s">
        <v>40</v>
      </c>
      <c r="D134" s="5">
        <v>400</v>
      </c>
      <c r="E134" s="5">
        <v>346.72711865726353</v>
      </c>
      <c r="F134" s="5">
        <v>0</v>
      </c>
      <c r="G134" s="39">
        <f t="shared" si="43"/>
        <v>53.272881342736468</v>
      </c>
      <c r="I134" t="str">
        <f t="shared" si="42"/>
        <v>Summer</v>
      </c>
    </row>
    <row r="135" spans="1:9" x14ac:dyDescent="0.25">
      <c r="A135">
        <f t="shared" si="44"/>
        <v>2</v>
      </c>
      <c r="B135" s="4">
        <f t="shared" si="45"/>
        <v>2030</v>
      </c>
      <c r="C135" s="5" t="s">
        <v>41</v>
      </c>
      <c r="D135" s="5">
        <v>100</v>
      </c>
      <c r="E135" s="5">
        <v>0</v>
      </c>
      <c r="F135" s="5">
        <v>0</v>
      </c>
      <c r="G135" s="39">
        <f t="shared" si="43"/>
        <v>100</v>
      </c>
      <c r="I135" t="str">
        <f t="shared" si="42"/>
        <v>Summer</v>
      </c>
    </row>
    <row r="136" spans="1:9" x14ac:dyDescent="0.25">
      <c r="A136">
        <f t="shared" si="44"/>
        <v>3</v>
      </c>
      <c r="B136" s="4">
        <f t="shared" si="45"/>
        <v>2030</v>
      </c>
      <c r="C136" s="5" t="s">
        <v>44</v>
      </c>
      <c r="D136" s="5">
        <v>375</v>
      </c>
      <c r="E136" s="5">
        <v>0</v>
      </c>
      <c r="F136" s="5">
        <v>0</v>
      </c>
      <c r="G136" s="39">
        <f t="shared" si="43"/>
        <v>375</v>
      </c>
      <c r="I136" t="str">
        <f t="shared" si="42"/>
        <v>Summer</v>
      </c>
    </row>
    <row r="137" spans="1:9" x14ac:dyDescent="0.25">
      <c r="A137">
        <f t="shared" si="44"/>
        <v>4</v>
      </c>
      <c r="B137" s="4">
        <f t="shared" si="45"/>
        <v>2030</v>
      </c>
      <c r="C137" s="5" t="s">
        <v>45</v>
      </c>
      <c r="D137" s="5">
        <v>400</v>
      </c>
      <c r="E137" s="5">
        <v>0</v>
      </c>
      <c r="F137" s="5">
        <v>0</v>
      </c>
      <c r="G137" s="39">
        <f t="shared" si="43"/>
        <v>400</v>
      </c>
      <c r="I137" t="str">
        <f t="shared" si="42"/>
        <v>Summer</v>
      </c>
    </row>
    <row r="138" spans="1:9" x14ac:dyDescent="0.25">
      <c r="A138">
        <f t="shared" si="44"/>
        <v>5</v>
      </c>
      <c r="B138" s="4">
        <f t="shared" si="45"/>
        <v>2030</v>
      </c>
      <c r="C138" s="5" t="s">
        <v>48</v>
      </c>
      <c r="D138" s="5">
        <v>0</v>
      </c>
      <c r="E138" s="5">
        <v>0</v>
      </c>
      <c r="F138" s="5">
        <v>0</v>
      </c>
      <c r="G138" s="39">
        <f t="shared" si="43"/>
        <v>0</v>
      </c>
      <c r="I138" t="str">
        <f t="shared" si="42"/>
        <v>Winter</v>
      </c>
    </row>
    <row r="139" spans="1:9" x14ac:dyDescent="0.25">
      <c r="A139">
        <f t="shared" si="44"/>
        <v>6</v>
      </c>
      <c r="B139" s="4">
        <f t="shared" si="45"/>
        <v>2030</v>
      </c>
      <c r="C139" s="5" t="s">
        <v>46</v>
      </c>
      <c r="D139" s="5">
        <v>293.60000000000002</v>
      </c>
      <c r="E139" s="5">
        <v>0</v>
      </c>
      <c r="F139" s="5">
        <v>293.60000000000002</v>
      </c>
      <c r="G139" s="39">
        <f t="shared" si="43"/>
        <v>0</v>
      </c>
      <c r="H139" s="60"/>
      <c r="I139" t="str">
        <f t="shared" si="42"/>
        <v>Winter</v>
      </c>
    </row>
    <row r="140" spans="1:9" x14ac:dyDescent="0.25">
      <c r="A140">
        <f t="shared" si="44"/>
        <v>7</v>
      </c>
      <c r="B140" s="4">
        <f t="shared" si="45"/>
        <v>2030</v>
      </c>
      <c r="C140" s="5" t="s">
        <v>43</v>
      </c>
      <c r="D140" s="5">
        <v>0</v>
      </c>
      <c r="E140" s="5">
        <v>0</v>
      </c>
      <c r="F140" s="5">
        <v>0</v>
      </c>
      <c r="G140" s="39">
        <f t="shared" si="43"/>
        <v>0</v>
      </c>
      <c r="I140" t="str">
        <f t="shared" si="42"/>
        <v>Winter</v>
      </c>
    </row>
    <row r="141" spans="1:9" x14ac:dyDescent="0.25">
      <c r="A141">
        <f t="shared" si="44"/>
        <v>8</v>
      </c>
      <c r="B141" s="4">
        <f t="shared" si="45"/>
        <v>2030</v>
      </c>
      <c r="C141" s="5" t="s">
        <v>47</v>
      </c>
      <c r="D141" s="5">
        <v>400</v>
      </c>
      <c r="E141" s="5">
        <v>0</v>
      </c>
      <c r="F141" s="5">
        <v>353.12711865726351</v>
      </c>
      <c r="G141" s="39">
        <f t="shared" si="43"/>
        <v>46.872881342736491</v>
      </c>
      <c r="I141" t="str">
        <f t="shared" si="42"/>
        <v>Winter</v>
      </c>
    </row>
    <row r="142" spans="1:9" x14ac:dyDescent="0.25">
      <c r="A142">
        <f t="shared" si="44"/>
        <v>9</v>
      </c>
      <c r="B142" s="61">
        <f>B140</f>
        <v>2030</v>
      </c>
      <c r="C142" s="5" t="s">
        <v>42</v>
      </c>
      <c r="D142" s="5">
        <v>100</v>
      </c>
      <c r="E142" s="5">
        <v>0</v>
      </c>
      <c r="F142" s="5">
        <v>0</v>
      </c>
      <c r="G142" s="39">
        <f t="shared" si="43"/>
        <v>100</v>
      </c>
      <c r="I142" t="str">
        <f t="shared" si="42"/>
        <v>Winter</v>
      </c>
    </row>
    <row r="143" spans="1:9" x14ac:dyDescent="0.25">
      <c r="B143" s="52">
        <f>B132+1</f>
        <v>2031</v>
      </c>
      <c r="C143" s="41" t="s">
        <v>26</v>
      </c>
      <c r="D143" s="41">
        <f>750+200+200</f>
        <v>1150</v>
      </c>
      <c r="E143" s="41">
        <f>Displacement!$T$12</f>
        <v>0</v>
      </c>
      <c r="F143" s="41">
        <f t="shared" ref="F143:F149" si="46">E143</f>
        <v>0</v>
      </c>
      <c r="G143" s="42">
        <f>D143-E143</f>
        <v>1150</v>
      </c>
    </row>
    <row r="144" spans="1:9" x14ac:dyDescent="0.25">
      <c r="B144" s="7">
        <f>B143</f>
        <v>2031</v>
      </c>
      <c r="C144" s="57" t="s">
        <v>7</v>
      </c>
      <c r="D144" s="43">
        <v>629.58600000000001</v>
      </c>
      <c r="E144" s="43">
        <f>Displacement!$P$21</f>
        <v>339.1038284295629</v>
      </c>
      <c r="F144" s="44">
        <f t="shared" si="46"/>
        <v>339.1038284295629</v>
      </c>
      <c r="G144" s="43">
        <f t="shared" ref="G144:G149" si="47">D144-E144</f>
        <v>290.48217157043712</v>
      </c>
      <c r="I144" t="str">
        <f t="shared" ref="I144:I159" si="48">IF(ISNUMBER(FIND("SMR",C144)),"Summer","Winter")</f>
        <v>Winter</v>
      </c>
    </row>
    <row r="145" spans="1:9" x14ac:dyDescent="0.25">
      <c r="B145" s="7">
        <f>B144</f>
        <v>2031</v>
      </c>
      <c r="C145" s="57" t="s">
        <v>23</v>
      </c>
      <c r="D145" s="43">
        <v>115.871</v>
      </c>
      <c r="E145" s="43">
        <f>Displacement!$S$21</f>
        <v>13.778450864302441</v>
      </c>
      <c r="F145" s="44">
        <f t="shared" si="46"/>
        <v>13.778450864302441</v>
      </c>
      <c r="G145" s="43">
        <f t="shared" si="47"/>
        <v>102.09254913569755</v>
      </c>
      <c r="I145" t="str">
        <f t="shared" si="48"/>
        <v>Winter</v>
      </c>
    </row>
    <row r="146" spans="1:9" x14ac:dyDescent="0.25">
      <c r="B146" s="7">
        <f>B145</f>
        <v>2031</v>
      </c>
      <c r="C146" s="57" t="s">
        <v>24</v>
      </c>
      <c r="D146" s="43">
        <v>0</v>
      </c>
      <c r="E146" s="43">
        <f>Displacement!$S$21</f>
        <v>13.778450864302441</v>
      </c>
      <c r="F146" s="44">
        <f t="shared" si="46"/>
        <v>13.778450864302441</v>
      </c>
      <c r="G146" s="43">
        <f t="shared" si="47"/>
        <v>-13.778450864302441</v>
      </c>
      <c r="I146" t="str">
        <f t="shared" si="48"/>
        <v>Winter</v>
      </c>
    </row>
    <row r="147" spans="1:9" x14ac:dyDescent="0.25">
      <c r="B147" s="7">
        <f>B145</f>
        <v>2031</v>
      </c>
      <c r="C147" s="57" t="s">
        <v>30</v>
      </c>
      <c r="D147" s="43">
        <v>79.2</v>
      </c>
      <c r="E147" s="43">
        <f>Displacement!$Z$21</f>
        <v>12.5136</v>
      </c>
      <c r="F147" s="44">
        <f t="shared" si="46"/>
        <v>12.5136</v>
      </c>
      <c r="G147" s="43">
        <f t="shared" si="47"/>
        <v>66.686400000000006</v>
      </c>
      <c r="I147" t="str">
        <f t="shared" si="48"/>
        <v>Winter</v>
      </c>
    </row>
    <row r="148" spans="1:9" x14ac:dyDescent="0.25">
      <c r="B148" s="7">
        <f>B147</f>
        <v>2031</v>
      </c>
      <c r="C148" s="57" t="s">
        <v>9</v>
      </c>
      <c r="D148" s="43">
        <v>161</v>
      </c>
      <c r="E148" s="43">
        <f>Displacement!$V$21</f>
        <v>15.899099999999997</v>
      </c>
      <c r="F148" s="44">
        <f t="shared" si="46"/>
        <v>15.899099999999997</v>
      </c>
      <c r="G148" s="43">
        <f t="shared" si="47"/>
        <v>145.1009</v>
      </c>
      <c r="I148" t="str">
        <f t="shared" si="48"/>
        <v>Winter</v>
      </c>
    </row>
    <row r="149" spans="1:9" x14ac:dyDescent="0.25">
      <c r="B149" s="7">
        <f>B145</f>
        <v>2031</v>
      </c>
      <c r="C149" s="57" t="s">
        <v>8</v>
      </c>
      <c r="D149" s="43">
        <v>360.7</v>
      </c>
      <c r="E149" s="43">
        <f>Displacement!$U$21</f>
        <v>0</v>
      </c>
      <c r="F149" s="44">
        <f t="shared" si="46"/>
        <v>0</v>
      </c>
      <c r="G149" s="43">
        <f t="shared" si="47"/>
        <v>360.7</v>
      </c>
      <c r="I149" t="str">
        <f t="shared" si="48"/>
        <v>Winter</v>
      </c>
    </row>
    <row r="150" spans="1:9" x14ac:dyDescent="0.25">
      <c r="A150">
        <v>0</v>
      </c>
      <c r="B150" s="4">
        <f>B143</f>
        <v>2031</v>
      </c>
      <c r="C150" s="5" t="s">
        <v>39</v>
      </c>
      <c r="D150" s="5">
        <v>300</v>
      </c>
      <c r="E150" s="5">
        <v>300</v>
      </c>
      <c r="F150" s="5">
        <v>0</v>
      </c>
      <c r="G150" s="39">
        <f t="shared" ref="G150:G159" si="49">D150-IF(I150="Summer",E150,F150)</f>
        <v>0</v>
      </c>
      <c r="I150" t="str">
        <f t="shared" si="48"/>
        <v>Summer</v>
      </c>
    </row>
    <row r="151" spans="1:9" x14ac:dyDescent="0.25">
      <c r="A151">
        <f t="shared" ref="A151:A159" si="50">A150+1</f>
        <v>1</v>
      </c>
      <c r="B151" s="4">
        <f t="shared" ref="B151:B158" si="51">B150</f>
        <v>2031</v>
      </c>
      <c r="C151" s="5" t="s">
        <v>40</v>
      </c>
      <c r="D151" s="5">
        <v>400</v>
      </c>
      <c r="E151" s="5">
        <v>286.75460105724414</v>
      </c>
      <c r="F151" s="5">
        <v>0</v>
      </c>
      <c r="G151" s="39">
        <f t="shared" si="49"/>
        <v>113.24539894275586</v>
      </c>
      <c r="I151" t="str">
        <f t="shared" si="48"/>
        <v>Summer</v>
      </c>
    </row>
    <row r="152" spans="1:9" x14ac:dyDescent="0.25">
      <c r="A152">
        <f t="shared" si="50"/>
        <v>2</v>
      </c>
      <c r="B152" s="4">
        <f t="shared" si="51"/>
        <v>2031</v>
      </c>
      <c r="C152" s="5" t="s">
        <v>41</v>
      </c>
      <c r="D152" s="5">
        <v>100</v>
      </c>
      <c r="E152" s="5">
        <v>0</v>
      </c>
      <c r="F152" s="5">
        <v>0</v>
      </c>
      <c r="G152" s="39">
        <f t="shared" si="49"/>
        <v>100</v>
      </c>
      <c r="I152" t="str">
        <f t="shared" si="48"/>
        <v>Summer</v>
      </c>
    </row>
    <row r="153" spans="1:9" x14ac:dyDescent="0.25">
      <c r="A153">
        <f t="shared" si="50"/>
        <v>3</v>
      </c>
      <c r="B153" s="4">
        <f t="shared" si="51"/>
        <v>2031</v>
      </c>
      <c r="C153" s="5" t="s">
        <v>44</v>
      </c>
      <c r="D153" s="5">
        <v>375</v>
      </c>
      <c r="E153" s="5">
        <v>0</v>
      </c>
      <c r="F153" s="5">
        <v>0</v>
      </c>
      <c r="G153" s="39">
        <f t="shared" si="49"/>
        <v>375</v>
      </c>
      <c r="I153" t="str">
        <f t="shared" si="48"/>
        <v>Summer</v>
      </c>
    </row>
    <row r="154" spans="1:9" x14ac:dyDescent="0.25">
      <c r="A154">
        <f t="shared" si="50"/>
        <v>4</v>
      </c>
      <c r="B154" s="4">
        <f t="shared" si="51"/>
        <v>2031</v>
      </c>
      <c r="C154" s="5" t="s">
        <v>45</v>
      </c>
      <c r="D154" s="5">
        <v>400</v>
      </c>
      <c r="E154" s="5">
        <v>0</v>
      </c>
      <c r="F154" s="5">
        <v>0</v>
      </c>
      <c r="G154" s="39">
        <f t="shared" si="49"/>
        <v>400</v>
      </c>
      <c r="I154" t="str">
        <f t="shared" si="48"/>
        <v>Summer</v>
      </c>
    </row>
    <row r="155" spans="1:9" x14ac:dyDescent="0.25">
      <c r="A155">
        <f t="shared" si="50"/>
        <v>5</v>
      </c>
      <c r="B155" s="4">
        <f t="shared" si="51"/>
        <v>2031</v>
      </c>
      <c r="C155" s="5" t="s">
        <v>48</v>
      </c>
      <c r="D155" s="5">
        <v>0</v>
      </c>
      <c r="E155" s="5">
        <v>0</v>
      </c>
      <c r="F155" s="5">
        <v>0</v>
      </c>
      <c r="G155" s="39">
        <f t="shared" si="49"/>
        <v>0</v>
      </c>
      <c r="I155" t="str">
        <f t="shared" si="48"/>
        <v>Winter</v>
      </c>
    </row>
    <row r="156" spans="1:9" x14ac:dyDescent="0.25">
      <c r="A156">
        <f t="shared" si="50"/>
        <v>6</v>
      </c>
      <c r="B156" s="4">
        <f t="shared" si="51"/>
        <v>2031</v>
      </c>
      <c r="C156" s="5" t="s">
        <v>46</v>
      </c>
      <c r="D156" s="5">
        <v>309.39999999999998</v>
      </c>
      <c r="E156" s="5">
        <v>0</v>
      </c>
      <c r="F156" s="5">
        <v>309.39999999999998</v>
      </c>
      <c r="G156" s="39">
        <f t="shared" si="49"/>
        <v>0</v>
      </c>
      <c r="H156" s="60"/>
      <c r="I156" t="str">
        <f t="shared" si="48"/>
        <v>Winter</v>
      </c>
    </row>
    <row r="157" spans="1:9" x14ac:dyDescent="0.25">
      <c r="A157">
        <f t="shared" si="50"/>
        <v>7</v>
      </c>
      <c r="B157" s="4">
        <f t="shared" si="51"/>
        <v>2031</v>
      </c>
      <c r="C157" s="5" t="s">
        <v>43</v>
      </c>
      <c r="D157" s="5">
        <v>0</v>
      </c>
      <c r="E157" s="5">
        <v>0</v>
      </c>
      <c r="F157" s="5">
        <v>0</v>
      </c>
      <c r="G157" s="39">
        <f t="shared" si="49"/>
        <v>0</v>
      </c>
      <c r="I157" t="str">
        <f t="shared" si="48"/>
        <v>Winter</v>
      </c>
    </row>
    <row r="158" spans="1:9" x14ac:dyDescent="0.25">
      <c r="A158">
        <f t="shared" si="50"/>
        <v>8</v>
      </c>
      <c r="B158" s="4">
        <f t="shared" si="51"/>
        <v>2031</v>
      </c>
      <c r="C158" s="5" t="s">
        <v>47</v>
      </c>
      <c r="D158" s="5">
        <v>400</v>
      </c>
      <c r="E158" s="5">
        <v>0</v>
      </c>
      <c r="F158" s="5">
        <v>277.35460105724417</v>
      </c>
      <c r="G158" s="39">
        <f t="shared" si="49"/>
        <v>122.64539894275583</v>
      </c>
      <c r="I158" t="str">
        <f t="shared" si="48"/>
        <v>Winter</v>
      </c>
    </row>
    <row r="159" spans="1:9" x14ac:dyDescent="0.25">
      <c r="A159">
        <f t="shared" si="50"/>
        <v>9</v>
      </c>
      <c r="B159" s="61">
        <f>B157</f>
        <v>2031</v>
      </c>
      <c r="C159" s="5" t="s">
        <v>42</v>
      </c>
      <c r="D159" s="5">
        <v>100</v>
      </c>
      <c r="E159" s="5">
        <v>0</v>
      </c>
      <c r="F159" s="5">
        <v>0</v>
      </c>
      <c r="G159" s="39">
        <f t="shared" si="49"/>
        <v>100</v>
      </c>
      <c r="I159" t="str">
        <f t="shared" si="48"/>
        <v>Winter</v>
      </c>
    </row>
    <row r="160" spans="1:9" x14ac:dyDescent="0.25">
      <c r="B160" s="52">
        <f>B149+1</f>
        <v>2032</v>
      </c>
      <c r="C160" s="41" t="s">
        <v>26</v>
      </c>
      <c r="D160" s="41">
        <f>750+200+200</f>
        <v>1150</v>
      </c>
      <c r="E160" s="41">
        <f>Displacement!$T$12</f>
        <v>0</v>
      </c>
      <c r="F160" s="41">
        <f t="shared" ref="F160:F166" si="52">E160</f>
        <v>0</v>
      </c>
      <c r="G160" s="42">
        <f>D160-E160</f>
        <v>1150</v>
      </c>
    </row>
    <row r="161" spans="1:9" x14ac:dyDescent="0.25">
      <c r="B161" s="7">
        <f>B160</f>
        <v>2032</v>
      </c>
      <c r="C161" s="57" t="s">
        <v>7</v>
      </c>
      <c r="D161" s="43">
        <v>641.62300000000005</v>
      </c>
      <c r="E161" s="43">
        <f>Displacement!$P$21</f>
        <v>339.1038284295629</v>
      </c>
      <c r="F161" s="44">
        <f t="shared" si="52"/>
        <v>339.1038284295629</v>
      </c>
      <c r="G161" s="43">
        <f t="shared" ref="G161:G166" si="53">D161-E161</f>
        <v>302.51917157043715</v>
      </c>
      <c r="I161" t="str">
        <f t="shared" ref="I161:I176" si="54">IF(ISNUMBER(FIND("SMR",C161)),"Summer","Winter")</f>
        <v>Winter</v>
      </c>
    </row>
    <row r="162" spans="1:9" x14ac:dyDescent="0.25">
      <c r="B162" s="7">
        <f>B161</f>
        <v>2032</v>
      </c>
      <c r="C162" s="57" t="s">
        <v>23</v>
      </c>
      <c r="D162" s="43">
        <v>236.12899999999999</v>
      </c>
      <c r="E162" s="43">
        <f>Displacement!$S$21</f>
        <v>13.778450864302441</v>
      </c>
      <c r="F162" s="44">
        <f t="shared" si="52"/>
        <v>13.778450864302441</v>
      </c>
      <c r="G162" s="43">
        <f t="shared" si="53"/>
        <v>222.35054913569755</v>
      </c>
      <c r="I162" t="str">
        <f t="shared" si="54"/>
        <v>Winter</v>
      </c>
    </row>
    <row r="163" spans="1:9" x14ac:dyDescent="0.25">
      <c r="B163" s="7">
        <f>B162</f>
        <v>2032</v>
      </c>
      <c r="C163" s="57" t="s">
        <v>24</v>
      </c>
      <c r="D163" s="43">
        <v>0</v>
      </c>
      <c r="E163" s="43">
        <f>Displacement!$S$21</f>
        <v>13.778450864302441</v>
      </c>
      <c r="F163" s="44">
        <f t="shared" si="52"/>
        <v>13.778450864302441</v>
      </c>
      <c r="G163" s="43">
        <f t="shared" si="53"/>
        <v>-13.778450864302441</v>
      </c>
      <c r="I163" t="str">
        <f t="shared" si="54"/>
        <v>Winter</v>
      </c>
    </row>
    <row r="164" spans="1:9" x14ac:dyDescent="0.25">
      <c r="B164" s="7">
        <f>B162</f>
        <v>2032</v>
      </c>
      <c r="C164" s="57" t="s">
        <v>30</v>
      </c>
      <c r="D164" s="43">
        <v>79.2</v>
      </c>
      <c r="E164" s="43">
        <f>Displacement!$Z$21</f>
        <v>12.5136</v>
      </c>
      <c r="F164" s="44">
        <f t="shared" si="52"/>
        <v>12.5136</v>
      </c>
      <c r="G164" s="43">
        <f t="shared" si="53"/>
        <v>66.686400000000006</v>
      </c>
      <c r="I164" t="str">
        <f t="shared" si="54"/>
        <v>Winter</v>
      </c>
    </row>
    <row r="165" spans="1:9" x14ac:dyDescent="0.25">
      <c r="B165" s="7">
        <f>B164</f>
        <v>2032</v>
      </c>
      <c r="C165" s="57" t="s">
        <v>9</v>
      </c>
      <c r="D165" s="43">
        <v>161</v>
      </c>
      <c r="E165" s="43">
        <f>Displacement!$V$21</f>
        <v>15.899099999999997</v>
      </c>
      <c r="F165" s="44">
        <f t="shared" si="52"/>
        <v>15.899099999999997</v>
      </c>
      <c r="G165" s="43">
        <f t="shared" si="53"/>
        <v>145.1009</v>
      </c>
      <c r="I165" t="str">
        <f t="shared" si="54"/>
        <v>Winter</v>
      </c>
    </row>
    <row r="166" spans="1:9" x14ac:dyDescent="0.25">
      <c r="B166" s="7">
        <f>B162</f>
        <v>2032</v>
      </c>
      <c r="C166" s="57" t="s">
        <v>8</v>
      </c>
      <c r="D166" s="43">
        <v>360.7</v>
      </c>
      <c r="E166" s="43">
        <f>Displacement!$U$21</f>
        <v>0</v>
      </c>
      <c r="F166" s="44">
        <f t="shared" si="52"/>
        <v>0</v>
      </c>
      <c r="G166" s="43">
        <f t="shared" si="53"/>
        <v>360.7</v>
      </c>
      <c r="I166" t="str">
        <f t="shared" si="54"/>
        <v>Winter</v>
      </c>
    </row>
    <row r="167" spans="1:9" x14ac:dyDescent="0.25">
      <c r="A167">
        <v>0</v>
      </c>
      <c r="B167" s="4">
        <f>B160</f>
        <v>2032</v>
      </c>
      <c r="C167" s="5" t="s">
        <v>39</v>
      </c>
      <c r="D167" s="5">
        <v>300</v>
      </c>
      <c r="E167" s="5">
        <v>300</v>
      </c>
      <c r="F167" s="5">
        <v>0</v>
      </c>
      <c r="G167" s="39">
        <f t="shared" ref="G167:G176" si="55">D167-IF(I167="Summer",E167,F167)</f>
        <v>0</v>
      </c>
      <c r="I167" t="str">
        <f t="shared" si="54"/>
        <v>Summer</v>
      </c>
    </row>
    <row r="168" spans="1:9" x14ac:dyDescent="0.25">
      <c r="A168">
        <f t="shared" ref="A168:A176" si="56">A167+1</f>
        <v>1</v>
      </c>
      <c r="B168" s="4">
        <f t="shared" ref="B168:B175" si="57">B167</f>
        <v>2032</v>
      </c>
      <c r="C168" s="5" t="s">
        <v>40</v>
      </c>
      <c r="D168" s="5">
        <v>400</v>
      </c>
      <c r="E168" s="5">
        <v>205.28448309742589</v>
      </c>
      <c r="F168" s="5">
        <v>0</v>
      </c>
      <c r="G168" s="39">
        <f t="shared" si="55"/>
        <v>194.71551690257411</v>
      </c>
      <c r="I168" t="str">
        <f t="shared" si="54"/>
        <v>Summer</v>
      </c>
    </row>
    <row r="169" spans="1:9" x14ac:dyDescent="0.25">
      <c r="A169">
        <f t="shared" si="56"/>
        <v>2</v>
      </c>
      <c r="B169" s="4">
        <f t="shared" si="57"/>
        <v>2032</v>
      </c>
      <c r="C169" s="5" t="s">
        <v>41</v>
      </c>
      <c r="D169" s="5">
        <v>100</v>
      </c>
      <c r="E169" s="5">
        <v>0</v>
      </c>
      <c r="F169" s="5">
        <v>0</v>
      </c>
      <c r="G169" s="39">
        <f t="shared" si="55"/>
        <v>100</v>
      </c>
      <c r="I169" t="str">
        <f t="shared" si="54"/>
        <v>Summer</v>
      </c>
    </row>
    <row r="170" spans="1:9" x14ac:dyDescent="0.25">
      <c r="A170">
        <f t="shared" si="56"/>
        <v>3</v>
      </c>
      <c r="B170" s="4">
        <f t="shared" si="57"/>
        <v>2032</v>
      </c>
      <c r="C170" s="5" t="s">
        <v>44</v>
      </c>
      <c r="D170" s="5">
        <v>375</v>
      </c>
      <c r="E170" s="5">
        <v>0</v>
      </c>
      <c r="F170" s="5">
        <v>0</v>
      </c>
      <c r="G170" s="39">
        <f t="shared" si="55"/>
        <v>375</v>
      </c>
      <c r="I170" t="str">
        <f t="shared" si="54"/>
        <v>Summer</v>
      </c>
    </row>
    <row r="171" spans="1:9" x14ac:dyDescent="0.25">
      <c r="A171">
        <f t="shared" si="56"/>
        <v>4</v>
      </c>
      <c r="B171" s="4">
        <f t="shared" si="57"/>
        <v>2032</v>
      </c>
      <c r="C171" s="5" t="s">
        <v>45</v>
      </c>
      <c r="D171" s="5">
        <v>400</v>
      </c>
      <c r="E171" s="5">
        <v>0</v>
      </c>
      <c r="F171" s="5">
        <v>0</v>
      </c>
      <c r="G171" s="39">
        <f t="shared" si="55"/>
        <v>400</v>
      </c>
      <c r="I171" t="str">
        <f t="shared" si="54"/>
        <v>Summer</v>
      </c>
    </row>
    <row r="172" spans="1:9" x14ac:dyDescent="0.25">
      <c r="A172">
        <f t="shared" si="56"/>
        <v>5</v>
      </c>
      <c r="B172" s="4">
        <f t="shared" si="57"/>
        <v>2032</v>
      </c>
      <c r="C172" s="5" t="s">
        <v>48</v>
      </c>
      <c r="D172" s="5">
        <v>0</v>
      </c>
      <c r="E172" s="5">
        <v>0</v>
      </c>
      <c r="F172" s="5">
        <v>0</v>
      </c>
      <c r="G172" s="39">
        <f t="shared" si="55"/>
        <v>0</v>
      </c>
      <c r="I172" t="str">
        <f t="shared" si="54"/>
        <v>Winter</v>
      </c>
    </row>
    <row r="173" spans="1:9" x14ac:dyDescent="0.25">
      <c r="A173">
        <f t="shared" si="56"/>
        <v>6</v>
      </c>
      <c r="B173" s="4">
        <f t="shared" si="57"/>
        <v>2032</v>
      </c>
      <c r="C173" s="5" t="s">
        <v>46</v>
      </c>
      <c r="D173" s="5">
        <v>276.39999999999998</v>
      </c>
      <c r="E173" s="5">
        <v>0</v>
      </c>
      <c r="F173" s="5">
        <v>276.39999999999998</v>
      </c>
      <c r="G173" s="39">
        <f t="shared" si="55"/>
        <v>0</v>
      </c>
      <c r="H173" s="60"/>
      <c r="I173" t="str">
        <f t="shared" si="54"/>
        <v>Winter</v>
      </c>
    </row>
    <row r="174" spans="1:9" x14ac:dyDescent="0.25">
      <c r="A174">
        <f t="shared" si="56"/>
        <v>7</v>
      </c>
      <c r="B174" s="4">
        <f t="shared" si="57"/>
        <v>2032</v>
      </c>
      <c r="C174" s="5" t="s">
        <v>43</v>
      </c>
      <c r="D174" s="5">
        <v>0</v>
      </c>
      <c r="E174" s="5">
        <v>0</v>
      </c>
      <c r="F174" s="5">
        <v>0</v>
      </c>
      <c r="G174" s="39">
        <f t="shared" si="55"/>
        <v>0</v>
      </c>
      <c r="I174" t="str">
        <f t="shared" si="54"/>
        <v>Winter</v>
      </c>
    </row>
    <row r="175" spans="1:9" x14ac:dyDescent="0.25">
      <c r="A175">
        <f t="shared" si="56"/>
        <v>8</v>
      </c>
      <c r="B175" s="4">
        <f t="shared" si="57"/>
        <v>2032</v>
      </c>
      <c r="C175" s="5" t="s">
        <v>47</v>
      </c>
      <c r="D175" s="5">
        <v>400</v>
      </c>
      <c r="E175" s="5">
        <v>0</v>
      </c>
      <c r="F175" s="5">
        <v>228.88448309742591</v>
      </c>
      <c r="G175" s="39">
        <f t="shared" si="55"/>
        <v>171.11551690257409</v>
      </c>
      <c r="I175" t="str">
        <f t="shared" si="54"/>
        <v>Winter</v>
      </c>
    </row>
    <row r="176" spans="1:9" x14ac:dyDescent="0.25">
      <c r="A176">
        <f t="shared" si="56"/>
        <v>9</v>
      </c>
      <c r="B176" s="61">
        <f>B174</f>
        <v>2032</v>
      </c>
      <c r="C176" s="5" t="s">
        <v>42</v>
      </c>
      <c r="D176" s="5">
        <v>100</v>
      </c>
      <c r="E176" s="5">
        <v>0</v>
      </c>
      <c r="F176" s="5">
        <v>0</v>
      </c>
      <c r="G176" s="39">
        <f t="shared" si="55"/>
        <v>100</v>
      </c>
      <c r="I176" t="str">
        <f t="shared" si="54"/>
        <v>Winter</v>
      </c>
    </row>
    <row r="177" spans="1:9" x14ac:dyDescent="0.25">
      <c r="B177" s="52">
        <f>B166+1</f>
        <v>2033</v>
      </c>
      <c r="C177" s="41" t="s">
        <v>26</v>
      </c>
      <c r="D177" s="41">
        <f>750+200+200</f>
        <v>1150</v>
      </c>
      <c r="E177" s="41">
        <f>Displacement!$T$12</f>
        <v>0</v>
      </c>
      <c r="F177" s="41">
        <f t="shared" ref="F177:F183" si="58">E177</f>
        <v>0</v>
      </c>
      <c r="G177" s="42">
        <f>D177-E177</f>
        <v>1150</v>
      </c>
    </row>
    <row r="178" spans="1:9" x14ac:dyDescent="0.25">
      <c r="B178" s="7">
        <f>B177</f>
        <v>2033</v>
      </c>
      <c r="C178" s="57" t="s">
        <v>7</v>
      </c>
      <c r="D178" s="43">
        <v>649.99600000000009</v>
      </c>
      <c r="E178" s="43">
        <f>Displacement!$P$21</f>
        <v>339.1038284295629</v>
      </c>
      <c r="F178" s="44">
        <f t="shared" si="58"/>
        <v>339.1038284295629</v>
      </c>
      <c r="G178" s="43">
        <f t="shared" ref="G178:G182" si="59">D178-E178</f>
        <v>310.8921715704372</v>
      </c>
      <c r="I178" t="str">
        <f t="shared" ref="I178:I193" si="60">IF(ISNUMBER(FIND("SMR",C178)),"Summer","Winter")</f>
        <v>Winter</v>
      </c>
    </row>
    <row r="179" spans="1:9" x14ac:dyDescent="0.25">
      <c r="B179" s="7">
        <f>B178</f>
        <v>2033</v>
      </c>
      <c r="C179" s="57" t="s">
        <v>23</v>
      </c>
      <c r="D179" s="43">
        <v>405</v>
      </c>
      <c r="E179" s="43">
        <f>Displacement!$S$21</f>
        <v>13.778450864302441</v>
      </c>
      <c r="F179" s="44">
        <f t="shared" si="58"/>
        <v>13.778450864302441</v>
      </c>
      <c r="G179" s="43">
        <f t="shared" si="59"/>
        <v>391.22154913569756</v>
      </c>
      <c r="I179" t="str">
        <f t="shared" si="60"/>
        <v>Winter</v>
      </c>
    </row>
    <row r="180" spans="1:9" x14ac:dyDescent="0.25">
      <c r="B180" s="7">
        <f>B179</f>
        <v>2033</v>
      </c>
      <c r="C180" s="57" t="s">
        <v>24</v>
      </c>
      <c r="D180" s="43">
        <v>799.10199999999998</v>
      </c>
      <c r="E180" s="43">
        <f>Displacement!$S$21</f>
        <v>13.778450864302441</v>
      </c>
      <c r="F180" s="44">
        <f t="shared" si="58"/>
        <v>13.778450864302441</v>
      </c>
      <c r="G180" s="43">
        <f t="shared" si="59"/>
        <v>785.32354913569759</v>
      </c>
      <c r="I180" t="str">
        <f t="shared" si="60"/>
        <v>Winter</v>
      </c>
    </row>
    <row r="181" spans="1:9" x14ac:dyDescent="0.25">
      <c r="B181" s="7">
        <f>B179</f>
        <v>2033</v>
      </c>
      <c r="C181" s="57" t="s">
        <v>30</v>
      </c>
      <c r="D181" s="43">
        <v>79.2</v>
      </c>
      <c r="E181" s="43">
        <f>Displacement!$Z$21</f>
        <v>12.5136</v>
      </c>
      <c r="F181" s="44">
        <f t="shared" si="58"/>
        <v>12.5136</v>
      </c>
      <c r="G181" s="43">
        <f t="shared" si="59"/>
        <v>66.686400000000006</v>
      </c>
      <c r="I181" t="str">
        <f t="shared" si="60"/>
        <v>Winter</v>
      </c>
    </row>
    <row r="182" spans="1:9" x14ac:dyDescent="0.25">
      <c r="B182" s="7">
        <f>B179</f>
        <v>2033</v>
      </c>
      <c r="C182" s="57" t="s">
        <v>8</v>
      </c>
      <c r="D182" s="43">
        <v>360.7</v>
      </c>
      <c r="E182" s="43">
        <f>Displacement!$U$21</f>
        <v>0</v>
      </c>
      <c r="F182" s="44">
        <f t="shared" si="58"/>
        <v>0</v>
      </c>
      <c r="G182" s="43">
        <f t="shared" si="59"/>
        <v>360.7</v>
      </c>
      <c r="I182" t="str">
        <f t="shared" si="60"/>
        <v>Winter</v>
      </c>
    </row>
    <row r="183" spans="1:9" x14ac:dyDescent="0.25">
      <c r="B183" s="7">
        <f>B185</f>
        <v>2033</v>
      </c>
      <c r="C183" s="57" t="s">
        <v>9</v>
      </c>
      <c r="D183" s="43">
        <v>961</v>
      </c>
      <c r="E183" s="43">
        <f>Displacement!$V$26</f>
        <v>15.899099999999997</v>
      </c>
      <c r="F183" s="44">
        <f t="shared" si="58"/>
        <v>15.899099999999997</v>
      </c>
      <c r="G183" s="43">
        <f>D183-E183</f>
        <v>945.10090000000002</v>
      </c>
      <c r="I183" t="str">
        <f>IF(ISNUMBER(FIND("SMR",C183)),"Summer","Winter")</f>
        <v>Winter</v>
      </c>
    </row>
    <row r="184" spans="1:9" x14ac:dyDescent="0.25">
      <c r="A184">
        <v>0</v>
      </c>
      <c r="B184" s="4">
        <f>B177</f>
        <v>2033</v>
      </c>
      <c r="C184" s="5" t="s">
        <v>39</v>
      </c>
      <c r="D184" s="5">
        <v>300</v>
      </c>
      <c r="E184" s="5">
        <v>164.05823696893225</v>
      </c>
      <c r="F184" s="5">
        <v>0</v>
      </c>
      <c r="G184" s="39">
        <f t="shared" ref="G184:G193" si="61">D184-IF(I184="Summer",E184,F184)</f>
        <v>135.94176303106775</v>
      </c>
      <c r="I184" t="str">
        <f t="shared" si="60"/>
        <v>Summer</v>
      </c>
    </row>
    <row r="185" spans="1:9" x14ac:dyDescent="0.25">
      <c r="A185">
        <f t="shared" ref="A185:A193" si="62">A184+1</f>
        <v>1</v>
      </c>
      <c r="B185" s="4">
        <f t="shared" ref="B185:B192" si="63">B184</f>
        <v>2033</v>
      </c>
      <c r="C185" s="5" t="s">
        <v>40</v>
      </c>
      <c r="D185" s="5">
        <v>400</v>
      </c>
      <c r="E185" s="5">
        <v>0</v>
      </c>
      <c r="F185" s="5">
        <v>0</v>
      </c>
      <c r="G185" s="39">
        <f t="shared" si="61"/>
        <v>400</v>
      </c>
      <c r="I185" t="str">
        <f t="shared" si="60"/>
        <v>Summer</v>
      </c>
    </row>
    <row r="186" spans="1:9" x14ac:dyDescent="0.25">
      <c r="A186">
        <f t="shared" si="62"/>
        <v>2</v>
      </c>
      <c r="B186" s="4">
        <f t="shared" si="63"/>
        <v>2033</v>
      </c>
      <c r="C186" s="5" t="s">
        <v>41</v>
      </c>
      <c r="D186" s="5">
        <v>100</v>
      </c>
      <c r="E186" s="5">
        <v>0</v>
      </c>
      <c r="F186" s="5">
        <v>0</v>
      </c>
      <c r="G186" s="39">
        <f t="shared" si="61"/>
        <v>100</v>
      </c>
      <c r="I186" t="str">
        <f t="shared" si="60"/>
        <v>Summer</v>
      </c>
    </row>
    <row r="187" spans="1:9" x14ac:dyDescent="0.25">
      <c r="A187">
        <f t="shared" si="62"/>
        <v>3</v>
      </c>
      <c r="B187" s="4">
        <f t="shared" si="63"/>
        <v>2033</v>
      </c>
      <c r="C187" s="5" t="s">
        <v>44</v>
      </c>
      <c r="D187" s="5">
        <v>375</v>
      </c>
      <c r="E187" s="5">
        <v>0</v>
      </c>
      <c r="F187" s="5">
        <v>0</v>
      </c>
      <c r="G187" s="39">
        <f t="shared" si="61"/>
        <v>375</v>
      </c>
      <c r="I187" t="str">
        <f t="shared" si="60"/>
        <v>Summer</v>
      </c>
    </row>
    <row r="188" spans="1:9" x14ac:dyDescent="0.25">
      <c r="A188">
        <f t="shared" si="62"/>
        <v>4</v>
      </c>
      <c r="B188" s="4">
        <f t="shared" si="63"/>
        <v>2033</v>
      </c>
      <c r="C188" s="5" t="s">
        <v>45</v>
      </c>
      <c r="D188" s="5">
        <v>400</v>
      </c>
      <c r="E188" s="5">
        <v>0</v>
      </c>
      <c r="F188" s="5">
        <v>0</v>
      </c>
      <c r="G188" s="39">
        <f t="shared" si="61"/>
        <v>400</v>
      </c>
      <c r="I188" t="str">
        <f t="shared" si="60"/>
        <v>Summer</v>
      </c>
    </row>
    <row r="189" spans="1:9" x14ac:dyDescent="0.25">
      <c r="A189">
        <f t="shared" si="62"/>
        <v>5</v>
      </c>
      <c r="B189" s="4">
        <f t="shared" si="63"/>
        <v>2033</v>
      </c>
      <c r="C189" s="5" t="s">
        <v>48</v>
      </c>
      <c r="D189" s="5">
        <v>0</v>
      </c>
      <c r="E189" s="5">
        <v>0</v>
      </c>
      <c r="F189" s="5">
        <v>0</v>
      </c>
      <c r="G189" s="39">
        <f t="shared" si="61"/>
        <v>0</v>
      </c>
      <c r="I189" t="str">
        <f t="shared" si="60"/>
        <v>Winter</v>
      </c>
    </row>
    <row r="190" spans="1:9" x14ac:dyDescent="0.25">
      <c r="A190">
        <f t="shared" si="62"/>
        <v>6</v>
      </c>
      <c r="B190" s="4">
        <f t="shared" si="63"/>
        <v>2033</v>
      </c>
      <c r="C190" s="5" t="s">
        <v>46</v>
      </c>
      <c r="D190" s="5">
        <v>367.7</v>
      </c>
      <c r="E190" s="5">
        <v>0</v>
      </c>
      <c r="F190" s="5">
        <v>164.05823696893225</v>
      </c>
      <c r="G190" s="39">
        <f t="shared" si="61"/>
        <v>203.64176303106774</v>
      </c>
      <c r="H190" s="60"/>
      <c r="I190" t="str">
        <f t="shared" si="60"/>
        <v>Winter</v>
      </c>
    </row>
    <row r="191" spans="1:9" x14ac:dyDescent="0.25">
      <c r="A191">
        <f t="shared" si="62"/>
        <v>7</v>
      </c>
      <c r="B191" s="4">
        <f t="shared" si="63"/>
        <v>2033</v>
      </c>
      <c r="C191" s="5" t="s">
        <v>43</v>
      </c>
      <c r="D191" s="5">
        <v>0</v>
      </c>
      <c r="E191" s="5">
        <v>0</v>
      </c>
      <c r="F191" s="5">
        <v>0</v>
      </c>
      <c r="G191" s="39">
        <f t="shared" si="61"/>
        <v>0</v>
      </c>
      <c r="I191" t="str">
        <f t="shared" si="60"/>
        <v>Winter</v>
      </c>
    </row>
    <row r="192" spans="1:9" x14ac:dyDescent="0.25">
      <c r="A192">
        <f t="shared" si="62"/>
        <v>8</v>
      </c>
      <c r="B192" s="4">
        <f t="shared" si="63"/>
        <v>2033</v>
      </c>
      <c r="C192" s="5" t="s">
        <v>47</v>
      </c>
      <c r="D192" s="5">
        <v>400</v>
      </c>
      <c r="E192" s="5">
        <v>0</v>
      </c>
      <c r="F192" s="5">
        <v>0</v>
      </c>
      <c r="G192" s="39">
        <f t="shared" si="61"/>
        <v>400</v>
      </c>
      <c r="I192" t="str">
        <f t="shared" si="60"/>
        <v>Winter</v>
      </c>
    </row>
    <row r="193" spans="1:9" x14ac:dyDescent="0.25">
      <c r="A193">
        <f t="shared" si="62"/>
        <v>9</v>
      </c>
      <c r="B193" s="61">
        <f>B191</f>
        <v>2033</v>
      </c>
      <c r="C193" s="5" t="s">
        <v>42</v>
      </c>
      <c r="D193" s="5">
        <v>100</v>
      </c>
      <c r="E193" s="5">
        <v>0</v>
      </c>
      <c r="F193" s="5">
        <v>0</v>
      </c>
      <c r="G193" s="39">
        <f t="shared" si="61"/>
        <v>100</v>
      </c>
      <c r="I193" t="str">
        <f t="shared" si="60"/>
        <v>Winter</v>
      </c>
    </row>
    <row r="194" spans="1:9" x14ac:dyDescent="0.25">
      <c r="B194" s="52">
        <f>B183+1</f>
        <v>2034</v>
      </c>
      <c r="C194" s="41" t="s">
        <v>26</v>
      </c>
      <c r="D194" s="41">
        <f>750+200+200</f>
        <v>1150</v>
      </c>
      <c r="E194" s="41">
        <f>Displacement!$T$12</f>
        <v>0</v>
      </c>
      <c r="F194" s="41">
        <f t="shared" ref="F194:F200" si="64">E194</f>
        <v>0</v>
      </c>
      <c r="G194" s="42">
        <f>D194-E194</f>
        <v>1150</v>
      </c>
    </row>
    <row r="195" spans="1:9" x14ac:dyDescent="0.25">
      <c r="B195" s="7">
        <f>B194</f>
        <v>2034</v>
      </c>
      <c r="C195" s="57" t="s">
        <v>7</v>
      </c>
      <c r="D195" s="43">
        <v>649.99600000000009</v>
      </c>
      <c r="E195" s="43">
        <f>Displacement!$P$21</f>
        <v>339.1038284295629</v>
      </c>
      <c r="F195" s="44">
        <f t="shared" si="64"/>
        <v>339.1038284295629</v>
      </c>
      <c r="G195" s="43">
        <f t="shared" ref="G195:G199" si="65">D195-E195</f>
        <v>310.8921715704372</v>
      </c>
      <c r="I195" t="str">
        <f t="shared" ref="I195:I199" si="66">IF(ISNUMBER(FIND("SMR",C195)),"Summer","Winter")</f>
        <v>Winter</v>
      </c>
    </row>
    <row r="196" spans="1:9" x14ac:dyDescent="0.25">
      <c r="B196" s="7">
        <f>B195</f>
        <v>2034</v>
      </c>
      <c r="C196" s="57" t="s">
        <v>23</v>
      </c>
      <c r="D196" s="43">
        <v>405</v>
      </c>
      <c r="E196" s="43">
        <f>Displacement!$S$21</f>
        <v>13.778450864302441</v>
      </c>
      <c r="F196" s="44">
        <f t="shared" si="64"/>
        <v>13.778450864302441</v>
      </c>
      <c r="G196" s="43">
        <f t="shared" si="65"/>
        <v>391.22154913569756</v>
      </c>
      <c r="I196" t="str">
        <f t="shared" si="66"/>
        <v>Winter</v>
      </c>
    </row>
    <row r="197" spans="1:9" x14ac:dyDescent="0.25">
      <c r="B197" s="7">
        <f>B196</f>
        <v>2034</v>
      </c>
      <c r="C197" s="57" t="s">
        <v>24</v>
      </c>
      <c r="D197" s="43">
        <v>799.10199999999998</v>
      </c>
      <c r="E197" s="43">
        <f>Displacement!$S$21</f>
        <v>13.778450864302441</v>
      </c>
      <c r="F197" s="44">
        <f t="shared" si="64"/>
        <v>13.778450864302441</v>
      </c>
      <c r="G197" s="43">
        <f t="shared" si="65"/>
        <v>785.32354913569759</v>
      </c>
      <c r="I197" t="str">
        <f t="shared" si="66"/>
        <v>Winter</v>
      </c>
    </row>
    <row r="198" spans="1:9" x14ac:dyDescent="0.25">
      <c r="B198" s="7">
        <f>B196</f>
        <v>2034</v>
      </c>
      <c r="C198" s="57" t="s">
        <v>30</v>
      </c>
      <c r="D198" s="43">
        <v>79.2</v>
      </c>
      <c r="E198" s="43">
        <f>Displacement!$Z$21</f>
        <v>12.5136</v>
      </c>
      <c r="F198" s="44">
        <f t="shared" si="64"/>
        <v>12.5136</v>
      </c>
      <c r="G198" s="43">
        <f t="shared" si="65"/>
        <v>66.686400000000006</v>
      </c>
      <c r="I198" t="str">
        <f t="shared" si="66"/>
        <v>Winter</v>
      </c>
    </row>
    <row r="199" spans="1:9" x14ac:dyDescent="0.25">
      <c r="B199" s="7">
        <f>B196</f>
        <v>2034</v>
      </c>
      <c r="C199" s="57" t="s">
        <v>8</v>
      </c>
      <c r="D199" s="43">
        <v>360.7</v>
      </c>
      <c r="E199" s="43">
        <f>Displacement!$U$21</f>
        <v>0</v>
      </c>
      <c r="F199" s="44">
        <f t="shared" si="64"/>
        <v>0</v>
      </c>
      <c r="G199" s="43">
        <f t="shared" si="65"/>
        <v>360.7</v>
      </c>
      <c r="I199" t="str">
        <f t="shared" si="66"/>
        <v>Winter</v>
      </c>
    </row>
    <row r="200" spans="1:9" x14ac:dyDescent="0.25">
      <c r="B200" s="7">
        <f>B202</f>
        <v>2034</v>
      </c>
      <c r="C200" s="57" t="s">
        <v>9</v>
      </c>
      <c r="D200" s="43">
        <v>961</v>
      </c>
      <c r="E200" s="43">
        <f>Displacement!$V$26</f>
        <v>15.899099999999997</v>
      </c>
      <c r="F200" s="44">
        <f t="shared" si="64"/>
        <v>15.899099999999997</v>
      </c>
      <c r="G200" s="43">
        <f>D200-E200</f>
        <v>945.10090000000002</v>
      </c>
      <c r="I200" t="str">
        <f>IF(ISNUMBER(FIND("SMR",C200)),"Summer","Winter")</f>
        <v>Winter</v>
      </c>
    </row>
    <row r="201" spans="1:9" x14ac:dyDescent="0.25">
      <c r="A201">
        <v>0</v>
      </c>
      <c r="B201" s="4">
        <f>B194</f>
        <v>2034</v>
      </c>
      <c r="C201" s="5" t="s">
        <v>39</v>
      </c>
      <c r="D201" s="5">
        <v>289.39999999999998</v>
      </c>
      <c r="E201" s="5">
        <v>152.42358933513896</v>
      </c>
      <c r="F201" s="5">
        <v>0</v>
      </c>
      <c r="G201" s="39">
        <f t="shared" ref="G201:G210" si="67">D201-IF(I201="Summer",E201,F201)</f>
        <v>136.97641066486102</v>
      </c>
      <c r="I201" t="str">
        <f t="shared" ref="I201:I210" si="68">IF(ISNUMBER(FIND("SMR",C201)),"Summer","Winter")</f>
        <v>Summer</v>
      </c>
    </row>
    <row r="202" spans="1:9" x14ac:dyDescent="0.25">
      <c r="A202">
        <f t="shared" ref="A202:A210" si="69">A201+1</f>
        <v>1</v>
      </c>
      <c r="B202" s="4">
        <f t="shared" ref="B202:B209" si="70">B201</f>
        <v>2034</v>
      </c>
      <c r="C202" s="5" t="s">
        <v>41</v>
      </c>
      <c r="D202" s="5">
        <v>100</v>
      </c>
      <c r="E202" s="5">
        <v>0</v>
      </c>
      <c r="F202" s="5">
        <v>0</v>
      </c>
      <c r="G202" s="39">
        <f t="shared" si="67"/>
        <v>100</v>
      </c>
      <c r="I202" t="str">
        <f t="shared" si="68"/>
        <v>Summer</v>
      </c>
    </row>
    <row r="203" spans="1:9" x14ac:dyDescent="0.25">
      <c r="A203">
        <f t="shared" si="69"/>
        <v>2</v>
      </c>
      <c r="B203" s="4">
        <f t="shared" si="70"/>
        <v>2034</v>
      </c>
      <c r="C203" s="5" t="s">
        <v>40</v>
      </c>
      <c r="D203" s="5">
        <v>400</v>
      </c>
      <c r="E203" s="5">
        <v>0</v>
      </c>
      <c r="F203" s="5">
        <v>0</v>
      </c>
      <c r="G203" s="39">
        <f t="shared" si="67"/>
        <v>400</v>
      </c>
      <c r="I203" t="str">
        <f t="shared" si="68"/>
        <v>Summer</v>
      </c>
    </row>
    <row r="204" spans="1:9" x14ac:dyDescent="0.25">
      <c r="A204">
        <f t="shared" si="69"/>
        <v>3</v>
      </c>
      <c r="B204" s="4">
        <f t="shared" si="70"/>
        <v>2034</v>
      </c>
      <c r="C204" s="5" t="s">
        <v>44</v>
      </c>
      <c r="D204" s="5">
        <v>375</v>
      </c>
      <c r="E204" s="5">
        <v>0</v>
      </c>
      <c r="F204" s="5">
        <v>0</v>
      </c>
      <c r="G204" s="39">
        <f t="shared" si="67"/>
        <v>375</v>
      </c>
      <c r="I204" t="str">
        <f t="shared" si="68"/>
        <v>Summer</v>
      </c>
    </row>
    <row r="205" spans="1:9" x14ac:dyDescent="0.25">
      <c r="A205">
        <f t="shared" si="69"/>
        <v>4</v>
      </c>
      <c r="B205" s="4">
        <f t="shared" si="70"/>
        <v>2034</v>
      </c>
      <c r="C205" s="5" t="s">
        <v>45</v>
      </c>
      <c r="D205" s="5">
        <v>400</v>
      </c>
      <c r="E205" s="5">
        <v>0</v>
      </c>
      <c r="F205" s="5">
        <v>0</v>
      </c>
      <c r="G205" s="39">
        <f t="shared" si="67"/>
        <v>400</v>
      </c>
      <c r="I205" t="str">
        <f t="shared" si="68"/>
        <v>Summer</v>
      </c>
    </row>
    <row r="206" spans="1:9" x14ac:dyDescent="0.25">
      <c r="A206">
        <f t="shared" si="69"/>
        <v>5</v>
      </c>
      <c r="B206" s="4">
        <f t="shared" si="70"/>
        <v>2034</v>
      </c>
      <c r="C206" s="5" t="s">
        <v>48</v>
      </c>
      <c r="D206" s="5">
        <v>0</v>
      </c>
      <c r="E206" s="5">
        <v>0</v>
      </c>
      <c r="F206" s="5">
        <v>0</v>
      </c>
      <c r="G206" s="39">
        <f t="shared" si="67"/>
        <v>0</v>
      </c>
      <c r="I206" t="str">
        <f t="shared" si="68"/>
        <v>Winter</v>
      </c>
    </row>
    <row r="207" spans="1:9" x14ac:dyDescent="0.25">
      <c r="A207">
        <f t="shared" si="69"/>
        <v>6</v>
      </c>
      <c r="B207" s="4">
        <f t="shared" si="70"/>
        <v>2034</v>
      </c>
      <c r="C207" s="5" t="s">
        <v>46</v>
      </c>
      <c r="D207" s="5">
        <v>375</v>
      </c>
      <c r="E207" s="5">
        <v>0</v>
      </c>
      <c r="F207" s="5">
        <v>152.42358933513896</v>
      </c>
      <c r="G207" s="39">
        <f t="shared" si="67"/>
        <v>222.57641066486104</v>
      </c>
      <c r="H207" s="60"/>
      <c r="I207" t="str">
        <f t="shared" si="68"/>
        <v>Winter</v>
      </c>
    </row>
    <row r="208" spans="1:9" x14ac:dyDescent="0.25">
      <c r="A208">
        <f t="shared" si="69"/>
        <v>7</v>
      </c>
      <c r="B208" s="4">
        <f t="shared" si="70"/>
        <v>2034</v>
      </c>
      <c r="C208" s="5" t="s">
        <v>43</v>
      </c>
      <c r="D208" s="5">
        <v>49.1</v>
      </c>
      <c r="E208" s="5">
        <v>0</v>
      </c>
      <c r="F208" s="5">
        <v>0</v>
      </c>
      <c r="G208" s="39">
        <f t="shared" si="67"/>
        <v>49.1</v>
      </c>
      <c r="I208" t="str">
        <f t="shared" si="68"/>
        <v>Winter</v>
      </c>
    </row>
    <row r="209" spans="1:9" x14ac:dyDescent="0.25">
      <c r="A209">
        <f t="shared" si="69"/>
        <v>8</v>
      </c>
      <c r="B209" s="4">
        <f t="shared" si="70"/>
        <v>2034</v>
      </c>
      <c r="C209" s="5" t="s">
        <v>47</v>
      </c>
      <c r="D209" s="5">
        <v>400</v>
      </c>
      <c r="E209" s="5">
        <v>0</v>
      </c>
      <c r="F209" s="5">
        <v>0</v>
      </c>
      <c r="G209" s="39">
        <f t="shared" si="67"/>
        <v>400</v>
      </c>
      <c r="I209" t="str">
        <f t="shared" si="68"/>
        <v>Winter</v>
      </c>
    </row>
    <row r="210" spans="1:9" x14ac:dyDescent="0.25">
      <c r="A210">
        <f t="shared" si="69"/>
        <v>9</v>
      </c>
      <c r="B210" s="61">
        <f>B208</f>
        <v>2034</v>
      </c>
      <c r="C210" s="5" t="s">
        <v>42</v>
      </c>
      <c r="D210" s="5">
        <v>100</v>
      </c>
      <c r="E210" s="5">
        <v>0</v>
      </c>
      <c r="F210" s="5">
        <v>0</v>
      </c>
      <c r="G210" s="39">
        <f t="shared" si="67"/>
        <v>100</v>
      </c>
      <c r="I210" t="str">
        <f t="shared" si="68"/>
        <v>Winter</v>
      </c>
    </row>
    <row r="211" spans="1:9" x14ac:dyDescent="0.25">
      <c r="B211" s="52">
        <f>B200+1</f>
        <v>2035</v>
      </c>
      <c r="C211" s="41" t="s">
        <v>26</v>
      </c>
      <c r="D211" s="41">
        <f>750+200+200</f>
        <v>1150</v>
      </c>
      <c r="E211" s="41">
        <f>Displacement!$T$12</f>
        <v>0</v>
      </c>
      <c r="F211" s="41">
        <f t="shared" ref="F211:F221" si="71">E211</f>
        <v>0</v>
      </c>
      <c r="G211" s="42">
        <f>D211-E211</f>
        <v>1150</v>
      </c>
    </row>
    <row r="212" spans="1:9" x14ac:dyDescent="0.25">
      <c r="B212" s="7">
        <f>B211</f>
        <v>2035</v>
      </c>
      <c r="C212" s="57" t="s">
        <v>7</v>
      </c>
      <c r="D212" s="43">
        <v>649.99600000000009</v>
      </c>
      <c r="E212" s="43">
        <f>Displacement!$P$21</f>
        <v>339.1038284295629</v>
      </c>
      <c r="F212" s="44">
        <f t="shared" si="71"/>
        <v>339.1038284295629</v>
      </c>
      <c r="G212" s="43">
        <f t="shared" ref="G212:G217" si="72">D212-E212</f>
        <v>310.8921715704372</v>
      </c>
      <c r="I212" t="str">
        <f t="shared" ref="I212:I217" si="73">IF(ISNUMBER(FIND("SMR",C212)),"Summer","Winter")</f>
        <v>Winter</v>
      </c>
    </row>
    <row r="213" spans="1:9" x14ac:dyDescent="0.25">
      <c r="B213" s="7">
        <f>B212</f>
        <v>2035</v>
      </c>
      <c r="C213" s="57" t="s">
        <v>23</v>
      </c>
      <c r="D213" s="43">
        <v>405</v>
      </c>
      <c r="E213" s="43">
        <f>Displacement!$S$21</f>
        <v>13.778450864302441</v>
      </c>
      <c r="F213" s="44">
        <f t="shared" si="71"/>
        <v>13.778450864302441</v>
      </c>
      <c r="G213" s="43">
        <f t="shared" si="72"/>
        <v>391.22154913569756</v>
      </c>
      <c r="I213" t="str">
        <f t="shared" si="73"/>
        <v>Winter</v>
      </c>
    </row>
    <row r="214" spans="1:9" x14ac:dyDescent="0.25">
      <c r="B214" s="7">
        <f>B213</f>
        <v>2035</v>
      </c>
      <c r="C214" s="57" t="s">
        <v>24</v>
      </c>
      <c r="D214" s="43">
        <v>800.10199999999998</v>
      </c>
      <c r="E214" s="43">
        <f>Displacement!$S$21</f>
        <v>13.778450864302441</v>
      </c>
      <c r="F214" s="44">
        <f t="shared" si="71"/>
        <v>13.778450864302441</v>
      </c>
      <c r="G214" s="43">
        <f t="shared" si="72"/>
        <v>786.32354913569759</v>
      </c>
      <c r="I214" t="str">
        <f t="shared" si="73"/>
        <v>Winter</v>
      </c>
    </row>
    <row r="215" spans="1:9" x14ac:dyDescent="0.25">
      <c r="B215" s="7">
        <f>B214</f>
        <v>2035</v>
      </c>
      <c r="C215" s="57" t="s">
        <v>25</v>
      </c>
      <c r="D215" s="43">
        <v>5</v>
      </c>
      <c r="E215" s="43">
        <f>Displacement!$S$21</f>
        <v>13.778450864302441</v>
      </c>
      <c r="F215" s="44">
        <f t="shared" si="71"/>
        <v>13.778450864302441</v>
      </c>
      <c r="G215" s="43">
        <f t="shared" si="72"/>
        <v>-8.7784508643024406</v>
      </c>
      <c r="I215" t="str">
        <f t="shared" si="73"/>
        <v>Winter</v>
      </c>
    </row>
    <row r="216" spans="1:9" x14ac:dyDescent="0.25">
      <c r="B216" s="7">
        <f>B213</f>
        <v>2035</v>
      </c>
      <c r="C216" s="57" t="s">
        <v>30</v>
      </c>
      <c r="D216" s="43">
        <v>79.2</v>
      </c>
      <c r="E216" s="43">
        <f>Displacement!$Z$21</f>
        <v>12.5136</v>
      </c>
      <c r="F216" s="44">
        <f t="shared" si="71"/>
        <v>12.5136</v>
      </c>
      <c r="G216" s="43">
        <f t="shared" si="72"/>
        <v>66.686400000000006</v>
      </c>
      <c r="I216" t="str">
        <f t="shared" si="73"/>
        <v>Winter</v>
      </c>
    </row>
    <row r="217" spans="1:9" x14ac:dyDescent="0.25">
      <c r="B217" s="7">
        <f>B213</f>
        <v>2035</v>
      </c>
      <c r="C217" s="57" t="s">
        <v>8</v>
      </c>
      <c r="D217" s="43">
        <v>360.7</v>
      </c>
      <c r="E217" s="43">
        <f>Displacement!$U$21</f>
        <v>0</v>
      </c>
      <c r="F217" s="44">
        <f t="shared" si="71"/>
        <v>0</v>
      </c>
      <c r="G217" s="43">
        <f t="shared" si="72"/>
        <v>360.7</v>
      </c>
      <c r="I217" t="str">
        <f t="shared" si="73"/>
        <v>Winter</v>
      </c>
    </row>
    <row r="218" spans="1:9" x14ac:dyDescent="0.25">
      <c r="B218" s="7">
        <f>B223</f>
        <v>2035</v>
      </c>
      <c r="C218" s="57" t="s">
        <v>9</v>
      </c>
      <c r="D218" s="43">
        <v>961</v>
      </c>
      <c r="E218" s="43">
        <f>Displacement!$V$26</f>
        <v>15.899099999999997</v>
      </c>
      <c r="F218" s="44">
        <f t="shared" si="71"/>
        <v>15.899099999999997</v>
      </c>
      <c r="G218" s="43">
        <f>D218-E218</f>
        <v>945.10090000000002</v>
      </c>
      <c r="I218" t="str">
        <f>IF(ISNUMBER(FIND("SMR",C218)),"Summer","Winter")</f>
        <v>Winter</v>
      </c>
    </row>
    <row r="219" spans="1:9" x14ac:dyDescent="0.25">
      <c r="B219" s="7">
        <f t="shared" ref="B219:B221" si="74">B218</f>
        <v>2035</v>
      </c>
      <c r="C219" s="44" t="s">
        <v>27</v>
      </c>
      <c r="D219" s="43">
        <v>135.51499999999999</v>
      </c>
      <c r="E219" s="44">
        <f>Displacement!$W$27</f>
        <v>0</v>
      </c>
      <c r="F219" s="44">
        <f t="shared" si="71"/>
        <v>0</v>
      </c>
      <c r="G219" s="43">
        <f t="shared" ref="G219:G221" si="75">D219-E219</f>
        <v>135.51499999999999</v>
      </c>
      <c r="I219" t="str">
        <f t="shared" ref="I219:I231" si="76">IF(ISNUMBER(FIND("SMR",C219)),"Summer","Winter")</f>
        <v>Winter</v>
      </c>
    </row>
    <row r="220" spans="1:9" x14ac:dyDescent="0.25">
      <c r="B220" s="7">
        <f t="shared" si="74"/>
        <v>2035</v>
      </c>
      <c r="C220" s="44" t="s">
        <v>28</v>
      </c>
      <c r="D220" s="43">
        <v>124.554</v>
      </c>
      <c r="E220" s="43">
        <f>Displacement!$X$27</f>
        <v>0</v>
      </c>
      <c r="F220" s="44">
        <f t="shared" si="71"/>
        <v>0</v>
      </c>
      <c r="G220" s="43">
        <f t="shared" si="75"/>
        <v>124.554</v>
      </c>
      <c r="I220" t="str">
        <f t="shared" si="76"/>
        <v>Winter</v>
      </c>
    </row>
    <row r="221" spans="1:9" x14ac:dyDescent="0.25">
      <c r="B221" s="7">
        <f t="shared" si="74"/>
        <v>2035</v>
      </c>
      <c r="C221" s="44" t="s">
        <v>29</v>
      </c>
      <c r="D221" s="43">
        <v>72.546999999999997</v>
      </c>
      <c r="E221" s="43">
        <f>Displacement!$Y$27</f>
        <v>0</v>
      </c>
      <c r="F221" s="44">
        <f t="shared" si="71"/>
        <v>0</v>
      </c>
      <c r="G221" s="43">
        <f t="shared" si="75"/>
        <v>72.546999999999997</v>
      </c>
      <c r="I221" t="str">
        <f t="shared" si="76"/>
        <v>Winter</v>
      </c>
    </row>
    <row r="222" spans="1:9" x14ac:dyDescent="0.25">
      <c r="A222">
        <v>0</v>
      </c>
      <c r="B222" s="4">
        <f>B211</f>
        <v>2035</v>
      </c>
      <c r="C222" s="5" t="s">
        <v>39</v>
      </c>
      <c r="D222" s="5">
        <v>300</v>
      </c>
      <c r="E222" s="5">
        <v>106.88679245283018</v>
      </c>
      <c r="F222" s="5">
        <v>0</v>
      </c>
      <c r="G222" s="39">
        <f t="shared" ref="G222:G231" si="77">D222-IF(I222="Summer",E222,F222)</f>
        <v>193.11320754716982</v>
      </c>
      <c r="I222" t="str">
        <f t="shared" si="76"/>
        <v>Summer</v>
      </c>
    </row>
    <row r="223" spans="1:9" x14ac:dyDescent="0.25">
      <c r="A223">
        <f t="shared" ref="A223:A231" si="78">A222+1</f>
        <v>1</v>
      </c>
      <c r="B223" s="4">
        <f t="shared" ref="B223:B230" si="79">B222</f>
        <v>2035</v>
      </c>
      <c r="C223" s="5" t="s">
        <v>41</v>
      </c>
      <c r="D223" s="5">
        <v>100</v>
      </c>
      <c r="E223" s="5">
        <v>0</v>
      </c>
      <c r="F223" s="5">
        <v>0</v>
      </c>
      <c r="G223" s="39">
        <f t="shared" si="77"/>
        <v>100</v>
      </c>
      <c r="I223" t="str">
        <f t="shared" si="76"/>
        <v>Summer</v>
      </c>
    </row>
    <row r="224" spans="1:9" x14ac:dyDescent="0.25">
      <c r="A224">
        <f t="shared" si="78"/>
        <v>2</v>
      </c>
      <c r="B224" s="4">
        <f t="shared" si="79"/>
        <v>2035</v>
      </c>
      <c r="C224" s="5" t="s">
        <v>40</v>
      </c>
      <c r="D224" s="5">
        <v>400</v>
      </c>
      <c r="E224" s="5">
        <v>0</v>
      </c>
      <c r="F224" s="5">
        <v>0</v>
      </c>
      <c r="G224" s="39">
        <f t="shared" si="77"/>
        <v>400</v>
      </c>
      <c r="I224" t="str">
        <f t="shared" si="76"/>
        <v>Summer</v>
      </c>
    </row>
    <row r="225" spans="1:9" x14ac:dyDescent="0.25">
      <c r="A225">
        <f t="shared" si="78"/>
        <v>3</v>
      </c>
      <c r="B225" s="4">
        <f t="shared" si="79"/>
        <v>2035</v>
      </c>
      <c r="C225" s="5" t="s">
        <v>44</v>
      </c>
      <c r="D225" s="5">
        <v>375</v>
      </c>
      <c r="E225" s="5">
        <v>0</v>
      </c>
      <c r="F225" s="5">
        <v>0</v>
      </c>
      <c r="G225" s="39">
        <f t="shared" si="77"/>
        <v>375</v>
      </c>
      <c r="I225" t="str">
        <f t="shared" si="76"/>
        <v>Summer</v>
      </c>
    </row>
    <row r="226" spans="1:9" x14ac:dyDescent="0.25">
      <c r="A226">
        <f t="shared" si="78"/>
        <v>4</v>
      </c>
      <c r="B226" s="4">
        <f t="shared" si="79"/>
        <v>2035</v>
      </c>
      <c r="C226" s="5" t="s">
        <v>45</v>
      </c>
      <c r="D226" s="5">
        <v>400</v>
      </c>
      <c r="E226" s="5">
        <v>0</v>
      </c>
      <c r="F226" s="5">
        <v>0</v>
      </c>
      <c r="G226" s="39">
        <f t="shared" si="77"/>
        <v>400</v>
      </c>
      <c r="I226" t="str">
        <f t="shared" si="76"/>
        <v>Summer</v>
      </c>
    </row>
    <row r="227" spans="1:9" x14ac:dyDescent="0.25">
      <c r="A227">
        <f t="shared" si="78"/>
        <v>5</v>
      </c>
      <c r="B227" s="4">
        <f t="shared" si="79"/>
        <v>2035</v>
      </c>
      <c r="C227" s="5" t="s">
        <v>48</v>
      </c>
      <c r="D227" s="5">
        <v>300</v>
      </c>
      <c r="E227" s="5">
        <v>0</v>
      </c>
      <c r="F227" s="5">
        <v>106.88679245283018</v>
      </c>
      <c r="G227" s="39">
        <f t="shared" si="77"/>
        <v>193.11320754716982</v>
      </c>
      <c r="I227" t="str">
        <f t="shared" si="76"/>
        <v>Winter</v>
      </c>
    </row>
    <row r="228" spans="1:9" x14ac:dyDescent="0.25">
      <c r="A228">
        <f t="shared" si="78"/>
        <v>6</v>
      </c>
      <c r="B228" s="4">
        <f t="shared" si="79"/>
        <v>2035</v>
      </c>
      <c r="C228" s="5" t="s">
        <v>46</v>
      </c>
      <c r="D228" s="5">
        <v>231.4</v>
      </c>
      <c r="E228" s="5">
        <v>0</v>
      </c>
      <c r="F228" s="5">
        <v>0</v>
      </c>
      <c r="G228" s="39">
        <f t="shared" si="77"/>
        <v>231.4</v>
      </c>
      <c r="H228" s="60"/>
      <c r="I228" t="str">
        <f t="shared" si="76"/>
        <v>Winter</v>
      </c>
    </row>
    <row r="229" spans="1:9" x14ac:dyDescent="0.25">
      <c r="A229">
        <f t="shared" si="78"/>
        <v>7</v>
      </c>
      <c r="B229" s="4">
        <f t="shared" si="79"/>
        <v>2035</v>
      </c>
      <c r="C229" s="5" t="s">
        <v>43</v>
      </c>
      <c r="D229" s="5">
        <v>0</v>
      </c>
      <c r="E229" s="5">
        <v>0</v>
      </c>
      <c r="F229" s="5">
        <v>0</v>
      </c>
      <c r="G229" s="39">
        <f t="shared" si="77"/>
        <v>0</v>
      </c>
      <c r="I229" t="str">
        <f t="shared" si="76"/>
        <v>Winter</v>
      </c>
    </row>
    <row r="230" spans="1:9" x14ac:dyDescent="0.25">
      <c r="A230">
        <f t="shared" si="78"/>
        <v>8</v>
      </c>
      <c r="B230" s="4">
        <f t="shared" si="79"/>
        <v>2035</v>
      </c>
      <c r="C230" s="5" t="s">
        <v>47</v>
      </c>
      <c r="D230" s="5">
        <v>400</v>
      </c>
      <c r="E230" s="5">
        <v>0</v>
      </c>
      <c r="F230" s="5">
        <v>0</v>
      </c>
      <c r="G230" s="39">
        <f t="shared" si="77"/>
        <v>400</v>
      </c>
      <c r="I230" t="str">
        <f t="shared" si="76"/>
        <v>Winter</v>
      </c>
    </row>
    <row r="231" spans="1:9" x14ac:dyDescent="0.25">
      <c r="A231">
        <f t="shared" si="78"/>
        <v>9</v>
      </c>
      <c r="B231" s="61">
        <f>B229</f>
        <v>2035</v>
      </c>
      <c r="C231" s="5" t="s">
        <v>42</v>
      </c>
      <c r="D231" s="5">
        <v>100</v>
      </c>
      <c r="E231" s="5">
        <v>0</v>
      </c>
      <c r="F231" s="5">
        <v>0</v>
      </c>
      <c r="G231" s="39">
        <f t="shared" si="77"/>
        <v>100</v>
      </c>
      <c r="I231" t="str">
        <f t="shared" si="76"/>
        <v>Winter</v>
      </c>
    </row>
    <row r="232" spans="1:9" x14ac:dyDescent="0.25">
      <c r="B232" s="52">
        <f>B221+1</f>
        <v>2036</v>
      </c>
      <c r="C232" s="41" t="s">
        <v>26</v>
      </c>
      <c r="D232" s="41">
        <f>750+200+200</f>
        <v>1150</v>
      </c>
      <c r="E232" s="41">
        <f>Displacement!$T$12</f>
        <v>0</v>
      </c>
      <c r="F232" s="41">
        <f t="shared" ref="F232:F240" si="80">E232</f>
        <v>0</v>
      </c>
      <c r="G232" s="42">
        <f>D232-E232</f>
        <v>1150</v>
      </c>
    </row>
    <row r="233" spans="1:9" x14ac:dyDescent="0.25">
      <c r="B233" s="7">
        <f>B232</f>
        <v>2036</v>
      </c>
      <c r="C233" s="57" t="s">
        <v>7</v>
      </c>
      <c r="D233" s="43">
        <v>649.99600000000009</v>
      </c>
      <c r="E233" s="43">
        <f>Displacement!$P$21</f>
        <v>339.1038284295629</v>
      </c>
      <c r="F233" s="44">
        <f t="shared" si="80"/>
        <v>339.1038284295629</v>
      </c>
      <c r="G233" s="43">
        <f t="shared" ref="G233:G236" si="81">D233-E233</f>
        <v>310.8921715704372</v>
      </c>
      <c r="I233" t="str">
        <f t="shared" ref="I233:I236" si="82">IF(ISNUMBER(FIND("SMR",C233)),"Summer","Winter")</f>
        <v>Winter</v>
      </c>
    </row>
    <row r="234" spans="1:9" x14ac:dyDescent="0.25">
      <c r="B234" s="7">
        <f>B233</f>
        <v>2036</v>
      </c>
      <c r="C234" s="57" t="s">
        <v>23</v>
      </c>
      <c r="D234" s="43">
        <v>405</v>
      </c>
      <c r="E234" s="43">
        <f>Displacement!$S$21</f>
        <v>13.778450864302441</v>
      </c>
      <c r="F234" s="44">
        <f t="shared" si="80"/>
        <v>13.778450864302441</v>
      </c>
      <c r="G234" s="43">
        <f t="shared" si="81"/>
        <v>391.22154913569756</v>
      </c>
      <c r="I234" t="str">
        <f t="shared" si="82"/>
        <v>Winter</v>
      </c>
    </row>
    <row r="235" spans="1:9" x14ac:dyDescent="0.25">
      <c r="B235" s="7">
        <f>B234</f>
        <v>2036</v>
      </c>
      <c r="C235" s="57" t="s">
        <v>30</v>
      </c>
      <c r="D235" s="43">
        <v>228.31</v>
      </c>
      <c r="E235" s="43">
        <f>Displacement!$Z$21</f>
        <v>12.5136</v>
      </c>
      <c r="F235" s="44">
        <f t="shared" si="80"/>
        <v>12.5136</v>
      </c>
      <c r="G235" s="43">
        <f t="shared" si="81"/>
        <v>215.79640000000001</v>
      </c>
      <c r="I235" t="str">
        <f t="shared" si="82"/>
        <v>Winter</v>
      </c>
    </row>
    <row r="236" spans="1:9" x14ac:dyDescent="0.25">
      <c r="B236" s="7">
        <f>B234</f>
        <v>2036</v>
      </c>
      <c r="C236" s="57" t="s">
        <v>8</v>
      </c>
      <c r="D236" s="43">
        <v>360.7</v>
      </c>
      <c r="E236" s="43">
        <f>Displacement!$U$21</f>
        <v>0</v>
      </c>
      <c r="F236" s="44">
        <f t="shared" si="80"/>
        <v>0</v>
      </c>
      <c r="G236" s="43">
        <f t="shared" si="81"/>
        <v>360.7</v>
      </c>
      <c r="I236" t="str">
        <f t="shared" si="82"/>
        <v>Winter</v>
      </c>
    </row>
    <row r="237" spans="1:9" x14ac:dyDescent="0.25">
      <c r="B237" s="7">
        <f>B242</f>
        <v>2036</v>
      </c>
      <c r="C237" s="57" t="s">
        <v>9</v>
      </c>
      <c r="D237" s="43">
        <v>961</v>
      </c>
      <c r="E237" s="43">
        <f>Displacement!$V$26</f>
        <v>15.899099999999997</v>
      </c>
      <c r="F237" s="44">
        <f t="shared" si="80"/>
        <v>15.899099999999997</v>
      </c>
      <c r="G237" s="43">
        <f>D237-E237</f>
        <v>945.10090000000002</v>
      </c>
      <c r="I237" t="str">
        <f>IF(ISNUMBER(FIND("SMR",C237)),"Summer","Winter")</f>
        <v>Winter</v>
      </c>
    </row>
    <row r="238" spans="1:9" x14ac:dyDescent="0.25">
      <c r="B238" s="7">
        <f t="shared" ref="B238:B240" si="83">B237</f>
        <v>2036</v>
      </c>
      <c r="C238" s="44" t="s">
        <v>27</v>
      </c>
      <c r="D238" s="43">
        <v>135.51499999999999</v>
      </c>
      <c r="E238" s="44">
        <f>Displacement!$W$27</f>
        <v>0</v>
      </c>
      <c r="F238" s="44">
        <f t="shared" si="80"/>
        <v>0</v>
      </c>
      <c r="G238" s="43">
        <f t="shared" ref="G238:G240" si="84">D238-E238</f>
        <v>135.51499999999999</v>
      </c>
      <c r="I238" t="str">
        <f t="shared" ref="I238:I250" si="85">IF(ISNUMBER(FIND("SMR",C238)),"Summer","Winter")</f>
        <v>Winter</v>
      </c>
    </row>
    <row r="239" spans="1:9" x14ac:dyDescent="0.25">
      <c r="B239" s="7">
        <f t="shared" si="83"/>
        <v>2036</v>
      </c>
      <c r="C239" s="44" t="s">
        <v>28</v>
      </c>
      <c r="D239" s="43">
        <v>124.554</v>
      </c>
      <c r="E239" s="43">
        <f>Displacement!$X$27</f>
        <v>0</v>
      </c>
      <c r="F239" s="44">
        <f t="shared" si="80"/>
        <v>0</v>
      </c>
      <c r="G239" s="43">
        <f t="shared" si="84"/>
        <v>124.554</v>
      </c>
      <c r="I239" t="str">
        <f t="shared" si="85"/>
        <v>Winter</v>
      </c>
    </row>
    <row r="240" spans="1:9" x14ac:dyDescent="0.25">
      <c r="B240" s="7">
        <f t="shared" si="83"/>
        <v>2036</v>
      </c>
      <c r="C240" s="44" t="s">
        <v>29</v>
      </c>
      <c r="D240" s="43">
        <v>72.546999999999997</v>
      </c>
      <c r="E240" s="43">
        <f>Displacement!$Y$27</f>
        <v>0</v>
      </c>
      <c r="F240" s="44">
        <f t="shared" si="80"/>
        <v>0</v>
      </c>
      <c r="G240" s="43">
        <f t="shared" si="84"/>
        <v>72.546999999999997</v>
      </c>
      <c r="I240" t="str">
        <f t="shared" si="85"/>
        <v>Winter</v>
      </c>
    </row>
    <row r="241" spans="1:9" x14ac:dyDescent="0.25">
      <c r="A241">
        <v>0</v>
      </c>
      <c r="B241" s="4">
        <f>B232</f>
        <v>2036</v>
      </c>
      <c r="C241" s="5" t="s">
        <v>39</v>
      </c>
      <c r="D241" s="5">
        <v>300</v>
      </c>
      <c r="E241" s="5">
        <v>106.88679245283018</v>
      </c>
      <c r="F241" s="5">
        <v>0</v>
      </c>
      <c r="G241" s="39">
        <f t="shared" ref="G241:G250" si="86">D241-IF(I241="Summer",E241,F241)</f>
        <v>193.11320754716982</v>
      </c>
      <c r="I241" t="str">
        <f t="shared" si="85"/>
        <v>Summer</v>
      </c>
    </row>
    <row r="242" spans="1:9" x14ac:dyDescent="0.25">
      <c r="A242">
        <f t="shared" ref="A242:A250" si="87">A241+1</f>
        <v>1</v>
      </c>
      <c r="B242" s="4">
        <f t="shared" ref="B242:B249" si="88">B241</f>
        <v>2036</v>
      </c>
      <c r="C242" s="5" t="s">
        <v>41</v>
      </c>
      <c r="D242" s="5">
        <v>100</v>
      </c>
      <c r="E242" s="5">
        <v>0</v>
      </c>
      <c r="F242" s="5">
        <v>0</v>
      </c>
      <c r="G242" s="39">
        <f t="shared" si="86"/>
        <v>100</v>
      </c>
      <c r="I242" t="str">
        <f t="shared" si="85"/>
        <v>Summer</v>
      </c>
    </row>
    <row r="243" spans="1:9" x14ac:dyDescent="0.25">
      <c r="A243">
        <f t="shared" si="87"/>
        <v>2</v>
      </c>
      <c r="B243" s="4">
        <f t="shared" si="88"/>
        <v>2036</v>
      </c>
      <c r="C243" s="5" t="s">
        <v>40</v>
      </c>
      <c r="D243" s="5">
        <v>369.3</v>
      </c>
      <c r="E243" s="5">
        <v>0</v>
      </c>
      <c r="F243" s="5">
        <v>0</v>
      </c>
      <c r="G243" s="39">
        <f t="shared" si="86"/>
        <v>369.3</v>
      </c>
      <c r="I243" t="str">
        <f t="shared" si="85"/>
        <v>Summer</v>
      </c>
    </row>
    <row r="244" spans="1:9" x14ac:dyDescent="0.25">
      <c r="A244">
        <f t="shared" si="87"/>
        <v>3</v>
      </c>
      <c r="B244" s="4">
        <f t="shared" si="88"/>
        <v>2036</v>
      </c>
      <c r="C244" s="5" t="s">
        <v>44</v>
      </c>
      <c r="D244" s="5">
        <v>375</v>
      </c>
      <c r="E244" s="5">
        <v>0</v>
      </c>
      <c r="F244" s="5">
        <v>0</v>
      </c>
      <c r="G244" s="39">
        <f t="shared" si="86"/>
        <v>375</v>
      </c>
      <c r="I244" t="str">
        <f t="shared" si="85"/>
        <v>Summer</v>
      </c>
    </row>
    <row r="245" spans="1:9" x14ac:dyDescent="0.25">
      <c r="A245">
        <f t="shared" si="87"/>
        <v>4</v>
      </c>
      <c r="B245" s="4">
        <f t="shared" si="88"/>
        <v>2036</v>
      </c>
      <c r="C245" s="5" t="s">
        <v>45</v>
      </c>
      <c r="D245" s="5">
        <v>400</v>
      </c>
      <c r="E245" s="5">
        <v>0</v>
      </c>
      <c r="F245" s="5">
        <v>0</v>
      </c>
      <c r="G245" s="39">
        <f t="shared" si="86"/>
        <v>400</v>
      </c>
      <c r="I245" t="str">
        <f t="shared" si="85"/>
        <v>Summer</v>
      </c>
    </row>
    <row r="246" spans="1:9" x14ac:dyDescent="0.25">
      <c r="A246">
        <f t="shared" si="87"/>
        <v>5</v>
      </c>
      <c r="B246" s="4">
        <f t="shared" si="88"/>
        <v>2036</v>
      </c>
      <c r="C246" s="5" t="s">
        <v>48</v>
      </c>
      <c r="D246" s="5">
        <v>300</v>
      </c>
      <c r="E246" s="5">
        <v>0</v>
      </c>
      <c r="F246" s="5">
        <v>106.88679245283018</v>
      </c>
      <c r="G246" s="39">
        <f t="shared" si="86"/>
        <v>193.11320754716982</v>
      </c>
      <c r="I246" t="str">
        <f t="shared" si="85"/>
        <v>Winter</v>
      </c>
    </row>
    <row r="247" spans="1:9" x14ac:dyDescent="0.25">
      <c r="A247">
        <f t="shared" si="87"/>
        <v>6</v>
      </c>
      <c r="B247" s="4">
        <f t="shared" si="88"/>
        <v>2036</v>
      </c>
      <c r="C247" s="5" t="s">
        <v>46</v>
      </c>
      <c r="D247" s="5">
        <v>375</v>
      </c>
      <c r="E247" s="5">
        <v>0</v>
      </c>
      <c r="F247" s="5">
        <v>0</v>
      </c>
      <c r="G247" s="39">
        <f t="shared" si="86"/>
        <v>375</v>
      </c>
      <c r="H247" s="60"/>
      <c r="I247" t="str">
        <f t="shared" si="85"/>
        <v>Winter</v>
      </c>
    </row>
    <row r="248" spans="1:9" x14ac:dyDescent="0.25">
      <c r="A248">
        <f t="shared" si="87"/>
        <v>7</v>
      </c>
      <c r="B248" s="4">
        <f t="shared" si="88"/>
        <v>2036</v>
      </c>
      <c r="C248" s="5" t="s">
        <v>43</v>
      </c>
      <c r="D248" s="5">
        <v>311</v>
      </c>
      <c r="E248" s="5">
        <v>0</v>
      </c>
      <c r="F248" s="5">
        <v>0</v>
      </c>
      <c r="G248" s="39">
        <f t="shared" si="86"/>
        <v>311</v>
      </c>
      <c r="I248" t="str">
        <f t="shared" si="85"/>
        <v>Winter</v>
      </c>
    </row>
    <row r="249" spans="1:9" x14ac:dyDescent="0.25">
      <c r="A249">
        <f t="shared" si="87"/>
        <v>8</v>
      </c>
      <c r="B249" s="4">
        <f t="shared" si="88"/>
        <v>2036</v>
      </c>
      <c r="C249" s="5" t="s">
        <v>47</v>
      </c>
      <c r="D249" s="5">
        <v>400</v>
      </c>
      <c r="E249" s="5">
        <v>0</v>
      </c>
      <c r="F249" s="5">
        <v>0</v>
      </c>
      <c r="G249" s="39">
        <f t="shared" si="86"/>
        <v>400</v>
      </c>
      <c r="I249" t="str">
        <f t="shared" si="85"/>
        <v>Winter</v>
      </c>
    </row>
    <row r="250" spans="1:9" x14ac:dyDescent="0.25">
      <c r="A250">
        <f t="shared" si="87"/>
        <v>9</v>
      </c>
      <c r="B250" s="61">
        <f>B248</f>
        <v>2036</v>
      </c>
      <c r="C250" s="5" t="s">
        <v>42</v>
      </c>
      <c r="D250" s="5">
        <v>100</v>
      </c>
      <c r="E250" s="5">
        <v>0</v>
      </c>
      <c r="F250" s="5">
        <v>0</v>
      </c>
      <c r="G250" s="39">
        <f t="shared" si="86"/>
        <v>100</v>
      </c>
      <c r="I250" t="str">
        <f t="shared" si="85"/>
        <v>Winter</v>
      </c>
    </row>
  </sheetData>
  <mergeCells count="2">
    <mergeCell ref="B4:G4"/>
    <mergeCell ref="M6:P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C49"/>
  <sheetViews>
    <sheetView topLeftCell="M1" zoomScale="70" zoomScaleNormal="70" workbookViewId="0">
      <selection activeCell="AJ27" sqref="AJ27:AN27"/>
    </sheetView>
  </sheetViews>
  <sheetFormatPr defaultRowHeight="15" x14ac:dyDescent="0.25"/>
  <cols>
    <col min="1" max="1" width="18.7109375" customWidth="1"/>
    <col min="7" max="7" width="10.140625" customWidth="1"/>
    <col min="13" max="13" width="1.42578125" customWidth="1"/>
    <col min="14" max="14" width="1.7109375" customWidth="1"/>
    <col min="15" max="15" width="18.7109375" customWidth="1"/>
    <col min="27" max="28" width="1.42578125" customWidth="1"/>
    <col min="29" max="29" width="18.7109375" customWidth="1"/>
    <col min="41" max="41" width="1.42578125" customWidth="1"/>
    <col min="42" max="42" width="1.7109375" customWidth="1"/>
    <col min="43" max="43" width="18.7109375" customWidth="1"/>
    <col min="55" max="55" width="1.42578125" customWidth="1"/>
  </cols>
  <sheetData>
    <row r="4" spans="1:55" x14ac:dyDescent="0.25">
      <c r="A4" s="51" t="s">
        <v>32</v>
      </c>
      <c r="AC4" s="51" t="s">
        <v>31</v>
      </c>
    </row>
    <row r="5" spans="1:55" x14ac:dyDescent="0.25">
      <c r="A5" s="45" t="s">
        <v>10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7"/>
      <c r="O5" s="45" t="s">
        <v>11</v>
      </c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7"/>
      <c r="AC5" s="45" t="s">
        <v>10</v>
      </c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7"/>
      <c r="AQ5" s="45" t="s">
        <v>11</v>
      </c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7"/>
    </row>
    <row r="6" spans="1:55" x14ac:dyDescent="0.25">
      <c r="A6" s="48" t="s">
        <v>22</v>
      </c>
      <c r="B6" s="49">
        <v>0.53861399146353772</v>
      </c>
      <c r="C6" s="49">
        <v>0.59672377662708742</v>
      </c>
      <c r="D6" s="49">
        <v>0.37912293315598289</v>
      </c>
      <c r="E6" s="49">
        <v>0.64803174039612643</v>
      </c>
      <c r="F6" s="49">
        <v>0.158</v>
      </c>
      <c r="G6" s="49">
        <v>0.158</v>
      </c>
      <c r="H6" s="49">
        <v>0.158</v>
      </c>
      <c r="I6" s="49">
        <v>0.11776428835036618</v>
      </c>
      <c r="J6" s="49">
        <v>0.11776428835036618</v>
      </c>
      <c r="K6" s="49">
        <v>0.11776428835036618</v>
      </c>
      <c r="L6" s="49">
        <v>0.158</v>
      </c>
      <c r="M6" s="50"/>
      <c r="O6" s="48" t="s">
        <v>22</v>
      </c>
      <c r="P6" s="49">
        <v>0.53861399146353772</v>
      </c>
      <c r="Q6" s="49">
        <v>0.59672377662708742</v>
      </c>
      <c r="R6" s="49">
        <v>0.37912293315598289</v>
      </c>
      <c r="S6" s="49">
        <v>0.64803174039612643</v>
      </c>
      <c r="T6" s="49">
        <v>0.158</v>
      </c>
      <c r="U6" s="49">
        <v>0.158</v>
      </c>
      <c r="V6" s="49">
        <v>0.158</v>
      </c>
      <c r="W6" s="49">
        <v>0.11776428835036618</v>
      </c>
      <c r="X6" s="49">
        <v>0.11776428835036618</v>
      </c>
      <c r="Y6" s="49">
        <v>0.11776428835036618</v>
      </c>
      <c r="Z6" s="49">
        <v>0.158</v>
      </c>
      <c r="AA6" s="50"/>
      <c r="AC6" s="48" t="s">
        <v>22</v>
      </c>
      <c r="AD6" s="49">
        <v>0.53861399146353772</v>
      </c>
      <c r="AE6" s="49">
        <v>0.59672377662708742</v>
      </c>
      <c r="AF6" s="49">
        <v>0.37912293315598289</v>
      </c>
      <c r="AG6" s="49">
        <v>0.64803174039612643</v>
      </c>
      <c r="AH6" s="49">
        <v>0.158</v>
      </c>
      <c r="AI6" s="49">
        <v>0.158</v>
      </c>
      <c r="AJ6" s="49">
        <v>0.158</v>
      </c>
      <c r="AK6" s="49">
        <v>0.11776428835036618</v>
      </c>
      <c r="AL6" s="49">
        <v>0.11776428835036618</v>
      </c>
      <c r="AM6" s="49">
        <v>0.11776428835036618</v>
      </c>
      <c r="AN6" s="49">
        <v>0.158</v>
      </c>
      <c r="AO6" s="50"/>
      <c r="AQ6" s="59" t="s">
        <v>22</v>
      </c>
      <c r="AR6" s="49">
        <v>0.53861399146353772</v>
      </c>
      <c r="AS6" s="49">
        <v>0.59672377662708742</v>
      </c>
      <c r="AT6" s="49">
        <v>0.37912293315598289</v>
      </c>
      <c r="AU6" s="49">
        <v>0.64803174039612643</v>
      </c>
      <c r="AV6" s="49">
        <v>0.158</v>
      </c>
      <c r="AW6" s="49">
        <v>0.158</v>
      </c>
      <c r="AX6" s="49">
        <v>0.158</v>
      </c>
      <c r="AY6" s="49">
        <v>0.11776428835036618</v>
      </c>
      <c r="AZ6" s="49">
        <v>0.11776428835036618</v>
      </c>
      <c r="BA6" s="49">
        <v>0.11776428835036618</v>
      </c>
      <c r="BB6" s="49">
        <v>0.158</v>
      </c>
      <c r="BC6" s="50"/>
    </row>
    <row r="7" spans="1:55" s="55" customFormat="1" ht="60" x14ac:dyDescent="0.25">
      <c r="A7" s="58" t="s">
        <v>12</v>
      </c>
      <c r="B7" s="53" t="s">
        <v>7</v>
      </c>
      <c r="C7" s="53" t="s">
        <v>24</v>
      </c>
      <c r="D7" s="53" t="s">
        <v>25</v>
      </c>
      <c r="E7" s="53" t="s">
        <v>23</v>
      </c>
      <c r="F7" s="53" t="s">
        <v>26</v>
      </c>
      <c r="G7" s="53" t="s">
        <v>8</v>
      </c>
      <c r="H7" s="53" t="s">
        <v>9</v>
      </c>
      <c r="I7" s="53" t="s">
        <v>27</v>
      </c>
      <c r="J7" s="53" t="s">
        <v>28</v>
      </c>
      <c r="K7" s="53" t="s">
        <v>29</v>
      </c>
      <c r="L7" s="53" t="s">
        <v>30</v>
      </c>
      <c r="M7" s="54"/>
      <c r="O7" s="58" t="s">
        <v>12</v>
      </c>
      <c r="P7" s="53" t="s">
        <v>7</v>
      </c>
      <c r="Q7" s="53" t="s">
        <v>24</v>
      </c>
      <c r="R7" s="53" t="s">
        <v>25</v>
      </c>
      <c r="S7" s="53" t="s">
        <v>23</v>
      </c>
      <c r="T7" s="53" t="s">
        <v>26</v>
      </c>
      <c r="U7" s="53" t="s">
        <v>8</v>
      </c>
      <c r="V7" s="53" t="s">
        <v>9</v>
      </c>
      <c r="W7" s="53" t="s">
        <v>27</v>
      </c>
      <c r="X7" s="53" t="s">
        <v>28</v>
      </c>
      <c r="Y7" s="53" t="s">
        <v>29</v>
      </c>
      <c r="Z7" s="53" t="s">
        <v>30</v>
      </c>
      <c r="AA7" s="54"/>
      <c r="AC7" s="58" t="s">
        <v>35</v>
      </c>
      <c r="AD7" s="53" t="s">
        <v>7</v>
      </c>
      <c r="AE7" s="53" t="s">
        <v>24</v>
      </c>
      <c r="AF7" s="53" t="s">
        <v>25</v>
      </c>
      <c r="AG7" s="53" t="s">
        <v>23</v>
      </c>
      <c r="AH7" s="53" t="s">
        <v>26</v>
      </c>
      <c r="AI7" s="53" t="s">
        <v>8</v>
      </c>
      <c r="AJ7" s="53" t="s">
        <v>9</v>
      </c>
      <c r="AK7" s="53" t="s">
        <v>27</v>
      </c>
      <c r="AL7" s="53" t="s">
        <v>28</v>
      </c>
      <c r="AM7" s="53" t="s">
        <v>29</v>
      </c>
      <c r="AN7" s="53" t="s">
        <v>30</v>
      </c>
      <c r="AO7" s="54"/>
      <c r="AQ7" s="58" t="s">
        <v>35</v>
      </c>
      <c r="AR7" s="53" t="s">
        <v>7</v>
      </c>
      <c r="AS7" s="53" t="s">
        <v>24</v>
      </c>
      <c r="AT7" s="53" t="s">
        <v>25</v>
      </c>
      <c r="AU7" s="53" t="s">
        <v>23</v>
      </c>
      <c r="AV7" s="53" t="s">
        <v>26</v>
      </c>
      <c r="AW7" s="53" t="s">
        <v>8</v>
      </c>
      <c r="AX7" s="53" t="s">
        <v>9</v>
      </c>
      <c r="AY7" s="53" t="s">
        <v>27</v>
      </c>
      <c r="AZ7" s="53" t="s">
        <v>28</v>
      </c>
      <c r="BA7" s="53" t="s">
        <v>29</v>
      </c>
      <c r="BB7" s="53" t="s">
        <v>30</v>
      </c>
      <c r="BC7" s="54"/>
    </row>
    <row r="8" spans="1:55" hidden="1" x14ac:dyDescent="0.25">
      <c r="A8" s="23">
        <v>2017</v>
      </c>
      <c r="B8" s="25">
        <v>0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4"/>
      <c r="O8" s="23">
        <v>2017</v>
      </c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  <c r="V8" s="25">
        <v>0</v>
      </c>
      <c r="W8" s="25">
        <v>0</v>
      </c>
      <c r="X8" s="25">
        <v>0</v>
      </c>
      <c r="Y8" s="25">
        <v>0</v>
      </c>
      <c r="Z8" s="25">
        <v>0</v>
      </c>
      <c r="AA8" s="24"/>
      <c r="AC8" s="23">
        <v>2017</v>
      </c>
      <c r="AD8" s="25">
        <f>B8/B$6</f>
        <v>0</v>
      </c>
      <c r="AE8" s="25">
        <f t="shared" ref="AE8:AE27" si="0">C8/C$6</f>
        <v>0</v>
      </c>
      <c r="AF8" s="25">
        <f t="shared" ref="AF8:AF27" si="1">D8/D$6</f>
        <v>0</v>
      </c>
      <c r="AG8" s="25">
        <f t="shared" ref="AG8:AG27" si="2">E8/E$6</f>
        <v>0</v>
      </c>
      <c r="AH8" s="25">
        <f t="shared" ref="AH8:AH27" si="3">F8/F$6</f>
        <v>0</v>
      </c>
      <c r="AI8" s="25">
        <f t="shared" ref="AI8:AI27" si="4">G8/G$6</f>
        <v>0</v>
      </c>
      <c r="AJ8" s="25">
        <f t="shared" ref="AJ8:AJ27" si="5">H8/H$6</f>
        <v>0</v>
      </c>
      <c r="AK8" s="25">
        <f t="shared" ref="AK8:AK27" si="6">I8/I$6</f>
        <v>0</v>
      </c>
      <c r="AL8" s="25">
        <f t="shared" ref="AL8:AL27" si="7">J8/J$6</f>
        <v>0</v>
      </c>
      <c r="AM8" s="25">
        <f t="shared" ref="AM8:AM27" si="8">K8/K$6</f>
        <v>0</v>
      </c>
      <c r="AN8" s="25">
        <f t="shared" ref="AN8:AN27" si="9">L8/L$6</f>
        <v>0</v>
      </c>
      <c r="AO8" s="24"/>
      <c r="AQ8" s="23">
        <v>2017</v>
      </c>
      <c r="AR8" s="25">
        <f>P8/P$6</f>
        <v>0</v>
      </c>
      <c r="AS8" s="25">
        <f t="shared" ref="AS8:AS27" si="10">Q8/Q$6</f>
        <v>0</v>
      </c>
      <c r="AT8" s="25">
        <f t="shared" ref="AT8:AT27" si="11">R8/R$6</f>
        <v>0</v>
      </c>
      <c r="AU8" s="25">
        <f t="shared" ref="AU8:AU27" si="12">S8/S$6</f>
        <v>0</v>
      </c>
      <c r="AV8" s="25">
        <f t="shared" ref="AV8:AV27" si="13">T8/T$6</f>
        <v>0</v>
      </c>
      <c r="AW8" s="25">
        <f t="shared" ref="AW8:AW27" si="14">U8/U$6</f>
        <v>0</v>
      </c>
      <c r="AX8" s="25">
        <f t="shared" ref="AX8:AX27" si="15">V8/V$6</f>
        <v>0</v>
      </c>
      <c r="AY8" s="25">
        <f t="shared" ref="AY8:AY27" si="16">W8/W$6</f>
        <v>0</v>
      </c>
      <c r="AZ8" s="25">
        <f t="shared" ref="AZ8:AZ27" si="17">X8/X$6</f>
        <v>0</v>
      </c>
      <c r="BA8" s="25">
        <f t="shared" ref="BA8:BA27" si="18">Y8/Y$6</f>
        <v>0</v>
      </c>
      <c r="BB8" s="25">
        <f t="shared" ref="BB8:BB27" si="19">Z8/Z$6</f>
        <v>0</v>
      </c>
      <c r="BC8" s="24"/>
    </row>
    <row r="9" spans="1:55" hidden="1" x14ac:dyDescent="0.25">
      <c r="A9" s="23">
        <v>2018</v>
      </c>
      <c r="B9" s="25">
        <v>0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4"/>
      <c r="O9" s="23">
        <v>2018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  <c r="U9" s="25">
        <v>0</v>
      </c>
      <c r="V9" s="25">
        <v>0</v>
      </c>
      <c r="W9" s="25">
        <v>0</v>
      </c>
      <c r="X9" s="25">
        <v>0</v>
      </c>
      <c r="Y9" s="25">
        <v>0</v>
      </c>
      <c r="Z9" s="25">
        <v>0</v>
      </c>
      <c r="AA9" s="24"/>
      <c r="AC9" s="23">
        <v>2018</v>
      </c>
      <c r="AD9" s="25">
        <f t="shared" ref="AD9:AD27" si="20">B9/B$6</f>
        <v>0</v>
      </c>
      <c r="AE9" s="25">
        <f t="shared" si="0"/>
        <v>0</v>
      </c>
      <c r="AF9" s="25">
        <f t="shared" si="1"/>
        <v>0</v>
      </c>
      <c r="AG9" s="25">
        <f t="shared" si="2"/>
        <v>0</v>
      </c>
      <c r="AH9" s="25">
        <f t="shared" si="3"/>
        <v>0</v>
      </c>
      <c r="AI9" s="25">
        <f t="shared" si="4"/>
        <v>0</v>
      </c>
      <c r="AJ9" s="25">
        <f t="shared" si="5"/>
        <v>0</v>
      </c>
      <c r="AK9" s="25">
        <f t="shared" si="6"/>
        <v>0</v>
      </c>
      <c r="AL9" s="25">
        <f t="shared" si="7"/>
        <v>0</v>
      </c>
      <c r="AM9" s="25">
        <f t="shared" si="8"/>
        <v>0</v>
      </c>
      <c r="AN9" s="25">
        <f t="shared" si="9"/>
        <v>0</v>
      </c>
      <c r="AO9" s="24"/>
      <c r="AQ9" s="23">
        <v>2018</v>
      </c>
      <c r="AR9" s="25">
        <f t="shared" ref="AR9:AR27" si="21">P9/P$6</f>
        <v>0</v>
      </c>
      <c r="AS9" s="25">
        <f t="shared" si="10"/>
        <v>0</v>
      </c>
      <c r="AT9" s="25">
        <f t="shared" si="11"/>
        <v>0</v>
      </c>
      <c r="AU9" s="25">
        <f t="shared" si="12"/>
        <v>0</v>
      </c>
      <c r="AV9" s="25">
        <f t="shared" si="13"/>
        <v>0</v>
      </c>
      <c r="AW9" s="25">
        <f t="shared" si="14"/>
        <v>0</v>
      </c>
      <c r="AX9" s="25">
        <f t="shared" si="15"/>
        <v>0</v>
      </c>
      <c r="AY9" s="25">
        <f t="shared" si="16"/>
        <v>0</v>
      </c>
      <c r="AZ9" s="25">
        <f t="shared" si="17"/>
        <v>0</v>
      </c>
      <c r="BA9" s="25">
        <f t="shared" si="18"/>
        <v>0</v>
      </c>
      <c r="BB9" s="25">
        <f t="shared" si="19"/>
        <v>0</v>
      </c>
      <c r="BC9" s="24"/>
    </row>
    <row r="10" spans="1:55" x14ac:dyDescent="0.25">
      <c r="A10" s="23">
        <v>2019</v>
      </c>
      <c r="B10" s="25">
        <v>0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4"/>
      <c r="O10" s="23">
        <v>2019</v>
      </c>
      <c r="P10" s="25">
        <v>0</v>
      </c>
      <c r="Q10" s="25">
        <v>0</v>
      </c>
      <c r="R10" s="25">
        <v>0</v>
      </c>
      <c r="S10" s="25">
        <v>0</v>
      </c>
      <c r="T10" s="25">
        <v>0</v>
      </c>
      <c r="U10" s="25">
        <v>0</v>
      </c>
      <c r="V10" s="25">
        <v>0</v>
      </c>
      <c r="W10" s="25">
        <v>0</v>
      </c>
      <c r="X10" s="25">
        <v>0</v>
      </c>
      <c r="Y10" s="25">
        <v>0</v>
      </c>
      <c r="Z10" s="25">
        <v>0</v>
      </c>
      <c r="AA10" s="24"/>
      <c r="AC10" s="23">
        <v>2019</v>
      </c>
      <c r="AD10" s="25">
        <f t="shared" si="20"/>
        <v>0</v>
      </c>
      <c r="AE10" s="25">
        <f t="shared" si="0"/>
        <v>0</v>
      </c>
      <c r="AF10" s="25">
        <f t="shared" si="1"/>
        <v>0</v>
      </c>
      <c r="AG10" s="25">
        <f t="shared" si="2"/>
        <v>0</v>
      </c>
      <c r="AH10" s="25">
        <f t="shared" si="3"/>
        <v>0</v>
      </c>
      <c r="AI10" s="25">
        <f t="shared" si="4"/>
        <v>0</v>
      </c>
      <c r="AJ10" s="25">
        <f t="shared" si="5"/>
        <v>0</v>
      </c>
      <c r="AK10" s="25">
        <f t="shared" si="6"/>
        <v>0</v>
      </c>
      <c r="AL10" s="25">
        <f t="shared" si="7"/>
        <v>0</v>
      </c>
      <c r="AM10" s="25">
        <f t="shared" si="8"/>
        <v>0</v>
      </c>
      <c r="AN10" s="25">
        <f t="shared" si="9"/>
        <v>0</v>
      </c>
      <c r="AO10" s="24"/>
      <c r="AQ10" s="23">
        <v>2019</v>
      </c>
      <c r="AR10" s="25">
        <f t="shared" si="21"/>
        <v>0</v>
      </c>
      <c r="AS10" s="25">
        <f t="shared" si="10"/>
        <v>0</v>
      </c>
      <c r="AT10" s="25">
        <f t="shared" si="11"/>
        <v>0</v>
      </c>
      <c r="AU10" s="25">
        <f t="shared" si="12"/>
        <v>0</v>
      </c>
      <c r="AV10" s="25">
        <f t="shared" si="13"/>
        <v>0</v>
      </c>
      <c r="AW10" s="25">
        <f t="shared" si="14"/>
        <v>0</v>
      </c>
      <c r="AX10" s="25">
        <f t="shared" si="15"/>
        <v>0</v>
      </c>
      <c r="AY10" s="25">
        <f t="shared" si="16"/>
        <v>0</v>
      </c>
      <c r="AZ10" s="25">
        <f t="shared" si="17"/>
        <v>0</v>
      </c>
      <c r="BA10" s="25">
        <f t="shared" si="18"/>
        <v>0</v>
      </c>
      <c r="BB10" s="25">
        <f t="shared" si="19"/>
        <v>0</v>
      </c>
      <c r="BC10" s="24"/>
    </row>
    <row r="11" spans="1:55" x14ac:dyDescent="0.25">
      <c r="A11" s="23">
        <v>2020</v>
      </c>
      <c r="B11" s="25">
        <v>0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4"/>
      <c r="O11" s="23">
        <v>2020</v>
      </c>
      <c r="P11" s="25">
        <v>0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  <c r="V11" s="25">
        <v>0</v>
      </c>
      <c r="W11" s="25">
        <v>0</v>
      </c>
      <c r="X11" s="25">
        <v>0</v>
      </c>
      <c r="Y11" s="25">
        <v>0</v>
      </c>
      <c r="Z11" s="25">
        <v>0</v>
      </c>
      <c r="AA11" s="24"/>
      <c r="AC11" s="23">
        <v>2020</v>
      </c>
      <c r="AD11" s="25">
        <f t="shared" si="20"/>
        <v>0</v>
      </c>
      <c r="AE11" s="25">
        <f t="shared" si="0"/>
        <v>0</v>
      </c>
      <c r="AF11" s="25">
        <f t="shared" si="1"/>
        <v>0</v>
      </c>
      <c r="AG11" s="25">
        <f t="shared" si="2"/>
        <v>0</v>
      </c>
      <c r="AH11" s="25">
        <f t="shared" si="3"/>
        <v>0</v>
      </c>
      <c r="AI11" s="25">
        <f t="shared" si="4"/>
        <v>0</v>
      </c>
      <c r="AJ11" s="25">
        <f t="shared" si="5"/>
        <v>0</v>
      </c>
      <c r="AK11" s="25">
        <f t="shared" si="6"/>
        <v>0</v>
      </c>
      <c r="AL11" s="25">
        <f t="shared" si="7"/>
        <v>0</v>
      </c>
      <c r="AM11" s="25">
        <f t="shared" si="8"/>
        <v>0</v>
      </c>
      <c r="AN11" s="25">
        <f t="shared" si="9"/>
        <v>0</v>
      </c>
      <c r="AO11" s="24"/>
      <c r="AQ11" s="23">
        <v>2020</v>
      </c>
      <c r="AR11" s="25">
        <f t="shared" si="21"/>
        <v>0</v>
      </c>
      <c r="AS11" s="25">
        <f t="shared" si="10"/>
        <v>0</v>
      </c>
      <c r="AT11" s="25">
        <f t="shared" si="11"/>
        <v>0</v>
      </c>
      <c r="AU11" s="25">
        <f t="shared" si="12"/>
        <v>0</v>
      </c>
      <c r="AV11" s="25">
        <f t="shared" si="13"/>
        <v>0</v>
      </c>
      <c r="AW11" s="25">
        <f t="shared" si="14"/>
        <v>0</v>
      </c>
      <c r="AX11" s="25">
        <f t="shared" si="15"/>
        <v>0</v>
      </c>
      <c r="AY11" s="25">
        <f t="shared" si="16"/>
        <v>0</v>
      </c>
      <c r="AZ11" s="25">
        <f t="shared" si="17"/>
        <v>0</v>
      </c>
      <c r="BA11" s="25">
        <f t="shared" si="18"/>
        <v>0</v>
      </c>
      <c r="BB11" s="25">
        <f t="shared" si="19"/>
        <v>0</v>
      </c>
      <c r="BC11" s="24"/>
    </row>
    <row r="12" spans="1:55" x14ac:dyDescent="0.25">
      <c r="A12" s="23">
        <v>2021</v>
      </c>
      <c r="B12" s="25">
        <v>0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4"/>
      <c r="O12" s="23">
        <v>2021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4"/>
      <c r="AC12" s="23">
        <v>2021</v>
      </c>
      <c r="AD12" s="25">
        <f t="shared" si="20"/>
        <v>0</v>
      </c>
      <c r="AE12" s="25">
        <f t="shared" si="0"/>
        <v>0</v>
      </c>
      <c r="AF12" s="25">
        <f t="shared" si="1"/>
        <v>0</v>
      </c>
      <c r="AG12" s="25">
        <f t="shared" si="2"/>
        <v>0</v>
      </c>
      <c r="AH12" s="25">
        <f t="shared" si="3"/>
        <v>0</v>
      </c>
      <c r="AI12" s="25">
        <f t="shared" si="4"/>
        <v>0</v>
      </c>
      <c r="AJ12" s="25">
        <f t="shared" si="5"/>
        <v>0</v>
      </c>
      <c r="AK12" s="25">
        <f t="shared" si="6"/>
        <v>0</v>
      </c>
      <c r="AL12" s="25">
        <f t="shared" si="7"/>
        <v>0</v>
      </c>
      <c r="AM12" s="25">
        <f t="shared" si="8"/>
        <v>0</v>
      </c>
      <c r="AN12" s="25">
        <f t="shared" si="9"/>
        <v>0</v>
      </c>
      <c r="AO12" s="24"/>
      <c r="AQ12" s="23">
        <v>2021</v>
      </c>
      <c r="AR12" s="25">
        <f t="shared" si="21"/>
        <v>0</v>
      </c>
      <c r="AS12" s="25">
        <f t="shared" si="10"/>
        <v>0</v>
      </c>
      <c r="AT12" s="25">
        <f t="shared" si="11"/>
        <v>0</v>
      </c>
      <c r="AU12" s="25">
        <f t="shared" si="12"/>
        <v>0</v>
      </c>
      <c r="AV12" s="25">
        <f t="shared" si="13"/>
        <v>0</v>
      </c>
      <c r="AW12" s="25">
        <f t="shared" si="14"/>
        <v>0</v>
      </c>
      <c r="AX12" s="25">
        <f t="shared" si="15"/>
        <v>0</v>
      </c>
      <c r="AY12" s="25">
        <f t="shared" si="16"/>
        <v>0</v>
      </c>
      <c r="AZ12" s="25">
        <f t="shared" si="17"/>
        <v>0</v>
      </c>
      <c r="BA12" s="25">
        <f t="shared" si="18"/>
        <v>0</v>
      </c>
      <c r="BB12" s="25">
        <f t="shared" si="19"/>
        <v>0</v>
      </c>
      <c r="BC12" s="24"/>
    </row>
    <row r="13" spans="1:55" x14ac:dyDescent="0.25">
      <c r="A13" s="23">
        <v>2022</v>
      </c>
      <c r="B13" s="25">
        <v>0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4"/>
      <c r="O13" s="23">
        <v>2022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25">
        <v>0</v>
      </c>
      <c r="X13" s="25">
        <v>0</v>
      </c>
      <c r="Y13" s="25">
        <v>0</v>
      </c>
      <c r="Z13" s="25">
        <v>0</v>
      </c>
      <c r="AA13" s="24"/>
      <c r="AC13" s="23">
        <v>2022</v>
      </c>
      <c r="AD13" s="25">
        <f t="shared" si="20"/>
        <v>0</v>
      </c>
      <c r="AE13" s="25">
        <f t="shared" si="0"/>
        <v>0</v>
      </c>
      <c r="AF13" s="25">
        <f t="shared" si="1"/>
        <v>0</v>
      </c>
      <c r="AG13" s="25">
        <f t="shared" si="2"/>
        <v>0</v>
      </c>
      <c r="AH13" s="25">
        <f t="shared" si="3"/>
        <v>0</v>
      </c>
      <c r="AI13" s="25">
        <f t="shared" si="4"/>
        <v>0</v>
      </c>
      <c r="AJ13" s="25">
        <f t="shared" si="5"/>
        <v>0</v>
      </c>
      <c r="AK13" s="25">
        <f t="shared" si="6"/>
        <v>0</v>
      </c>
      <c r="AL13" s="25">
        <f t="shared" si="7"/>
        <v>0</v>
      </c>
      <c r="AM13" s="25">
        <f t="shared" si="8"/>
        <v>0</v>
      </c>
      <c r="AN13" s="25">
        <f t="shared" si="9"/>
        <v>0</v>
      </c>
      <c r="AO13" s="24"/>
      <c r="AQ13" s="23">
        <v>2022</v>
      </c>
      <c r="AR13" s="25">
        <f t="shared" si="21"/>
        <v>0</v>
      </c>
      <c r="AS13" s="25">
        <f t="shared" si="10"/>
        <v>0</v>
      </c>
      <c r="AT13" s="25">
        <f t="shared" si="11"/>
        <v>0</v>
      </c>
      <c r="AU13" s="25">
        <f t="shared" si="12"/>
        <v>0</v>
      </c>
      <c r="AV13" s="25">
        <f t="shared" si="13"/>
        <v>0</v>
      </c>
      <c r="AW13" s="25">
        <f t="shared" si="14"/>
        <v>0</v>
      </c>
      <c r="AX13" s="25">
        <f t="shared" si="15"/>
        <v>0</v>
      </c>
      <c r="AY13" s="25">
        <f t="shared" si="16"/>
        <v>0</v>
      </c>
      <c r="AZ13" s="25">
        <f t="shared" si="17"/>
        <v>0</v>
      </c>
      <c r="BA13" s="25">
        <f t="shared" si="18"/>
        <v>0</v>
      </c>
      <c r="BB13" s="25">
        <f t="shared" si="19"/>
        <v>0</v>
      </c>
      <c r="BC13" s="24"/>
    </row>
    <row r="14" spans="1:55" x14ac:dyDescent="0.25">
      <c r="A14" s="23">
        <v>2023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4"/>
      <c r="O14" s="23">
        <v>2023</v>
      </c>
      <c r="P14" s="25">
        <v>0</v>
      </c>
      <c r="Q14" s="25">
        <v>0</v>
      </c>
      <c r="R14" s="25">
        <v>0</v>
      </c>
      <c r="S14" s="25">
        <v>0</v>
      </c>
      <c r="T14" s="25">
        <v>0</v>
      </c>
      <c r="U14" s="25">
        <v>0</v>
      </c>
      <c r="V14" s="25">
        <v>0</v>
      </c>
      <c r="W14" s="25">
        <v>0</v>
      </c>
      <c r="X14" s="25">
        <v>0</v>
      </c>
      <c r="Y14" s="25">
        <v>0</v>
      </c>
      <c r="Z14" s="25">
        <v>0</v>
      </c>
      <c r="AA14" s="24"/>
      <c r="AC14" s="23">
        <v>2023</v>
      </c>
      <c r="AD14" s="25">
        <f t="shared" si="20"/>
        <v>0</v>
      </c>
      <c r="AE14" s="25">
        <f t="shared" si="0"/>
        <v>0</v>
      </c>
      <c r="AF14" s="25">
        <f t="shared" si="1"/>
        <v>0</v>
      </c>
      <c r="AG14" s="25">
        <f t="shared" si="2"/>
        <v>0</v>
      </c>
      <c r="AH14" s="25">
        <f t="shared" si="3"/>
        <v>0</v>
      </c>
      <c r="AI14" s="25">
        <f t="shared" si="4"/>
        <v>0</v>
      </c>
      <c r="AJ14" s="25">
        <f t="shared" si="5"/>
        <v>0</v>
      </c>
      <c r="AK14" s="25">
        <f t="shared" si="6"/>
        <v>0</v>
      </c>
      <c r="AL14" s="25">
        <f t="shared" si="7"/>
        <v>0</v>
      </c>
      <c r="AM14" s="25">
        <f t="shared" si="8"/>
        <v>0</v>
      </c>
      <c r="AN14" s="25">
        <f t="shared" si="9"/>
        <v>0</v>
      </c>
      <c r="AO14" s="24"/>
      <c r="AQ14" s="23">
        <v>2023</v>
      </c>
      <c r="AR14" s="25">
        <f t="shared" si="21"/>
        <v>0</v>
      </c>
      <c r="AS14" s="25">
        <f t="shared" si="10"/>
        <v>0</v>
      </c>
      <c r="AT14" s="25">
        <f t="shared" si="11"/>
        <v>0</v>
      </c>
      <c r="AU14" s="25">
        <f t="shared" si="12"/>
        <v>0</v>
      </c>
      <c r="AV14" s="25">
        <f t="shared" si="13"/>
        <v>0</v>
      </c>
      <c r="AW14" s="25">
        <f t="shared" si="14"/>
        <v>0</v>
      </c>
      <c r="AX14" s="25">
        <f t="shared" si="15"/>
        <v>0</v>
      </c>
      <c r="AY14" s="25">
        <f t="shared" si="16"/>
        <v>0</v>
      </c>
      <c r="AZ14" s="25">
        <f t="shared" si="17"/>
        <v>0</v>
      </c>
      <c r="BA14" s="25">
        <f t="shared" si="18"/>
        <v>0</v>
      </c>
      <c r="BB14" s="25">
        <f t="shared" si="19"/>
        <v>0</v>
      </c>
      <c r="BC14" s="24"/>
    </row>
    <row r="15" spans="1:55" x14ac:dyDescent="0.25">
      <c r="A15" s="23">
        <v>2024</v>
      </c>
      <c r="B15" s="25"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4"/>
      <c r="O15" s="23">
        <v>2024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4"/>
      <c r="AC15" s="23">
        <v>2024</v>
      </c>
      <c r="AD15" s="25">
        <f t="shared" si="20"/>
        <v>0</v>
      </c>
      <c r="AE15" s="25">
        <f t="shared" si="0"/>
        <v>0</v>
      </c>
      <c r="AF15" s="25">
        <f t="shared" si="1"/>
        <v>0</v>
      </c>
      <c r="AG15" s="25">
        <f t="shared" si="2"/>
        <v>0</v>
      </c>
      <c r="AH15" s="25">
        <f t="shared" si="3"/>
        <v>0</v>
      </c>
      <c r="AI15" s="25">
        <f t="shared" si="4"/>
        <v>0</v>
      </c>
      <c r="AJ15" s="25">
        <f t="shared" si="5"/>
        <v>0</v>
      </c>
      <c r="AK15" s="25">
        <f t="shared" si="6"/>
        <v>0</v>
      </c>
      <c r="AL15" s="25">
        <f t="shared" si="7"/>
        <v>0</v>
      </c>
      <c r="AM15" s="25">
        <f t="shared" si="8"/>
        <v>0</v>
      </c>
      <c r="AN15" s="25">
        <f t="shared" si="9"/>
        <v>0</v>
      </c>
      <c r="AO15" s="24"/>
      <c r="AQ15" s="23">
        <v>2024</v>
      </c>
      <c r="AR15" s="25">
        <f t="shared" si="21"/>
        <v>0</v>
      </c>
      <c r="AS15" s="25">
        <f t="shared" si="10"/>
        <v>0</v>
      </c>
      <c r="AT15" s="25">
        <f t="shared" si="11"/>
        <v>0</v>
      </c>
      <c r="AU15" s="25">
        <f t="shared" si="12"/>
        <v>0</v>
      </c>
      <c r="AV15" s="25">
        <f t="shared" si="13"/>
        <v>0</v>
      </c>
      <c r="AW15" s="25">
        <f t="shared" si="14"/>
        <v>0</v>
      </c>
      <c r="AX15" s="25">
        <f t="shared" si="15"/>
        <v>0</v>
      </c>
      <c r="AY15" s="25">
        <f t="shared" si="16"/>
        <v>0</v>
      </c>
      <c r="AZ15" s="25">
        <f t="shared" si="17"/>
        <v>0</v>
      </c>
      <c r="BA15" s="25">
        <f t="shared" si="18"/>
        <v>0</v>
      </c>
      <c r="BB15" s="25">
        <f t="shared" si="19"/>
        <v>0</v>
      </c>
      <c r="BC15" s="24"/>
    </row>
    <row r="16" spans="1:55" x14ac:dyDescent="0.25">
      <c r="A16" s="23">
        <v>2025</v>
      </c>
      <c r="B16" s="25">
        <v>0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4"/>
      <c r="O16" s="23">
        <v>2025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4"/>
      <c r="AC16" s="23">
        <v>2025</v>
      </c>
      <c r="AD16" s="25">
        <f t="shared" si="20"/>
        <v>0</v>
      </c>
      <c r="AE16" s="25">
        <f t="shared" si="0"/>
        <v>0</v>
      </c>
      <c r="AF16" s="25">
        <f t="shared" si="1"/>
        <v>0</v>
      </c>
      <c r="AG16" s="25">
        <f t="shared" si="2"/>
        <v>0</v>
      </c>
      <c r="AH16" s="25">
        <f t="shared" si="3"/>
        <v>0</v>
      </c>
      <c r="AI16" s="25">
        <f t="shared" si="4"/>
        <v>0</v>
      </c>
      <c r="AJ16" s="25">
        <f t="shared" si="5"/>
        <v>0</v>
      </c>
      <c r="AK16" s="25">
        <f t="shared" si="6"/>
        <v>0</v>
      </c>
      <c r="AL16" s="25">
        <f t="shared" si="7"/>
        <v>0</v>
      </c>
      <c r="AM16" s="25">
        <f t="shared" si="8"/>
        <v>0</v>
      </c>
      <c r="AN16" s="25">
        <f t="shared" si="9"/>
        <v>0</v>
      </c>
      <c r="AO16" s="24"/>
      <c r="AQ16" s="23">
        <v>2025</v>
      </c>
      <c r="AR16" s="25">
        <f t="shared" si="21"/>
        <v>0</v>
      </c>
      <c r="AS16" s="25">
        <f t="shared" si="10"/>
        <v>0</v>
      </c>
      <c r="AT16" s="25">
        <f t="shared" si="11"/>
        <v>0</v>
      </c>
      <c r="AU16" s="25">
        <f t="shared" si="12"/>
        <v>0</v>
      </c>
      <c r="AV16" s="25">
        <f t="shared" si="13"/>
        <v>0</v>
      </c>
      <c r="AW16" s="25">
        <f t="shared" si="14"/>
        <v>0</v>
      </c>
      <c r="AX16" s="25">
        <f t="shared" si="15"/>
        <v>0</v>
      </c>
      <c r="AY16" s="25">
        <f t="shared" si="16"/>
        <v>0</v>
      </c>
      <c r="AZ16" s="25">
        <f t="shared" si="17"/>
        <v>0</v>
      </c>
      <c r="BA16" s="25">
        <f t="shared" si="18"/>
        <v>0</v>
      </c>
      <c r="BB16" s="25">
        <f t="shared" si="19"/>
        <v>0</v>
      </c>
      <c r="BC16" s="24"/>
    </row>
    <row r="17" spans="1:55" x14ac:dyDescent="0.25">
      <c r="A17" s="23">
        <v>2026</v>
      </c>
      <c r="B17" s="25">
        <v>0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4"/>
      <c r="O17" s="23">
        <v>2026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5">
        <v>0</v>
      </c>
      <c r="W17" s="25">
        <v>0</v>
      </c>
      <c r="X17" s="25">
        <v>0</v>
      </c>
      <c r="Y17" s="25">
        <v>0</v>
      </c>
      <c r="Z17" s="25">
        <v>0</v>
      </c>
      <c r="AA17" s="24"/>
      <c r="AC17" s="23">
        <v>2026</v>
      </c>
      <c r="AD17" s="25">
        <f t="shared" si="20"/>
        <v>0</v>
      </c>
      <c r="AE17" s="25">
        <f t="shared" si="0"/>
        <v>0</v>
      </c>
      <c r="AF17" s="25">
        <f t="shared" si="1"/>
        <v>0</v>
      </c>
      <c r="AG17" s="25">
        <f t="shared" si="2"/>
        <v>0</v>
      </c>
      <c r="AH17" s="25">
        <f t="shared" si="3"/>
        <v>0</v>
      </c>
      <c r="AI17" s="25">
        <f t="shared" si="4"/>
        <v>0</v>
      </c>
      <c r="AJ17" s="25">
        <f t="shared" si="5"/>
        <v>0</v>
      </c>
      <c r="AK17" s="25">
        <f t="shared" si="6"/>
        <v>0</v>
      </c>
      <c r="AL17" s="25">
        <f t="shared" si="7"/>
        <v>0</v>
      </c>
      <c r="AM17" s="25">
        <f t="shared" si="8"/>
        <v>0</v>
      </c>
      <c r="AN17" s="25">
        <f t="shared" si="9"/>
        <v>0</v>
      </c>
      <c r="AO17" s="24"/>
      <c r="AQ17" s="23">
        <v>2026</v>
      </c>
      <c r="AR17" s="25">
        <f t="shared" si="21"/>
        <v>0</v>
      </c>
      <c r="AS17" s="25">
        <f t="shared" si="10"/>
        <v>0</v>
      </c>
      <c r="AT17" s="25">
        <f t="shared" si="11"/>
        <v>0</v>
      </c>
      <c r="AU17" s="25">
        <f t="shared" si="12"/>
        <v>0</v>
      </c>
      <c r="AV17" s="25">
        <f t="shared" si="13"/>
        <v>0</v>
      </c>
      <c r="AW17" s="25">
        <f t="shared" si="14"/>
        <v>0</v>
      </c>
      <c r="AX17" s="25">
        <f t="shared" si="15"/>
        <v>0</v>
      </c>
      <c r="AY17" s="25">
        <f t="shared" si="16"/>
        <v>0</v>
      </c>
      <c r="AZ17" s="25">
        <f t="shared" si="17"/>
        <v>0</v>
      </c>
      <c r="BA17" s="25">
        <f t="shared" si="18"/>
        <v>0</v>
      </c>
      <c r="BB17" s="25">
        <f t="shared" si="19"/>
        <v>0</v>
      </c>
      <c r="BC17" s="24"/>
    </row>
    <row r="18" spans="1:55" x14ac:dyDescent="0.25">
      <c r="A18" s="23">
        <v>2027</v>
      </c>
      <c r="B18" s="25">
        <v>0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4"/>
      <c r="O18" s="23">
        <v>2027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4"/>
      <c r="AC18" s="23">
        <v>2027</v>
      </c>
      <c r="AD18" s="25">
        <f t="shared" si="20"/>
        <v>0</v>
      </c>
      <c r="AE18" s="25">
        <f t="shared" si="0"/>
        <v>0</v>
      </c>
      <c r="AF18" s="25">
        <f t="shared" si="1"/>
        <v>0</v>
      </c>
      <c r="AG18" s="25">
        <f t="shared" si="2"/>
        <v>0</v>
      </c>
      <c r="AH18" s="25">
        <f t="shared" si="3"/>
        <v>0</v>
      </c>
      <c r="AI18" s="25">
        <f t="shared" si="4"/>
        <v>0</v>
      </c>
      <c r="AJ18" s="25">
        <f t="shared" si="5"/>
        <v>0</v>
      </c>
      <c r="AK18" s="25">
        <f t="shared" si="6"/>
        <v>0</v>
      </c>
      <c r="AL18" s="25">
        <f t="shared" si="7"/>
        <v>0</v>
      </c>
      <c r="AM18" s="25">
        <f t="shared" si="8"/>
        <v>0</v>
      </c>
      <c r="AN18" s="25">
        <f t="shared" si="9"/>
        <v>0</v>
      </c>
      <c r="AO18" s="24"/>
      <c r="AQ18" s="23">
        <v>2027</v>
      </c>
      <c r="AR18" s="25">
        <f t="shared" si="21"/>
        <v>0</v>
      </c>
      <c r="AS18" s="25">
        <f t="shared" si="10"/>
        <v>0</v>
      </c>
      <c r="AT18" s="25">
        <f t="shared" si="11"/>
        <v>0</v>
      </c>
      <c r="AU18" s="25">
        <f t="shared" si="12"/>
        <v>0</v>
      </c>
      <c r="AV18" s="25">
        <f t="shared" si="13"/>
        <v>0</v>
      </c>
      <c r="AW18" s="25">
        <f t="shared" si="14"/>
        <v>0</v>
      </c>
      <c r="AX18" s="25">
        <f t="shared" si="15"/>
        <v>0</v>
      </c>
      <c r="AY18" s="25">
        <f t="shared" si="16"/>
        <v>0</v>
      </c>
      <c r="AZ18" s="25">
        <f t="shared" si="17"/>
        <v>0</v>
      </c>
      <c r="BA18" s="25">
        <f t="shared" si="18"/>
        <v>0</v>
      </c>
      <c r="BB18" s="25">
        <f t="shared" si="19"/>
        <v>0</v>
      </c>
      <c r="BC18" s="24"/>
    </row>
    <row r="19" spans="1:55" x14ac:dyDescent="0.25">
      <c r="A19" s="23">
        <v>2028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4"/>
      <c r="O19" s="23">
        <v>2028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25">
        <v>0</v>
      </c>
      <c r="W19" s="25">
        <v>0</v>
      </c>
      <c r="X19" s="25">
        <v>0</v>
      </c>
      <c r="Y19" s="25">
        <v>0</v>
      </c>
      <c r="Z19" s="25">
        <v>0</v>
      </c>
      <c r="AA19" s="24"/>
      <c r="AC19" s="23">
        <v>2028</v>
      </c>
      <c r="AD19" s="25">
        <f t="shared" si="20"/>
        <v>0</v>
      </c>
      <c r="AE19" s="25">
        <f t="shared" si="0"/>
        <v>0</v>
      </c>
      <c r="AF19" s="25">
        <f t="shared" si="1"/>
        <v>0</v>
      </c>
      <c r="AG19" s="25">
        <f t="shared" si="2"/>
        <v>0</v>
      </c>
      <c r="AH19" s="25">
        <f t="shared" si="3"/>
        <v>0</v>
      </c>
      <c r="AI19" s="25">
        <f t="shared" si="4"/>
        <v>0</v>
      </c>
      <c r="AJ19" s="25">
        <f t="shared" si="5"/>
        <v>0</v>
      </c>
      <c r="AK19" s="25">
        <f t="shared" si="6"/>
        <v>0</v>
      </c>
      <c r="AL19" s="25">
        <f t="shared" si="7"/>
        <v>0</v>
      </c>
      <c r="AM19" s="25">
        <f t="shared" si="8"/>
        <v>0</v>
      </c>
      <c r="AN19" s="25">
        <f t="shared" si="9"/>
        <v>0</v>
      </c>
      <c r="AO19" s="24"/>
      <c r="AQ19" s="23">
        <v>2028</v>
      </c>
      <c r="AR19" s="25">
        <f t="shared" si="21"/>
        <v>0</v>
      </c>
      <c r="AS19" s="25">
        <f t="shared" si="10"/>
        <v>0</v>
      </c>
      <c r="AT19" s="25">
        <f t="shared" si="11"/>
        <v>0</v>
      </c>
      <c r="AU19" s="25">
        <f t="shared" si="12"/>
        <v>0</v>
      </c>
      <c r="AV19" s="25">
        <f t="shared" si="13"/>
        <v>0</v>
      </c>
      <c r="AW19" s="25">
        <f t="shared" si="14"/>
        <v>0</v>
      </c>
      <c r="AX19" s="25">
        <f t="shared" si="15"/>
        <v>0</v>
      </c>
      <c r="AY19" s="25">
        <f t="shared" si="16"/>
        <v>0</v>
      </c>
      <c r="AZ19" s="25">
        <f t="shared" si="17"/>
        <v>0</v>
      </c>
      <c r="BA19" s="25">
        <f t="shared" si="18"/>
        <v>0</v>
      </c>
      <c r="BB19" s="25">
        <f t="shared" si="19"/>
        <v>0</v>
      </c>
      <c r="BC19" s="24"/>
    </row>
    <row r="20" spans="1:55" x14ac:dyDescent="0.25">
      <c r="A20" s="23">
        <v>2029</v>
      </c>
      <c r="B20" s="25">
        <v>0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4"/>
      <c r="O20" s="23">
        <v>2029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25">
        <v>0</v>
      </c>
      <c r="W20" s="25">
        <v>0</v>
      </c>
      <c r="X20" s="25">
        <v>0</v>
      </c>
      <c r="Y20" s="25">
        <v>0</v>
      </c>
      <c r="Z20" s="25">
        <v>0</v>
      </c>
      <c r="AA20" s="24"/>
      <c r="AC20" s="23">
        <v>2029</v>
      </c>
      <c r="AD20" s="25">
        <f t="shared" si="20"/>
        <v>0</v>
      </c>
      <c r="AE20" s="25">
        <f t="shared" si="0"/>
        <v>0</v>
      </c>
      <c r="AF20" s="25">
        <f t="shared" si="1"/>
        <v>0</v>
      </c>
      <c r="AG20" s="25">
        <f t="shared" si="2"/>
        <v>0</v>
      </c>
      <c r="AH20" s="25">
        <f t="shared" si="3"/>
        <v>0</v>
      </c>
      <c r="AI20" s="25">
        <f t="shared" si="4"/>
        <v>0</v>
      </c>
      <c r="AJ20" s="25">
        <f t="shared" si="5"/>
        <v>0</v>
      </c>
      <c r="AK20" s="25">
        <f t="shared" si="6"/>
        <v>0</v>
      </c>
      <c r="AL20" s="25">
        <f t="shared" si="7"/>
        <v>0</v>
      </c>
      <c r="AM20" s="25">
        <f t="shared" si="8"/>
        <v>0</v>
      </c>
      <c r="AN20" s="25">
        <f t="shared" si="9"/>
        <v>0</v>
      </c>
      <c r="AO20" s="24"/>
      <c r="AQ20" s="23">
        <v>2029</v>
      </c>
      <c r="AR20" s="25">
        <f t="shared" si="21"/>
        <v>0</v>
      </c>
      <c r="AS20" s="25">
        <f t="shared" si="10"/>
        <v>0</v>
      </c>
      <c r="AT20" s="25">
        <f t="shared" si="11"/>
        <v>0</v>
      </c>
      <c r="AU20" s="25">
        <f t="shared" si="12"/>
        <v>0</v>
      </c>
      <c r="AV20" s="25">
        <f t="shared" si="13"/>
        <v>0</v>
      </c>
      <c r="AW20" s="25">
        <f t="shared" si="14"/>
        <v>0</v>
      </c>
      <c r="AX20" s="25">
        <f t="shared" si="15"/>
        <v>0</v>
      </c>
      <c r="AY20" s="25">
        <f t="shared" si="16"/>
        <v>0</v>
      </c>
      <c r="AZ20" s="25">
        <f t="shared" si="17"/>
        <v>0</v>
      </c>
      <c r="BA20" s="25">
        <f t="shared" si="18"/>
        <v>0</v>
      </c>
      <c r="BB20" s="25">
        <f t="shared" si="19"/>
        <v>0</v>
      </c>
      <c r="BC20" s="24"/>
    </row>
    <row r="21" spans="1:55" x14ac:dyDescent="0.25">
      <c r="A21" s="23">
        <v>2030</v>
      </c>
      <c r="B21" s="25">
        <v>339.1038284295629</v>
      </c>
      <c r="C21" s="25">
        <v>0</v>
      </c>
      <c r="D21" s="25">
        <v>0</v>
      </c>
      <c r="E21" s="25">
        <v>13.778450864302441</v>
      </c>
      <c r="F21" s="25">
        <v>0</v>
      </c>
      <c r="G21" s="25">
        <v>0</v>
      </c>
      <c r="H21" s="25">
        <v>15.899099999999997</v>
      </c>
      <c r="I21" s="25">
        <v>0</v>
      </c>
      <c r="J21" s="25">
        <v>0</v>
      </c>
      <c r="K21" s="25">
        <v>0</v>
      </c>
      <c r="L21" s="25">
        <v>12.5136</v>
      </c>
      <c r="M21" s="24"/>
      <c r="O21" s="23">
        <v>2030</v>
      </c>
      <c r="P21" s="25">
        <v>339.1038284295629</v>
      </c>
      <c r="Q21" s="25">
        <v>0</v>
      </c>
      <c r="R21" s="25">
        <v>0</v>
      </c>
      <c r="S21" s="25">
        <v>13.778450864302441</v>
      </c>
      <c r="T21" s="25">
        <v>0</v>
      </c>
      <c r="U21" s="25">
        <v>0</v>
      </c>
      <c r="V21" s="25">
        <v>15.899099999999997</v>
      </c>
      <c r="W21" s="25">
        <v>0</v>
      </c>
      <c r="X21" s="25">
        <v>0</v>
      </c>
      <c r="Y21" s="25">
        <v>0</v>
      </c>
      <c r="Z21" s="25">
        <v>12.5136</v>
      </c>
      <c r="AA21" s="24"/>
      <c r="AC21" s="23">
        <v>2030</v>
      </c>
      <c r="AD21" s="25">
        <f t="shared" si="20"/>
        <v>629.58600000000001</v>
      </c>
      <c r="AE21" s="25">
        <f t="shared" si="0"/>
        <v>0</v>
      </c>
      <c r="AF21" s="25">
        <f t="shared" si="1"/>
        <v>0</v>
      </c>
      <c r="AG21" s="25">
        <f t="shared" si="2"/>
        <v>21.262</v>
      </c>
      <c r="AH21" s="25">
        <f t="shared" si="3"/>
        <v>0</v>
      </c>
      <c r="AI21" s="25">
        <f t="shared" si="4"/>
        <v>0</v>
      </c>
      <c r="AJ21" s="25">
        <f t="shared" si="5"/>
        <v>100.6272151898734</v>
      </c>
      <c r="AK21" s="25">
        <f t="shared" si="6"/>
        <v>0</v>
      </c>
      <c r="AL21" s="25">
        <f t="shared" si="7"/>
        <v>0</v>
      </c>
      <c r="AM21" s="25">
        <f t="shared" si="8"/>
        <v>0</v>
      </c>
      <c r="AN21" s="25">
        <f t="shared" si="9"/>
        <v>79.2</v>
      </c>
      <c r="AO21" s="24"/>
      <c r="AQ21" s="23">
        <v>2030</v>
      </c>
      <c r="AR21" s="25">
        <f t="shared" si="21"/>
        <v>629.58600000000001</v>
      </c>
      <c r="AS21" s="25">
        <f t="shared" si="10"/>
        <v>0</v>
      </c>
      <c r="AT21" s="25">
        <f t="shared" si="11"/>
        <v>0</v>
      </c>
      <c r="AU21" s="25">
        <f t="shared" si="12"/>
        <v>21.262</v>
      </c>
      <c r="AV21" s="25">
        <f t="shared" si="13"/>
        <v>0</v>
      </c>
      <c r="AW21" s="25">
        <f t="shared" si="14"/>
        <v>0</v>
      </c>
      <c r="AX21" s="25">
        <f t="shared" si="15"/>
        <v>100.6272151898734</v>
      </c>
      <c r="AY21" s="25">
        <f t="shared" si="16"/>
        <v>0</v>
      </c>
      <c r="AZ21" s="25">
        <f t="shared" si="17"/>
        <v>0</v>
      </c>
      <c r="BA21" s="25">
        <f t="shared" si="18"/>
        <v>0</v>
      </c>
      <c r="BB21" s="25">
        <f t="shared" si="19"/>
        <v>79.2</v>
      </c>
      <c r="BC21" s="24"/>
    </row>
    <row r="22" spans="1:55" x14ac:dyDescent="0.25">
      <c r="A22" s="23">
        <v>2031</v>
      </c>
      <c r="B22" s="25">
        <v>339.1038284295629</v>
      </c>
      <c r="C22" s="25">
        <v>0</v>
      </c>
      <c r="D22" s="25">
        <v>0</v>
      </c>
      <c r="E22" s="25">
        <v>75.088085791439568</v>
      </c>
      <c r="F22" s="25">
        <v>0</v>
      </c>
      <c r="G22" s="25">
        <v>0</v>
      </c>
      <c r="H22" s="25">
        <v>15.899099999999997</v>
      </c>
      <c r="I22" s="25">
        <v>0</v>
      </c>
      <c r="J22" s="25">
        <v>0</v>
      </c>
      <c r="K22" s="25">
        <v>0</v>
      </c>
      <c r="L22" s="25">
        <v>12.5136</v>
      </c>
      <c r="M22" s="24"/>
      <c r="O22" s="23">
        <v>2031</v>
      </c>
      <c r="P22" s="25">
        <v>339.1038284295629</v>
      </c>
      <c r="Q22" s="25">
        <v>0</v>
      </c>
      <c r="R22" s="25">
        <v>0</v>
      </c>
      <c r="S22" s="25">
        <v>75.088085791439568</v>
      </c>
      <c r="T22" s="25">
        <v>0</v>
      </c>
      <c r="U22" s="25">
        <v>0</v>
      </c>
      <c r="V22" s="25">
        <v>15.899099999999997</v>
      </c>
      <c r="W22" s="25">
        <v>0</v>
      </c>
      <c r="X22" s="25">
        <v>0</v>
      </c>
      <c r="Y22" s="25">
        <v>0</v>
      </c>
      <c r="Z22" s="25">
        <v>12.5136</v>
      </c>
      <c r="AA22" s="24"/>
      <c r="AC22" s="23">
        <v>2031</v>
      </c>
      <c r="AD22" s="25">
        <f t="shared" si="20"/>
        <v>629.58600000000001</v>
      </c>
      <c r="AE22" s="25">
        <f t="shared" si="0"/>
        <v>0</v>
      </c>
      <c r="AF22" s="25">
        <f t="shared" si="1"/>
        <v>0</v>
      </c>
      <c r="AG22" s="25">
        <f t="shared" si="2"/>
        <v>115.87100000000001</v>
      </c>
      <c r="AH22" s="25">
        <f t="shared" si="3"/>
        <v>0</v>
      </c>
      <c r="AI22" s="25">
        <f t="shared" si="4"/>
        <v>0</v>
      </c>
      <c r="AJ22" s="25">
        <f t="shared" si="5"/>
        <v>100.6272151898734</v>
      </c>
      <c r="AK22" s="25">
        <f t="shared" si="6"/>
        <v>0</v>
      </c>
      <c r="AL22" s="25">
        <f t="shared" si="7"/>
        <v>0</v>
      </c>
      <c r="AM22" s="25">
        <f t="shared" si="8"/>
        <v>0</v>
      </c>
      <c r="AN22" s="25">
        <f t="shared" si="9"/>
        <v>79.2</v>
      </c>
      <c r="AO22" s="24"/>
      <c r="AQ22" s="23">
        <v>2031</v>
      </c>
      <c r="AR22" s="25">
        <f t="shared" si="21"/>
        <v>629.58600000000001</v>
      </c>
      <c r="AS22" s="25">
        <f t="shared" si="10"/>
        <v>0</v>
      </c>
      <c r="AT22" s="25">
        <f t="shared" si="11"/>
        <v>0</v>
      </c>
      <c r="AU22" s="25">
        <f t="shared" si="12"/>
        <v>115.87100000000001</v>
      </c>
      <c r="AV22" s="25">
        <f t="shared" si="13"/>
        <v>0</v>
      </c>
      <c r="AW22" s="25">
        <f t="shared" si="14"/>
        <v>0</v>
      </c>
      <c r="AX22" s="25">
        <f t="shared" si="15"/>
        <v>100.6272151898734</v>
      </c>
      <c r="AY22" s="25">
        <f t="shared" si="16"/>
        <v>0</v>
      </c>
      <c r="AZ22" s="25">
        <f t="shared" si="17"/>
        <v>0</v>
      </c>
      <c r="BA22" s="25">
        <f t="shared" si="18"/>
        <v>0</v>
      </c>
      <c r="BB22" s="25">
        <f t="shared" si="19"/>
        <v>79.2</v>
      </c>
      <c r="BC22" s="24"/>
    </row>
    <row r="23" spans="1:55" x14ac:dyDescent="0.25">
      <c r="A23" s="23">
        <v>2032</v>
      </c>
      <c r="B23" s="25">
        <v>345.58712504480951</v>
      </c>
      <c r="C23" s="25">
        <v>0</v>
      </c>
      <c r="D23" s="25">
        <v>0</v>
      </c>
      <c r="E23" s="25">
        <v>153.01908682799694</v>
      </c>
      <c r="F23" s="25">
        <v>0</v>
      </c>
      <c r="G23" s="25">
        <v>0</v>
      </c>
      <c r="H23" s="25">
        <v>15.899099999999997</v>
      </c>
      <c r="I23" s="25">
        <v>0</v>
      </c>
      <c r="J23" s="25">
        <v>0</v>
      </c>
      <c r="K23" s="25">
        <v>0</v>
      </c>
      <c r="L23" s="25">
        <v>12.5136</v>
      </c>
      <c r="M23" s="24"/>
      <c r="O23" s="23">
        <v>2032</v>
      </c>
      <c r="P23" s="25">
        <v>345.58712504480951</v>
      </c>
      <c r="Q23" s="25">
        <v>0</v>
      </c>
      <c r="R23" s="25">
        <v>0</v>
      </c>
      <c r="S23" s="25">
        <v>153.01908682799694</v>
      </c>
      <c r="T23" s="25">
        <v>0</v>
      </c>
      <c r="U23" s="25">
        <v>0</v>
      </c>
      <c r="V23" s="25">
        <v>15.899099999999997</v>
      </c>
      <c r="W23" s="25">
        <v>0</v>
      </c>
      <c r="X23" s="25">
        <v>0</v>
      </c>
      <c r="Y23" s="25">
        <v>0</v>
      </c>
      <c r="Z23" s="25">
        <v>12.5136</v>
      </c>
      <c r="AA23" s="24"/>
      <c r="AC23" s="23">
        <v>2032</v>
      </c>
      <c r="AD23" s="25">
        <f t="shared" si="20"/>
        <v>641.62300000000005</v>
      </c>
      <c r="AE23" s="25">
        <f t="shared" si="0"/>
        <v>0</v>
      </c>
      <c r="AF23" s="25">
        <f t="shared" si="1"/>
        <v>0</v>
      </c>
      <c r="AG23" s="25">
        <f t="shared" si="2"/>
        <v>236.12900000000002</v>
      </c>
      <c r="AH23" s="25">
        <f t="shared" si="3"/>
        <v>0</v>
      </c>
      <c r="AI23" s="25">
        <f t="shared" si="4"/>
        <v>0</v>
      </c>
      <c r="AJ23" s="25">
        <f t="shared" si="5"/>
        <v>100.6272151898734</v>
      </c>
      <c r="AK23" s="25">
        <f t="shared" si="6"/>
        <v>0</v>
      </c>
      <c r="AL23" s="25">
        <f t="shared" si="7"/>
        <v>0</v>
      </c>
      <c r="AM23" s="25">
        <f t="shared" si="8"/>
        <v>0</v>
      </c>
      <c r="AN23" s="25">
        <f t="shared" si="9"/>
        <v>79.2</v>
      </c>
      <c r="AO23" s="24"/>
      <c r="AQ23" s="23">
        <v>2032</v>
      </c>
      <c r="AR23" s="25">
        <f t="shared" si="21"/>
        <v>641.62300000000005</v>
      </c>
      <c r="AS23" s="25">
        <f t="shared" si="10"/>
        <v>0</v>
      </c>
      <c r="AT23" s="25">
        <f t="shared" si="11"/>
        <v>0</v>
      </c>
      <c r="AU23" s="25">
        <f t="shared" si="12"/>
        <v>236.12900000000002</v>
      </c>
      <c r="AV23" s="25">
        <f t="shared" si="13"/>
        <v>0</v>
      </c>
      <c r="AW23" s="25">
        <f t="shared" si="14"/>
        <v>0</v>
      </c>
      <c r="AX23" s="25">
        <f t="shared" si="15"/>
        <v>100.6272151898734</v>
      </c>
      <c r="AY23" s="25">
        <f t="shared" si="16"/>
        <v>0</v>
      </c>
      <c r="AZ23" s="25">
        <f t="shared" si="17"/>
        <v>0</v>
      </c>
      <c r="BA23" s="25">
        <f t="shared" si="18"/>
        <v>0</v>
      </c>
      <c r="BB23" s="25">
        <f t="shared" si="19"/>
        <v>79.2</v>
      </c>
      <c r="BC23" s="24"/>
    </row>
    <row r="24" spans="1:55" x14ac:dyDescent="0.25">
      <c r="A24" s="23">
        <v>2033</v>
      </c>
      <c r="B24" s="25">
        <v>350.09693999533368</v>
      </c>
      <c r="C24" s="25">
        <v>355.67712218526276</v>
      </c>
      <c r="D24" s="25">
        <v>0</v>
      </c>
      <c r="E24" s="25">
        <v>153.01908682799694</v>
      </c>
      <c r="F24" s="25">
        <v>0</v>
      </c>
      <c r="G24" s="25">
        <v>0</v>
      </c>
      <c r="H24" s="25">
        <v>15.899099999999997</v>
      </c>
      <c r="I24" s="25">
        <v>0</v>
      </c>
      <c r="J24" s="25">
        <v>0</v>
      </c>
      <c r="K24" s="25">
        <v>0</v>
      </c>
      <c r="L24" s="25">
        <v>12.5136</v>
      </c>
      <c r="M24" s="24"/>
      <c r="O24" s="23">
        <v>2033</v>
      </c>
      <c r="P24" s="25">
        <v>350.09693999533368</v>
      </c>
      <c r="Q24" s="25">
        <v>355.67712218526276</v>
      </c>
      <c r="R24" s="25">
        <v>0</v>
      </c>
      <c r="S24" s="25">
        <v>153.01908682799694</v>
      </c>
      <c r="T24" s="25">
        <v>0</v>
      </c>
      <c r="U24" s="25">
        <v>0</v>
      </c>
      <c r="V24" s="25">
        <v>15.899099999999997</v>
      </c>
      <c r="W24" s="25">
        <v>0</v>
      </c>
      <c r="X24" s="25">
        <v>0</v>
      </c>
      <c r="Y24" s="25">
        <v>0</v>
      </c>
      <c r="Z24" s="25">
        <v>12.5136</v>
      </c>
      <c r="AA24" s="24"/>
      <c r="AC24" s="23">
        <v>2033</v>
      </c>
      <c r="AD24" s="25">
        <f t="shared" si="20"/>
        <v>649.99599999999998</v>
      </c>
      <c r="AE24" s="25">
        <f t="shared" si="0"/>
        <v>596.04985776783826</v>
      </c>
      <c r="AF24" s="25">
        <f t="shared" si="1"/>
        <v>0</v>
      </c>
      <c r="AG24" s="25">
        <f t="shared" si="2"/>
        <v>236.12900000000002</v>
      </c>
      <c r="AH24" s="25">
        <f t="shared" si="3"/>
        <v>0</v>
      </c>
      <c r="AI24" s="25">
        <f t="shared" si="4"/>
        <v>0</v>
      </c>
      <c r="AJ24" s="25">
        <f t="shared" si="5"/>
        <v>100.6272151898734</v>
      </c>
      <c r="AK24" s="25">
        <f t="shared" si="6"/>
        <v>0</v>
      </c>
      <c r="AL24" s="25">
        <f t="shared" si="7"/>
        <v>0</v>
      </c>
      <c r="AM24" s="25">
        <f t="shared" si="8"/>
        <v>0</v>
      </c>
      <c r="AN24" s="25">
        <f t="shared" si="9"/>
        <v>79.2</v>
      </c>
      <c r="AO24" s="24"/>
      <c r="AQ24" s="23">
        <v>2033</v>
      </c>
      <c r="AR24" s="25">
        <f t="shared" si="21"/>
        <v>649.99599999999998</v>
      </c>
      <c r="AS24" s="25">
        <f t="shared" si="10"/>
        <v>596.04985776783826</v>
      </c>
      <c r="AT24" s="25">
        <f t="shared" si="11"/>
        <v>0</v>
      </c>
      <c r="AU24" s="25">
        <f t="shared" si="12"/>
        <v>236.12900000000002</v>
      </c>
      <c r="AV24" s="25">
        <f t="shared" si="13"/>
        <v>0</v>
      </c>
      <c r="AW24" s="25">
        <f t="shared" si="14"/>
        <v>0</v>
      </c>
      <c r="AX24" s="25">
        <f t="shared" si="15"/>
        <v>100.6272151898734</v>
      </c>
      <c r="AY24" s="25">
        <f t="shared" si="16"/>
        <v>0</v>
      </c>
      <c r="AZ24" s="25">
        <f t="shared" si="17"/>
        <v>0</v>
      </c>
      <c r="BA24" s="25">
        <f t="shared" si="18"/>
        <v>0</v>
      </c>
      <c r="BB24" s="25">
        <f t="shared" si="19"/>
        <v>79.2</v>
      </c>
      <c r="BC24" s="24"/>
    </row>
    <row r="25" spans="1:55" x14ac:dyDescent="0.25">
      <c r="A25" s="23">
        <v>2034</v>
      </c>
      <c r="B25" s="25">
        <v>350.09693999533368</v>
      </c>
      <c r="C25" s="25">
        <v>355.67712218526276</v>
      </c>
      <c r="D25" s="25">
        <v>0</v>
      </c>
      <c r="E25" s="25">
        <v>153.01908682799694</v>
      </c>
      <c r="F25" s="25">
        <v>0</v>
      </c>
      <c r="G25" s="25">
        <v>0</v>
      </c>
      <c r="H25" s="25">
        <v>15.899099999999997</v>
      </c>
      <c r="I25" s="25">
        <v>0</v>
      </c>
      <c r="J25" s="25">
        <v>0</v>
      </c>
      <c r="K25" s="25">
        <v>0</v>
      </c>
      <c r="L25" s="25">
        <v>12.5136</v>
      </c>
      <c r="M25" s="24"/>
      <c r="O25" s="23">
        <v>2034</v>
      </c>
      <c r="P25" s="25">
        <v>350.09693999533368</v>
      </c>
      <c r="Q25" s="25">
        <v>355.67712218526276</v>
      </c>
      <c r="R25" s="25">
        <v>0</v>
      </c>
      <c r="S25" s="25">
        <v>153.01908682799694</v>
      </c>
      <c r="T25" s="25">
        <v>0</v>
      </c>
      <c r="U25" s="25">
        <v>0</v>
      </c>
      <c r="V25" s="25">
        <v>15.899099999999997</v>
      </c>
      <c r="W25" s="25">
        <v>0</v>
      </c>
      <c r="X25" s="25">
        <v>0</v>
      </c>
      <c r="Y25" s="25">
        <v>0</v>
      </c>
      <c r="Z25" s="25">
        <v>12.5136</v>
      </c>
      <c r="AA25" s="24"/>
      <c r="AC25" s="23">
        <v>2034</v>
      </c>
      <c r="AD25" s="25">
        <f t="shared" si="20"/>
        <v>649.99599999999998</v>
      </c>
      <c r="AE25" s="25">
        <f t="shared" si="0"/>
        <v>596.04985776783826</v>
      </c>
      <c r="AF25" s="25">
        <f t="shared" si="1"/>
        <v>0</v>
      </c>
      <c r="AG25" s="25">
        <f t="shared" si="2"/>
        <v>236.12900000000002</v>
      </c>
      <c r="AH25" s="25">
        <f t="shared" si="3"/>
        <v>0</v>
      </c>
      <c r="AI25" s="25">
        <f t="shared" si="4"/>
        <v>0</v>
      </c>
      <c r="AJ25" s="25">
        <f t="shared" si="5"/>
        <v>100.6272151898734</v>
      </c>
      <c r="AK25" s="25">
        <f t="shared" si="6"/>
        <v>0</v>
      </c>
      <c r="AL25" s="25">
        <f t="shared" si="7"/>
        <v>0</v>
      </c>
      <c r="AM25" s="25">
        <f t="shared" si="8"/>
        <v>0</v>
      </c>
      <c r="AN25" s="25">
        <f t="shared" si="9"/>
        <v>79.2</v>
      </c>
      <c r="AO25" s="24"/>
      <c r="AQ25" s="23">
        <v>2034</v>
      </c>
      <c r="AR25" s="25">
        <f t="shared" si="21"/>
        <v>649.99599999999998</v>
      </c>
      <c r="AS25" s="25">
        <f t="shared" si="10"/>
        <v>596.04985776783826</v>
      </c>
      <c r="AT25" s="25">
        <f t="shared" si="11"/>
        <v>0</v>
      </c>
      <c r="AU25" s="25">
        <f t="shared" si="12"/>
        <v>236.12900000000002</v>
      </c>
      <c r="AV25" s="25">
        <f t="shared" si="13"/>
        <v>0</v>
      </c>
      <c r="AW25" s="25">
        <f t="shared" si="14"/>
        <v>0</v>
      </c>
      <c r="AX25" s="25">
        <f t="shared" si="15"/>
        <v>100.6272151898734</v>
      </c>
      <c r="AY25" s="25">
        <f t="shared" si="16"/>
        <v>0</v>
      </c>
      <c r="AZ25" s="25">
        <f t="shared" si="17"/>
        <v>0</v>
      </c>
      <c r="BA25" s="25">
        <f t="shared" si="18"/>
        <v>0</v>
      </c>
      <c r="BB25" s="25">
        <f t="shared" si="19"/>
        <v>79.2</v>
      </c>
      <c r="BC25" s="24"/>
    </row>
    <row r="26" spans="1:55" ht="20.25" customHeight="1" x14ac:dyDescent="0.25">
      <c r="A26" s="23">
        <v>2035</v>
      </c>
      <c r="B26" s="25">
        <v>350.09693999533368</v>
      </c>
      <c r="C26" s="25">
        <v>355.67712218526276</v>
      </c>
      <c r="D26" s="25">
        <v>0</v>
      </c>
      <c r="E26" s="25">
        <v>153.01908682799694</v>
      </c>
      <c r="F26" s="25">
        <v>0</v>
      </c>
      <c r="G26" s="25">
        <v>0</v>
      </c>
      <c r="H26" s="25">
        <v>15.899099999999997</v>
      </c>
      <c r="I26" s="25">
        <v>0</v>
      </c>
      <c r="J26" s="25">
        <v>0</v>
      </c>
      <c r="K26" s="25">
        <v>0</v>
      </c>
      <c r="L26" s="25">
        <v>12.5136</v>
      </c>
      <c r="M26" s="24"/>
      <c r="O26" s="23">
        <v>2035</v>
      </c>
      <c r="P26" s="25">
        <v>350.09693999533368</v>
      </c>
      <c r="Q26" s="25">
        <v>355.67712218526276</v>
      </c>
      <c r="R26" s="25">
        <v>0</v>
      </c>
      <c r="S26" s="25">
        <v>153.01908682799694</v>
      </c>
      <c r="T26" s="25">
        <v>0</v>
      </c>
      <c r="U26" s="25">
        <v>0</v>
      </c>
      <c r="V26" s="25">
        <v>15.899099999999997</v>
      </c>
      <c r="W26" s="25">
        <v>0</v>
      </c>
      <c r="X26" s="25">
        <v>0</v>
      </c>
      <c r="Y26" s="25">
        <v>0</v>
      </c>
      <c r="Z26" s="25">
        <v>12.5136</v>
      </c>
      <c r="AA26" s="24"/>
      <c r="AC26" s="23">
        <v>2035</v>
      </c>
      <c r="AD26" s="25">
        <f t="shared" si="20"/>
        <v>649.99599999999998</v>
      </c>
      <c r="AE26" s="25">
        <f t="shared" si="0"/>
        <v>596.04985776783826</v>
      </c>
      <c r="AF26" s="25">
        <f t="shared" si="1"/>
        <v>0</v>
      </c>
      <c r="AG26" s="25">
        <f t="shared" si="2"/>
        <v>236.12900000000002</v>
      </c>
      <c r="AH26" s="25">
        <f t="shared" si="3"/>
        <v>0</v>
      </c>
      <c r="AI26" s="25">
        <f t="shared" si="4"/>
        <v>0</v>
      </c>
      <c r="AJ26" s="25">
        <f t="shared" si="5"/>
        <v>100.6272151898734</v>
      </c>
      <c r="AK26" s="25">
        <f t="shared" si="6"/>
        <v>0</v>
      </c>
      <c r="AL26" s="25">
        <f t="shared" si="7"/>
        <v>0</v>
      </c>
      <c r="AM26" s="25">
        <f t="shared" si="8"/>
        <v>0</v>
      </c>
      <c r="AN26" s="25">
        <f t="shared" si="9"/>
        <v>79.2</v>
      </c>
      <c r="AO26" s="24"/>
      <c r="AQ26" s="23">
        <v>2035</v>
      </c>
      <c r="AR26" s="25">
        <f t="shared" si="21"/>
        <v>649.99599999999998</v>
      </c>
      <c r="AS26" s="25">
        <f t="shared" si="10"/>
        <v>596.04985776783826</v>
      </c>
      <c r="AT26" s="25">
        <f t="shared" si="11"/>
        <v>0</v>
      </c>
      <c r="AU26" s="25">
        <f t="shared" si="12"/>
        <v>236.12900000000002</v>
      </c>
      <c r="AV26" s="25">
        <f t="shared" si="13"/>
        <v>0</v>
      </c>
      <c r="AW26" s="25">
        <f t="shared" si="14"/>
        <v>0</v>
      </c>
      <c r="AX26" s="25">
        <f t="shared" si="15"/>
        <v>100.6272151898734</v>
      </c>
      <c r="AY26" s="25">
        <f t="shared" si="16"/>
        <v>0</v>
      </c>
      <c r="AZ26" s="25">
        <f t="shared" si="17"/>
        <v>0</v>
      </c>
      <c r="BA26" s="25">
        <f t="shared" si="18"/>
        <v>0</v>
      </c>
      <c r="BB26" s="25">
        <f t="shared" si="19"/>
        <v>79.2</v>
      </c>
      <c r="BC26" s="24"/>
    </row>
    <row r="27" spans="1:55" x14ac:dyDescent="0.25">
      <c r="A27" s="26">
        <v>2036</v>
      </c>
      <c r="B27" s="27">
        <v>350.09693999533368</v>
      </c>
      <c r="C27" s="27">
        <v>355.67712218526276</v>
      </c>
      <c r="D27" s="27">
        <v>0</v>
      </c>
      <c r="E27" s="27">
        <v>153.01908682799694</v>
      </c>
      <c r="F27" s="27">
        <v>0</v>
      </c>
      <c r="G27" s="27">
        <v>0</v>
      </c>
      <c r="H27" s="27">
        <v>15.899099999999997</v>
      </c>
      <c r="I27" s="27">
        <v>0</v>
      </c>
      <c r="J27" s="27">
        <v>0</v>
      </c>
      <c r="K27" s="27">
        <v>0</v>
      </c>
      <c r="L27" s="27">
        <v>12.5136</v>
      </c>
      <c r="M27" s="22"/>
      <c r="O27" s="26">
        <v>2036</v>
      </c>
      <c r="P27" s="27">
        <v>350.09693999533368</v>
      </c>
      <c r="Q27" s="27">
        <v>355.67712218526276</v>
      </c>
      <c r="R27" s="27">
        <v>0</v>
      </c>
      <c r="S27" s="27">
        <v>153.01908682799694</v>
      </c>
      <c r="T27" s="27">
        <v>0</v>
      </c>
      <c r="U27" s="27">
        <v>0</v>
      </c>
      <c r="V27" s="27">
        <v>15.899099999999997</v>
      </c>
      <c r="W27" s="27">
        <v>0</v>
      </c>
      <c r="X27" s="27">
        <v>0</v>
      </c>
      <c r="Y27" s="27">
        <v>0</v>
      </c>
      <c r="Z27" s="27">
        <v>12.5136</v>
      </c>
      <c r="AA27" s="22"/>
      <c r="AC27" s="26">
        <v>2036</v>
      </c>
      <c r="AD27" s="27">
        <f t="shared" si="20"/>
        <v>649.99599999999998</v>
      </c>
      <c r="AE27" s="27">
        <f t="shared" si="0"/>
        <v>596.04985776783826</v>
      </c>
      <c r="AF27" s="27">
        <f t="shared" si="1"/>
        <v>0</v>
      </c>
      <c r="AG27" s="27">
        <f t="shared" si="2"/>
        <v>236.12900000000002</v>
      </c>
      <c r="AH27" s="27">
        <f t="shared" si="3"/>
        <v>0</v>
      </c>
      <c r="AI27" s="27">
        <f t="shared" si="4"/>
        <v>0</v>
      </c>
      <c r="AJ27" s="27">
        <f t="shared" si="5"/>
        <v>100.6272151898734</v>
      </c>
      <c r="AK27" s="27">
        <f t="shared" si="6"/>
        <v>0</v>
      </c>
      <c r="AL27" s="27">
        <f t="shared" si="7"/>
        <v>0</v>
      </c>
      <c r="AM27" s="27">
        <f t="shared" si="8"/>
        <v>0</v>
      </c>
      <c r="AN27" s="27">
        <f t="shared" si="9"/>
        <v>79.2</v>
      </c>
      <c r="AO27" s="22"/>
      <c r="AQ27" s="26">
        <v>2036</v>
      </c>
      <c r="AR27" s="27">
        <f t="shared" si="21"/>
        <v>649.99599999999998</v>
      </c>
      <c r="AS27" s="27">
        <f t="shared" si="10"/>
        <v>596.04985776783826</v>
      </c>
      <c r="AT27" s="27">
        <f t="shared" si="11"/>
        <v>0</v>
      </c>
      <c r="AU27" s="27">
        <f t="shared" si="12"/>
        <v>236.12900000000002</v>
      </c>
      <c r="AV27" s="27">
        <f t="shared" si="13"/>
        <v>0</v>
      </c>
      <c r="AW27" s="27">
        <f t="shared" si="14"/>
        <v>0</v>
      </c>
      <c r="AX27" s="27">
        <f t="shared" si="15"/>
        <v>100.6272151898734</v>
      </c>
      <c r="AY27" s="27">
        <f t="shared" si="16"/>
        <v>0</v>
      </c>
      <c r="AZ27" s="27">
        <f t="shared" si="17"/>
        <v>0</v>
      </c>
      <c r="BA27" s="27">
        <f t="shared" si="18"/>
        <v>0</v>
      </c>
      <c r="BB27" s="27">
        <f t="shared" si="19"/>
        <v>79.2</v>
      </c>
      <c r="BC27" s="22"/>
    </row>
    <row r="29" spans="1:55" x14ac:dyDescent="0.25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25"/>
      <c r="T29" s="60"/>
      <c r="AE29" s="56"/>
      <c r="AJ29" s="63"/>
      <c r="BB29" s="63"/>
    </row>
    <row r="30" spans="1:55" x14ac:dyDescent="0.25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25"/>
      <c r="T30" s="60"/>
    </row>
    <row r="31" spans="1:55" x14ac:dyDescent="0.25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25"/>
      <c r="T31" s="60"/>
    </row>
    <row r="32" spans="1:55" x14ac:dyDescent="0.25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25"/>
      <c r="T32" s="60"/>
    </row>
    <row r="33" spans="1:20" x14ac:dyDescent="0.25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25"/>
      <c r="T33" s="60"/>
    </row>
    <row r="34" spans="1:20" x14ac:dyDescent="0.25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25"/>
      <c r="T34" s="60"/>
    </row>
    <row r="35" spans="1:20" x14ac:dyDescent="0.25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25"/>
      <c r="T35" s="60"/>
    </row>
    <row r="36" spans="1:20" x14ac:dyDescent="0.25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25"/>
      <c r="T36" s="60"/>
    </row>
    <row r="37" spans="1:20" x14ac:dyDescent="0.25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25"/>
      <c r="T37" s="60"/>
    </row>
    <row r="38" spans="1:20" x14ac:dyDescent="0.25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25"/>
      <c r="T38" s="60"/>
    </row>
    <row r="39" spans="1:20" x14ac:dyDescent="0.25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25"/>
      <c r="T39" s="60"/>
    </row>
    <row r="40" spans="1:20" x14ac:dyDescent="0.25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25"/>
      <c r="T40" s="60"/>
    </row>
    <row r="41" spans="1:20" x14ac:dyDescent="0.25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25"/>
      <c r="T41" s="60"/>
    </row>
    <row r="42" spans="1:20" x14ac:dyDescent="0.25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25"/>
      <c r="T42" s="60"/>
    </row>
    <row r="43" spans="1:20" x14ac:dyDescent="0.25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25"/>
      <c r="T43" s="60"/>
    </row>
    <row r="44" spans="1:20" x14ac:dyDescent="0.2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25"/>
      <c r="T44" s="60"/>
    </row>
    <row r="45" spans="1:20" x14ac:dyDescent="0.2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25"/>
      <c r="T45" s="60"/>
    </row>
    <row r="46" spans="1:20" x14ac:dyDescent="0.2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25"/>
      <c r="T46" s="60"/>
    </row>
    <row r="47" spans="1:20" x14ac:dyDescent="0.2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25"/>
      <c r="T47" s="60"/>
    </row>
    <row r="48" spans="1:20" x14ac:dyDescent="0.25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25"/>
      <c r="T48" s="60"/>
    </row>
    <row r="49" spans="1:20" x14ac:dyDescent="0.25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Base</vt:lpstr>
      <vt:lpstr>AC</vt:lpstr>
      <vt:lpstr>Displacement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Alpay, Ebru</dc:creator>
  <cp:lastModifiedBy>Fred Nass</cp:lastModifiedBy>
  <dcterms:created xsi:type="dcterms:W3CDTF">2017-06-01T23:56:35Z</dcterms:created>
  <dcterms:modified xsi:type="dcterms:W3CDTF">2019-09-30T21:18:56Z</dcterms:modified>
</cp:coreProperties>
</file>