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1 thru 19\19docs\1903518\"/>
    </mc:Choice>
  </mc:AlternateContent>
  <bookViews>
    <workbookView xWindow="0" yWindow="0" windowWidth="28800" windowHeight="12435"/>
  </bookViews>
  <sheets>
    <sheet name="Queue" sheetId="1" r:id="rId1"/>
    <sheet name="Displacement" sheetId="2" r:id="rId2"/>
  </sheets>
  <externalReferences>
    <externalReference r:id="rId3"/>
    <externalReference r:id="rId4"/>
    <externalReference r:id="rId5"/>
    <externalReference r:id="rId6"/>
  </externalReferences>
  <definedNames>
    <definedName name="_Order1" hidden="1">255</definedName>
    <definedName name="_Order2" hidden="1">0</definedName>
    <definedName name="above">OFFSET(!A1,-1,0)</definedName>
    <definedName name="AC_Case">[1]Queue!$D$84</definedName>
    <definedName name="Active_CF">[2]!Active_CF</definedName>
    <definedName name="Active_Deg_Method">[2]!Active_Deg_Method</definedName>
    <definedName name="Active_Deg_Rate">[2]!Active_Deg_Rate</definedName>
    <definedName name="Active_Delivery_Point">[2]!Active_Delivery_Point</definedName>
    <definedName name="Active_MW">[2]!Active_MW</definedName>
    <definedName name="Active_Name_Conf">[2]!Active_Name_Conf</definedName>
    <definedName name="Active_Online">[2]!Active_Online</definedName>
    <definedName name="Active_QF_Name">[2]!Active_QF_Name</definedName>
    <definedName name="Active_QF_Queue_Date">[2]!Active_QF_Queue_Date</definedName>
    <definedName name="Active_Status">[2]!Active_Status</definedName>
    <definedName name="anscount" hidden="1">1</definedName>
    <definedName name="Base_Case">[1]Queue!$D$81</definedName>
    <definedName name="below">OFFSET(!A1,1,0)</definedName>
    <definedName name="CC_ID_Wind">[1]Queue!$F$138</definedName>
    <definedName name="CC_ID_WindwS">[1]Queue!$F$120</definedName>
    <definedName name="CC_OR_Solar">[1]Queue!$F$133</definedName>
    <definedName name="CC_OR_SolarwS">[1]Queue!$F$115</definedName>
    <definedName name="CC_StdABattery">[1]Queue!$F$145</definedName>
    <definedName name="CC_UT_SolarwS">[1]Queue!$F$116</definedName>
    <definedName name="CC_UT_Wind">[1]Queue!$F$140</definedName>
    <definedName name="CC_WY_SolarwS">[1]Queue!$F$118</definedName>
    <definedName name="CC_WYAE_Wind">[1]Queue!$F$142</definedName>
    <definedName name="CC_YK_SolarwS">[1]Queue!$F$117</definedName>
    <definedName name="CC_YK_WindwS">[1]Queue!$F$123</definedName>
    <definedName name="ClearCF_Adj">[3]Correlation!#REF!</definedName>
    <definedName name="DeltaCorrelCheck">[3]Correlation!#REF!</definedName>
    <definedName name="left">OFFSET(!A1,0,-1)</definedName>
    <definedName name="limcount" hidden="1">1</definedName>
    <definedName name="RampLossMonthlyDemand">'[4]Source - Ramp Losses'!$O$46:$P$57</definedName>
    <definedName name="right">OFFSET(!A1,0,1)</definedName>
    <definedName name="SSMonthlyDemand">'[4]Source - Station Use'!$H$78:$H$89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1" i="2" l="1"/>
  <c r="R11" i="2"/>
  <c r="AB11" i="2"/>
  <c r="AF11" i="2" s="1"/>
  <c r="B12" i="2"/>
  <c r="Q13" i="2"/>
  <c r="S13" i="2"/>
  <c r="AA13" i="2"/>
  <c r="AC13" i="2"/>
  <c r="B14" i="2"/>
  <c r="AA14" i="2"/>
  <c r="AC14" i="2"/>
  <c r="B42" i="2"/>
  <c r="B44" i="2"/>
  <c r="B47" i="2"/>
  <c r="X49" i="2"/>
  <c r="Q49" i="2"/>
  <c r="T49" i="2"/>
  <c r="V49" i="2"/>
  <c r="Z49" i="2"/>
  <c r="B50" i="2"/>
  <c r="Q53" i="2"/>
  <c r="V53" i="2"/>
  <c r="X53" i="2"/>
  <c r="Z53" i="2"/>
  <c r="B53" i="2"/>
  <c r="T53" i="2"/>
  <c r="B56" i="2"/>
  <c r="Q57" i="2"/>
  <c r="V57" i="2"/>
  <c r="X57" i="2"/>
  <c r="Z57" i="2"/>
  <c r="AE57" i="2"/>
  <c r="AG57" i="2"/>
  <c r="T57" i="2"/>
  <c r="AB57" i="2"/>
  <c r="G68" i="2"/>
  <c r="E68" i="2"/>
  <c r="E75" i="2" s="1"/>
  <c r="E71" i="2"/>
  <c r="G71" i="2"/>
  <c r="H68" i="2" l="1"/>
  <c r="G75" i="2"/>
  <c r="AB14" i="2"/>
  <c r="AE13" i="2"/>
  <c r="AC12" i="2"/>
  <c r="S12" i="2"/>
  <c r="R13" i="2"/>
  <c r="AB13" i="2"/>
  <c r="Q11" i="2"/>
  <c r="AA11" i="2"/>
  <c r="S11" i="2"/>
  <c r="B15" i="2"/>
  <c r="S14" i="2"/>
  <c r="AA12" i="2" l="1"/>
  <c r="AE12" i="2" s="1"/>
  <c r="Q12" i="2"/>
  <c r="B16" i="2"/>
  <c r="AF13" i="2"/>
  <c r="Q14" i="2"/>
  <c r="AE14" i="2" s="1"/>
  <c r="AB12" i="2"/>
  <c r="AF12" i="2" s="1"/>
  <c r="R12" i="2"/>
  <c r="AE11" i="2"/>
  <c r="R14" i="2"/>
  <c r="AF14" i="2" s="1"/>
  <c r="R15" i="2" l="1"/>
  <c r="AB15" i="2"/>
  <c r="S15" i="2"/>
  <c r="AC15" i="2"/>
  <c r="AA15" i="2"/>
  <c r="Q15" i="2"/>
  <c r="B17" i="2"/>
  <c r="AB16" i="2" l="1"/>
  <c r="R16" i="2"/>
  <c r="S16" i="2"/>
  <c r="AC16" i="2"/>
  <c r="AE15" i="2"/>
  <c r="AF15" i="2"/>
  <c r="B18" i="2"/>
  <c r="AA16" i="2"/>
  <c r="Q16" i="2"/>
  <c r="R17" i="2" l="1"/>
  <c r="AB17" i="2"/>
  <c r="AE16" i="2"/>
  <c r="B19" i="2"/>
  <c r="AF16" i="2"/>
  <c r="Q17" i="2"/>
  <c r="AA17" i="2"/>
  <c r="S17" i="2"/>
  <c r="AC17" i="2"/>
  <c r="B20" i="2" l="1"/>
  <c r="Q18" i="2"/>
  <c r="AA18" i="2"/>
  <c r="AE18" i="2" s="1"/>
  <c r="AB18" i="2"/>
  <c r="R18" i="2"/>
  <c r="AE17" i="2"/>
  <c r="AF17" i="2"/>
  <c r="S18" i="2"/>
  <c r="AC18" i="2"/>
  <c r="AA19" i="2" l="1"/>
  <c r="Q19" i="2"/>
  <c r="R19" i="2"/>
  <c r="AB19" i="2"/>
  <c r="AF19" i="2" s="1"/>
  <c r="B21" i="2"/>
  <c r="AF18" i="2"/>
  <c r="AC19" i="2"/>
  <c r="S19" i="2"/>
  <c r="AB20" i="2" l="1"/>
  <c r="AF20" i="2" s="1"/>
  <c r="R20" i="2"/>
  <c r="S20" i="2"/>
  <c r="AC20" i="2"/>
  <c r="B22" i="2"/>
  <c r="AA20" i="2"/>
  <c r="AE20" i="2" s="1"/>
  <c r="Q20" i="2"/>
  <c r="AE19" i="2"/>
  <c r="R21" i="2" l="1"/>
  <c r="AB21" i="2"/>
  <c r="B23" i="2"/>
  <c r="Q21" i="2"/>
  <c r="AA21" i="2"/>
  <c r="AE21" i="2" s="1"/>
  <c r="S21" i="2"/>
  <c r="AC21" i="2"/>
  <c r="B24" i="2" l="1"/>
  <c r="Q22" i="2"/>
  <c r="AA22" i="2"/>
  <c r="AE22" i="2" s="1"/>
  <c r="S22" i="2"/>
  <c r="AC22" i="2"/>
  <c r="AB22" i="2"/>
  <c r="R22" i="2"/>
  <c r="AF21" i="2"/>
  <c r="AF22" i="2" l="1"/>
  <c r="AC23" i="2"/>
  <c r="S23" i="2"/>
  <c r="R23" i="2"/>
  <c r="AB23" i="2"/>
  <c r="AF23" i="2" s="1"/>
  <c r="B25" i="2"/>
  <c r="AA23" i="2"/>
  <c r="AE23" i="2" s="1"/>
  <c r="Q23" i="2"/>
  <c r="B26" i="2" l="1"/>
  <c r="S24" i="2"/>
  <c r="AC24" i="2"/>
  <c r="AB24" i="2"/>
  <c r="R24" i="2"/>
  <c r="AA24" i="2"/>
  <c r="AE24" i="2" s="1"/>
  <c r="Q24" i="2"/>
  <c r="AF24" i="2" l="1"/>
  <c r="B27" i="2"/>
  <c r="Q25" i="2"/>
  <c r="AA25" i="2"/>
  <c r="AC25" i="2"/>
  <c r="S25" i="2"/>
  <c r="R25" i="2"/>
  <c r="AB25" i="2"/>
  <c r="AB26" i="2" l="1"/>
  <c r="AF26" i="2" s="1"/>
  <c r="R26" i="2"/>
  <c r="AF25" i="2"/>
  <c r="AE25" i="2"/>
  <c r="B28" i="2"/>
  <c r="S26" i="2"/>
  <c r="AC26" i="2"/>
  <c r="AA26" i="2"/>
  <c r="Q26" i="2"/>
  <c r="AE26" i="2" l="1"/>
  <c r="Q27" i="2"/>
  <c r="AA27" i="2"/>
  <c r="AE27" i="2" s="1"/>
  <c r="B29" i="2"/>
  <c r="AC27" i="2"/>
  <c r="S27" i="2"/>
  <c r="R27" i="2"/>
  <c r="AB27" i="2"/>
  <c r="AF27" i="2" s="1"/>
  <c r="AB28" i="2" l="1"/>
  <c r="AF28" i="2" s="1"/>
  <c r="R28" i="2"/>
  <c r="B30" i="2"/>
  <c r="S28" i="2"/>
  <c r="AC28" i="2"/>
  <c r="AA28" i="2"/>
  <c r="AE28" i="2" s="1"/>
  <c r="Q28" i="2"/>
  <c r="AC29" i="2" l="1"/>
  <c r="S29" i="2"/>
  <c r="R29" i="2"/>
  <c r="AB29" i="2"/>
  <c r="AF29" i="2" s="1"/>
  <c r="B31" i="2"/>
  <c r="Q29" i="2"/>
  <c r="AA29" i="2"/>
  <c r="AA30" i="2" l="1"/>
  <c r="AE30" i="2" s="1"/>
  <c r="Q30" i="2"/>
  <c r="AE29" i="2"/>
  <c r="S30" i="2"/>
  <c r="AC30" i="2"/>
  <c r="B32" i="2"/>
  <c r="AB30" i="2"/>
  <c r="AF30" i="2" s="1"/>
  <c r="R30" i="2"/>
  <c r="B33" i="2" l="1"/>
  <c r="B34" i="2" l="1"/>
  <c r="B35" i="2" l="1"/>
  <c r="B36" i="2" l="1"/>
  <c r="S35" i="2" l="1"/>
  <c r="AC35" i="2"/>
  <c r="R35" i="2"/>
  <c r="AB35" i="2"/>
  <c r="AA35" i="2"/>
  <c r="Q35" i="2"/>
  <c r="I54" i="2"/>
  <c r="K57" i="2"/>
  <c r="I48" i="2"/>
  <c r="K48" i="2"/>
  <c r="I57" i="2"/>
  <c r="I51" i="2"/>
  <c r="K54" i="2"/>
  <c r="M54" i="2" s="1"/>
  <c r="K51" i="2"/>
  <c r="M51" i="2" s="1"/>
  <c r="I43" i="2"/>
  <c r="I45" i="2"/>
  <c r="K45" i="2"/>
  <c r="AF35" i="2" l="1"/>
  <c r="AB36" i="2"/>
  <c r="R36" i="2"/>
  <c r="Q36" i="2"/>
  <c r="AA36" i="2"/>
  <c r="M48" i="2"/>
  <c r="M57" i="2"/>
  <c r="I40" i="2"/>
  <c r="AC36" i="2"/>
  <c r="S36" i="2"/>
  <c r="AE35" i="2"/>
  <c r="AF36" i="2" l="1"/>
  <c r="AE36" i="2"/>
  <c r="R34" i="2" l="1"/>
  <c r="S34" i="2"/>
  <c r="Q34" i="2"/>
  <c r="Q32" i="2"/>
  <c r="R32" i="2"/>
  <c r="S32" i="2"/>
  <c r="S33" i="2" l="1"/>
  <c r="Q33" i="2"/>
  <c r="R33" i="2"/>
  <c r="S31" i="2" l="1"/>
  <c r="Q31" i="2"/>
  <c r="R31" i="2"/>
  <c r="AA31" i="2" l="1"/>
  <c r="AE31" i="2" s="1"/>
  <c r="AC31" i="2"/>
  <c r="AB31" i="2"/>
  <c r="AF31" i="2" s="1"/>
  <c r="AB32" i="2" l="1"/>
  <c r="AF32" i="2" s="1"/>
  <c r="AA32" i="2"/>
  <c r="AE32" i="2" s="1"/>
  <c r="AC32" i="2"/>
  <c r="AB34" i="2" l="1"/>
  <c r="AF34" i="2" s="1"/>
  <c r="AC34" i="2"/>
  <c r="AA34" i="2"/>
  <c r="AE34" i="2" s="1"/>
  <c r="AA33" i="2"/>
  <c r="AE33" i="2" s="1"/>
  <c r="AC33" i="2"/>
  <c r="AB33" i="2"/>
  <c r="AF33" i="2" s="1"/>
  <c r="S61" i="2" l="1"/>
  <c r="U61" i="2" l="1"/>
  <c r="W61" i="2" l="1"/>
  <c r="Q61" i="2"/>
  <c r="AC61" i="2" l="1"/>
  <c r="AE61" i="2" l="1"/>
  <c r="AA61" i="2"/>
  <c r="K43" i="2"/>
  <c r="Y61" i="2"/>
  <c r="K40" i="2" l="1"/>
  <c r="M43" i="2"/>
</calcChain>
</file>

<file path=xl/sharedStrings.xml><?xml version="1.0" encoding="utf-8"?>
<sst xmlns="http://schemas.openxmlformats.org/spreadsheetml/2006/main" count="212" uniqueCount="118">
  <si>
    <t>Contracts Queue</t>
  </si>
  <si>
    <t>No.</t>
  </si>
  <si>
    <t>Signed Contracts</t>
  </si>
  <si>
    <t>Partial Displacement</t>
  </si>
  <si>
    <t>Name plate</t>
  </si>
  <si>
    <t>CF</t>
  </si>
  <si>
    <t>Capacity Contribution</t>
  </si>
  <si>
    <t>Start Date</t>
  </si>
  <si>
    <t>Cypress Creek Renewables - Merrill Solar LLC</t>
  </si>
  <si>
    <t>OR Solar 5, LLC (Merrill Solar) (ORSOLAR5 PPA QF)</t>
  </si>
  <si>
    <t>Graphite Solar I</t>
  </si>
  <si>
    <t>Mariah Wind</t>
  </si>
  <si>
    <t>Orem Family wind</t>
  </si>
  <si>
    <t>Total Signed MW</t>
  </si>
  <si>
    <t>Potential QF Contracts</t>
  </si>
  <si>
    <t>Total Potential MW</t>
  </si>
  <si>
    <t>Total Partial Displacement</t>
  </si>
  <si>
    <t>QF - 249 - OR - Solar</t>
  </si>
  <si>
    <t>QF - 279 - OR - Solar</t>
  </si>
  <si>
    <t>QF - 280 - OR - Solar</t>
  </si>
  <si>
    <t>QF - 514 - WY - Gas</t>
  </si>
  <si>
    <t>QF - 541 - WY - Solar</t>
  </si>
  <si>
    <t>QF - 542 - WY - Solar</t>
  </si>
  <si>
    <t>QF - 516 - WY - Wind</t>
  </si>
  <si>
    <t>QF - 517 - WY - Wind</t>
  </si>
  <si>
    <t>QF - 519 - WY - Solar</t>
  </si>
  <si>
    <t>QF - 520 - WY - Solar</t>
  </si>
  <si>
    <t>QF - 433 - UT - Gas</t>
  </si>
  <si>
    <t>QF - 434 - UT - Gas</t>
  </si>
  <si>
    <t>QF - 435 - UT - Gas</t>
  </si>
  <si>
    <t>QF - 521 - OR - Solar</t>
  </si>
  <si>
    <t>QF - 522 - OR - Solar</t>
  </si>
  <si>
    <t>QF - 523 - OR - Solar</t>
  </si>
  <si>
    <t>QF - 524 - OR - Solar</t>
  </si>
  <si>
    <t>QF - 525 - WY - Gas</t>
  </si>
  <si>
    <t>QF - 527 - WY - Wind</t>
  </si>
  <si>
    <t>QF - 528 - UT - Solar</t>
  </si>
  <si>
    <t>QF - 538 - OR - Solar</t>
  </si>
  <si>
    <t>QF - 537 - WY - Wind</t>
  </si>
  <si>
    <t>QF - 540 - UT - Solar</t>
  </si>
  <si>
    <t>QF - 254 - OR - Solar</t>
  </si>
  <si>
    <t>QF - 505 - WY - Solar</t>
  </si>
  <si>
    <t>QF - 442 - WY - Solar</t>
  </si>
  <si>
    <t>QF - 506 - WY - Solar</t>
  </si>
  <si>
    <t>QF - 507 - UT - Solar</t>
  </si>
  <si>
    <t>QF - 509 - UT - Solar</t>
  </si>
  <si>
    <t>QF - 508 - WY - Solar</t>
  </si>
  <si>
    <t>QF - 542 - UT - Solar</t>
  </si>
  <si>
    <t>QF - 543 - UT - Solar</t>
  </si>
  <si>
    <t>QF - 544 - OR - Solar</t>
  </si>
  <si>
    <r>
      <t>Total Tran Capacity WY East &gt; Clover starting 12/31/2023After</t>
    </r>
    <r>
      <rPr>
        <b/>
        <u val="singleAccounting"/>
        <sz val="7.7"/>
        <color theme="1"/>
        <rFont val="Calibri"/>
        <family val="2"/>
      </rPr>
      <t xml:space="preserve"> Deferral</t>
    </r>
  </si>
  <si>
    <r>
      <t xml:space="preserve">Total Tran Capacity WY East &gt; Clover starting 12/31/2023 </t>
    </r>
    <r>
      <rPr>
        <b/>
        <u val="singleAccounting"/>
        <sz val="7.7"/>
        <color theme="1"/>
        <rFont val="Calibri"/>
        <family val="2"/>
      </rPr>
      <t>Before Deferral</t>
    </r>
  </si>
  <si>
    <t>Transmission Upgrade Capacity to Use in GRID (MW) After deferral</t>
  </si>
  <si>
    <t>Adjustment Factor for Transmission Deferral-Gateway South WYAE to Clover Transmission Upgrade Capacity</t>
  </si>
  <si>
    <t>Difference</t>
  </si>
  <si>
    <t>AC Case</t>
  </si>
  <si>
    <t>Base Case</t>
  </si>
  <si>
    <t>Transmission Capacity Reliability Benefit</t>
  </si>
  <si>
    <t>MW</t>
  </si>
  <si>
    <t>Transmission Upgrade Capacity to Use in GRID (MW) without Deferral</t>
  </si>
  <si>
    <t>Gateway South WYAE to Clover Transmission Upgrade Defferral</t>
  </si>
  <si>
    <t>IRP19_SCCT_WV_2037_221MW_2</t>
  </si>
  <si>
    <t>IRP19_SCCT_WV_2037_221MW_1</t>
  </si>
  <si>
    <t>IRP19_SCCT_WYSW_2037_185MW_2</t>
  </si>
  <si>
    <t>IRP19_SCCT_WYSW_2037_185MW_1</t>
  </si>
  <si>
    <t>IRP19_SCCT_NTN_2030_185MW_2</t>
  </si>
  <si>
    <t xml:space="preserve">    After Solar Degradation</t>
  </si>
  <si>
    <t>WindwB</t>
  </si>
  <si>
    <t>IRP19Battery_WA_YK</t>
  </si>
  <si>
    <t>IRP19Battery_WA_WW</t>
  </si>
  <si>
    <t>IRP19Battery_OR_Portland</t>
  </si>
  <si>
    <t>IRP19Battery_OR_WVP</t>
  </si>
  <si>
    <t>IRP19Battery_OR_SO</t>
  </si>
  <si>
    <t>IRP19Battery_ID</t>
  </si>
  <si>
    <t>IRP19Battery_WYSW</t>
  </si>
  <si>
    <t>Battery_UTS</t>
  </si>
  <si>
    <t>Battery</t>
  </si>
  <si>
    <t>Wind</t>
  </si>
  <si>
    <t>Wind_wS YK</t>
  </si>
  <si>
    <t>Wind_wS ID</t>
  </si>
  <si>
    <t>Wind ID</t>
  </si>
  <si>
    <t>Wind UT</t>
  </si>
  <si>
    <t>Wind_WYAE</t>
  </si>
  <si>
    <t>SolarwB</t>
  </si>
  <si>
    <t>Solar_wS_YK</t>
  </si>
  <si>
    <t>Solar_wS_OR</t>
  </si>
  <si>
    <t>Solar_wS_WY_JB</t>
  </si>
  <si>
    <t>Solar_wS_UTN</t>
  </si>
  <si>
    <t>Solar_wS_UTS</t>
  </si>
  <si>
    <t>Geothermal</t>
  </si>
  <si>
    <t>CCCT</t>
  </si>
  <si>
    <t xml:space="preserve">    Before Solar Degradation</t>
  </si>
  <si>
    <t>FOT Flat</t>
  </si>
  <si>
    <t>FOT Winter</t>
  </si>
  <si>
    <t>FOT Summer</t>
  </si>
  <si>
    <t>Total Remaining Potential After Thermal, Solar, Wind Deferral</t>
  </si>
  <si>
    <t>Thermal</t>
  </si>
  <si>
    <t>New QF</t>
  </si>
  <si>
    <t>IRP FOT Flat</t>
  </si>
  <si>
    <t>IRP FOT Winter</t>
  </si>
  <si>
    <t>IRP FOT Summer</t>
  </si>
  <si>
    <t xml:space="preserve">IRP Wind </t>
  </si>
  <si>
    <t xml:space="preserve">IRP WindwB </t>
  </si>
  <si>
    <t xml:space="preserve">IRP SolarwB </t>
  </si>
  <si>
    <t>IRP Battery</t>
  </si>
  <si>
    <t>IRP Thermal</t>
  </si>
  <si>
    <t>Deferral type</t>
  </si>
  <si>
    <t>2019 IRP (Nameplate MW)</t>
  </si>
  <si>
    <t>Year</t>
  </si>
  <si>
    <t>AC Case  Displacement (CC Adjusted and degraded)</t>
  </si>
  <si>
    <t>Base Case  Displacement (CC Adjusted and degraded)</t>
  </si>
  <si>
    <t>Cumulative</t>
  </si>
  <si>
    <t>MW Capacity (July)</t>
  </si>
  <si>
    <t>Partial Displacement Adjusted for Solar Degradation</t>
  </si>
  <si>
    <t>Type</t>
  </si>
  <si>
    <t>IRP19_CCCT_DJ_2037_505MW</t>
  </si>
  <si>
    <t>IRP19_SCCT_NTN_2026_185MW</t>
  </si>
  <si>
    <t>IRP19_SCCT_NTN_2030_185MW_1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</si>
</sst>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3" formatCode="_(* #,##0.00_);_(* \(#,##0.00\);_(* &quot;-&quot;??_);_(@_)"/>
    <numFmt numFmtId="164" formatCode="_(* #,##0_);[Red]_(* \(#,##0\);_(* &quot;-&quot;_);_(@_)"/>
    <numFmt numFmtId="165" formatCode="0.000%"/>
    <numFmt numFmtId="166" formatCode="0.0%"/>
    <numFmt numFmtId="167" formatCode="yyyy\ mm\ dd"/>
    <numFmt numFmtId="168" formatCode="0.0"/>
    <numFmt numFmtId="169" formatCode="_(* #,##0.0_);[Red]_(* \(#,##0.0\);_(* &quot;-&quot;_);_(@_)"/>
    <numFmt numFmtId="170" formatCode="_(* #,##0.00_);[Red]_(* \(#,##0.00\);_(* &quot;-&quot;_);_(@_)"/>
    <numFmt numFmtId="171" formatCode="_(* #,##0.0_);_(* \(#,##0.0\);_(* &quot;-&quot;_);_(@_)"/>
    <numFmt numFmtId="172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Accounting"/>
      <sz val="7.7"/>
      <color theme="1"/>
      <name val="Calibri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</cellStyleXfs>
  <cellXfs count="210">
    <xf numFmtId="0" fontId="0" fillId="0" borderId="0" xfId="0"/>
    <xf numFmtId="0" fontId="4" fillId="0" borderId="4" xfId="4" applyNumberFormat="1" applyFont="1" applyFill="1" applyBorder="1" applyAlignment="1">
      <alignment horizontal="centerContinuous" wrapText="1"/>
    </xf>
    <xf numFmtId="164" fontId="4" fillId="0" borderId="5" xfId="4" applyFont="1" applyFill="1" applyBorder="1" applyAlignment="1">
      <alignment horizontal="centerContinuous" wrapText="1"/>
    </xf>
    <xf numFmtId="164" fontId="4" fillId="0" borderId="4" xfId="4" applyFont="1" applyFill="1" applyBorder="1" applyAlignment="1">
      <alignment horizontal="centerContinuous" wrapText="1"/>
    </xf>
    <xf numFmtId="165" fontId="4" fillId="0" borderId="4" xfId="4" applyNumberFormat="1" applyFont="1" applyFill="1" applyBorder="1" applyAlignment="1">
      <alignment horizontal="centerContinuous" wrapText="1"/>
    </xf>
    <xf numFmtId="0" fontId="5" fillId="0" borderId="6" xfId="4" applyNumberFormat="1" applyFont="1" applyFill="1" applyBorder="1" applyAlignment="1">
      <alignment horizontal="left"/>
    </xf>
    <xf numFmtId="43" fontId="5" fillId="0" borderId="7" xfId="5" applyFont="1" applyFill="1" applyBorder="1"/>
    <xf numFmtId="166" fontId="5" fillId="0" borderId="8" xfId="6" applyNumberFormat="1" applyFont="1" applyFill="1" applyBorder="1"/>
    <xf numFmtId="165" fontId="5" fillId="0" borderId="6" xfId="4" applyNumberFormat="1" applyFont="1" applyFill="1" applyBorder="1" applyAlignment="1">
      <alignment horizontal="left"/>
    </xf>
    <xf numFmtId="167" fontId="5" fillId="0" borderId="8" xfId="4" applyNumberFormat="1" applyFont="1" applyFill="1" applyBorder="1"/>
    <xf numFmtId="0" fontId="5" fillId="0" borderId="5" xfId="4" applyNumberFormat="1" applyFont="1" applyFill="1" applyBorder="1" applyAlignment="1">
      <alignment horizontal="center"/>
    </xf>
    <xf numFmtId="43" fontId="5" fillId="0" borderId="5" xfId="5" applyFont="1" applyFill="1" applyBorder="1"/>
    <xf numFmtId="2" fontId="5" fillId="0" borderId="5" xfId="4" applyNumberFormat="1" applyFont="1" applyFill="1" applyBorder="1" applyAlignment="1">
      <alignment horizontal="center"/>
    </xf>
    <xf numFmtId="166" fontId="5" fillId="0" borderId="9" xfId="6" applyNumberFormat="1" applyFont="1" applyFill="1" applyBorder="1" applyAlignment="1">
      <alignment horizontal="center"/>
    </xf>
    <xf numFmtId="165" fontId="5" fillId="0" borderId="5" xfId="2" applyNumberFormat="1" applyFont="1" applyFill="1" applyBorder="1" applyAlignment="1">
      <alignment horizontal="center"/>
    </xf>
    <xf numFmtId="167" fontId="5" fillId="0" borderId="9" xfId="5" applyNumberFormat="1" applyFont="1" applyFill="1" applyBorder="1" applyAlignment="1">
      <alignment horizontal="center"/>
    </xf>
    <xf numFmtId="168" fontId="5" fillId="0" borderId="5" xfId="4" applyNumberFormat="1" applyFont="1" applyFill="1" applyBorder="1" applyAlignment="1">
      <alignment horizontal="center"/>
    </xf>
    <xf numFmtId="166" fontId="6" fillId="0" borderId="5" xfId="2" applyNumberFormat="1" applyFont="1" applyFill="1" applyBorder="1" applyAlignment="1">
      <alignment horizontal="center"/>
    </xf>
    <xf numFmtId="164" fontId="5" fillId="0" borderId="0" xfId="4" applyFont="1" applyFill="1"/>
    <xf numFmtId="165" fontId="5" fillId="0" borderId="0" xfId="0" applyNumberFormat="1" applyFont="1" applyFill="1"/>
    <xf numFmtId="1" fontId="5" fillId="0" borderId="5" xfId="4" applyNumberFormat="1" applyFont="1" applyFill="1" applyBorder="1" applyAlignment="1">
      <alignment horizontal="center"/>
    </xf>
    <xf numFmtId="0" fontId="5" fillId="0" borderId="4" xfId="4" applyNumberFormat="1" applyFont="1" applyFill="1" applyBorder="1" applyAlignment="1">
      <alignment horizontal="center"/>
    </xf>
    <xf numFmtId="43" fontId="5" fillId="0" borderId="11" xfId="5" applyFont="1" applyFill="1" applyBorder="1"/>
    <xf numFmtId="2" fontId="5" fillId="0" borderId="4" xfId="4" applyNumberFormat="1" applyFont="1" applyFill="1" applyBorder="1" applyAlignment="1">
      <alignment horizontal="center"/>
    </xf>
    <xf numFmtId="166" fontId="5" fillId="0" borderId="12" xfId="6" applyNumberFormat="1" applyFont="1" applyFill="1" applyBorder="1" applyAlignment="1">
      <alignment horizontal="center"/>
    </xf>
    <xf numFmtId="165" fontId="5" fillId="0" borderId="4" xfId="7" applyNumberFormat="1" applyFont="1" applyFill="1" applyBorder="1" applyAlignment="1">
      <alignment horizontal="center"/>
    </xf>
    <xf numFmtId="167" fontId="5" fillId="0" borderId="12" xfId="5" applyNumberFormat="1" applyFont="1" applyFill="1" applyBorder="1" applyAlignment="1">
      <alignment horizontal="center"/>
    </xf>
    <xf numFmtId="0" fontId="5" fillId="0" borderId="0" xfId="0" applyFont="1" applyFill="1"/>
    <xf numFmtId="2" fontId="5" fillId="0" borderId="13" xfId="5" applyNumberFormat="1" applyFont="1" applyFill="1" applyBorder="1" applyAlignment="1">
      <alignment horizontal="center"/>
    </xf>
    <xf numFmtId="0" fontId="5" fillId="0" borderId="13" xfId="4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7" fontId="5" fillId="0" borderId="3" xfId="5" applyNumberFormat="1" applyFont="1" applyFill="1" applyBorder="1" applyAlignment="1">
      <alignment horizontal="center"/>
    </xf>
    <xf numFmtId="0" fontId="4" fillId="0" borderId="1" xfId="5" applyNumberFormat="1" applyFont="1" applyFill="1" applyBorder="1" applyAlignment="1">
      <alignment horizontal="center" wrapText="1"/>
    </xf>
    <xf numFmtId="43" fontId="4" fillId="0" borderId="2" xfId="5" applyFont="1" applyFill="1" applyBorder="1" applyAlignment="1">
      <alignment wrapText="1"/>
    </xf>
    <xf numFmtId="2" fontId="4" fillId="0" borderId="13" xfId="5" applyNumberFormat="1" applyFont="1" applyFill="1" applyBorder="1" applyAlignment="1">
      <alignment horizontal="center" wrapText="1"/>
    </xf>
    <xf numFmtId="0" fontId="4" fillId="0" borderId="13" xfId="4" applyNumberFormat="1" applyFont="1" applyFill="1" applyBorder="1" applyAlignment="1">
      <alignment horizontal="center" wrapText="1"/>
    </xf>
    <xf numFmtId="165" fontId="4" fillId="0" borderId="13" xfId="0" applyNumberFormat="1" applyFont="1" applyFill="1" applyBorder="1" applyAlignment="1">
      <alignment horizontal="center" wrapText="1"/>
    </xf>
    <xf numFmtId="167" fontId="4" fillId="0" borderId="3" xfId="5" applyNumberFormat="1" applyFont="1" applyFill="1" applyBorder="1" applyAlignment="1">
      <alignment horizontal="center" wrapText="1"/>
    </xf>
    <xf numFmtId="43" fontId="5" fillId="0" borderId="4" xfId="5" applyFont="1" applyFill="1" applyBorder="1"/>
    <xf numFmtId="43" fontId="5" fillId="0" borderId="14" xfId="5" applyFont="1" applyFill="1" applyBorder="1"/>
    <xf numFmtId="2" fontId="5" fillId="0" borderId="4" xfId="5" applyNumberFormat="1" applyFont="1" applyFill="1" applyBorder="1" applyAlignment="1">
      <alignment horizontal="center"/>
    </xf>
    <xf numFmtId="166" fontId="5" fillId="0" borderId="4" xfId="6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165" fontId="5" fillId="0" borderId="3" xfId="5" applyNumberFormat="1" applyFont="1" applyFill="1" applyBorder="1" applyAlignment="1">
      <alignment horizontal="center"/>
    </xf>
    <xf numFmtId="2" fontId="4" fillId="0" borderId="0" xfId="5" applyNumberFormat="1" applyFont="1" applyFill="1" applyAlignment="1">
      <alignment horizontal="center"/>
    </xf>
    <xf numFmtId="168" fontId="4" fillId="0" borderId="0" xfId="5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2" fontId="4" fillId="0" borderId="2" xfId="5" applyNumberFormat="1" applyFont="1" applyFill="1" applyBorder="1" applyAlignment="1">
      <alignment horizontal="center"/>
    </xf>
    <xf numFmtId="164" fontId="5" fillId="0" borderId="2" xfId="4" applyFont="1" applyFill="1" applyBorder="1"/>
    <xf numFmtId="165" fontId="5" fillId="0" borderId="2" xfId="4" applyNumberFormat="1" applyFont="1" applyFill="1" applyBorder="1" applyAlignment="1">
      <alignment horizontal="center"/>
    </xf>
    <xf numFmtId="164" fontId="5" fillId="0" borderId="3" xfId="4" applyFont="1" applyFill="1" applyBorder="1"/>
    <xf numFmtId="164" fontId="0" fillId="0" borderId="0" xfId="8" applyFont="1"/>
    <xf numFmtId="169" fontId="0" fillId="0" borderId="0" xfId="8" applyNumberFormat="1" applyFont="1"/>
    <xf numFmtId="164" fontId="0" fillId="0" borderId="0" xfId="8" applyFont="1" applyAlignment="1">
      <alignment vertical="top"/>
    </xf>
    <xf numFmtId="169" fontId="0" fillId="2" borderId="0" xfId="8" applyNumberFormat="1" applyFont="1" applyFill="1"/>
    <xf numFmtId="164" fontId="0" fillId="2" borderId="0" xfId="8" applyFont="1" applyFill="1"/>
    <xf numFmtId="164" fontId="0" fillId="2" borderId="0" xfId="8" applyFont="1" applyFill="1" applyAlignment="1">
      <alignment vertical="top"/>
    </xf>
    <xf numFmtId="164" fontId="2" fillId="2" borderId="0" xfId="8" applyFont="1" applyFill="1" applyAlignment="1">
      <alignment vertical="top"/>
    </xf>
    <xf numFmtId="164" fontId="2" fillId="0" borderId="0" xfId="8" applyFont="1"/>
    <xf numFmtId="169" fontId="2" fillId="0" borderId="0" xfId="8" applyNumberFormat="1" applyFont="1"/>
    <xf numFmtId="169" fontId="2" fillId="2" borderId="0" xfId="8" applyNumberFormat="1" applyFont="1" applyFill="1"/>
    <xf numFmtId="164" fontId="2" fillId="2" borderId="0" xfId="8" applyFont="1" applyFill="1"/>
    <xf numFmtId="169" fontId="0" fillId="3" borderId="0" xfId="8" applyNumberFormat="1" applyFont="1" applyFill="1"/>
    <xf numFmtId="164" fontId="0" fillId="3" borderId="0" xfId="8" applyFont="1" applyFill="1"/>
    <xf numFmtId="164" fontId="0" fillId="3" borderId="0" xfId="8" applyFont="1" applyFill="1" applyAlignment="1">
      <alignment vertical="top"/>
    </xf>
    <xf numFmtId="164" fontId="2" fillId="3" borderId="0" xfId="8" applyFont="1" applyFill="1" applyAlignment="1">
      <alignment vertical="top"/>
    </xf>
    <xf numFmtId="164" fontId="0" fillId="0" borderId="13" xfId="8" applyFont="1" applyBorder="1"/>
    <xf numFmtId="169" fontId="0" fillId="0" borderId="13" xfId="8" applyNumberFormat="1" applyFont="1" applyBorder="1"/>
    <xf numFmtId="169" fontId="0" fillId="0" borderId="0" xfId="8" applyNumberFormat="1" applyFont="1" applyAlignment="1">
      <alignment horizontal="center" vertical="center"/>
    </xf>
    <xf numFmtId="9" fontId="0" fillId="0" borderId="13" xfId="2" applyFont="1" applyBorder="1"/>
    <xf numFmtId="9" fontId="0" fillId="0" borderId="13" xfId="1" applyNumberFormat="1" applyFont="1" applyBorder="1"/>
    <xf numFmtId="164" fontId="5" fillId="0" borderId="0" xfId="4" applyFont="1"/>
    <xf numFmtId="170" fontId="0" fillId="0" borderId="0" xfId="8" applyNumberFormat="1" applyFont="1"/>
    <xf numFmtId="164" fontId="2" fillId="0" borderId="0" xfId="8" applyFont="1" applyBorder="1" applyAlignment="1">
      <alignment vertical="top"/>
    </xf>
    <xf numFmtId="164" fontId="2" fillId="0" borderId="0" xfId="8" applyFont="1" applyAlignment="1">
      <alignment vertical="top"/>
    </xf>
    <xf numFmtId="164" fontId="2" fillId="0" borderId="9" xfId="8" applyFont="1" applyBorder="1" applyAlignment="1">
      <alignment vertical="top"/>
    </xf>
    <xf numFmtId="164" fontId="6" fillId="0" borderId="0" xfId="8" applyFont="1" applyBorder="1" applyAlignment="1">
      <alignment horizontal="center"/>
    </xf>
    <xf numFmtId="43" fontId="5" fillId="0" borderId="0" xfId="5" applyNumberFormat="1" applyFont="1" applyFill="1" applyBorder="1"/>
    <xf numFmtId="164" fontId="1" fillId="0" borderId="0" xfId="8" applyBorder="1" applyAlignment="1"/>
    <xf numFmtId="164" fontId="0" fillId="0" borderId="0" xfId="8" applyFont="1" applyBorder="1" applyAlignment="1"/>
    <xf numFmtId="164" fontId="6" fillId="0" borderId="15" xfId="8" applyFont="1" applyBorder="1" applyAlignment="1">
      <alignment horizontal="center"/>
    </xf>
    <xf numFmtId="164" fontId="6" fillId="0" borderId="16" xfId="8" applyFont="1" applyBorder="1" applyAlignment="1">
      <alignment horizontal="center"/>
    </xf>
    <xf numFmtId="164" fontId="0" fillId="0" borderId="0" xfId="8" applyFont="1" applyBorder="1" applyAlignment="1">
      <alignment wrapText="1"/>
    </xf>
    <xf numFmtId="164" fontId="6" fillId="0" borderId="0" xfId="8" applyFont="1" applyBorder="1" applyAlignment="1">
      <alignment horizontal="center" wrapText="1"/>
    </xf>
    <xf numFmtId="164" fontId="0" fillId="0" borderId="0" xfId="8" applyFont="1" applyAlignment="1">
      <alignment horizontal="left" vertical="top"/>
    </xf>
    <xf numFmtId="164" fontId="0" fillId="0" borderId="0" xfId="8" applyFont="1" applyAlignment="1">
      <alignment wrapText="1"/>
    </xf>
    <xf numFmtId="43" fontId="5" fillId="0" borderId="13" xfId="5" applyNumberFormat="1" applyFont="1" applyFill="1" applyBorder="1"/>
    <xf numFmtId="164" fontId="1" fillId="0" borderId="2" xfId="8" applyBorder="1" applyAlignment="1"/>
    <xf numFmtId="164" fontId="0" fillId="0" borderId="1" xfId="8" applyFont="1" applyBorder="1" applyAlignment="1"/>
    <xf numFmtId="164" fontId="1" fillId="0" borderId="17" xfId="8" applyBorder="1" applyAlignment="1"/>
    <xf numFmtId="164" fontId="0" fillId="0" borderId="18" xfId="8" applyFont="1" applyBorder="1" applyAlignment="1"/>
    <xf numFmtId="0" fontId="0" fillId="0" borderId="0" xfId="8" applyNumberFormat="1" applyFont="1" applyAlignment="1">
      <alignment vertical="top"/>
    </xf>
    <xf numFmtId="164" fontId="0" fillId="0" borderId="0" xfId="8" applyFont="1" applyBorder="1"/>
    <xf numFmtId="164" fontId="1" fillId="0" borderId="0" xfId="8" applyFill="1" applyBorder="1" applyAlignment="1">
      <alignment horizontal="left" vertical="top" wrapText="1"/>
    </xf>
    <xf numFmtId="164" fontId="1" fillId="0" borderId="0" xfId="8" applyFill="1" applyAlignment="1"/>
    <xf numFmtId="164" fontId="1" fillId="0" borderId="0" xfId="8" applyFill="1"/>
    <xf numFmtId="164" fontId="6" fillId="0" borderId="19" xfId="8" applyFont="1" applyBorder="1" applyAlignment="1">
      <alignment horizontal="center"/>
    </xf>
    <xf numFmtId="164" fontId="1" fillId="0" borderId="17" xfId="8" applyBorder="1" applyAlignment="1">
      <alignment wrapText="1"/>
    </xf>
    <xf numFmtId="164" fontId="6" fillId="0" borderId="15" xfId="8" applyFont="1" applyBorder="1" applyAlignment="1">
      <alignment horizontal="center" wrapText="1"/>
    </xf>
    <xf numFmtId="164" fontId="6" fillId="0" borderId="16" xfId="8" applyFont="1" applyBorder="1" applyAlignment="1">
      <alignment horizontal="center" wrapText="1"/>
    </xf>
    <xf numFmtId="164" fontId="0" fillId="0" borderId="18" xfId="8" applyFont="1" applyBorder="1" applyAlignment="1">
      <alignment wrapText="1"/>
    </xf>
    <xf numFmtId="0" fontId="0" fillId="0" borderId="0" xfId="8" applyNumberFormat="1" applyFont="1" applyAlignment="1">
      <alignment vertical="top" wrapText="1"/>
    </xf>
    <xf numFmtId="43" fontId="5" fillId="0" borderId="4" xfId="5" applyNumberFormat="1" applyFont="1" applyFill="1" applyBorder="1"/>
    <xf numFmtId="164" fontId="1" fillId="0" borderId="14" xfId="8" applyBorder="1" applyAlignment="1"/>
    <xf numFmtId="164" fontId="0" fillId="0" borderId="11" xfId="8" applyFont="1" applyBorder="1" applyAlignment="1"/>
    <xf numFmtId="0" fontId="0" fillId="0" borderId="0" xfId="8" applyNumberFormat="1" applyFont="1" applyFill="1" applyAlignment="1">
      <alignment vertical="top"/>
    </xf>
    <xf numFmtId="171" fontId="5" fillId="0" borderId="20" xfId="5" applyNumberFormat="1" applyFont="1" applyFill="1" applyBorder="1"/>
    <xf numFmtId="171" fontId="5" fillId="0" borderId="21" xfId="5" applyNumberFormat="1" applyFont="1" applyFill="1" applyBorder="1"/>
    <xf numFmtId="171" fontId="5" fillId="0" borderId="22" xfId="5" applyNumberFormat="1" applyFont="1" applyFill="1" applyBorder="1"/>
    <xf numFmtId="41" fontId="5" fillId="0" borderId="21" xfId="5" applyNumberFormat="1" applyFont="1" applyFill="1" applyBorder="1"/>
    <xf numFmtId="171" fontId="5" fillId="0" borderId="23" xfId="5" applyNumberFormat="1" applyFont="1" applyFill="1" applyBorder="1"/>
    <xf numFmtId="171" fontId="5" fillId="0" borderId="24" xfId="5" applyNumberFormat="1" applyFont="1" applyFill="1" applyBorder="1"/>
    <xf numFmtId="41" fontId="5" fillId="0" borderId="25" xfId="5" applyNumberFormat="1" applyFont="1" applyFill="1" applyBorder="1"/>
    <xf numFmtId="172" fontId="5" fillId="0" borderId="24" xfId="5" applyNumberFormat="1" applyFont="1" applyFill="1" applyBorder="1"/>
    <xf numFmtId="172" fontId="5" fillId="0" borderId="4" xfId="5" applyNumberFormat="1" applyFont="1" applyFill="1" applyBorder="1"/>
    <xf numFmtId="172" fontId="5" fillId="0" borderId="21" xfId="5" applyNumberFormat="1" applyFont="1" applyFill="1" applyBorder="1"/>
    <xf numFmtId="172" fontId="5" fillId="0" borderId="21" xfId="1" applyNumberFormat="1" applyFont="1" applyFill="1" applyBorder="1"/>
    <xf numFmtId="0" fontId="5" fillId="0" borderId="26" xfId="4" applyNumberFormat="1" applyFont="1" applyFill="1" applyBorder="1" applyAlignment="1">
      <alignment horizontal="center"/>
    </xf>
    <xf numFmtId="171" fontId="5" fillId="0" borderId="27" xfId="5" applyNumberFormat="1" applyFont="1" applyFill="1" applyBorder="1"/>
    <xf numFmtId="171" fontId="5" fillId="0" borderId="10" xfId="5" applyNumberFormat="1" applyFont="1" applyFill="1" applyBorder="1"/>
    <xf numFmtId="171" fontId="5" fillId="0" borderId="5" xfId="5" applyNumberFormat="1" applyFont="1" applyFill="1" applyBorder="1"/>
    <xf numFmtId="41" fontId="5" fillId="0" borderId="10" xfId="5" applyNumberFormat="1" applyFont="1" applyFill="1" applyBorder="1"/>
    <xf numFmtId="171" fontId="5" fillId="0" borderId="28" xfId="5" applyNumberFormat="1" applyFont="1" applyFill="1" applyBorder="1"/>
    <xf numFmtId="171" fontId="5" fillId="0" borderId="0" xfId="5" applyNumberFormat="1" applyFont="1" applyFill="1" applyBorder="1"/>
    <xf numFmtId="41" fontId="5" fillId="0" borderId="29" xfId="5" applyNumberFormat="1" applyFont="1" applyFill="1" applyBorder="1"/>
    <xf numFmtId="172" fontId="5" fillId="0" borderId="0" xfId="5" applyNumberFormat="1" applyFont="1" applyFill="1" applyBorder="1"/>
    <xf numFmtId="172" fontId="5" fillId="0" borderId="5" xfId="5" applyNumberFormat="1" applyFont="1" applyFill="1" applyBorder="1"/>
    <xf numFmtId="172" fontId="5" fillId="0" borderId="10" xfId="5" applyNumberFormat="1" applyFont="1" applyFill="1" applyBorder="1"/>
    <xf numFmtId="172" fontId="5" fillId="0" borderId="10" xfId="1" applyNumberFormat="1" applyFont="1" applyFill="1" applyBorder="1"/>
    <xf numFmtId="0" fontId="5" fillId="0" borderId="30" xfId="4" applyNumberFormat="1" applyFont="1" applyFill="1" applyBorder="1" applyAlignment="1">
      <alignment horizontal="center"/>
    </xf>
    <xf numFmtId="169" fontId="5" fillId="0" borderId="0" xfId="4" applyNumberFormat="1" applyFont="1" applyFill="1" applyBorder="1"/>
    <xf numFmtId="172" fontId="5" fillId="0" borderId="5" xfId="1" applyNumberFormat="1" applyFont="1" applyFill="1" applyBorder="1"/>
    <xf numFmtId="164" fontId="5" fillId="0" borderId="27" xfId="4" applyFont="1" applyBorder="1"/>
    <xf numFmtId="164" fontId="5" fillId="0" borderId="10" xfId="4" applyFont="1" applyBorder="1"/>
    <xf numFmtId="41" fontId="5" fillId="0" borderId="5" xfId="5" applyNumberFormat="1" applyFont="1" applyFill="1" applyBorder="1"/>
    <xf numFmtId="164" fontId="5" fillId="0" borderId="31" xfId="4" applyFont="1" applyFill="1" applyBorder="1"/>
    <xf numFmtId="164" fontId="5" fillId="0" borderId="7" xfId="4" applyFont="1" applyFill="1" applyBorder="1"/>
    <xf numFmtId="171" fontId="5" fillId="0" borderId="6" xfId="5" applyNumberFormat="1" applyFont="1" applyFill="1" applyBorder="1"/>
    <xf numFmtId="41" fontId="5" fillId="0" borderId="32" xfId="5" applyNumberFormat="1" applyFont="1" applyFill="1" applyBorder="1"/>
    <xf numFmtId="172" fontId="5" fillId="0" borderId="33" xfId="5" applyNumberFormat="1" applyFont="1" applyFill="1" applyBorder="1"/>
    <xf numFmtId="172" fontId="5" fillId="0" borderId="6" xfId="5" applyNumberFormat="1" applyFont="1" applyFill="1" applyBorder="1"/>
    <xf numFmtId="172" fontId="5" fillId="0" borderId="8" xfId="5" applyNumberFormat="1" applyFont="1" applyFill="1" applyBorder="1"/>
    <xf numFmtId="172" fontId="5" fillId="0" borderId="6" xfId="1" applyNumberFormat="1" applyFont="1" applyFill="1" applyBorder="1"/>
    <xf numFmtId="0" fontId="5" fillId="0" borderId="34" xfId="4" applyNumberFormat="1" applyFont="1" applyFill="1" applyBorder="1" applyAlignment="1">
      <alignment horizontal="center"/>
    </xf>
    <xf numFmtId="164" fontId="0" fillId="0" borderId="35" xfId="8" applyFont="1" applyBorder="1"/>
    <xf numFmtId="164" fontId="0" fillId="0" borderId="2" xfId="8" applyFont="1" applyBorder="1"/>
    <xf numFmtId="164" fontId="0" fillId="0" borderId="2" xfId="8" applyFont="1" applyFill="1" applyBorder="1"/>
    <xf numFmtId="164" fontId="0" fillId="0" borderId="36" xfId="8" applyFont="1" applyFill="1" applyBorder="1"/>
    <xf numFmtId="164" fontId="0" fillId="0" borderId="14" xfId="8" applyFont="1" applyFill="1" applyBorder="1"/>
    <xf numFmtId="164" fontId="0" fillId="0" borderId="37" xfId="8" applyFont="1" applyFill="1" applyBorder="1"/>
    <xf numFmtId="164" fontId="0" fillId="0" borderId="14" xfId="8" applyFont="1" applyBorder="1"/>
    <xf numFmtId="164" fontId="0" fillId="0" borderId="37" xfId="8" applyFont="1" applyBorder="1"/>
    <xf numFmtId="164" fontId="0" fillId="0" borderId="38" xfId="8" applyFont="1" applyBorder="1"/>
    <xf numFmtId="164" fontId="8" fillId="0" borderId="39" xfId="8" applyFont="1" applyBorder="1" applyAlignment="1">
      <alignment horizontal="center"/>
    </xf>
    <xf numFmtId="164" fontId="8" fillId="0" borderId="40" xfId="8" applyFont="1" applyBorder="1" applyAlignment="1">
      <alignment horizontal="center"/>
    </xf>
    <xf numFmtId="164" fontId="8" fillId="0" borderId="40" xfId="8" applyFont="1" applyFill="1" applyBorder="1" applyAlignment="1">
      <alignment horizontal="center"/>
    </xf>
    <xf numFmtId="164" fontId="8" fillId="0" borderId="41" xfId="8" applyFont="1" applyFill="1" applyBorder="1" applyAlignment="1">
      <alignment horizontal="center"/>
    </xf>
    <xf numFmtId="164" fontId="8" fillId="0" borderId="0" xfId="8" applyFont="1" applyFill="1" applyBorder="1" applyAlignment="1">
      <alignment horizontal="center"/>
    </xf>
    <xf numFmtId="164" fontId="8" fillId="0" borderId="29" xfId="8" applyFont="1" applyFill="1" applyBorder="1" applyAlignment="1">
      <alignment horizontal="center"/>
    </xf>
    <xf numFmtId="164" fontId="8" fillId="0" borderId="0" xfId="8" applyFont="1" applyBorder="1" applyAlignment="1">
      <alignment horizontal="center"/>
    </xf>
    <xf numFmtId="164" fontId="8" fillId="0" borderId="29" xfId="8" applyFont="1" applyBorder="1" applyAlignment="1">
      <alignment horizontal="center"/>
    </xf>
    <xf numFmtId="164" fontId="8" fillId="0" borderId="30" xfId="8" applyFont="1" applyBorder="1" applyAlignment="1">
      <alignment horizontal="center"/>
    </xf>
    <xf numFmtId="164" fontId="4" fillId="4" borderId="42" xfId="4" applyFont="1" applyFill="1" applyBorder="1" applyAlignment="1">
      <alignment horizontal="center" wrapText="1"/>
    </xf>
    <xf numFmtId="164" fontId="4" fillId="4" borderId="6" xfId="4" applyFont="1" applyFill="1" applyBorder="1" applyAlignment="1">
      <alignment horizontal="center" wrapText="1"/>
    </xf>
    <xf numFmtId="164" fontId="4" fillId="4" borderId="10" xfId="4" applyFont="1" applyFill="1" applyBorder="1" applyAlignment="1">
      <alignment horizontal="center" wrapText="1"/>
    </xf>
    <xf numFmtId="164" fontId="4" fillId="4" borderId="8" xfId="4" applyFont="1" applyFill="1" applyBorder="1" applyAlignment="1">
      <alignment horizontal="center" wrapText="1"/>
    </xf>
    <xf numFmtId="164" fontId="4" fillId="4" borderId="9" xfId="4" applyFont="1" applyFill="1" applyBorder="1" applyAlignment="1">
      <alignment horizontal="center" wrapText="1"/>
    </xf>
    <xf numFmtId="164" fontId="4" fillId="4" borderId="32" xfId="4" applyFont="1" applyFill="1" applyBorder="1" applyAlignment="1">
      <alignment horizontal="center" wrapText="1"/>
    </xf>
    <xf numFmtId="164" fontId="4" fillId="4" borderId="11" xfId="4" applyFont="1" applyFill="1" applyBorder="1" applyAlignment="1">
      <alignment horizontal="center" wrapText="1"/>
    </xf>
    <xf numFmtId="164" fontId="4" fillId="4" borderId="4" xfId="4" applyFont="1" applyFill="1" applyBorder="1" applyAlignment="1">
      <alignment horizontal="center" wrapText="1"/>
    </xf>
    <xf numFmtId="164" fontId="4" fillId="4" borderId="12" xfId="4" applyFont="1" applyFill="1" applyBorder="1" applyAlignment="1">
      <alignment horizontal="center" wrapText="1"/>
    </xf>
    <xf numFmtId="164" fontId="4" fillId="4" borderId="43" xfId="4" applyFont="1" applyFill="1" applyBorder="1" applyAlignment="1">
      <alignment horizontal="center" wrapText="1"/>
    </xf>
    <xf numFmtId="164" fontId="4" fillId="0" borderId="14" xfId="4" applyFont="1" applyFill="1" applyBorder="1" applyAlignment="1">
      <alignment horizontal="center" wrapText="1"/>
    </xf>
    <xf numFmtId="164" fontId="4" fillId="0" borderId="12" xfId="4" applyFont="1" applyFill="1" applyBorder="1" applyAlignment="1">
      <alignment horizontal="center" wrapText="1"/>
    </xf>
    <xf numFmtId="164" fontId="4" fillId="0" borderId="43" xfId="4" applyFont="1" applyFill="1" applyBorder="1" applyAlignment="1">
      <alignment horizontal="center" wrapText="1"/>
    </xf>
    <xf numFmtId="164" fontId="0" fillId="0" borderId="38" xfId="8" applyFont="1" applyFill="1" applyBorder="1" applyAlignment="1">
      <alignment horizontal="center" wrapText="1"/>
    </xf>
    <xf numFmtId="164" fontId="0" fillId="0" borderId="0" xfId="8" applyFont="1" applyAlignment="1">
      <alignment vertical="top" wrapText="1"/>
    </xf>
    <xf numFmtId="164" fontId="4" fillId="5" borderId="35" xfId="4" applyFont="1" applyFill="1" applyBorder="1" applyAlignment="1"/>
    <xf numFmtId="164" fontId="4" fillId="5" borderId="2" xfId="4" applyFont="1" applyFill="1" applyBorder="1" applyAlignment="1"/>
    <xf numFmtId="164" fontId="4" fillId="5" borderId="36" xfId="4" applyFont="1" applyFill="1" applyBorder="1" applyAlignment="1"/>
    <xf numFmtId="164" fontId="4" fillId="5" borderId="2" xfId="4" applyFont="1" applyFill="1" applyBorder="1" applyAlignment="1">
      <alignment vertical="top"/>
    </xf>
    <xf numFmtId="164" fontId="4" fillId="5" borderId="36" xfId="4" applyFont="1" applyFill="1" applyBorder="1" applyAlignment="1">
      <alignment vertical="top"/>
    </xf>
    <xf numFmtId="164" fontId="4" fillId="0" borderId="14" xfId="4" applyFont="1" applyFill="1" applyBorder="1" applyAlignment="1"/>
    <xf numFmtId="164" fontId="4" fillId="0" borderId="37" xfId="4" applyFont="1" applyFill="1" applyBorder="1" applyAlignment="1"/>
    <xf numFmtId="164" fontId="4" fillId="0" borderId="30" xfId="4" applyFont="1" applyFill="1" applyBorder="1" applyAlignment="1">
      <alignment horizontal="center"/>
    </xf>
    <xf numFmtId="164" fontId="4" fillId="5" borderId="45" xfId="4" applyFont="1" applyFill="1" applyBorder="1" applyAlignment="1">
      <alignment vertical="top"/>
    </xf>
    <xf numFmtId="164" fontId="4" fillId="5" borderId="46" xfId="4" applyFont="1" applyFill="1" applyBorder="1" applyAlignment="1">
      <alignment vertical="top"/>
    </xf>
    <xf numFmtId="164" fontId="4" fillId="0" borderId="40" xfId="4" applyFont="1" applyFill="1" applyBorder="1" applyAlignment="1"/>
    <xf numFmtId="164" fontId="4" fillId="0" borderId="41" xfId="4" applyFont="1" applyFill="1" applyBorder="1" applyAlignment="1"/>
    <xf numFmtId="164" fontId="4" fillId="0" borderId="47" xfId="4" applyFont="1" applyFill="1" applyBorder="1" applyAlignment="1">
      <alignment horizontal="center"/>
    </xf>
    <xf numFmtId="164" fontId="0" fillId="0" borderId="0" xfId="8" applyFont="1" applyAlignment="1">
      <alignment horizontal="center"/>
    </xf>
    <xf numFmtId="169" fontId="0" fillId="0" borderId="0" xfId="8" applyNumberFormat="1" applyFont="1" applyAlignment="1">
      <alignment horizontal="center"/>
    </xf>
    <xf numFmtId="164" fontId="2" fillId="0" borderId="0" xfId="8" applyFont="1" applyAlignment="1">
      <alignment horizontal="center"/>
    </xf>
    <xf numFmtId="169" fontId="2" fillId="0" borderId="0" xfId="8" applyNumberFormat="1" applyFont="1" applyAlignment="1">
      <alignment horizontal="center"/>
    </xf>
    <xf numFmtId="164" fontId="2" fillId="0" borderId="0" xfId="8" applyFont="1" applyAlignment="1">
      <alignment horizontal="left" vertical="top"/>
    </xf>
    <xf numFmtId="164" fontId="2" fillId="6" borderId="0" xfId="8" applyFont="1" applyFill="1"/>
    <xf numFmtId="0" fontId="4" fillId="0" borderId="1" xfId="3" applyFont="1" applyFill="1" applyBorder="1" applyAlignment="1">
      <alignment horizontal="center"/>
    </xf>
    <xf numFmtId="0" fontId="4" fillId="0" borderId="2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/>
    </xf>
    <xf numFmtId="43" fontId="5" fillId="0" borderId="1" xfId="5" applyFont="1" applyFill="1" applyBorder="1" applyAlignment="1">
      <alignment horizontal="left"/>
    </xf>
    <xf numFmtId="43" fontId="5" fillId="0" borderId="3" xfId="5" applyFont="1" applyFill="1" applyBorder="1" applyAlignment="1">
      <alignment horizontal="left"/>
    </xf>
    <xf numFmtId="164" fontId="5" fillId="0" borderId="1" xfId="4" applyFont="1" applyFill="1" applyBorder="1" applyAlignment="1">
      <alignment horizontal="left"/>
    </xf>
    <xf numFmtId="164" fontId="5" fillId="0" borderId="3" xfId="4" applyFont="1" applyFill="1" applyBorder="1" applyAlignment="1">
      <alignment horizontal="left"/>
    </xf>
    <xf numFmtId="164" fontId="2" fillId="0" borderId="0" xfId="8" applyFont="1" applyAlignment="1">
      <alignment horizontal="left" vertical="top" wrapText="1"/>
    </xf>
    <xf numFmtId="164" fontId="2" fillId="0" borderId="9" xfId="8" applyFont="1" applyBorder="1" applyAlignment="1">
      <alignment horizontal="left" vertical="top" wrapText="1"/>
    </xf>
    <xf numFmtId="164" fontId="2" fillId="0" borderId="0" xfId="8" applyFont="1" applyAlignment="1">
      <alignment horizontal="center" wrapText="1"/>
    </xf>
    <xf numFmtId="164" fontId="2" fillId="0" borderId="9" xfId="8" applyFont="1" applyBorder="1" applyAlignment="1">
      <alignment horizontal="center" wrapText="1"/>
    </xf>
    <xf numFmtId="164" fontId="4" fillId="5" borderId="46" xfId="4" applyFont="1" applyFill="1" applyBorder="1" applyAlignment="1">
      <alignment horizontal="center" vertical="top"/>
    </xf>
    <xf numFmtId="164" fontId="4" fillId="5" borderId="45" xfId="4" applyFont="1" applyFill="1" applyBorder="1" applyAlignment="1">
      <alignment horizontal="center" vertical="top"/>
    </xf>
    <xf numFmtId="164" fontId="4" fillId="5" borderId="44" xfId="4" applyFont="1" applyFill="1" applyBorder="1" applyAlignment="1">
      <alignment horizontal="center" vertical="top"/>
    </xf>
  </cellXfs>
  <cellStyles count="9">
    <cellStyle name="Comma" xfId="1" builtinId="3"/>
    <cellStyle name="Comma 2" xfId="5"/>
    <cellStyle name="Normal" xfId="0" builtinId="0"/>
    <cellStyle name="Normal 2" xfId="8"/>
    <cellStyle name="Normal_Thermal Attributes" xfId="3"/>
    <cellStyle name="Normal_xAC_Demand (Avoided Cost)" xfId="4"/>
    <cellStyle name="Percent" xfId="2" builtinId="5"/>
    <cellStyle name="Percent 2" xfId="6"/>
    <cellStyle name="Percent 3 2 2 2" xfId="7"/>
  </cellStyles>
  <dxfs count="684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Data\002.6%20-%20UT%20Sch%2038%20-%20PDDRR%20-%20CONF%20_2020%2002%2020%20(439.08%20MW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2020%20QF%20Pricing%20Request%20Study%20List%202020%2002%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64%20-%20IRP19%20Update%20-%20ST%20-%202019%20Oct\Data\Solar%20Correlation%20(Act%202018)%20_2019%2009%2005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Data\002.6%20-%20UT%20Sch%2038%20-%20Demand%20CONF%202020%2002%2020%20(439.08%20MW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Queue"/>
      <sheetName val="Profile"/>
      <sheetName val="Signed QFs"/>
      <sheetName val="Displacement"/>
      <sheetName val="Displacement Source Base"/>
      <sheetName val="Displacement Source AC"/>
      <sheetName val="Displace 2024 Base "/>
      <sheetName val="Displace 2024 AC"/>
      <sheetName val="Displace 2037 Base"/>
      <sheetName val="Displace 2037 AC"/>
      <sheetName val="IRP Wind"/>
      <sheetName val="IRP Solar"/>
      <sheetName val="ProfileWind1"/>
      <sheetName val="ProfileWind2"/>
    </sheetNames>
    <sheetDataSet>
      <sheetData sheetId="0"/>
      <sheetData sheetId="1">
        <row r="81">
          <cell r="D81">
            <v>339.08</v>
          </cell>
        </row>
        <row r="84">
          <cell r="D84">
            <v>439.08</v>
          </cell>
        </row>
        <row r="115">
          <cell r="F115">
            <v>0.35161226356897352</v>
          </cell>
        </row>
        <row r="116">
          <cell r="F116">
            <v>0.30222943999568985</v>
          </cell>
        </row>
        <row r="117">
          <cell r="F117">
            <v>0.3269329984960806</v>
          </cell>
        </row>
        <row r="118">
          <cell r="F118">
            <v>0.31403713524649896</v>
          </cell>
        </row>
        <row r="120">
          <cell r="F120">
            <v>0.38371436341206699</v>
          </cell>
        </row>
        <row r="123">
          <cell r="F123">
            <v>0.76028737403417868</v>
          </cell>
        </row>
        <row r="133">
          <cell r="F133">
            <v>0.14868481858780172</v>
          </cell>
        </row>
        <row r="138">
          <cell r="F138">
            <v>0.19110185946338937</v>
          </cell>
        </row>
        <row r="140">
          <cell r="F140">
            <v>0.17942392948633207</v>
          </cell>
        </row>
        <row r="142">
          <cell r="F142">
            <v>0.1271079447656262</v>
          </cell>
        </row>
        <row r="145">
          <cell r="F145">
            <v>0.93926353790613726</v>
          </cell>
        </row>
      </sheetData>
      <sheetData sheetId="2"/>
      <sheetData sheetId="3">
        <row r="14">
          <cell r="M1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Status"/>
      <sheetName val="Degradation"/>
      <sheetName val="Location"/>
      <sheetName val="WeeklyReport"/>
      <sheetName val="MAx COD date UT sch 38"/>
      <sheetName val="2020 QF Pricing Request Study L"/>
    </sheetNames>
    <definedNames>
      <definedName name="Active_CF" refersTo="='QF_Names'!$E$4:$E$57"/>
      <definedName name="Active_Deg_Method" refersTo="='QF_Names'!$N$4:$N$57"/>
      <definedName name="Active_Deg_Rate" refersTo="='QF_Names'!$M$4:$M$57"/>
      <definedName name="Active_Delivery_Point" refersTo="='QF_Names'!$C$4:$C$57"/>
      <definedName name="Active_MW" refersTo="='QF_Names'!$D$4:$D$57"/>
      <definedName name="Active_Name_Conf" refersTo="='QF_Names'!$A$4:$A$57"/>
      <definedName name="Active_Online" refersTo="='QF_Names'!$F$4:$F$57"/>
      <definedName name="Active_QF_Name" refersTo="='QF_Names'!$B$4:$B$57"/>
      <definedName name="Active_QF_Queue_Date" refersTo="='QF_Names'!$L$4:$L$57"/>
      <definedName name="Active_Status" refersTo="='QF_Names'!$K$4:$K$57"/>
    </definedNames>
    <sheetDataSet>
      <sheetData sheetId="0"/>
      <sheetData sheetId="1">
        <row r="4">
          <cell r="A4" t="str">
            <v>Grass Butte Solar</v>
          </cell>
          <cell r="B4" t="str">
            <v>QF - 249 - OR - Solar</v>
          </cell>
          <cell r="C4" t="str">
            <v>Central Oregon</v>
          </cell>
          <cell r="D4">
            <v>40</v>
          </cell>
          <cell r="E4">
            <v>0.29103767123287672</v>
          </cell>
          <cell r="F4">
            <v>43830</v>
          </cell>
          <cell r="K4" t="str">
            <v>Active</v>
          </cell>
          <cell r="L4">
            <v>42452.393750000003</v>
          </cell>
          <cell r="M4">
            <v>5.0000000000000001E-3</v>
          </cell>
          <cell r="N4" t="str">
            <v>First Year</v>
          </cell>
        </row>
        <row r="5">
          <cell r="A5" t="str">
            <v>Sparrow Solar</v>
          </cell>
          <cell r="B5" t="str">
            <v>QF - 279 - OR - Solar</v>
          </cell>
          <cell r="C5" t="str">
            <v>West Main</v>
          </cell>
          <cell r="D5">
            <v>40</v>
          </cell>
          <cell r="E5">
            <v>0.30979452054794521</v>
          </cell>
          <cell r="F5">
            <v>43830</v>
          </cell>
          <cell r="K5" t="str">
            <v>Active</v>
          </cell>
          <cell r="L5">
            <v>42580.675000000003</v>
          </cell>
          <cell r="M5">
            <v>5.0000000000000001E-3</v>
          </cell>
          <cell r="N5" t="str">
            <v>Prior Year</v>
          </cell>
        </row>
        <row r="6">
          <cell r="A6" t="str">
            <v>Ochoco Solar</v>
          </cell>
          <cell r="B6" t="str">
            <v>QF - 280 - OR - Solar</v>
          </cell>
          <cell r="C6" t="str">
            <v>Central Oregon</v>
          </cell>
          <cell r="D6">
            <v>20</v>
          </cell>
          <cell r="E6">
            <v>0.2791238584474886</v>
          </cell>
          <cell r="F6">
            <v>43466</v>
          </cell>
          <cell r="K6" t="str">
            <v>Active</v>
          </cell>
          <cell r="L6">
            <v>42580.675000000003</v>
          </cell>
          <cell r="M6">
            <v>5.0000000000000001E-3</v>
          </cell>
          <cell r="N6" t="str">
            <v>Prior Year</v>
          </cell>
        </row>
        <row r="7">
          <cell r="A7" t="str">
            <v>Hornet PV1 Solar</v>
          </cell>
          <cell r="B7" t="str">
            <v>QF - 300 - OR - Solar</v>
          </cell>
          <cell r="C7" t="str">
            <v>West Main</v>
          </cell>
          <cell r="D7">
            <v>15</v>
          </cell>
          <cell r="E7">
            <v>0.29340182648401825</v>
          </cell>
          <cell r="F7">
            <v>43435</v>
          </cell>
          <cell r="K7" t="str">
            <v>Active</v>
          </cell>
          <cell r="L7">
            <v>42649.5</v>
          </cell>
          <cell r="M7">
            <v>5.0000000000000001E-3</v>
          </cell>
          <cell r="N7" t="str">
            <v>Prior Year</v>
          </cell>
        </row>
        <row r="8">
          <cell r="A8" t="str">
            <v>Roseburg Dillard QF</v>
          </cell>
          <cell r="B8" t="str">
            <v>QF - 451 - OR - Gas</v>
          </cell>
          <cell r="C8" t="str">
            <v>West Main</v>
          </cell>
          <cell r="D8">
            <v>2.44</v>
          </cell>
          <cell r="E8">
            <v>1.0011976944382066</v>
          </cell>
          <cell r="F8">
            <v>43466</v>
          </cell>
          <cell r="K8" t="str">
            <v>Active</v>
          </cell>
          <cell r="L8">
            <v>43404</v>
          </cell>
          <cell r="M8">
            <v>5.0000000000000001E-3</v>
          </cell>
          <cell r="N8" t="str">
            <v>Prior Year</v>
          </cell>
        </row>
        <row r="9">
          <cell r="A9" t="str">
            <v>Chevron Wind</v>
          </cell>
          <cell r="B9" t="str">
            <v>QF - 537 - WY - Wind</v>
          </cell>
          <cell r="C9" t="str">
            <v>Wyoming East</v>
          </cell>
          <cell r="D9">
            <v>16.5</v>
          </cell>
          <cell r="E9">
            <v>0.29492873944928738</v>
          </cell>
          <cell r="F9">
            <v>43709</v>
          </cell>
          <cell r="K9" t="str">
            <v>Active</v>
          </cell>
          <cell r="L9">
            <v>43265</v>
          </cell>
          <cell r="M9">
            <v>0</v>
          </cell>
          <cell r="N9">
            <v>0</v>
          </cell>
        </row>
        <row r="11">
          <cell r="A11" t="str">
            <v>Tata Chemicals</v>
          </cell>
          <cell r="B11" t="str">
            <v>QF - 514 - WY - Gas</v>
          </cell>
          <cell r="C11" t="str">
            <v>Trona</v>
          </cell>
          <cell r="D11">
            <v>30</v>
          </cell>
          <cell r="E11">
            <v>0.85</v>
          </cell>
          <cell r="F11">
            <v>43831</v>
          </cell>
          <cell r="K11" t="str">
            <v>Active</v>
          </cell>
          <cell r="L11">
            <v>43475.647916666669</v>
          </cell>
          <cell r="M11">
            <v>0</v>
          </cell>
          <cell r="N11" t="str">
            <v>Prior Year</v>
          </cell>
        </row>
        <row r="12">
          <cell r="A12" t="str">
            <v>Apex Solar I</v>
          </cell>
          <cell r="B12" t="str">
            <v>QF - 541 - WY - Solar</v>
          </cell>
          <cell r="C12" t="str">
            <v>Wyoming North</v>
          </cell>
          <cell r="D12">
            <v>80</v>
          </cell>
          <cell r="E12">
            <v>0.27185590753424654</v>
          </cell>
          <cell r="F12">
            <v>44713</v>
          </cell>
          <cell r="K12" t="str">
            <v>Active</v>
          </cell>
          <cell r="L12">
            <v>43541</v>
          </cell>
          <cell r="M12">
            <v>5.0000000000000001E-3</v>
          </cell>
          <cell r="N12" t="str">
            <v>Prior Year</v>
          </cell>
        </row>
        <row r="13">
          <cell r="A13" t="str">
            <v>Apex Solar II</v>
          </cell>
          <cell r="B13" t="str">
            <v>QF - 542 - WY - Solar</v>
          </cell>
          <cell r="C13" t="str">
            <v>Wyoming North</v>
          </cell>
          <cell r="D13">
            <v>80</v>
          </cell>
          <cell r="E13">
            <v>0.27185590753424654</v>
          </cell>
          <cell r="F13">
            <v>44713</v>
          </cell>
          <cell r="K13" t="str">
            <v>Active</v>
          </cell>
          <cell r="L13">
            <v>43541</v>
          </cell>
          <cell r="M13">
            <v>5.0000000000000001E-3</v>
          </cell>
          <cell r="N13" t="str">
            <v>Prior Year</v>
          </cell>
        </row>
        <row r="14">
          <cell r="A14" t="str">
            <v>Kennecott Smelter Non Firm</v>
          </cell>
          <cell r="B14" t="str">
            <v>QF - 433 - UT - Gas</v>
          </cell>
          <cell r="C14" t="str">
            <v>Utah North</v>
          </cell>
          <cell r="D14">
            <v>31.8</v>
          </cell>
          <cell r="E14">
            <v>0.58176100628930816</v>
          </cell>
          <cell r="F14">
            <v>43831</v>
          </cell>
          <cell r="K14" t="str">
            <v>Active</v>
          </cell>
          <cell r="L14">
            <v>43566.669444444444</v>
          </cell>
          <cell r="M14">
            <v>0</v>
          </cell>
          <cell r="N14">
            <v>0</v>
          </cell>
        </row>
        <row r="15">
          <cell r="A15" t="str">
            <v>Kennecott Refinery Non Firm</v>
          </cell>
          <cell r="B15" t="str">
            <v>QF - 434 - UT - Gas</v>
          </cell>
          <cell r="C15" t="str">
            <v>Utah North</v>
          </cell>
          <cell r="D15">
            <v>6.2</v>
          </cell>
          <cell r="E15">
            <v>0.85</v>
          </cell>
          <cell r="F15">
            <v>43831</v>
          </cell>
          <cell r="K15" t="str">
            <v>Active</v>
          </cell>
          <cell r="L15">
            <v>43566.669444444444</v>
          </cell>
          <cell r="M15">
            <v>0</v>
          </cell>
          <cell r="N15">
            <v>0</v>
          </cell>
        </row>
        <row r="16">
          <cell r="A16" t="str">
            <v>Tesoro Non Firm</v>
          </cell>
          <cell r="B16" t="str">
            <v>QF - 435 - UT - Gas</v>
          </cell>
          <cell r="C16" t="str">
            <v>Utah North</v>
          </cell>
          <cell r="D16">
            <v>25</v>
          </cell>
          <cell r="E16">
            <v>0.85</v>
          </cell>
          <cell r="F16">
            <v>43831</v>
          </cell>
          <cell r="K16" t="str">
            <v>Active</v>
          </cell>
          <cell r="L16">
            <v>43566.669444444444</v>
          </cell>
          <cell r="M16">
            <v>0</v>
          </cell>
          <cell r="N16">
            <v>0</v>
          </cell>
        </row>
        <row r="17">
          <cell r="A17" t="str">
            <v>Hayden Mountain PV3-D</v>
          </cell>
          <cell r="B17" t="str">
            <v>QF - 521 - OR - Solar</v>
          </cell>
          <cell r="C17" t="str">
            <v>West Main</v>
          </cell>
          <cell r="D17">
            <v>80</v>
          </cell>
          <cell r="E17">
            <v>0.26706050228310502</v>
          </cell>
          <cell r="F17">
            <v>44896</v>
          </cell>
          <cell r="K17" t="str">
            <v>Active</v>
          </cell>
          <cell r="L17">
            <v>43587.424305555556</v>
          </cell>
          <cell r="M17">
            <v>5.0000000000000001E-3</v>
          </cell>
          <cell r="N17" t="str">
            <v>Prior Year</v>
          </cell>
        </row>
        <row r="18">
          <cell r="A18" t="str">
            <v>Hayden Mountain PV3-E</v>
          </cell>
          <cell r="B18" t="str">
            <v>QF - 522 - OR - Solar</v>
          </cell>
          <cell r="C18" t="str">
            <v>West Main</v>
          </cell>
          <cell r="D18">
            <v>80</v>
          </cell>
          <cell r="E18">
            <v>0.26706050228310502</v>
          </cell>
          <cell r="F18">
            <v>44896</v>
          </cell>
          <cell r="K18" t="str">
            <v>Active</v>
          </cell>
          <cell r="L18">
            <v>43587.424305555556</v>
          </cell>
          <cell r="M18">
            <v>5.0000000000000001E-3</v>
          </cell>
          <cell r="N18" t="str">
            <v>Prior Year</v>
          </cell>
        </row>
        <row r="19">
          <cell r="A19" t="str">
            <v>Harney Solar 4</v>
          </cell>
          <cell r="B19" t="str">
            <v>QF - 523 - OR - Solar</v>
          </cell>
          <cell r="C19" t="str">
            <v>Central Oregon</v>
          </cell>
          <cell r="D19">
            <v>80</v>
          </cell>
          <cell r="E19">
            <v>0.26680793378995438</v>
          </cell>
          <cell r="F19">
            <v>44896</v>
          </cell>
          <cell r="K19" t="str">
            <v>Active</v>
          </cell>
          <cell r="L19">
            <v>43587.424305555556</v>
          </cell>
          <cell r="M19">
            <v>5.0000000000000001E-3</v>
          </cell>
          <cell r="N19" t="str">
            <v>Prior Year</v>
          </cell>
        </row>
        <row r="20">
          <cell r="A20" t="str">
            <v>Harney Solar 5</v>
          </cell>
          <cell r="B20" t="str">
            <v>QF - 524 - OR - Solar</v>
          </cell>
          <cell r="C20" t="str">
            <v>Central Oregon</v>
          </cell>
          <cell r="D20">
            <v>80</v>
          </cell>
          <cell r="E20">
            <v>0.26680793378995438</v>
          </cell>
          <cell r="F20">
            <v>44896</v>
          </cell>
          <cell r="K20" t="str">
            <v>Active</v>
          </cell>
          <cell r="L20">
            <v>43587.424305555556</v>
          </cell>
          <cell r="M20">
            <v>5.0000000000000001E-3</v>
          </cell>
          <cell r="N20" t="str">
            <v>Prior Year</v>
          </cell>
        </row>
        <row r="21">
          <cell r="A21" t="str">
            <v>Exxon Mobil</v>
          </cell>
          <cell r="B21" t="str">
            <v>QF - 525 - WY - Gas</v>
          </cell>
          <cell r="C21" t="str">
            <v>Trona</v>
          </cell>
          <cell r="D21">
            <v>98</v>
          </cell>
          <cell r="E21">
            <v>0.75</v>
          </cell>
          <cell r="F21">
            <v>43831</v>
          </cell>
          <cell r="K21" t="str">
            <v>Active</v>
          </cell>
          <cell r="L21">
            <v>43588</v>
          </cell>
          <cell r="M21">
            <v>0</v>
          </cell>
          <cell r="N21">
            <v>0</v>
          </cell>
        </row>
        <row r="22">
          <cell r="A22" t="str">
            <v>Whiskey Creek Solar</v>
          </cell>
          <cell r="B22" t="str">
            <v>QF - 528 - UT - Solar</v>
          </cell>
          <cell r="C22" t="str">
            <v>Utah North</v>
          </cell>
          <cell r="D22">
            <v>78</v>
          </cell>
          <cell r="E22">
            <v>0.29861257463997187</v>
          </cell>
          <cell r="F22">
            <v>44805</v>
          </cell>
          <cell r="K22" t="str">
            <v>Active</v>
          </cell>
          <cell r="L22">
            <v>43614</v>
          </cell>
          <cell r="M22">
            <v>5.0000000000000001E-3</v>
          </cell>
          <cell r="N22" t="str">
            <v>Prior Year</v>
          </cell>
        </row>
        <row r="23">
          <cell r="A23" t="str">
            <v>RFP_Elektron Solar</v>
          </cell>
          <cell r="B23" t="str">
            <v>QF - 529 - UT - Solar</v>
          </cell>
          <cell r="C23" t="str">
            <v>Utah North</v>
          </cell>
          <cell r="D23">
            <v>80</v>
          </cell>
          <cell r="E23">
            <v>0.29438070776255709</v>
          </cell>
          <cell r="F23">
            <v>44896</v>
          </cell>
          <cell r="K23" t="str">
            <v>Active</v>
          </cell>
          <cell r="L23">
            <v>43616</v>
          </cell>
          <cell r="M23">
            <v>-2.5082153513561328E-3</v>
          </cell>
          <cell r="N23" t="str">
            <v>Prior Year</v>
          </cell>
        </row>
        <row r="24">
          <cell r="A24" t="str">
            <v>RFP_Graphite Solar</v>
          </cell>
          <cell r="B24" t="str">
            <v>QF - 530 - UT - Solar</v>
          </cell>
          <cell r="C24" t="str">
            <v>Utah North</v>
          </cell>
          <cell r="D24">
            <v>80</v>
          </cell>
          <cell r="E24">
            <v>0.2948416095890411</v>
          </cell>
          <cell r="F24">
            <v>44896</v>
          </cell>
          <cell r="K24" t="str">
            <v>Active</v>
          </cell>
          <cell r="L24">
            <v>43616</v>
          </cell>
          <cell r="M24">
            <v>5.7874799031351438E-3</v>
          </cell>
          <cell r="N24" t="str">
            <v>Prior Year</v>
          </cell>
        </row>
        <row r="25">
          <cell r="A25" t="str">
            <v>RFP_Castle Solar</v>
          </cell>
          <cell r="B25" t="str">
            <v>QF - 531 - UT - Solar</v>
          </cell>
          <cell r="C25" t="str">
            <v>Utah North</v>
          </cell>
          <cell r="D25">
            <v>40</v>
          </cell>
          <cell r="E25">
            <v>0.3172602739726027</v>
          </cell>
          <cell r="F25">
            <v>44896</v>
          </cell>
          <cell r="K25" t="str">
            <v>Active</v>
          </cell>
          <cell r="L25">
            <v>43616</v>
          </cell>
          <cell r="M25">
            <v>2.6964803481722257E-3</v>
          </cell>
          <cell r="N25" t="str">
            <v>Prior Year</v>
          </cell>
        </row>
        <row r="26">
          <cell r="A26" t="str">
            <v>RFP_RC Solar</v>
          </cell>
          <cell r="B26" t="str">
            <v>QF - 532 - UT - Solar</v>
          </cell>
          <cell r="C26" t="str">
            <v>Utah North</v>
          </cell>
          <cell r="D26">
            <v>80</v>
          </cell>
          <cell r="E26">
            <v>0.31351598173515982</v>
          </cell>
          <cell r="F26">
            <v>44896</v>
          </cell>
          <cell r="K26" t="str">
            <v>Active</v>
          </cell>
          <cell r="L26">
            <v>43616</v>
          </cell>
          <cell r="M26">
            <v>2.899999999999995E-3</v>
          </cell>
          <cell r="N26" t="str">
            <v>Prior Year</v>
          </cell>
        </row>
        <row r="27">
          <cell r="A27" t="str">
            <v>RFP_Ophir Canyon Solar</v>
          </cell>
          <cell r="B27" t="str">
            <v>QF - 533 - UT - Solar</v>
          </cell>
          <cell r="C27" t="str">
            <v>Utah North</v>
          </cell>
          <cell r="D27">
            <v>45</v>
          </cell>
          <cell r="E27">
            <v>0.28518264840182644</v>
          </cell>
          <cell r="F27">
            <v>44896</v>
          </cell>
          <cell r="K27" t="str">
            <v>Active</v>
          </cell>
          <cell r="L27">
            <v>43616</v>
          </cell>
          <cell r="M27">
            <v>5.0000000000000096E-3</v>
          </cell>
          <cell r="N27" t="str">
            <v>Prior Year</v>
          </cell>
        </row>
        <row r="28">
          <cell r="A28" t="str">
            <v>RFP_Freemont</v>
          </cell>
          <cell r="B28" t="str">
            <v>QF - 534 - UT - Solar</v>
          </cell>
          <cell r="C28" t="str">
            <v>Utah South</v>
          </cell>
          <cell r="D28">
            <v>74</v>
          </cell>
          <cell r="E28">
            <v>0.31624089843267927</v>
          </cell>
          <cell r="F28">
            <v>44896</v>
          </cell>
          <cell r="K28" t="str">
            <v>Active</v>
          </cell>
          <cell r="L28">
            <v>43616</v>
          </cell>
          <cell r="M28">
            <v>7.4999999999999997E-3</v>
          </cell>
          <cell r="N28" t="str">
            <v>Prior Year</v>
          </cell>
        </row>
        <row r="29">
          <cell r="A29" t="str">
            <v>RFP_Zion Solar</v>
          </cell>
          <cell r="B29" t="str">
            <v>QF - 535 - UT - Solar</v>
          </cell>
          <cell r="C29" t="str">
            <v>Utah South</v>
          </cell>
          <cell r="D29">
            <v>80</v>
          </cell>
          <cell r="E29">
            <v>0.32285245433789955</v>
          </cell>
          <cell r="F29">
            <v>44896</v>
          </cell>
          <cell r="K29" t="str">
            <v>Active</v>
          </cell>
          <cell r="L29">
            <v>43616</v>
          </cell>
          <cell r="M29">
            <v>5.0000000000000001E-3</v>
          </cell>
          <cell r="N29" t="str">
            <v>Prior Year</v>
          </cell>
        </row>
        <row r="30">
          <cell r="A30" t="str">
            <v>RFP_Little Mountain</v>
          </cell>
          <cell r="B30" t="str">
            <v>QF - 536 - UT - Solar</v>
          </cell>
          <cell r="C30" t="str">
            <v>Utah North</v>
          </cell>
          <cell r="D30">
            <v>36</v>
          </cell>
          <cell r="E30">
            <v>0.28483805809233892</v>
          </cell>
          <cell r="F30">
            <v>44896</v>
          </cell>
          <cell r="K30" t="str">
            <v>Active</v>
          </cell>
          <cell r="L30">
            <v>43616</v>
          </cell>
          <cell r="M30">
            <v>7.0000000000000001E-3</v>
          </cell>
          <cell r="N30" t="str">
            <v>Prior Year</v>
          </cell>
        </row>
        <row r="31">
          <cell r="A31" t="str">
            <v>Palomino Solar I</v>
          </cell>
          <cell r="B31" t="str">
            <v>QF - 519 - WY - Solar</v>
          </cell>
          <cell r="C31" t="str">
            <v>Wyoming North</v>
          </cell>
          <cell r="D31">
            <v>80</v>
          </cell>
          <cell r="E31">
            <v>0.28630850456621004</v>
          </cell>
          <cell r="F31">
            <v>44805</v>
          </cell>
          <cell r="K31" t="str">
            <v>Active</v>
          </cell>
          <cell r="L31">
            <v>43636</v>
          </cell>
          <cell r="M31">
            <v>5.0000000000000001E-3</v>
          </cell>
          <cell r="N31" t="str">
            <v>Prior Year</v>
          </cell>
        </row>
        <row r="32">
          <cell r="A32" t="str">
            <v>Palomino Solar II</v>
          </cell>
          <cell r="B32" t="str">
            <v>QF - 520 - WY - Solar</v>
          </cell>
          <cell r="C32" t="str">
            <v>Wyoming North</v>
          </cell>
          <cell r="D32">
            <v>80</v>
          </cell>
          <cell r="E32">
            <v>0.28630850456621004</v>
          </cell>
          <cell r="F32">
            <v>44805</v>
          </cell>
          <cell r="K32" t="str">
            <v>Active</v>
          </cell>
          <cell r="L32">
            <v>43636</v>
          </cell>
          <cell r="M32">
            <v>5.0000000000000001E-3</v>
          </cell>
          <cell r="N32" t="str">
            <v>Prior Year</v>
          </cell>
        </row>
        <row r="33">
          <cell r="A33" t="str">
            <v>Get Along Solar IV_A</v>
          </cell>
          <cell r="B33" t="str">
            <v>QF - 538 - OR - Solar</v>
          </cell>
          <cell r="C33" t="str">
            <v>Central Oregon</v>
          </cell>
          <cell r="D33">
            <v>80</v>
          </cell>
          <cell r="E33">
            <v>0.33398665019767521</v>
          </cell>
          <cell r="F33">
            <v>45200</v>
          </cell>
          <cell r="K33" t="str">
            <v>Active</v>
          </cell>
          <cell r="L33">
            <v>43641</v>
          </cell>
          <cell r="M33">
            <v>5.0000000000000001E-3</v>
          </cell>
          <cell r="N33" t="str">
            <v>Prior Year</v>
          </cell>
        </row>
        <row r="34">
          <cell r="A34" t="str">
            <v>White Mesa Solar</v>
          </cell>
          <cell r="B34" t="str">
            <v>QF - 540 - UT - Solar</v>
          </cell>
          <cell r="C34" t="str">
            <v>Utah South</v>
          </cell>
          <cell r="D34">
            <v>35</v>
          </cell>
          <cell r="E34">
            <v>0.34533496412263537</v>
          </cell>
          <cell r="F34">
            <v>44835</v>
          </cell>
          <cell r="K34" t="str">
            <v>Active</v>
          </cell>
          <cell r="L34">
            <v>43676</v>
          </cell>
          <cell r="M34">
            <v>5.0000000000000001E-3</v>
          </cell>
          <cell r="N34" t="str">
            <v>Prior Year</v>
          </cell>
        </row>
        <row r="35">
          <cell r="A35" t="str">
            <v>Skysol Solar</v>
          </cell>
          <cell r="B35" t="str">
            <v>QF - 254 - OR - Solar</v>
          </cell>
          <cell r="C35" t="str">
            <v>West Main</v>
          </cell>
          <cell r="D35">
            <v>55</v>
          </cell>
          <cell r="E35">
            <v>0.29366975304881243</v>
          </cell>
          <cell r="F35">
            <v>44197</v>
          </cell>
          <cell r="K35" t="str">
            <v>Active</v>
          </cell>
          <cell r="L35">
            <v>43767</v>
          </cell>
          <cell r="M35">
            <v>5.0000000000000001E-3</v>
          </cell>
          <cell r="N35" t="str">
            <v>Prior Year</v>
          </cell>
        </row>
        <row r="36">
          <cell r="A36" t="str">
            <v>Broadview Solar 1</v>
          </cell>
          <cell r="B36" t="str">
            <v>QF - 505 - WY - Solar</v>
          </cell>
          <cell r="C36" t="str">
            <v>Wyoming North</v>
          </cell>
          <cell r="D36">
            <v>80</v>
          </cell>
          <cell r="E36">
            <v>0.38592465753424654</v>
          </cell>
          <cell r="F36">
            <v>44927</v>
          </cell>
          <cell r="K36" t="str">
            <v>Active</v>
          </cell>
          <cell r="L36">
            <v>43777</v>
          </cell>
          <cell r="M36">
            <v>0</v>
          </cell>
          <cell r="N36" t="str">
            <v>Prior Year</v>
          </cell>
        </row>
        <row r="37">
          <cell r="A37" t="str">
            <v>Lincoln Solar</v>
          </cell>
          <cell r="B37" t="str">
            <v>QF - 442 - WY - Solar</v>
          </cell>
          <cell r="C37" t="str">
            <v>Utah North</v>
          </cell>
          <cell r="D37">
            <v>80</v>
          </cell>
          <cell r="E37">
            <v>0.26724315068493149</v>
          </cell>
          <cell r="F37">
            <v>44927</v>
          </cell>
          <cell r="K37" t="str">
            <v>Active</v>
          </cell>
          <cell r="L37">
            <v>43777</v>
          </cell>
          <cell r="M37">
            <v>5.0000000000000001E-3</v>
          </cell>
          <cell r="N37" t="str">
            <v>Prior Year</v>
          </cell>
        </row>
        <row r="38">
          <cell r="A38" t="str">
            <v>Lincoln Solar II</v>
          </cell>
          <cell r="B38" t="str">
            <v>QF - 506 - WY - Solar</v>
          </cell>
          <cell r="C38" t="str">
            <v>Utah North</v>
          </cell>
          <cell r="D38">
            <v>80</v>
          </cell>
          <cell r="E38">
            <v>0.38592465753424654</v>
          </cell>
          <cell r="F38">
            <v>44927</v>
          </cell>
          <cell r="K38" t="str">
            <v>Active</v>
          </cell>
          <cell r="L38">
            <v>43777</v>
          </cell>
          <cell r="M38">
            <v>0</v>
          </cell>
          <cell r="N38" t="str">
            <v>Prior Year</v>
          </cell>
        </row>
        <row r="39">
          <cell r="A39" t="str">
            <v>Birch Creek Solar</v>
          </cell>
          <cell r="B39" t="str">
            <v>QF - 507 - UT - Solar</v>
          </cell>
          <cell r="C39" t="str">
            <v>Utah North</v>
          </cell>
          <cell r="D39">
            <v>80</v>
          </cell>
          <cell r="E39">
            <v>0.38592465753424654</v>
          </cell>
          <cell r="F39">
            <v>44927</v>
          </cell>
          <cell r="K39" t="str">
            <v>Active</v>
          </cell>
          <cell r="L39">
            <v>43777</v>
          </cell>
          <cell r="M39">
            <v>0</v>
          </cell>
          <cell r="N39" t="str">
            <v>Prior Year</v>
          </cell>
        </row>
        <row r="40">
          <cell r="A40" t="str">
            <v>Birch Creek Solar II</v>
          </cell>
          <cell r="B40" t="str">
            <v>QF - 509 - UT - Solar</v>
          </cell>
          <cell r="C40" t="str">
            <v>Utah North</v>
          </cell>
          <cell r="D40">
            <v>80</v>
          </cell>
          <cell r="E40">
            <v>0.38592465753424654</v>
          </cell>
          <cell r="F40">
            <v>44927</v>
          </cell>
          <cell r="K40" t="str">
            <v>Active</v>
          </cell>
          <cell r="L40">
            <v>43777</v>
          </cell>
          <cell r="M40">
            <v>0</v>
          </cell>
          <cell r="N40" t="str">
            <v>Prior Year</v>
          </cell>
        </row>
        <row r="41">
          <cell r="A41" t="str">
            <v>Raven Solar</v>
          </cell>
          <cell r="B41" t="str">
            <v>QF - 508 - WY - Solar</v>
          </cell>
          <cell r="C41" t="str">
            <v>Trona</v>
          </cell>
          <cell r="D41">
            <v>50</v>
          </cell>
          <cell r="E41">
            <v>0.31706164383561647</v>
          </cell>
          <cell r="F41">
            <v>44927</v>
          </cell>
          <cell r="K41" t="str">
            <v>Active</v>
          </cell>
          <cell r="L41">
            <v>43777</v>
          </cell>
          <cell r="M41">
            <v>0</v>
          </cell>
          <cell r="N41" t="str">
            <v>Prior Year</v>
          </cell>
        </row>
        <row r="42">
          <cell r="A42" t="str">
            <v>Foote Creek III Wind</v>
          </cell>
          <cell r="B42" t="str">
            <v>QF - 516 - WY - Wind</v>
          </cell>
          <cell r="C42" t="str">
            <v>Wyoming East</v>
          </cell>
          <cell r="D42">
            <v>24.75</v>
          </cell>
          <cell r="E42">
            <v>0.33130390664637244</v>
          </cell>
          <cell r="F42">
            <v>43800</v>
          </cell>
          <cell r="K42" t="str">
            <v>Active</v>
          </cell>
          <cell r="L42">
            <v>43775</v>
          </cell>
          <cell r="M42">
            <v>0</v>
          </cell>
          <cell r="N42" t="str">
            <v>Prior Year</v>
          </cell>
        </row>
        <row r="43">
          <cell r="A43" t="str">
            <v>Foote Creek II Wind</v>
          </cell>
          <cell r="B43" t="str">
            <v>QF - 517 - WY - Wind</v>
          </cell>
          <cell r="C43" t="str">
            <v>Wyoming East</v>
          </cell>
          <cell r="D43">
            <v>1.8</v>
          </cell>
          <cell r="E43">
            <v>0.344558599695586</v>
          </cell>
          <cell r="F43">
            <v>43800</v>
          </cell>
          <cell r="K43" t="str">
            <v>Active</v>
          </cell>
          <cell r="L43">
            <v>43775</v>
          </cell>
          <cell r="M43">
            <v>0</v>
          </cell>
          <cell r="N43" t="str">
            <v>Prior Year</v>
          </cell>
        </row>
        <row r="44">
          <cell r="A44" t="str">
            <v>Foote Creek IV Wind</v>
          </cell>
          <cell r="B44" t="str">
            <v>QF - 527 - WY - Wind</v>
          </cell>
          <cell r="C44" t="str">
            <v>Wyoming East</v>
          </cell>
          <cell r="D44">
            <v>16.8</v>
          </cell>
          <cell r="E44">
            <v>0.34503161862401333</v>
          </cell>
          <cell r="F44">
            <v>44136</v>
          </cell>
          <cell r="K44" t="str">
            <v>Active</v>
          </cell>
          <cell r="L44">
            <v>43775</v>
          </cell>
          <cell r="M44">
            <v>0</v>
          </cell>
          <cell r="N44" t="str">
            <v>Prior Year</v>
          </cell>
        </row>
        <row r="45">
          <cell r="A45" t="str">
            <v>Glen Canyon A Solar</v>
          </cell>
          <cell r="B45" t="str">
            <v>QF - 542 - UT - Solar</v>
          </cell>
          <cell r="C45" t="str">
            <v>PP-GC</v>
          </cell>
          <cell r="D45">
            <v>74</v>
          </cell>
          <cell r="E45">
            <v>0.32728464766135995</v>
          </cell>
          <cell r="F45">
            <v>44958</v>
          </cell>
          <cell r="K45" t="str">
            <v>Active</v>
          </cell>
          <cell r="L45">
            <v>43809</v>
          </cell>
          <cell r="M45">
            <v>5.0000000000000001E-3</v>
          </cell>
          <cell r="N45" t="str">
            <v>Prior Year</v>
          </cell>
        </row>
        <row r="46">
          <cell r="A46" t="str">
            <v>Glen Canyon B Solar</v>
          </cell>
          <cell r="B46" t="str">
            <v>QF - 543 - UT - Solar</v>
          </cell>
          <cell r="C46" t="str">
            <v>PP-GC</v>
          </cell>
          <cell r="D46">
            <v>21</v>
          </cell>
          <cell r="E46">
            <v>0.32841922156990649</v>
          </cell>
          <cell r="F46">
            <v>44958</v>
          </cell>
          <cell r="K46" t="str">
            <v>Active</v>
          </cell>
          <cell r="L46">
            <v>43809</v>
          </cell>
          <cell r="M46">
            <v>5.0000000000000001E-3</v>
          </cell>
          <cell r="N46" t="str">
            <v>Prior Year</v>
          </cell>
        </row>
        <row r="47">
          <cell r="A47">
            <v>0</v>
          </cell>
          <cell r="B47">
            <v>0</v>
          </cell>
          <cell r="D47">
            <v>0</v>
          </cell>
          <cell r="E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0</v>
          </cell>
          <cell r="B48">
            <v>0</v>
          </cell>
          <cell r="D48">
            <v>0</v>
          </cell>
          <cell r="E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Linkville Solar</v>
          </cell>
          <cell r="B49" t="str">
            <v>QF - 544 - OR - Solar</v>
          </cell>
          <cell r="C49" t="str">
            <v>West Main</v>
          </cell>
          <cell r="D49">
            <v>80</v>
          </cell>
          <cell r="E49">
            <v>0.29329052511415526</v>
          </cell>
          <cell r="F49">
            <v>44927</v>
          </cell>
          <cell r="K49" t="str">
            <v>Active</v>
          </cell>
          <cell r="L49">
            <v>43868</v>
          </cell>
          <cell r="M49">
            <v>5.0000000000000001E-3</v>
          </cell>
          <cell r="N49" t="str">
            <v>Prior Year</v>
          </cell>
        </row>
        <row r="50">
          <cell r="A50">
            <v>0</v>
          </cell>
          <cell r="B50">
            <v>0</v>
          </cell>
          <cell r="D50">
            <v>0</v>
          </cell>
          <cell r="E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Utah 2019.Q4</v>
          </cell>
          <cell r="B51" t="str">
            <v>Avoided Cost Resource</v>
          </cell>
          <cell r="C51" t="str">
            <v>Utah North</v>
          </cell>
          <cell r="D51">
            <v>100</v>
          </cell>
          <cell r="E51">
            <v>1</v>
          </cell>
          <cell r="F51">
            <v>43831</v>
          </cell>
          <cell r="K51" t="str">
            <v>Active</v>
          </cell>
          <cell r="L51">
            <v>43126.595833333333</v>
          </cell>
          <cell r="M51">
            <v>0</v>
          </cell>
          <cell r="N51" t="str">
            <v>Prior Year</v>
          </cell>
        </row>
        <row r="52">
          <cell r="A52" t="str">
            <v>Utah 2019.Q4_Wind</v>
          </cell>
          <cell r="B52" t="str">
            <v>QF - Sch38 - UT - Wind</v>
          </cell>
          <cell r="C52" t="str">
            <v>Utah North</v>
          </cell>
          <cell r="D52">
            <v>80</v>
          </cell>
          <cell r="E52">
            <v>0.31037742495787807</v>
          </cell>
          <cell r="F52">
            <v>43831</v>
          </cell>
          <cell r="K52" t="str">
            <v>Active</v>
          </cell>
          <cell r="L52">
            <v>43126.595833333333</v>
          </cell>
          <cell r="M52">
            <v>0</v>
          </cell>
          <cell r="N52" t="str">
            <v>Prior Year</v>
          </cell>
        </row>
        <row r="53">
          <cell r="A53" t="str">
            <v>Utah 2019.Q4_Solar</v>
          </cell>
          <cell r="B53" t="str">
            <v>QF - Sch38 - UT - Solar T</v>
          </cell>
          <cell r="C53" t="str">
            <v>Utah North</v>
          </cell>
          <cell r="D53">
            <v>80</v>
          </cell>
          <cell r="E53">
            <v>0.31060593607306403</v>
          </cell>
          <cell r="F53">
            <v>43831</v>
          </cell>
          <cell r="K53" t="str">
            <v>Active</v>
          </cell>
          <cell r="L53">
            <v>43126.595833333333</v>
          </cell>
          <cell r="M53">
            <v>5.0000000000000001E-3</v>
          </cell>
          <cell r="N53" t="str">
            <v>Prior Year</v>
          </cell>
        </row>
        <row r="54">
          <cell r="A54" t="str">
            <v>QF - Sch37 - UT - Thermal</v>
          </cell>
          <cell r="B54" t="str">
            <v>QF - Sch37 - UT - Thermal</v>
          </cell>
          <cell r="C54" t="str">
            <v>Utah North</v>
          </cell>
          <cell r="D54">
            <v>10</v>
          </cell>
          <cell r="E54">
            <v>1</v>
          </cell>
          <cell r="F54">
            <v>43831</v>
          </cell>
          <cell r="K54" t="str">
            <v>Active</v>
          </cell>
          <cell r="L54">
            <v>43126.595833333333</v>
          </cell>
          <cell r="M54">
            <v>0</v>
          </cell>
          <cell r="N54" t="str">
            <v>Prior Year</v>
          </cell>
        </row>
        <row r="55">
          <cell r="A55" t="str">
            <v>QF - Sch37 - UT - Wind</v>
          </cell>
          <cell r="B55" t="str">
            <v>QF - Sch37 - UT - Wind</v>
          </cell>
          <cell r="C55" t="str">
            <v>Utah North</v>
          </cell>
          <cell r="D55">
            <v>10</v>
          </cell>
          <cell r="E55">
            <v>0.31037742495787807</v>
          </cell>
          <cell r="F55">
            <v>43831</v>
          </cell>
          <cell r="K55" t="str">
            <v>Active</v>
          </cell>
          <cell r="L55">
            <v>43126.595833333333</v>
          </cell>
          <cell r="M55">
            <v>0</v>
          </cell>
          <cell r="N55" t="str">
            <v>Prior Year</v>
          </cell>
        </row>
        <row r="56">
          <cell r="A56" t="str">
            <v>QF - Sch37 - UT - Solar F</v>
          </cell>
          <cell r="B56" t="str">
            <v>QF - Sch37 - UT - Solar F</v>
          </cell>
          <cell r="C56" t="str">
            <v>Utah North</v>
          </cell>
          <cell r="D56">
            <v>10</v>
          </cell>
          <cell r="E56">
            <v>0.26842773972602513</v>
          </cell>
          <cell r="F56">
            <v>43831</v>
          </cell>
          <cell r="K56" t="str">
            <v>Active</v>
          </cell>
          <cell r="L56">
            <v>43126.595833333333</v>
          </cell>
          <cell r="M56">
            <v>5.0000000000000001E-3</v>
          </cell>
          <cell r="N56" t="str">
            <v>Prior Year</v>
          </cell>
        </row>
        <row r="57">
          <cell r="A57" t="str">
            <v>QF - Sch37 - UT - Solar T</v>
          </cell>
          <cell r="B57" t="str">
            <v>QF - Sch37 - UT - Solar T</v>
          </cell>
          <cell r="C57" t="str">
            <v>Utah North</v>
          </cell>
          <cell r="D57">
            <v>10</v>
          </cell>
          <cell r="E57">
            <v>0.31060593607306403</v>
          </cell>
          <cell r="F57">
            <v>43831</v>
          </cell>
          <cell r="K57" t="str">
            <v>Active</v>
          </cell>
          <cell r="L57">
            <v>43126.595833333333</v>
          </cell>
          <cell r="M57">
            <v>5.0000000000000001E-3</v>
          </cell>
          <cell r="N57" t="str">
            <v>Prior Year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 Hrly Solar"/>
      <sheetName val="Correlation"/>
      <sheetName val="Solar 12X24"/>
      <sheetName val="Location"/>
      <sheetName val="IRP19 12X24"/>
      <sheetName val="IRP19 shap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-IRP Std Alone Battery"/>
      <sheetName val="0-GRID IRP Displaced"/>
      <sheetName val="Sch 38 HrlyST"/>
      <sheetName val="QF Sch 38 Hrly Solar wB"/>
      <sheetName val="0-GRID QueueHrlySolar1"/>
      <sheetName val="0-GRID QueueHrlySolar2"/>
      <sheetName val="0-GRID QueueHrlySolarwB"/>
      <sheetName val="6-Degradation"/>
      <sheetName val="WyoWind1"/>
      <sheetName val="WyoWind2"/>
      <sheetName val="0-GRID Load"/>
      <sheetName val="1-GRID Demand"/>
      <sheetName val="2-GRID (Cal ISO)"/>
      <sheetName val="3-GRID-Lewis Losses"/>
      <sheetName val="4-GRID Load Contingency"/>
      <sheetName val="5-GRID p162259"/>
      <sheetName val="7-RAMP Loss"/>
      <sheetName val="B-GRID (ActualLoadOnly)"/>
      <sheetName val="C-GRID (ID Only)"/>
      <sheetName val="Source - Ramp Losses"/>
      <sheetName val="Source - Station Use"/>
      <sheetName val="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6">
          <cell r="O46">
            <v>5654.8714037010432</v>
          </cell>
          <cell r="P46">
            <v>1778.0870981902592</v>
          </cell>
        </row>
        <row r="47">
          <cell r="O47">
            <v>3919.0792654507782</v>
          </cell>
          <cell r="P47">
            <v>654.18875550338907</v>
          </cell>
        </row>
        <row r="48">
          <cell r="O48">
            <v>7597.5394008355997</v>
          </cell>
          <cell r="P48">
            <v>460.85462157455248</v>
          </cell>
        </row>
        <row r="49">
          <cell r="O49">
            <v>5519.1512482113349</v>
          </cell>
          <cell r="P49">
            <v>245.31460111762783</v>
          </cell>
        </row>
        <row r="50">
          <cell r="O50">
            <v>11820.646980003034</v>
          </cell>
          <cell r="P50">
            <v>1043.8544517940677</v>
          </cell>
        </row>
        <row r="51">
          <cell r="O51">
            <v>7752.6203617370202</v>
          </cell>
          <cell r="P51">
            <v>875.9984595457754</v>
          </cell>
        </row>
        <row r="52">
          <cell r="O52">
            <v>4036.624007794293</v>
          </cell>
          <cell r="P52">
            <v>771.9627767966449</v>
          </cell>
        </row>
        <row r="53">
          <cell r="O53">
            <v>7885.2582332553111</v>
          </cell>
          <cell r="P53">
            <v>1234.1505046667764</v>
          </cell>
        </row>
        <row r="54">
          <cell r="O54">
            <v>4844.3423565065686</v>
          </cell>
          <cell r="P54">
            <v>412.84893182720327</v>
          </cell>
        </row>
        <row r="55">
          <cell r="O55">
            <v>10086.58891221512</v>
          </cell>
          <cell r="P55">
            <v>406.30142409385752</v>
          </cell>
        </row>
        <row r="56">
          <cell r="O56">
            <v>8687.0839843557351</v>
          </cell>
          <cell r="P56">
            <v>1759.7402134303886</v>
          </cell>
        </row>
        <row r="57">
          <cell r="O57">
            <v>4479.2928421161159</v>
          </cell>
          <cell r="P57">
            <v>490.26688807341617</v>
          </cell>
        </row>
      </sheetData>
      <sheetData sheetId="22">
        <row r="78">
          <cell r="H78">
            <v>5928</v>
          </cell>
        </row>
        <row r="79">
          <cell r="H79">
            <v>7685</v>
          </cell>
        </row>
        <row r="80">
          <cell r="H80">
            <v>9814</v>
          </cell>
        </row>
        <row r="81">
          <cell r="H81">
            <v>8259</v>
          </cell>
        </row>
        <row r="82">
          <cell r="H82">
            <v>8439</v>
          </cell>
        </row>
        <row r="83">
          <cell r="H83">
            <v>7178</v>
          </cell>
        </row>
        <row r="84">
          <cell r="H84">
            <v>5504</v>
          </cell>
        </row>
        <row r="85">
          <cell r="H85">
            <v>8046</v>
          </cell>
        </row>
        <row r="86">
          <cell r="H86">
            <v>6838</v>
          </cell>
        </row>
        <row r="87">
          <cell r="H87">
            <v>9021</v>
          </cell>
        </row>
        <row r="88">
          <cell r="H88">
            <v>8025</v>
          </cell>
        </row>
        <row r="89">
          <cell r="H89">
            <v>5048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1"/>
  <sheetViews>
    <sheetView tabSelected="1" zoomScale="80" zoomScaleNormal="80" workbookViewId="0">
      <selection activeCell="H7" sqref="H7"/>
    </sheetView>
  </sheetViews>
  <sheetFormatPr defaultRowHeight="15" x14ac:dyDescent="0.25"/>
  <cols>
    <col min="1" max="1" width="3.42578125" customWidth="1"/>
    <col min="3" max="3" width="25.7109375" customWidth="1"/>
    <col min="8" max="8" width="18.7109375" customWidth="1"/>
  </cols>
  <sheetData>
    <row r="2" spans="2:8" x14ac:dyDescent="0.25">
      <c r="B2" s="196" t="s">
        <v>0</v>
      </c>
      <c r="C2" s="197"/>
      <c r="D2" s="197"/>
      <c r="E2" s="197"/>
      <c r="F2" s="197"/>
      <c r="G2" s="197"/>
      <c r="H2" s="198"/>
    </row>
    <row r="3" spans="2:8" ht="39" x14ac:dyDescent="0.25">
      <c r="B3" s="1" t="s">
        <v>1</v>
      </c>
      <c r="C3" s="2" t="s">
        <v>2</v>
      </c>
      <c r="D3" s="3" t="s">
        <v>3</v>
      </c>
      <c r="E3" s="3" t="s">
        <v>4</v>
      </c>
      <c r="F3" s="2" t="s">
        <v>5</v>
      </c>
      <c r="G3" s="4" t="s">
        <v>6</v>
      </c>
      <c r="H3" s="3" t="s">
        <v>7</v>
      </c>
    </row>
    <row r="4" spans="2:8" x14ac:dyDescent="0.25">
      <c r="B4" s="5"/>
      <c r="C4" s="6"/>
      <c r="D4" s="5"/>
      <c r="E4" s="5"/>
      <c r="F4" s="7"/>
      <c r="G4" s="8"/>
      <c r="H4" s="9"/>
    </row>
    <row r="5" spans="2:8" x14ac:dyDescent="0.25">
      <c r="B5" s="10"/>
      <c r="C5" s="11"/>
      <c r="D5" s="12"/>
      <c r="E5" s="12"/>
      <c r="F5" s="13"/>
      <c r="G5" s="14"/>
      <c r="H5" s="15"/>
    </row>
    <row r="6" spans="2:8" x14ac:dyDescent="0.25">
      <c r="B6" s="10">
        <v>1</v>
      </c>
      <c r="C6" s="11" t="s">
        <v>8</v>
      </c>
      <c r="D6" s="16">
        <v>-1.49</v>
      </c>
      <c r="E6" s="16">
        <v>-10</v>
      </c>
      <c r="F6" s="13"/>
      <c r="G6" s="17">
        <v>0.14899999999999999</v>
      </c>
      <c r="H6" s="15">
        <v>43831</v>
      </c>
    </row>
    <row r="7" spans="2:8" x14ac:dyDescent="0.25">
      <c r="B7" s="10">
        <v>2</v>
      </c>
      <c r="C7" s="11" t="s">
        <v>9</v>
      </c>
      <c r="D7" s="16">
        <v>-1.19</v>
      </c>
      <c r="E7" s="16">
        <v>-8</v>
      </c>
      <c r="F7" s="13"/>
      <c r="G7" s="17">
        <v>0.14899999999999999</v>
      </c>
      <c r="H7" s="15">
        <v>43831</v>
      </c>
    </row>
    <row r="8" spans="2:8" x14ac:dyDescent="0.25">
      <c r="B8" s="10">
        <v>3</v>
      </c>
      <c r="C8" s="11" t="s">
        <v>10</v>
      </c>
      <c r="D8" s="16">
        <v>4.9000000000000004</v>
      </c>
      <c r="E8" s="16">
        <v>80</v>
      </c>
      <c r="F8" s="13"/>
      <c r="G8" s="17">
        <v>6.0999999999999999E-2</v>
      </c>
      <c r="H8" s="15">
        <v>44562</v>
      </c>
    </row>
    <row r="9" spans="2:8" x14ac:dyDescent="0.25">
      <c r="B9" s="10">
        <v>4</v>
      </c>
      <c r="C9" s="11" t="s">
        <v>11</v>
      </c>
      <c r="D9" s="16">
        <v>-5.75</v>
      </c>
      <c r="E9" s="16">
        <v>-10</v>
      </c>
      <c r="F9" s="13"/>
      <c r="G9" s="17">
        <v>0.57499999999999996</v>
      </c>
      <c r="H9" s="15">
        <v>43831</v>
      </c>
    </row>
    <row r="10" spans="2:8" x14ac:dyDescent="0.25">
      <c r="B10" s="10">
        <v>5</v>
      </c>
      <c r="C10" s="11" t="s">
        <v>12</v>
      </c>
      <c r="D10" s="16">
        <v>-5.75</v>
      </c>
      <c r="E10" s="16">
        <v>-10</v>
      </c>
      <c r="F10" s="13"/>
      <c r="G10" s="17">
        <v>0.57499999999999996</v>
      </c>
      <c r="H10" s="15">
        <v>43831</v>
      </c>
    </row>
    <row r="11" spans="2:8" x14ac:dyDescent="0.25">
      <c r="B11" s="21"/>
      <c r="C11" s="22"/>
      <c r="D11" s="23"/>
      <c r="E11" s="23"/>
      <c r="F11" s="24"/>
      <c r="G11" s="25"/>
      <c r="H11" s="26"/>
    </row>
    <row r="12" spans="2:8" x14ac:dyDescent="0.25">
      <c r="B12" s="27"/>
      <c r="C12" s="18"/>
      <c r="D12" s="18"/>
      <c r="E12" s="18"/>
      <c r="F12" s="18"/>
      <c r="G12" s="19"/>
      <c r="H12" s="18"/>
    </row>
    <row r="13" spans="2:8" x14ac:dyDescent="0.25">
      <c r="B13" s="199" t="s">
        <v>13</v>
      </c>
      <c r="C13" s="200"/>
      <c r="D13" s="28">
        <v>-9.2799999999999994</v>
      </c>
      <c r="E13" s="28">
        <v>42</v>
      </c>
      <c r="F13" s="29"/>
      <c r="G13" s="30"/>
      <c r="H13" s="31"/>
    </row>
    <row r="14" spans="2:8" ht="39" x14ac:dyDescent="0.25">
      <c r="B14" s="32" t="s">
        <v>1</v>
      </c>
      <c r="C14" s="33" t="s">
        <v>14</v>
      </c>
      <c r="D14" s="34" t="s">
        <v>3</v>
      </c>
      <c r="E14" s="34" t="s">
        <v>4</v>
      </c>
      <c r="F14" s="35" t="s">
        <v>5</v>
      </c>
      <c r="G14" s="36" t="s">
        <v>6</v>
      </c>
      <c r="H14" s="37" t="s">
        <v>7</v>
      </c>
    </row>
    <row r="15" spans="2:8" x14ac:dyDescent="0.25">
      <c r="B15" s="10">
        <v>1</v>
      </c>
      <c r="C15" s="11" t="s">
        <v>17</v>
      </c>
      <c r="D15" s="12">
        <v>4.5199999999999996</v>
      </c>
      <c r="E15" s="16">
        <v>40</v>
      </c>
      <c r="F15" s="13">
        <v>0.29103767123287672</v>
      </c>
      <c r="G15" s="17">
        <v>0.113</v>
      </c>
      <c r="H15" s="15">
        <v>43830</v>
      </c>
    </row>
    <row r="16" spans="2:8" x14ac:dyDescent="0.25">
      <c r="B16" s="10">
        <v>2</v>
      </c>
      <c r="C16" s="11" t="s">
        <v>18</v>
      </c>
      <c r="D16" s="12">
        <v>4.5199999999999996</v>
      </c>
      <c r="E16" s="16">
        <v>40</v>
      </c>
      <c r="F16" s="13">
        <v>0.30979452054794521</v>
      </c>
      <c r="G16" s="17">
        <v>0.113</v>
      </c>
      <c r="H16" s="15">
        <v>43830</v>
      </c>
    </row>
    <row r="17" spans="2:8" x14ac:dyDescent="0.25">
      <c r="B17" s="10">
        <v>3</v>
      </c>
      <c r="C17" s="11" t="s">
        <v>19</v>
      </c>
      <c r="D17" s="12">
        <v>2.2599999999999998</v>
      </c>
      <c r="E17" s="16">
        <v>20</v>
      </c>
      <c r="F17" s="13">
        <v>0.2791238584474886</v>
      </c>
      <c r="G17" s="17">
        <v>0.113</v>
      </c>
      <c r="H17" s="15">
        <v>43466</v>
      </c>
    </row>
    <row r="18" spans="2:8" x14ac:dyDescent="0.25">
      <c r="B18" s="10">
        <v>4</v>
      </c>
      <c r="C18" s="11" t="s">
        <v>20</v>
      </c>
      <c r="D18" s="12">
        <v>0</v>
      </c>
      <c r="E18" s="16">
        <v>30</v>
      </c>
      <c r="F18" s="13">
        <v>0.85</v>
      </c>
      <c r="G18" s="17">
        <v>0</v>
      </c>
      <c r="H18" s="15">
        <v>43831</v>
      </c>
    </row>
    <row r="19" spans="2:8" x14ac:dyDescent="0.25">
      <c r="B19" s="10">
        <v>5</v>
      </c>
      <c r="C19" s="11" t="s">
        <v>21</v>
      </c>
      <c r="D19" s="12">
        <v>6.17</v>
      </c>
      <c r="E19" s="16">
        <v>80</v>
      </c>
      <c r="F19" s="13">
        <v>0.27185590753424654</v>
      </c>
      <c r="G19" s="17">
        <v>7.6999999999999999E-2</v>
      </c>
      <c r="H19" s="15">
        <v>44713</v>
      </c>
    </row>
    <row r="20" spans="2:8" x14ac:dyDescent="0.25">
      <c r="B20" s="10">
        <v>6</v>
      </c>
      <c r="C20" s="11" t="s">
        <v>22</v>
      </c>
      <c r="D20" s="12">
        <v>6.17</v>
      </c>
      <c r="E20" s="16">
        <v>80</v>
      </c>
      <c r="F20" s="13">
        <v>0.27185590753424654</v>
      </c>
      <c r="G20" s="17">
        <v>7.6999999999999999E-2</v>
      </c>
      <c r="H20" s="15">
        <v>44713</v>
      </c>
    </row>
    <row r="21" spans="2:8" x14ac:dyDescent="0.25">
      <c r="B21" s="10">
        <v>7</v>
      </c>
      <c r="C21" s="11" t="s">
        <v>23</v>
      </c>
      <c r="D21" s="12">
        <v>1.56</v>
      </c>
      <c r="E21" s="16">
        <v>24.75</v>
      </c>
      <c r="F21" s="13">
        <v>0.33130390664637244</v>
      </c>
      <c r="G21" s="17">
        <v>6.3E-2</v>
      </c>
      <c r="H21" s="15">
        <v>43800</v>
      </c>
    </row>
    <row r="22" spans="2:8" x14ac:dyDescent="0.25">
      <c r="B22" s="10">
        <v>8</v>
      </c>
      <c r="C22" s="11" t="s">
        <v>24</v>
      </c>
      <c r="D22" s="12">
        <v>0.11</v>
      </c>
      <c r="E22" s="16">
        <v>1.8</v>
      </c>
      <c r="F22" s="13">
        <v>0.344558599695586</v>
      </c>
      <c r="G22" s="17">
        <v>6.0999999999999999E-2</v>
      </c>
      <c r="H22" s="15">
        <v>43800</v>
      </c>
    </row>
    <row r="23" spans="2:8" x14ac:dyDescent="0.25">
      <c r="B23" s="10">
        <v>9</v>
      </c>
      <c r="C23" s="11" t="s">
        <v>25</v>
      </c>
      <c r="D23" s="12">
        <v>6.03</v>
      </c>
      <c r="E23" s="16">
        <v>80</v>
      </c>
      <c r="F23" s="13">
        <v>0.28630850456621004</v>
      </c>
      <c r="G23" s="17">
        <v>7.4999999999999997E-2</v>
      </c>
      <c r="H23" s="15">
        <v>44805</v>
      </c>
    </row>
    <row r="24" spans="2:8" x14ac:dyDescent="0.25">
      <c r="B24" s="10">
        <v>10</v>
      </c>
      <c r="C24" s="11" t="s">
        <v>26</v>
      </c>
      <c r="D24" s="12">
        <v>6.03</v>
      </c>
      <c r="E24" s="16">
        <v>80</v>
      </c>
      <c r="F24" s="13">
        <v>0.28630850456621004</v>
      </c>
      <c r="G24" s="17">
        <v>7.4999999999999997E-2</v>
      </c>
      <c r="H24" s="15">
        <v>44805</v>
      </c>
    </row>
    <row r="25" spans="2:8" x14ac:dyDescent="0.25">
      <c r="B25" s="10">
        <v>11</v>
      </c>
      <c r="C25" s="11" t="s">
        <v>27</v>
      </c>
      <c r="D25" s="12">
        <v>0</v>
      </c>
      <c r="E25" s="16">
        <v>31.8</v>
      </c>
      <c r="F25" s="13">
        <v>0.58176100628930816</v>
      </c>
      <c r="G25" s="17">
        <v>0</v>
      </c>
      <c r="H25" s="15">
        <v>43831</v>
      </c>
    </row>
    <row r="26" spans="2:8" x14ac:dyDescent="0.25">
      <c r="B26" s="10">
        <v>12</v>
      </c>
      <c r="C26" s="11" t="s">
        <v>28</v>
      </c>
      <c r="D26" s="12">
        <v>0</v>
      </c>
      <c r="E26" s="16">
        <v>6.2</v>
      </c>
      <c r="F26" s="13">
        <v>0.85</v>
      </c>
      <c r="G26" s="17">
        <v>0</v>
      </c>
      <c r="H26" s="15">
        <v>43831</v>
      </c>
    </row>
    <row r="27" spans="2:8" x14ac:dyDescent="0.25">
      <c r="B27" s="10">
        <v>13</v>
      </c>
      <c r="C27" s="11" t="s">
        <v>29</v>
      </c>
      <c r="D27" s="12">
        <v>0</v>
      </c>
      <c r="E27" s="16">
        <v>25</v>
      </c>
      <c r="F27" s="13">
        <v>0.85</v>
      </c>
      <c r="G27" s="17">
        <v>0</v>
      </c>
      <c r="H27" s="15">
        <v>43831</v>
      </c>
    </row>
    <row r="28" spans="2:8" x14ac:dyDescent="0.25">
      <c r="B28" s="10">
        <v>14</v>
      </c>
      <c r="C28" s="11" t="s">
        <v>30</v>
      </c>
      <c r="D28" s="12">
        <v>7.99</v>
      </c>
      <c r="E28" s="16">
        <v>80</v>
      </c>
      <c r="F28" s="13">
        <v>0.26706050228310502</v>
      </c>
      <c r="G28" s="17">
        <v>0.1</v>
      </c>
      <c r="H28" s="15">
        <v>44896</v>
      </c>
    </row>
    <row r="29" spans="2:8" x14ac:dyDescent="0.25">
      <c r="B29" s="10">
        <v>15</v>
      </c>
      <c r="C29" s="11" t="s">
        <v>31</v>
      </c>
      <c r="D29" s="12">
        <v>7.99</v>
      </c>
      <c r="E29" s="16">
        <v>80</v>
      </c>
      <c r="F29" s="13">
        <v>0.26706050228310502</v>
      </c>
      <c r="G29" s="17">
        <v>0.1</v>
      </c>
      <c r="H29" s="15">
        <v>44896</v>
      </c>
    </row>
    <row r="30" spans="2:8" x14ac:dyDescent="0.25">
      <c r="B30" s="10">
        <v>16</v>
      </c>
      <c r="C30" s="11" t="s">
        <v>32</v>
      </c>
      <c r="D30" s="12">
        <v>8.61</v>
      </c>
      <c r="E30" s="16">
        <v>80</v>
      </c>
      <c r="F30" s="13">
        <v>0.26680793378995438</v>
      </c>
      <c r="G30" s="17">
        <v>0.108</v>
      </c>
      <c r="H30" s="15">
        <v>44896</v>
      </c>
    </row>
    <row r="31" spans="2:8" x14ac:dyDescent="0.25">
      <c r="B31" s="10">
        <v>17</v>
      </c>
      <c r="C31" s="11" t="s">
        <v>33</v>
      </c>
      <c r="D31" s="12">
        <v>8.61</v>
      </c>
      <c r="E31" s="16">
        <v>80</v>
      </c>
      <c r="F31" s="13">
        <v>0.26680793378995438</v>
      </c>
      <c r="G31" s="17">
        <v>0.108</v>
      </c>
      <c r="H31" s="15">
        <v>44896</v>
      </c>
    </row>
    <row r="32" spans="2:8" x14ac:dyDescent="0.25">
      <c r="B32" s="10">
        <v>18</v>
      </c>
      <c r="C32" s="11" t="s">
        <v>34</v>
      </c>
      <c r="D32" s="12">
        <v>0</v>
      </c>
      <c r="E32" s="16">
        <v>98</v>
      </c>
      <c r="F32" s="13">
        <v>0.75</v>
      </c>
      <c r="G32" s="17">
        <v>0</v>
      </c>
      <c r="H32" s="15">
        <v>43831</v>
      </c>
    </row>
    <row r="33" spans="2:8" x14ac:dyDescent="0.25">
      <c r="B33" s="10">
        <v>19</v>
      </c>
      <c r="C33" s="11" t="s">
        <v>35</v>
      </c>
      <c r="D33" s="16">
        <v>1.22</v>
      </c>
      <c r="E33" s="16">
        <v>16.8</v>
      </c>
      <c r="F33" s="13">
        <v>0.34503161862401333</v>
      </c>
      <c r="G33" s="17">
        <v>7.2999999999999995E-2</v>
      </c>
      <c r="H33" s="15">
        <v>44136</v>
      </c>
    </row>
    <row r="34" spans="2:8" x14ac:dyDescent="0.25">
      <c r="B34" s="10">
        <v>20</v>
      </c>
      <c r="C34" s="11" t="s">
        <v>36</v>
      </c>
      <c r="D34" s="16">
        <v>4.4800000000000004</v>
      </c>
      <c r="E34" s="16">
        <v>78</v>
      </c>
      <c r="F34" s="13">
        <v>0.29861257463997187</v>
      </c>
      <c r="G34" s="17">
        <v>5.7000000000000002E-2</v>
      </c>
      <c r="H34" s="15">
        <v>44805</v>
      </c>
    </row>
    <row r="35" spans="2:8" x14ac:dyDescent="0.25">
      <c r="B35" s="10">
        <v>21</v>
      </c>
      <c r="C35" s="11" t="s">
        <v>37</v>
      </c>
      <c r="D35" s="12">
        <v>10.4</v>
      </c>
      <c r="E35" s="16">
        <v>80</v>
      </c>
      <c r="F35" s="13">
        <v>0.33398665019767521</v>
      </c>
      <c r="G35" s="17">
        <v>0.13</v>
      </c>
      <c r="H35" s="15">
        <v>45200</v>
      </c>
    </row>
    <row r="36" spans="2:8" x14ac:dyDescent="0.25">
      <c r="B36" s="10">
        <v>22</v>
      </c>
      <c r="C36" s="11" t="s">
        <v>38</v>
      </c>
      <c r="D36" s="12">
        <v>1.67</v>
      </c>
      <c r="E36" s="16">
        <v>16.5</v>
      </c>
      <c r="F36" s="13">
        <v>0.29492873944928738</v>
      </c>
      <c r="G36" s="17">
        <v>0.10100000000000001</v>
      </c>
      <c r="H36" s="15">
        <v>43709</v>
      </c>
    </row>
    <row r="37" spans="2:8" x14ac:dyDescent="0.25">
      <c r="B37" s="10">
        <v>23</v>
      </c>
      <c r="C37" s="11" t="s">
        <v>39</v>
      </c>
      <c r="D37" s="12">
        <v>2.3199999999999998</v>
      </c>
      <c r="E37" s="16">
        <v>35</v>
      </c>
      <c r="F37" s="13">
        <v>0.34533496412263537</v>
      </c>
      <c r="G37" s="17">
        <v>6.6000000000000003E-2</v>
      </c>
      <c r="H37" s="15">
        <v>44835</v>
      </c>
    </row>
    <row r="38" spans="2:8" x14ac:dyDescent="0.25">
      <c r="B38" s="10">
        <v>24</v>
      </c>
      <c r="C38" s="11" t="s">
        <v>40</v>
      </c>
      <c r="D38" s="12">
        <v>6.21</v>
      </c>
      <c r="E38" s="16">
        <v>55</v>
      </c>
      <c r="F38" s="13">
        <v>0.29366975304881243</v>
      </c>
      <c r="G38" s="17">
        <v>0.113</v>
      </c>
      <c r="H38" s="15">
        <v>44197</v>
      </c>
    </row>
    <row r="39" spans="2:8" x14ac:dyDescent="0.25">
      <c r="B39" s="10">
        <v>25</v>
      </c>
      <c r="C39" s="11" t="s">
        <v>41</v>
      </c>
      <c r="D39" s="12">
        <v>51.72</v>
      </c>
      <c r="E39" s="16">
        <v>80</v>
      </c>
      <c r="F39" s="13">
        <v>0.38592465753424654</v>
      </c>
      <c r="G39" s="17">
        <v>0.64700000000000002</v>
      </c>
      <c r="H39" s="15">
        <v>44927</v>
      </c>
    </row>
    <row r="40" spans="2:8" x14ac:dyDescent="0.25">
      <c r="B40" s="10">
        <v>26</v>
      </c>
      <c r="C40" s="11" t="s">
        <v>42</v>
      </c>
      <c r="D40" s="12">
        <v>6.54</v>
      </c>
      <c r="E40" s="16">
        <v>80</v>
      </c>
      <c r="F40" s="13">
        <v>0.26724315068493149</v>
      </c>
      <c r="G40" s="17">
        <v>8.2000000000000003E-2</v>
      </c>
      <c r="H40" s="15">
        <v>44927</v>
      </c>
    </row>
    <row r="41" spans="2:8" x14ac:dyDescent="0.25">
      <c r="B41" s="10">
        <v>27</v>
      </c>
      <c r="C41" s="11" t="s">
        <v>43</v>
      </c>
      <c r="D41" s="12">
        <v>51.72</v>
      </c>
      <c r="E41" s="16">
        <v>80</v>
      </c>
      <c r="F41" s="13">
        <v>0.38592465753424654</v>
      </c>
      <c r="G41" s="17">
        <v>0.64700000000000002</v>
      </c>
      <c r="H41" s="15">
        <v>44927</v>
      </c>
    </row>
    <row r="42" spans="2:8" x14ac:dyDescent="0.25">
      <c r="B42" s="10">
        <v>28</v>
      </c>
      <c r="C42" s="11" t="s">
        <v>44</v>
      </c>
      <c r="D42" s="12">
        <v>48.2</v>
      </c>
      <c r="E42" s="16">
        <v>80</v>
      </c>
      <c r="F42" s="13">
        <v>0.38592465753424654</v>
      </c>
      <c r="G42" s="17">
        <v>0.60299999999999998</v>
      </c>
      <c r="H42" s="15">
        <v>44927</v>
      </c>
    </row>
    <row r="43" spans="2:8" x14ac:dyDescent="0.25">
      <c r="B43" s="10">
        <v>29</v>
      </c>
      <c r="C43" s="11" t="s">
        <v>45</v>
      </c>
      <c r="D43" s="20">
        <v>48.2</v>
      </c>
      <c r="E43" s="16">
        <v>80</v>
      </c>
      <c r="F43" s="13">
        <v>0.38592465753424654</v>
      </c>
      <c r="G43" s="17">
        <v>0.60299999999999998</v>
      </c>
      <c r="H43" s="15">
        <v>44927</v>
      </c>
    </row>
    <row r="44" spans="2:8" x14ac:dyDescent="0.25">
      <c r="B44" s="10">
        <v>30</v>
      </c>
      <c r="C44" s="18" t="s">
        <v>46</v>
      </c>
      <c r="D44" s="16">
        <v>29.31</v>
      </c>
      <c r="E44" s="16">
        <v>50</v>
      </c>
      <c r="F44" s="13">
        <v>0.31706164383561647</v>
      </c>
      <c r="G44" s="17">
        <v>0.58599999999999997</v>
      </c>
      <c r="H44" s="15">
        <v>44927</v>
      </c>
    </row>
    <row r="45" spans="2:8" x14ac:dyDescent="0.25">
      <c r="B45" s="10">
        <v>31</v>
      </c>
      <c r="C45" s="18" t="s">
        <v>47</v>
      </c>
      <c r="D45" s="16">
        <v>4.88</v>
      </c>
      <c r="E45" s="16">
        <v>74</v>
      </c>
      <c r="F45" s="13">
        <v>0.32728464766135995</v>
      </c>
      <c r="G45" s="17">
        <v>6.6000000000000003E-2</v>
      </c>
      <c r="H45" s="15">
        <v>44958</v>
      </c>
    </row>
    <row r="46" spans="2:8" x14ac:dyDescent="0.25">
      <c r="B46" s="10">
        <v>32</v>
      </c>
      <c r="C46" s="18" t="s">
        <v>48</v>
      </c>
      <c r="D46" s="16">
        <v>1.38</v>
      </c>
      <c r="E46" s="16">
        <v>21</v>
      </c>
      <c r="F46" s="13">
        <v>0.32841922156990649</v>
      </c>
      <c r="G46" s="17">
        <v>6.6000000000000003E-2</v>
      </c>
      <c r="H46" s="15">
        <v>44958</v>
      </c>
    </row>
    <row r="47" spans="2:8" x14ac:dyDescent="0.25">
      <c r="B47" s="10">
        <v>33</v>
      </c>
      <c r="C47" s="18" t="s">
        <v>49</v>
      </c>
      <c r="D47" s="16">
        <v>9.5399999999999991</v>
      </c>
      <c r="E47" s="16">
        <v>80</v>
      </c>
      <c r="F47" s="13">
        <v>0.29329052511415526</v>
      </c>
      <c r="G47" s="17">
        <v>0.11899999999999999</v>
      </c>
      <c r="H47" s="15">
        <v>44927</v>
      </c>
    </row>
    <row r="48" spans="2:8" x14ac:dyDescent="0.25">
      <c r="B48" s="38"/>
      <c r="C48" s="39"/>
      <c r="D48" s="40"/>
      <c r="E48" s="40"/>
      <c r="F48" s="41"/>
      <c r="G48" s="42"/>
      <c r="H48" s="26"/>
    </row>
    <row r="49" spans="2:8" x14ac:dyDescent="0.25">
      <c r="B49" s="199" t="s">
        <v>15</v>
      </c>
      <c r="C49" s="200"/>
      <c r="D49" s="28">
        <v>348.35999999999996</v>
      </c>
      <c r="E49" s="28">
        <v>1863.85</v>
      </c>
      <c r="F49" s="29"/>
      <c r="G49" s="43"/>
      <c r="H49" s="31"/>
    </row>
    <row r="50" spans="2:8" x14ac:dyDescent="0.25">
      <c r="B50" s="18"/>
      <c r="C50" s="18"/>
      <c r="D50" s="44"/>
      <c r="E50" s="45"/>
      <c r="F50" s="18"/>
      <c r="G50" s="46"/>
      <c r="H50" s="18"/>
    </row>
    <row r="51" spans="2:8" x14ac:dyDescent="0.25">
      <c r="B51" s="201" t="s">
        <v>16</v>
      </c>
      <c r="C51" s="202"/>
      <c r="D51" s="47">
        <v>339.08</v>
      </c>
      <c r="E51" s="47">
        <v>1905.85</v>
      </c>
      <c r="F51" s="48"/>
      <c r="G51" s="49"/>
      <c r="H51" s="50"/>
    </row>
  </sheetData>
  <mergeCells count="4">
    <mergeCell ref="B2:H2"/>
    <mergeCell ref="B13:C13"/>
    <mergeCell ref="B49:C49"/>
    <mergeCell ref="B51:C51"/>
  </mergeCells>
  <conditionalFormatting sqref="B5">
    <cfRule type="expression" dxfId="683" priority="699">
      <formula>AND($E5&gt;0,$P5=1)</formula>
    </cfRule>
  </conditionalFormatting>
  <conditionalFormatting sqref="H6:H10 E6:E10">
    <cfRule type="expression" dxfId="682" priority="695">
      <formula>AND(ISLOGICAL(#REF!),#REF!=FALSE)</formula>
    </cfRule>
  </conditionalFormatting>
  <conditionalFormatting sqref="H6:H10">
    <cfRule type="expression" dxfId="681" priority="694">
      <formula>AND(ISLOGICAL(#REF!),#REF!=FALSE)</formula>
    </cfRule>
  </conditionalFormatting>
  <conditionalFormatting sqref="E37 H37">
    <cfRule type="expression" dxfId="680" priority="547">
      <formula>AND(ISLOGICAL(#REF!),#REF!=FALSE)</formula>
    </cfRule>
  </conditionalFormatting>
  <conditionalFormatting sqref="E37 H37">
    <cfRule type="expression" dxfId="679" priority="546">
      <formula>AND(ISLOGICAL(#REF!),#REF!=FALSE)</formula>
    </cfRule>
  </conditionalFormatting>
  <conditionalFormatting sqref="E37 H37">
    <cfRule type="expression" dxfId="678" priority="545">
      <formula>AND(ISLOGICAL(#REF!),#REF!=FALSE)</formula>
    </cfRule>
  </conditionalFormatting>
  <conditionalFormatting sqref="E38 H38">
    <cfRule type="expression" dxfId="677" priority="544">
      <formula>AND(ISLOGICAL(#REF!),#REF!=FALSE)</formula>
    </cfRule>
  </conditionalFormatting>
  <conditionalFormatting sqref="H38">
    <cfRule type="expression" dxfId="676" priority="543">
      <formula>AND(ISLOGICAL(#REF!),#REF!=FALSE)</formula>
    </cfRule>
  </conditionalFormatting>
  <conditionalFormatting sqref="E38 H38">
    <cfRule type="expression" dxfId="675" priority="542">
      <formula>AND(ISLOGICAL(#REF!),#REF!=FALSE)</formula>
    </cfRule>
  </conditionalFormatting>
  <conditionalFormatting sqref="H38 E38">
    <cfRule type="expression" dxfId="674" priority="541">
      <formula>AND(ISLOGICAL(#REF!),#REF!=FALSE)</formula>
    </cfRule>
  </conditionalFormatting>
  <conditionalFormatting sqref="H43 E43">
    <cfRule type="expression" dxfId="673" priority="689">
      <formula>AND(ISLOGICAL(#REF!),#REF!=FALSE)</formula>
    </cfRule>
  </conditionalFormatting>
  <conditionalFormatting sqref="H43">
    <cfRule type="expression" dxfId="672" priority="688">
      <formula>AND(ISLOGICAL(#REF!),#REF!=FALSE)</formula>
    </cfRule>
  </conditionalFormatting>
  <conditionalFormatting sqref="H43 E43">
    <cfRule type="expression" dxfId="671" priority="687">
      <formula>AND(ISLOGICAL(#REF!),#REF!=FALSE)</formula>
    </cfRule>
  </conditionalFormatting>
  <conditionalFormatting sqref="E43 H43">
    <cfRule type="expression" dxfId="670" priority="686">
      <formula>AND(ISLOGICAL(#REF!),#REF!=FALSE)</formula>
    </cfRule>
  </conditionalFormatting>
  <conditionalFormatting sqref="H43 E43">
    <cfRule type="expression" dxfId="669" priority="685">
      <formula>AND(ISLOGICAL(#REF!),#REF!=FALSE)</formula>
    </cfRule>
  </conditionalFormatting>
  <conditionalFormatting sqref="H43 E43">
    <cfRule type="expression" dxfId="668" priority="684">
      <formula>AND(ISLOGICAL(#REF!),#REF!=FALSE)</formula>
    </cfRule>
  </conditionalFormatting>
  <conditionalFormatting sqref="H43 E43">
    <cfRule type="expression" dxfId="667" priority="683">
      <formula>AND(ISLOGICAL(#REF!),#REF!=FALSE)</formula>
    </cfRule>
  </conditionalFormatting>
  <conditionalFormatting sqref="E44 H44">
    <cfRule type="expression" dxfId="666" priority="682">
      <formula>AND(ISLOGICAL(#REF!),#REF!=FALSE)</formula>
    </cfRule>
  </conditionalFormatting>
  <conditionalFormatting sqref="E44 H44">
    <cfRule type="expression" dxfId="665" priority="681">
      <formula>AND(ISLOGICAL(#REF!),#REF!=FALSE)</formula>
    </cfRule>
  </conditionalFormatting>
  <conditionalFormatting sqref="E44 H44">
    <cfRule type="expression" dxfId="664" priority="680">
      <formula>AND(ISLOGICAL(#REF!),#REF!=FALSE)</formula>
    </cfRule>
  </conditionalFormatting>
  <conditionalFormatting sqref="E44 H44">
    <cfRule type="expression" dxfId="663" priority="679">
      <formula>AND(ISLOGICAL(#REF!),#REF!=FALSE)</formula>
    </cfRule>
  </conditionalFormatting>
  <conditionalFormatting sqref="E44 H44">
    <cfRule type="expression" dxfId="662" priority="678">
      <formula>AND(ISLOGICAL(#REF!),#REF!=FALSE)</formula>
    </cfRule>
  </conditionalFormatting>
  <conditionalFormatting sqref="E44 H44">
    <cfRule type="expression" dxfId="661" priority="677">
      <formula>AND(ISLOGICAL(#REF!),#REF!=FALSE)</formula>
    </cfRule>
  </conditionalFormatting>
  <conditionalFormatting sqref="E44 H44">
    <cfRule type="expression" dxfId="660" priority="676">
      <formula>AND(ISLOGICAL(#REF!),#REF!=FALSE)</formula>
    </cfRule>
  </conditionalFormatting>
  <conditionalFormatting sqref="E44 H44">
    <cfRule type="expression" dxfId="659" priority="675">
      <formula>AND(ISLOGICAL(#REF!),#REF!=FALSE)</formula>
    </cfRule>
  </conditionalFormatting>
  <conditionalFormatting sqref="E44 H44">
    <cfRule type="expression" dxfId="658" priority="674">
      <formula>AND(ISLOGICAL(#REF!),#REF!=FALSE)</formula>
    </cfRule>
  </conditionalFormatting>
  <conditionalFormatting sqref="H44 E44">
    <cfRule type="expression" dxfId="657" priority="673">
      <formula>AND(ISLOGICAL(#REF!),#REF!=FALSE)</formula>
    </cfRule>
  </conditionalFormatting>
  <conditionalFormatting sqref="E44 H44">
    <cfRule type="expression" dxfId="656" priority="672">
      <formula>AND(ISLOGICAL(#REF!),#REF!=FALSE)</formula>
    </cfRule>
  </conditionalFormatting>
  <conditionalFormatting sqref="E44 H44">
    <cfRule type="expression" dxfId="655" priority="671">
      <formula>AND(ISLOGICAL(#REF!),#REF!=FALSE)</formula>
    </cfRule>
  </conditionalFormatting>
  <conditionalFormatting sqref="E44 H44">
    <cfRule type="expression" dxfId="654" priority="670">
      <formula>AND(ISLOGICAL(#REF!),#REF!=FALSE)</formula>
    </cfRule>
  </conditionalFormatting>
  <conditionalFormatting sqref="E44 H44">
    <cfRule type="expression" dxfId="653" priority="669">
      <formula>AND(ISLOGICAL(#REF!),#REF!=FALSE)</formula>
    </cfRule>
  </conditionalFormatting>
  <conditionalFormatting sqref="E44 H44">
    <cfRule type="expression" dxfId="652" priority="668">
      <formula>AND(ISLOGICAL(#REF!),#REF!=FALSE)</formula>
    </cfRule>
  </conditionalFormatting>
  <conditionalFormatting sqref="E44 H44">
    <cfRule type="expression" dxfId="651" priority="667">
      <formula>AND(ISLOGICAL(#REF!),#REF!=FALSE)</formula>
    </cfRule>
  </conditionalFormatting>
  <conditionalFormatting sqref="E44 H44">
    <cfRule type="expression" dxfId="650" priority="666">
      <formula>AND(ISLOGICAL(#REF!),#REF!=FALSE)</formula>
    </cfRule>
  </conditionalFormatting>
  <conditionalFormatting sqref="E44 H44">
    <cfRule type="expression" dxfId="649" priority="665">
      <formula>AND(ISLOGICAL(#REF!),#REF!=FALSE)</formula>
    </cfRule>
  </conditionalFormatting>
  <conditionalFormatting sqref="E15:E44">
    <cfRule type="expression" dxfId="648" priority="655">
      <formula>AND(ISLOGICAL(#REF!),#REF!=FALSE)</formula>
    </cfRule>
  </conditionalFormatting>
  <conditionalFormatting sqref="E15:E44">
    <cfRule type="expression" dxfId="647" priority="654">
      <formula>AND(ISLOGICAL(#REF!),#REF!=FALSE)</formula>
    </cfRule>
  </conditionalFormatting>
  <conditionalFormatting sqref="E16:E17">
    <cfRule type="expression" dxfId="646" priority="653">
      <formula>AND(ISLOGICAL(#REF!),#REF!=FALSE)</formula>
    </cfRule>
  </conditionalFormatting>
  <conditionalFormatting sqref="E18">
    <cfRule type="expression" dxfId="645" priority="656">
      <formula>AND(ISLOGICAL(#REF!),#REF!=FALSE)</formula>
    </cfRule>
  </conditionalFormatting>
  <conditionalFormatting sqref="H17">
    <cfRule type="expression" dxfId="644" priority="652">
      <formula>AND(ISLOGICAL(#REF!),#REF!=FALSE)</formula>
    </cfRule>
  </conditionalFormatting>
  <conditionalFormatting sqref="H17">
    <cfRule type="expression" dxfId="643" priority="651">
      <formula>AND(ISLOGICAL(#REF!),#REF!=FALSE)</formula>
    </cfRule>
  </conditionalFormatting>
  <conditionalFormatting sqref="H18">
    <cfRule type="expression" dxfId="642" priority="650">
      <formula>AND(ISLOGICAL(#REF!),#REF!=FALSE)</formula>
    </cfRule>
  </conditionalFormatting>
  <conditionalFormatting sqref="H18">
    <cfRule type="expression" dxfId="641" priority="649">
      <formula>AND(ISLOGICAL(#REF!),#REF!=FALSE)</formula>
    </cfRule>
  </conditionalFormatting>
  <conditionalFormatting sqref="H18">
    <cfRule type="expression" dxfId="640" priority="648">
      <formula>AND(ISLOGICAL(#REF!),#REF!=FALSE)</formula>
    </cfRule>
  </conditionalFormatting>
  <conditionalFormatting sqref="H18">
    <cfRule type="expression" dxfId="639" priority="647">
      <formula>AND(ISLOGICAL(#REF!),#REF!=FALSE)</formula>
    </cfRule>
  </conditionalFormatting>
  <conditionalFormatting sqref="H18">
    <cfRule type="expression" dxfId="638" priority="646">
      <formula>AND(ISLOGICAL(#REF!),#REF!=FALSE)</formula>
    </cfRule>
  </conditionalFormatting>
  <conditionalFormatting sqref="H18">
    <cfRule type="expression" dxfId="637" priority="645">
      <formula>AND(ISLOGICAL(#REF!),#REF!=FALSE)</formula>
    </cfRule>
  </conditionalFormatting>
  <conditionalFormatting sqref="H18">
    <cfRule type="expression" dxfId="636" priority="644">
      <formula>AND(ISLOGICAL(#REF!),#REF!=FALSE)</formula>
    </cfRule>
  </conditionalFormatting>
  <conditionalFormatting sqref="H19 E19">
    <cfRule type="expression" dxfId="635" priority="643">
      <formula>AND(ISLOGICAL(#REF!),#REF!=FALSE)</formula>
    </cfRule>
  </conditionalFormatting>
  <conditionalFormatting sqref="H19">
    <cfRule type="expression" dxfId="634" priority="642">
      <formula>AND(ISLOGICAL(#REF!),#REF!=FALSE)</formula>
    </cfRule>
  </conditionalFormatting>
  <conditionalFormatting sqref="H19 E19">
    <cfRule type="expression" dxfId="633" priority="641">
      <formula>AND(ISLOGICAL(#REF!),#REF!=FALSE)</formula>
    </cfRule>
  </conditionalFormatting>
  <conditionalFormatting sqref="E19 H19">
    <cfRule type="expression" dxfId="632" priority="640">
      <formula>AND(ISLOGICAL(#REF!),#REF!=FALSE)</formula>
    </cfRule>
  </conditionalFormatting>
  <conditionalFormatting sqref="H19 E19">
    <cfRule type="expression" dxfId="631" priority="639">
      <formula>AND(ISLOGICAL(#REF!),#REF!=FALSE)</formula>
    </cfRule>
  </conditionalFormatting>
  <conditionalFormatting sqref="H19 E19">
    <cfRule type="expression" dxfId="630" priority="638">
      <formula>AND(ISLOGICAL(#REF!),#REF!=FALSE)</formula>
    </cfRule>
  </conditionalFormatting>
  <conditionalFormatting sqref="H19 E19">
    <cfRule type="expression" dxfId="629" priority="637">
      <formula>AND(ISLOGICAL(#REF!),#REF!=FALSE)</formula>
    </cfRule>
  </conditionalFormatting>
  <conditionalFormatting sqref="H20 E20">
    <cfRule type="expression" dxfId="628" priority="636">
      <formula>AND(ISLOGICAL(#REF!),#REF!=FALSE)</formula>
    </cfRule>
  </conditionalFormatting>
  <conditionalFormatting sqref="H20">
    <cfRule type="expression" dxfId="627" priority="635">
      <formula>AND(ISLOGICAL(#REF!),#REF!=FALSE)</formula>
    </cfRule>
  </conditionalFormatting>
  <conditionalFormatting sqref="H20 E20">
    <cfRule type="expression" dxfId="626" priority="634">
      <formula>AND(ISLOGICAL(#REF!),#REF!=FALSE)</formula>
    </cfRule>
  </conditionalFormatting>
  <conditionalFormatting sqref="E20 H20">
    <cfRule type="expression" dxfId="625" priority="633">
      <formula>AND(ISLOGICAL(#REF!),#REF!=FALSE)</formula>
    </cfRule>
  </conditionalFormatting>
  <conditionalFormatting sqref="H20 E20">
    <cfRule type="expression" dxfId="624" priority="632">
      <formula>AND(ISLOGICAL(#REF!),#REF!=FALSE)</formula>
    </cfRule>
  </conditionalFormatting>
  <conditionalFormatting sqref="H20 E20">
    <cfRule type="expression" dxfId="623" priority="631">
      <formula>AND(ISLOGICAL(#REF!),#REF!=FALSE)</formula>
    </cfRule>
  </conditionalFormatting>
  <conditionalFormatting sqref="H20 E20">
    <cfRule type="expression" dxfId="622" priority="630">
      <formula>AND(ISLOGICAL(#REF!),#REF!=FALSE)</formula>
    </cfRule>
  </conditionalFormatting>
  <conditionalFormatting sqref="H23 E23">
    <cfRule type="expression" dxfId="621" priority="629">
      <formula>AND(ISLOGICAL(#REF!),#REF!=FALSE)</formula>
    </cfRule>
  </conditionalFormatting>
  <conditionalFormatting sqref="H23">
    <cfRule type="expression" dxfId="620" priority="628">
      <formula>AND(ISLOGICAL(#REF!),#REF!=FALSE)</formula>
    </cfRule>
  </conditionalFormatting>
  <conditionalFormatting sqref="H23 E23">
    <cfRule type="expression" dxfId="619" priority="627">
      <formula>AND(ISLOGICAL(#REF!),#REF!=FALSE)</formula>
    </cfRule>
  </conditionalFormatting>
  <conditionalFormatting sqref="E23 H23">
    <cfRule type="expression" dxfId="618" priority="626">
      <formula>AND(ISLOGICAL(#REF!),#REF!=FALSE)</formula>
    </cfRule>
  </conditionalFormatting>
  <conditionalFormatting sqref="H23 E23">
    <cfRule type="expression" dxfId="617" priority="625">
      <formula>AND(ISLOGICAL(#REF!),#REF!=FALSE)</formula>
    </cfRule>
  </conditionalFormatting>
  <conditionalFormatting sqref="H23 E23">
    <cfRule type="expression" dxfId="616" priority="624">
      <formula>AND(ISLOGICAL(#REF!),#REF!=FALSE)</formula>
    </cfRule>
  </conditionalFormatting>
  <conditionalFormatting sqref="H23 E23">
    <cfRule type="expression" dxfId="615" priority="623">
      <formula>AND(ISLOGICAL(#REF!),#REF!=FALSE)</formula>
    </cfRule>
  </conditionalFormatting>
  <conditionalFormatting sqref="E24 H24">
    <cfRule type="expression" dxfId="614" priority="622">
      <formula>AND(ISLOGICAL(#REF!),#REF!=FALSE)</formula>
    </cfRule>
  </conditionalFormatting>
  <conditionalFormatting sqref="H21">
    <cfRule type="expression" dxfId="613" priority="620">
      <formula>AND(ISLOGICAL(#REF!),#REF!=FALSE)</formula>
    </cfRule>
  </conditionalFormatting>
  <conditionalFormatting sqref="H21 E21">
    <cfRule type="expression" dxfId="612" priority="621">
      <formula>AND(ISLOGICAL(#REF!),#REF!=FALSE)</formula>
    </cfRule>
  </conditionalFormatting>
  <conditionalFormatting sqref="H21 E21">
    <cfRule type="expression" dxfId="611" priority="619">
      <formula>AND(ISLOGICAL(#REF!),#REF!=FALSE)</formula>
    </cfRule>
  </conditionalFormatting>
  <conditionalFormatting sqref="E21 H21">
    <cfRule type="expression" dxfId="610" priority="618">
      <formula>AND(ISLOGICAL(#REF!),#REF!=FALSE)</formula>
    </cfRule>
  </conditionalFormatting>
  <conditionalFormatting sqref="H21 E21">
    <cfRule type="expression" dxfId="609" priority="617">
      <formula>AND(ISLOGICAL(#REF!),#REF!=FALSE)</formula>
    </cfRule>
  </conditionalFormatting>
  <conditionalFormatting sqref="H21 E21">
    <cfRule type="expression" dxfId="608" priority="616">
      <formula>AND(ISLOGICAL(#REF!),#REF!=FALSE)</formula>
    </cfRule>
  </conditionalFormatting>
  <conditionalFormatting sqref="H21 E21">
    <cfRule type="expression" dxfId="607" priority="615">
      <formula>AND(ISLOGICAL(#REF!),#REF!=FALSE)</formula>
    </cfRule>
  </conditionalFormatting>
  <conditionalFormatting sqref="H22 E22">
    <cfRule type="expression" dxfId="606" priority="614">
      <formula>AND(ISLOGICAL(#REF!),#REF!=FALSE)</formula>
    </cfRule>
  </conditionalFormatting>
  <conditionalFormatting sqref="H22">
    <cfRule type="expression" dxfId="605" priority="613">
      <formula>AND(ISLOGICAL(#REF!),#REF!=FALSE)</formula>
    </cfRule>
  </conditionalFormatting>
  <conditionalFormatting sqref="H22 E22">
    <cfRule type="expression" dxfId="604" priority="612">
      <formula>AND(ISLOGICAL(#REF!),#REF!=FALSE)</formula>
    </cfRule>
  </conditionalFormatting>
  <conditionalFormatting sqref="E22 H22">
    <cfRule type="expression" dxfId="603" priority="611">
      <formula>AND(ISLOGICAL(#REF!),#REF!=FALSE)</formula>
    </cfRule>
  </conditionalFormatting>
  <conditionalFormatting sqref="H22 E22">
    <cfRule type="expression" dxfId="602" priority="610">
      <formula>AND(ISLOGICAL(#REF!),#REF!=FALSE)</formula>
    </cfRule>
  </conditionalFormatting>
  <conditionalFormatting sqref="H22 E22">
    <cfRule type="expression" dxfId="601" priority="609">
      <formula>AND(ISLOGICAL(#REF!),#REF!=FALSE)</formula>
    </cfRule>
  </conditionalFormatting>
  <conditionalFormatting sqref="H22 E22">
    <cfRule type="expression" dxfId="600" priority="608">
      <formula>AND(ISLOGICAL(#REF!),#REF!=FALSE)</formula>
    </cfRule>
  </conditionalFormatting>
  <conditionalFormatting sqref="H25 E25">
    <cfRule type="expression" dxfId="599" priority="607">
      <formula>AND(ISLOGICAL(#REF!),#REF!=FALSE)</formula>
    </cfRule>
  </conditionalFormatting>
  <conditionalFormatting sqref="H25">
    <cfRule type="expression" dxfId="598" priority="606">
      <formula>AND(ISLOGICAL(#REF!),#REF!=FALSE)</formula>
    </cfRule>
  </conditionalFormatting>
  <conditionalFormatting sqref="H25 E25">
    <cfRule type="expression" dxfId="597" priority="605">
      <formula>AND(ISLOGICAL(#REF!),#REF!=FALSE)</formula>
    </cfRule>
  </conditionalFormatting>
  <conditionalFormatting sqref="E25 H25">
    <cfRule type="expression" dxfId="596" priority="604">
      <formula>AND(ISLOGICAL(#REF!),#REF!=FALSE)</formula>
    </cfRule>
  </conditionalFormatting>
  <conditionalFormatting sqref="H25 E25">
    <cfRule type="expression" dxfId="595" priority="603">
      <formula>AND(ISLOGICAL(#REF!),#REF!=FALSE)</formula>
    </cfRule>
  </conditionalFormatting>
  <conditionalFormatting sqref="H25 E25">
    <cfRule type="expression" dxfId="594" priority="602">
      <formula>AND(ISLOGICAL(#REF!),#REF!=FALSE)</formula>
    </cfRule>
  </conditionalFormatting>
  <conditionalFormatting sqref="H25 E25">
    <cfRule type="expression" dxfId="593" priority="601">
      <formula>AND(ISLOGICAL(#REF!),#REF!=FALSE)</formula>
    </cfRule>
  </conditionalFormatting>
  <conditionalFormatting sqref="H26 E26">
    <cfRule type="expression" dxfId="592" priority="600">
      <formula>AND(ISLOGICAL(#REF!),#REF!=FALSE)</formula>
    </cfRule>
  </conditionalFormatting>
  <conditionalFormatting sqref="H26">
    <cfRule type="expression" dxfId="591" priority="599">
      <formula>AND(ISLOGICAL(#REF!),#REF!=FALSE)</formula>
    </cfRule>
  </conditionalFormatting>
  <conditionalFormatting sqref="H26 E26">
    <cfRule type="expression" dxfId="590" priority="598">
      <formula>AND(ISLOGICAL(#REF!),#REF!=FALSE)</formula>
    </cfRule>
  </conditionalFormatting>
  <conditionalFormatting sqref="E26 H26">
    <cfRule type="expression" dxfId="589" priority="597">
      <formula>AND(ISLOGICAL(#REF!),#REF!=FALSE)</formula>
    </cfRule>
  </conditionalFormatting>
  <conditionalFormatting sqref="H26 E26">
    <cfRule type="expression" dxfId="588" priority="596">
      <formula>AND(ISLOGICAL(#REF!),#REF!=FALSE)</formula>
    </cfRule>
  </conditionalFormatting>
  <conditionalFormatting sqref="H26 E26">
    <cfRule type="expression" dxfId="587" priority="595">
      <formula>AND(ISLOGICAL(#REF!),#REF!=FALSE)</formula>
    </cfRule>
  </conditionalFormatting>
  <conditionalFormatting sqref="H26 E26">
    <cfRule type="expression" dxfId="586" priority="594">
      <formula>AND(ISLOGICAL(#REF!),#REF!=FALSE)</formula>
    </cfRule>
  </conditionalFormatting>
  <conditionalFormatting sqref="H27 E27">
    <cfRule type="expression" dxfId="585" priority="593">
      <formula>AND(ISLOGICAL(#REF!),#REF!=FALSE)</formula>
    </cfRule>
  </conditionalFormatting>
  <conditionalFormatting sqref="H27">
    <cfRule type="expression" dxfId="584" priority="592">
      <formula>AND(ISLOGICAL(#REF!),#REF!=FALSE)</formula>
    </cfRule>
  </conditionalFormatting>
  <conditionalFormatting sqref="H27 E27">
    <cfRule type="expression" dxfId="583" priority="591">
      <formula>AND(ISLOGICAL(#REF!),#REF!=FALSE)</formula>
    </cfRule>
  </conditionalFormatting>
  <conditionalFormatting sqref="E27 H27">
    <cfRule type="expression" dxfId="582" priority="590">
      <formula>AND(ISLOGICAL(#REF!),#REF!=FALSE)</formula>
    </cfRule>
  </conditionalFormatting>
  <conditionalFormatting sqref="H27 E27">
    <cfRule type="expression" dxfId="581" priority="589">
      <formula>AND(ISLOGICAL(#REF!),#REF!=FALSE)</formula>
    </cfRule>
  </conditionalFormatting>
  <conditionalFormatting sqref="H27 E27">
    <cfRule type="expression" dxfId="580" priority="588">
      <formula>AND(ISLOGICAL(#REF!),#REF!=FALSE)</formula>
    </cfRule>
  </conditionalFormatting>
  <conditionalFormatting sqref="H27 E27">
    <cfRule type="expression" dxfId="579" priority="587">
      <formula>AND(ISLOGICAL(#REF!),#REF!=FALSE)</formula>
    </cfRule>
  </conditionalFormatting>
  <conditionalFormatting sqref="H28 E28">
    <cfRule type="expression" dxfId="578" priority="586">
      <formula>AND(ISLOGICAL(#REF!),#REF!=FALSE)</formula>
    </cfRule>
  </conditionalFormatting>
  <conditionalFormatting sqref="H28">
    <cfRule type="expression" dxfId="577" priority="585">
      <formula>AND(ISLOGICAL(#REF!),#REF!=FALSE)</formula>
    </cfRule>
  </conditionalFormatting>
  <conditionalFormatting sqref="H28 E28">
    <cfRule type="expression" dxfId="576" priority="584">
      <formula>AND(ISLOGICAL(#REF!),#REF!=FALSE)</formula>
    </cfRule>
  </conditionalFormatting>
  <conditionalFormatting sqref="E28 H28">
    <cfRule type="expression" dxfId="575" priority="583">
      <formula>AND(ISLOGICAL(#REF!),#REF!=FALSE)</formula>
    </cfRule>
  </conditionalFormatting>
  <conditionalFormatting sqref="H28 E28">
    <cfRule type="expression" dxfId="574" priority="582">
      <formula>AND(ISLOGICAL(#REF!),#REF!=FALSE)</formula>
    </cfRule>
  </conditionalFormatting>
  <conditionalFormatting sqref="H28 E28">
    <cfRule type="expression" dxfId="573" priority="581">
      <formula>AND(ISLOGICAL(#REF!),#REF!=FALSE)</formula>
    </cfRule>
  </conditionalFormatting>
  <conditionalFormatting sqref="H28 E28">
    <cfRule type="expression" dxfId="572" priority="580">
      <formula>AND(ISLOGICAL(#REF!),#REF!=FALSE)</formula>
    </cfRule>
  </conditionalFormatting>
  <conditionalFormatting sqref="H29 E29 E36 H36">
    <cfRule type="expression" dxfId="571" priority="579">
      <formula>AND(ISLOGICAL(#REF!),#REF!=FALSE)</formula>
    </cfRule>
  </conditionalFormatting>
  <conditionalFormatting sqref="H29 H36">
    <cfRule type="expression" dxfId="570" priority="578">
      <formula>AND(ISLOGICAL(#REF!),#REF!=FALSE)</formula>
    </cfRule>
  </conditionalFormatting>
  <conditionalFormatting sqref="H29 E29 E36 H36">
    <cfRule type="expression" dxfId="569" priority="577">
      <formula>AND(ISLOGICAL(#REF!),#REF!=FALSE)</formula>
    </cfRule>
  </conditionalFormatting>
  <conditionalFormatting sqref="E29 H29 H36 E36">
    <cfRule type="expression" dxfId="568" priority="576">
      <formula>AND(ISLOGICAL(#REF!),#REF!=FALSE)</formula>
    </cfRule>
  </conditionalFormatting>
  <conditionalFormatting sqref="H29 E29 E36 H36">
    <cfRule type="expression" dxfId="567" priority="575">
      <formula>AND(ISLOGICAL(#REF!),#REF!=FALSE)</formula>
    </cfRule>
  </conditionalFormatting>
  <conditionalFormatting sqref="H29 E29 E36 H36">
    <cfRule type="expression" dxfId="566" priority="574">
      <formula>AND(ISLOGICAL(#REF!),#REF!=FALSE)</formula>
    </cfRule>
  </conditionalFormatting>
  <conditionalFormatting sqref="H29 E29 E36 H36">
    <cfRule type="expression" dxfId="565" priority="573">
      <formula>AND(ISLOGICAL(#REF!),#REF!=FALSE)</formula>
    </cfRule>
  </conditionalFormatting>
  <conditionalFormatting sqref="H29:H35 E29:E35">
    <cfRule type="expression" dxfId="564" priority="572">
      <formula>AND(ISLOGICAL(#REF!),#REF!=FALSE)</formula>
    </cfRule>
  </conditionalFormatting>
  <conditionalFormatting sqref="H29:H35">
    <cfRule type="expression" dxfId="563" priority="571">
      <formula>AND(ISLOGICAL(#REF!),#REF!=FALSE)</formula>
    </cfRule>
  </conditionalFormatting>
  <conditionalFormatting sqref="H29:H35 E29:E35">
    <cfRule type="expression" dxfId="562" priority="570">
      <formula>AND(ISLOGICAL(#REF!),#REF!=FALSE)</formula>
    </cfRule>
  </conditionalFormatting>
  <conditionalFormatting sqref="E29:E35 H29:H35">
    <cfRule type="expression" dxfId="561" priority="569">
      <formula>AND(ISLOGICAL(#REF!),#REF!=FALSE)</formula>
    </cfRule>
  </conditionalFormatting>
  <conditionalFormatting sqref="H29:H35 E29:E35">
    <cfRule type="expression" dxfId="560" priority="568">
      <formula>AND(ISLOGICAL(#REF!),#REF!=FALSE)</formula>
    </cfRule>
  </conditionalFormatting>
  <conditionalFormatting sqref="H29:H35 E29:E35">
    <cfRule type="expression" dxfId="559" priority="567">
      <formula>AND(ISLOGICAL(#REF!),#REF!=FALSE)</formula>
    </cfRule>
  </conditionalFormatting>
  <conditionalFormatting sqref="H29:H35 E29:E35">
    <cfRule type="expression" dxfId="558" priority="566">
      <formula>AND(ISLOGICAL(#REF!),#REF!=FALSE)</formula>
    </cfRule>
  </conditionalFormatting>
  <conditionalFormatting sqref="H34 E34">
    <cfRule type="expression" dxfId="557" priority="565">
      <formula>AND(ISLOGICAL(#REF!),#REF!=FALSE)</formula>
    </cfRule>
  </conditionalFormatting>
  <conditionalFormatting sqref="H34">
    <cfRule type="expression" dxfId="556" priority="564">
      <formula>AND(ISLOGICAL(#REF!),#REF!=FALSE)</formula>
    </cfRule>
  </conditionalFormatting>
  <conditionalFormatting sqref="H34 E34">
    <cfRule type="expression" dxfId="555" priority="563">
      <formula>AND(ISLOGICAL(#REF!),#REF!=FALSE)</formula>
    </cfRule>
  </conditionalFormatting>
  <conditionalFormatting sqref="E34 H34">
    <cfRule type="expression" dxfId="554" priority="562">
      <formula>AND(ISLOGICAL(#REF!),#REF!=FALSE)</formula>
    </cfRule>
  </conditionalFormatting>
  <conditionalFormatting sqref="H34 E34">
    <cfRule type="expression" dxfId="553" priority="561">
      <formula>AND(ISLOGICAL(#REF!),#REF!=FALSE)</formula>
    </cfRule>
  </conditionalFormatting>
  <conditionalFormatting sqref="H34 E34">
    <cfRule type="expression" dxfId="552" priority="560">
      <formula>AND(ISLOGICAL(#REF!),#REF!=FALSE)</formula>
    </cfRule>
  </conditionalFormatting>
  <conditionalFormatting sqref="H34 E34">
    <cfRule type="expression" dxfId="551" priority="559">
      <formula>AND(ISLOGICAL(#REF!),#REF!=FALSE)</formula>
    </cfRule>
  </conditionalFormatting>
  <conditionalFormatting sqref="H35 E35">
    <cfRule type="expression" dxfId="550" priority="558">
      <formula>AND(ISLOGICAL(#REF!),#REF!=FALSE)</formula>
    </cfRule>
  </conditionalFormatting>
  <conditionalFormatting sqref="H35">
    <cfRule type="expression" dxfId="549" priority="557">
      <formula>AND(ISLOGICAL(#REF!),#REF!=FALSE)</formula>
    </cfRule>
  </conditionalFormatting>
  <conditionalFormatting sqref="H35 E35">
    <cfRule type="expression" dxfId="548" priority="556">
      <formula>AND(ISLOGICAL(#REF!),#REF!=FALSE)</formula>
    </cfRule>
  </conditionalFormatting>
  <conditionalFormatting sqref="E35 H35">
    <cfRule type="expression" dxfId="547" priority="555">
      <formula>AND(ISLOGICAL(#REF!),#REF!=FALSE)</formula>
    </cfRule>
  </conditionalFormatting>
  <conditionalFormatting sqref="H35 E35">
    <cfRule type="expression" dxfId="546" priority="554">
      <formula>AND(ISLOGICAL(#REF!),#REF!=FALSE)</formula>
    </cfRule>
  </conditionalFormatting>
  <conditionalFormatting sqref="H35 E35">
    <cfRule type="expression" dxfId="545" priority="553">
      <formula>AND(ISLOGICAL(#REF!),#REF!=FALSE)</formula>
    </cfRule>
  </conditionalFormatting>
  <conditionalFormatting sqref="H35 E35">
    <cfRule type="expression" dxfId="544" priority="552">
      <formula>AND(ISLOGICAL(#REF!),#REF!=FALSE)</formula>
    </cfRule>
  </conditionalFormatting>
  <conditionalFormatting sqref="E37 H37">
    <cfRule type="expression" dxfId="543" priority="551">
      <formula>AND(ISLOGICAL(#REF!),#REF!=FALSE)</formula>
    </cfRule>
  </conditionalFormatting>
  <conditionalFormatting sqref="H37">
    <cfRule type="expression" dxfId="542" priority="550">
      <formula>AND(ISLOGICAL(#REF!),#REF!=FALSE)</formula>
    </cfRule>
  </conditionalFormatting>
  <conditionalFormatting sqref="E37 H37">
    <cfRule type="expression" dxfId="541" priority="549">
      <formula>AND(ISLOGICAL(#REF!),#REF!=FALSE)</formula>
    </cfRule>
  </conditionalFormatting>
  <conditionalFormatting sqref="H37 E37">
    <cfRule type="expression" dxfId="540" priority="548">
      <formula>AND(ISLOGICAL(#REF!),#REF!=FALSE)</formula>
    </cfRule>
  </conditionalFormatting>
  <conditionalFormatting sqref="E38 H38">
    <cfRule type="expression" dxfId="539" priority="540">
      <formula>AND(ISLOGICAL(#REF!),#REF!=FALSE)</formula>
    </cfRule>
  </conditionalFormatting>
  <conditionalFormatting sqref="E38 H38">
    <cfRule type="expression" dxfId="538" priority="539">
      <formula>AND(ISLOGICAL(#REF!),#REF!=FALSE)</formula>
    </cfRule>
  </conditionalFormatting>
  <conditionalFormatting sqref="E38 H38">
    <cfRule type="expression" dxfId="537" priority="538">
      <formula>AND(ISLOGICAL(#REF!),#REF!=FALSE)</formula>
    </cfRule>
  </conditionalFormatting>
  <conditionalFormatting sqref="E41:E44 H41:H44">
    <cfRule type="expression" dxfId="536" priority="537">
      <formula>AND(ISLOGICAL(#REF!),#REF!=FALSE)</formula>
    </cfRule>
  </conditionalFormatting>
  <conditionalFormatting sqref="H41:H44">
    <cfRule type="expression" dxfId="535" priority="536">
      <formula>AND(ISLOGICAL(#REF!),#REF!=FALSE)</formula>
    </cfRule>
  </conditionalFormatting>
  <conditionalFormatting sqref="E41:E44 H41:H44">
    <cfRule type="expression" dxfId="534" priority="535">
      <formula>AND(ISLOGICAL(#REF!),#REF!=FALSE)</formula>
    </cfRule>
  </conditionalFormatting>
  <conditionalFormatting sqref="E41:E44 H41:H44">
    <cfRule type="expression" dxfId="533" priority="534">
      <formula>AND(ISLOGICAL(#REF!),#REF!=FALSE)</formula>
    </cfRule>
  </conditionalFormatting>
  <conditionalFormatting sqref="E41:E44 H41:H44">
    <cfRule type="expression" dxfId="532" priority="533">
      <formula>AND(ISLOGICAL(#REF!),#REF!=FALSE)</formula>
    </cfRule>
  </conditionalFormatting>
  <conditionalFormatting sqref="E41:E44 H41:H44">
    <cfRule type="expression" dxfId="531" priority="532">
      <formula>AND(ISLOGICAL(#REF!),#REF!=FALSE)</formula>
    </cfRule>
  </conditionalFormatting>
  <conditionalFormatting sqref="E41:E44 H41:H44">
    <cfRule type="expression" dxfId="530" priority="531">
      <formula>AND(ISLOGICAL(#REF!),#REF!=FALSE)</formula>
    </cfRule>
  </conditionalFormatting>
  <conditionalFormatting sqref="H18 E18">
    <cfRule type="expression" dxfId="529" priority="527">
      <formula>AND(ISLOGICAL(#REF!),#REF!=FALSE)</formula>
    </cfRule>
  </conditionalFormatting>
  <conditionalFormatting sqref="H18 E18">
    <cfRule type="expression" dxfId="528" priority="529">
      <formula>AND(ISLOGICAL(#REF!),#REF!=FALSE)</formula>
    </cfRule>
  </conditionalFormatting>
  <conditionalFormatting sqref="H18">
    <cfRule type="expression" dxfId="527" priority="528">
      <formula>AND(ISLOGICAL(#REF!),#REF!=FALSE)</formula>
    </cfRule>
  </conditionalFormatting>
  <conditionalFormatting sqref="H18 E18">
    <cfRule type="expression" dxfId="526" priority="526">
      <formula>AND(ISLOGICAL(#REF!),#REF!=FALSE)</formula>
    </cfRule>
  </conditionalFormatting>
  <conditionalFormatting sqref="H18 E18">
    <cfRule type="expression" dxfId="525" priority="530">
      <formula>AND(ISLOGICAL(#REF!),#REF!=FALSE)</formula>
    </cfRule>
  </conditionalFormatting>
  <conditionalFormatting sqref="H18 E18">
    <cfRule type="expression" dxfId="524" priority="525">
      <formula>AND(ISLOGICAL(#REF!),#REF!=FALSE)</formula>
    </cfRule>
  </conditionalFormatting>
  <conditionalFormatting sqref="H19 E19">
    <cfRule type="expression" dxfId="523" priority="524">
      <formula>AND(ISLOGICAL(#REF!),#REF!=FALSE)</formula>
    </cfRule>
  </conditionalFormatting>
  <conditionalFormatting sqref="H19">
    <cfRule type="expression" dxfId="522" priority="523">
      <formula>AND(ISLOGICAL(#REF!),#REF!=FALSE)</formula>
    </cfRule>
  </conditionalFormatting>
  <conditionalFormatting sqref="H19 E19">
    <cfRule type="expression" dxfId="521" priority="522">
      <formula>AND(ISLOGICAL(#REF!),#REF!=FALSE)</formula>
    </cfRule>
  </conditionalFormatting>
  <conditionalFormatting sqref="E19 H19">
    <cfRule type="expression" dxfId="520" priority="521">
      <formula>AND(ISLOGICAL(#REF!),#REF!=FALSE)</formula>
    </cfRule>
  </conditionalFormatting>
  <conditionalFormatting sqref="H19 E19">
    <cfRule type="expression" dxfId="519" priority="520">
      <formula>AND(ISLOGICAL(#REF!),#REF!=FALSE)</formula>
    </cfRule>
  </conditionalFormatting>
  <conditionalFormatting sqref="H19 E19">
    <cfRule type="expression" dxfId="518" priority="519">
      <formula>AND(ISLOGICAL(#REF!),#REF!=FALSE)</formula>
    </cfRule>
  </conditionalFormatting>
  <conditionalFormatting sqref="H19 E19">
    <cfRule type="expression" dxfId="517" priority="518">
      <formula>AND(ISLOGICAL(#REF!),#REF!=FALSE)</formula>
    </cfRule>
  </conditionalFormatting>
  <conditionalFormatting sqref="H22 E22">
    <cfRule type="expression" dxfId="516" priority="517">
      <formula>AND(ISLOGICAL(#REF!),#REF!=FALSE)</formula>
    </cfRule>
  </conditionalFormatting>
  <conditionalFormatting sqref="H22">
    <cfRule type="expression" dxfId="515" priority="516">
      <formula>AND(ISLOGICAL(#REF!),#REF!=FALSE)</formula>
    </cfRule>
  </conditionalFormatting>
  <conditionalFormatting sqref="H22 E22">
    <cfRule type="expression" dxfId="514" priority="515">
      <formula>AND(ISLOGICAL(#REF!),#REF!=FALSE)</formula>
    </cfRule>
  </conditionalFormatting>
  <conditionalFormatting sqref="E22 H22">
    <cfRule type="expression" dxfId="513" priority="514">
      <formula>AND(ISLOGICAL(#REF!),#REF!=FALSE)</formula>
    </cfRule>
  </conditionalFormatting>
  <conditionalFormatting sqref="H22 E22">
    <cfRule type="expression" dxfId="512" priority="513">
      <formula>AND(ISLOGICAL(#REF!),#REF!=FALSE)</formula>
    </cfRule>
  </conditionalFormatting>
  <conditionalFormatting sqref="H22 E22">
    <cfRule type="expression" dxfId="511" priority="512">
      <formula>AND(ISLOGICAL(#REF!),#REF!=FALSE)</formula>
    </cfRule>
  </conditionalFormatting>
  <conditionalFormatting sqref="H22 E22">
    <cfRule type="expression" dxfId="510" priority="511">
      <formula>AND(ISLOGICAL(#REF!),#REF!=FALSE)</formula>
    </cfRule>
  </conditionalFormatting>
  <conditionalFormatting sqref="E23 H23">
    <cfRule type="expression" dxfId="509" priority="510">
      <formula>AND(ISLOGICAL(#REF!),#REF!=FALSE)</formula>
    </cfRule>
  </conditionalFormatting>
  <conditionalFormatting sqref="H20">
    <cfRule type="expression" dxfId="508" priority="508">
      <formula>AND(ISLOGICAL(#REF!),#REF!=FALSE)</formula>
    </cfRule>
  </conditionalFormatting>
  <conditionalFormatting sqref="H20 E20">
    <cfRule type="expression" dxfId="507" priority="509">
      <formula>AND(ISLOGICAL(#REF!),#REF!=FALSE)</formula>
    </cfRule>
  </conditionalFormatting>
  <conditionalFormatting sqref="H20 E20">
    <cfRule type="expression" dxfId="506" priority="507">
      <formula>AND(ISLOGICAL(#REF!),#REF!=FALSE)</formula>
    </cfRule>
  </conditionalFormatting>
  <conditionalFormatting sqref="E20 H20">
    <cfRule type="expression" dxfId="505" priority="506">
      <formula>AND(ISLOGICAL(#REF!),#REF!=FALSE)</formula>
    </cfRule>
  </conditionalFormatting>
  <conditionalFormatting sqref="H20 E20">
    <cfRule type="expression" dxfId="504" priority="505">
      <formula>AND(ISLOGICAL(#REF!),#REF!=FALSE)</formula>
    </cfRule>
  </conditionalFormatting>
  <conditionalFormatting sqref="H20 E20">
    <cfRule type="expression" dxfId="503" priority="504">
      <formula>AND(ISLOGICAL(#REF!),#REF!=FALSE)</formula>
    </cfRule>
  </conditionalFormatting>
  <conditionalFormatting sqref="H20 E20">
    <cfRule type="expression" dxfId="502" priority="503">
      <formula>AND(ISLOGICAL(#REF!),#REF!=FALSE)</formula>
    </cfRule>
  </conditionalFormatting>
  <conditionalFormatting sqref="H21 E21">
    <cfRule type="expression" dxfId="501" priority="502">
      <formula>AND(ISLOGICAL(#REF!),#REF!=FALSE)</formula>
    </cfRule>
  </conditionalFormatting>
  <conditionalFormatting sqref="H21">
    <cfRule type="expression" dxfId="500" priority="501">
      <formula>AND(ISLOGICAL(#REF!),#REF!=FALSE)</formula>
    </cfRule>
  </conditionalFormatting>
  <conditionalFormatting sqref="H21 E21">
    <cfRule type="expression" dxfId="499" priority="500">
      <formula>AND(ISLOGICAL(#REF!),#REF!=FALSE)</formula>
    </cfRule>
  </conditionalFormatting>
  <conditionalFormatting sqref="E21 H21">
    <cfRule type="expression" dxfId="498" priority="499">
      <formula>AND(ISLOGICAL(#REF!),#REF!=FALSE)</formula>
    </cfRule>
  </conditionalFormatting>
  <conditionalFormatting sqref="H21 E21">
    <cfRule type="expression" dxfId="497" priority="498">
      <formula>AND(ISLOGICAL(#REF!),#REF!=FALSE)</formula>
    </cfRule>
  </conditionalFormatting>
  <conditionalFormatting sqref="H21 E21">
    <cfRule type="expression" dxfId="496" priority="497">
      <formula>AND(ISLOGICAL(#REF!),#REF!=FALSE)</formula>
    </cfRule>
  </conditionalFormatting>
  <conditionalFormatting sqref="H21 E21">
    <cfRule type="expression" dxfId="495" priority="496">
      <formula>AND(ISLOGICAL(#REF!),#REF!=FALSE)</formula>
    </cfRule>
  </conditionalFormatting>
  <conditionalFormatting sqref="H24 E24">
    <cfRule type="expression" dxfId="494" priority="495">
      <formula>AND(ISLOGICAL(#REF!),#REF!=FALSE)</formula>
    </cfRule>
  </conditionalFormatting>
  <conditionalFormatting sqref="H24">
    <cfRule type="expression" dxfId="493" priority="494">
      <formula>AND(ISLOGICAL(#REF!),#REF!=FALSE)</formula>
    </cfRule>
  </conditionalFormatting>
  <conditionalFormatting sqref="H24 E24">
    <cfRule type="expression" dxfId="492" priority="493">
      <formula>AND(ISLOGICAL(#REF!),#REF!=FALSE)</formula>
    </cfRule>
  </conditionalFormatting>
  <conditionalFormatting sqref="E24 H24">
    <cfRule type="expression" dxfId="491" priority="492">
      <formula>AND(ISLOGICAL(#REF!),#REF!=FALSE)</formula>
    </cfRule>
  </conditionalFormatting>
  <conditionalFormatting sqref="H24 E24">
    <cfRule type="expression" dxfId="490" priority="491">
      <formula>AND(ISLOGICAL(#REF!),#REF!=FALSE)</formula>
    </cfRule>
  </conditionalFormatting>
  <conditionalFormatting sqref="H24 E24">
    <cfRule type="expression" dxfId="489" priority="490">
      <formula>AND(ISLOGICAL(#REF!),#REF!=FALSE)</formula>
    </cfRule>
  </conditionalFormatting>
  <conditionalFormatting sqref="H24 E24">
    <cfRule type="expression" dxfId="488" priority="489">
      <formula>AND(ISLOGICAL(#REF!),#REF!=FALSE)</formula>
    </cfRule>
  </conditionalFormatting>
  <conditionalFormatting sqref="H25 E25">
    <cfRule type="expression" dxfId="487" priority="488">
      <formula>AND(ISLOGICAL(#REF!),#REF!=FALSE)</formula>
    </cfRule>
  </conditionalFormatting>
  <conditionalFormatting sqref="H25">
    <cfRule type="expression" dxfId="486" priority="487">
      <formula>AND(ISLOGICAL(#REF!),#REF!=FALSE)</formula>
    </cfRule>
  </conditionalFormatting>
  <conditionalFormatting sqref="H25 E25">
    <cfRule type="expression" dxfId="485" priority="486">
      <formula>AND(ISLOGICAL(#REF!),#REF!=FALSE)</formula>
    </cfRule>
  </conditionalFormatting>
  <conditionalFormatting sqref="E25 H25">
    <cfRule type="expression" dxfId="484" priority="485">
      <formula>AND(ISLOGICAL(#REF!),#REF!=FALSE)</formula>
    </cfRule>
  </conditionalFormatting>
  <conditionalFormatting sqref="H25 E25">
    <cfRule type="expression" dxfId="483" priority="484">
      <formula>AND(ISLOGICAL(#REF!),#REF!=FALSE)</formula>
    </cfRule>
  </conditionalFormatting>
  <conditionalFormatting sqref="H25 E25">
    <cfRule type="expression" dxfId="482" priority="483">
      <formula>AND(ISLOGICAL(#REF!),#REF!=FALSE)</formula>
    </cfRule>
  </conditionalFormatting>
  <conditionalFormatting sqref="H25 E25">
    <cfRule type="expression" dxfId="481" priority="482">
      <formula>AND(ISLOGICAL(#REF!),#REF!=FALSE)</formula>
    </cfRule>
  </conditionalFormatting>
  <conditionalFormatting sqref="H26 E26">
    <cfRule type="expression" dxfId="480" priority="481">
      <formula>AND(ISLOGICAL(#REF!),#REF!=FALSE)</formula>
    </cfRule>
  </conditionalFormatting>
  <conditionalFormatting sqref="H26">
    <cfRule type="expression" dxfId="479" priority="480">
      <formula>AND(ISLOGICAL(#REF!),#REF!=FALSE)</formula>
    </cfRule>
  </conditionalFormatting>
  <conditionalFormatting sqref="H26 E26">
    <cfRule type="expression" dxfId="478" priority="479">
      <formula>AND(ISLOGICAL(#REF!),#REF!=FALSE)</formula>
    </cfRule>
  </conditionalFormatting>
  <conditionalFormatting sqref="E26 H26">
    <cfRule type="expression" dxfId="477" priority="478">
      <formula>AND(ISLOGICAL(#REF!),#REF!=FALSE)</formula>
    </cfRule>
  </conditionalFormatting>
  <conditionalFormatting sqref="H26 E26">
    <cfRule type="expression" dxfId="476" priority="477">
      <formula>AND(ISLOGICAL(#REF!),#REF!=FALSE)</formula>
    </cfRule>
  </conditionalFormatting>
  <conditionalFormatting sqref="H26 E26">
    <cfRule type="expression" dxfId="475" priority="476">
      <formula>AND(ISLOGICAL(#REF!),#REF!=FALSE)</formula>
    </cfRule>
  </conditionalFormatting>
  <conditionalFormatting sqref="H26 E26">
    <cfRule type="expression" dxfId="474" priority="475">
      <formula>AND(ISLOGICAL(#REF!),#REF!=FALSE)</formula>
    </cfRule>
  </conditionalFormatting>
  <conditionalFormatting sqref="H27 E27">
    <cfRule type="expression" dxfId="473" priority="474">
      <formula>AND(ISLOGICAL(#REF!),#REF!=FALSE)</formula>
    </cfRule>
  </conditionalFormatting>
  <conditionalFormatting sqref="H27">
    <cfRule type="expression" dxfId="472" priority="473">
      <formula>AND(ISLOGICAL(#REF!),#REF!=FALSE)</formula>
    </cfRule>
  </conditionalFormatting>
  <conditionalFormatting sqref="H27 E27">
    <cfRule type="expression" dxfId="471" priority="472">
      <formula>AND(ISLOGICAL(#REF!),#REF!=FALSE)</formula>
    </cfRule>
  </conditionalFormatting>
  <conditionalFormatting sqref="E27 H27">
    <cfRule type="expression" dxfId="470" priority="471">
      <formula>AND(ISLOGICAL(#REF!),#REF!=FALSE)</formula>
    </cfRule>
  </conditionalFormatting>
  <conditionalFormatting sqref="H27 E27">
    <cfRule type="expression" dxfId="469" priority="470">
      <formula>AND(ISLOGICAL(#REF!),#REF!=FALSE)</formula>
    </cfRule>
  </conditionalFormatting>
  <conditionalFormatting sqref="H27 E27">
    <cfRule type="expression" dxfId="468" priority="469">
      <formula>AND(ISLOGICAL(#REF!),#REF!=FALSE)</formula>
    </cfRule>
  </conditionalFormatting>
  <conditionalFormatting sqref="H27 E27">
    <cfRule type="expression" dxfId="467" priority="468">
      <formula>AND(ISLOGICAL(#REF!),#REF!=FALSE)</formula>
    </cfRule>
  </conditionalFormatting>
  <conditionalFormatting sqref="H28 E28 E35 H35">
    <cfRule type="expression" dxfId="466" priority="467">
      <formula>AND(ISLOGICAL(#REF!),#REF!=FALSE)</formula>
    </cfRule>
  </conditionalFormatting>
  <conditionalFormatting sqref="H28 H35">
    <cfRule type="expression" dxfId="465" priority="466">
      <formula>AND(ISLOGICAL(#REF!),#REF!=FALSE)</formula>
    </cfRule>
  </conditionalFormatting>
  <conditionalFormatting sqref="H28 E28 E35 H35">
    <cfRule type="expression" dxfId="464" priority="465">
      <formula>AND(ISLOGICAL(#REF!),#REF!=FALSE)</formula>
    </cfRule>
  </conditionalFormatting>
  <conditionalFormatting sqref="E28 H28 H35 E35">
    <cfRule type="expression" dxfId="463" priority="464">
      <formula>AND(ISLOGICAL(#REF!),#REF!=FALSE)</formula>
    </cfRule>
  </conditionalFormatting>
  <conditionalFormatting sqref="H28 E28 E35 H35">
    <cfRule type="expression" dxfId="462" priority="463">
      <formula>AND(ISLOGICAL(#REF!),#REF!=FALSE)</formula>
    </cfRule>
  </conditionalFormatting>
  <conditionalFormatting sqref="H28 E28 E35 H35">
    <cfRule type="expression" dxfId="461" priority="462">
      <formula>AND(ISLOGICAL(#REF!),#REF!=FALSE)</formula>
    </cfRule>
  </conditionalFormatting>
  <conditionalFormatting sqref="H28 E28 E35 H35">
    <cfRule type="expression" dxfId="460" priority="461">
      <formula>AND(ISLOGICAL(#REF!),#REF!=FALSE)</formula>
    </cfRule>
  </conditionalFormatting>
  <conditionalFormatting sqref="H33 E33">
    <cfRule type="expression" dxfId="459" priority="460">
      <formula>AND(ISLOGICAL(#REF!),#REF!=FALSE)</formula>
    </cfRule>
  </conditionalFormatting>
  <conditionalFormatting sqref="H33">
    <cfRule type="expression" dxfId="458" priority="459">
      <formula>AND(ISLOGICAL(#REF!),#REF!=FALSE)</formula>
    </cfRule>
  </conditionalFormatting>
  <conditionalFormatting sqref="H33 E33">
    <cfRule type="expression" dxfId="457" priority="458">
      <formula>AND(ISLOGICAL(#REF!),#REF!=FALSE)</formula>
    </cfRule>
  </conditionalFormatting>
  <conditionalFormatting sqref="E33 H33">
    <cfRule type="expression" dxfId="456" priority="457">
      <formula>AND(ISLOGICAL(#REF!),#REF!=FALSE)</formula>
    </cfRule>
  </conditionalFormatting>
  <conditionalFormatting sqref="H33 E33">
    <cfRule type="expression" dxfId="455" priority="456">
      <formula>AND(ISLOGICAL(#REF!),#REF!=FALSE)</formula>
    </cfRule>
  </conditionalFormatting>
  <conditionalFormatting sqref="H33 E33">
    <cfRule type="expression" dxfId="454" priority="455">
      <formula>AND(ISLOGICAL(#REF!),#REF!=FALSE)</formula>
    </cfRule>
  </conditionalFormatting>
  <conditionalFormatting sqref="H33 E33">
    <cfRule type="expression" dxfId="453" priority="454">
      <formula>AND(ISLOGICAL(#REF!),#REF!=FALSE)</formula>
    </cfRule>
  </conditionalFormatting>
  <conditionalFormatting sqref="H34 E34">
    <cfRule type="expression" dxfId="452" priority="453">
      <formula>AND(ISLOGICAL(#REF!),#REF!=FALSE)</formula>
    </cfRule>
  </conditionalFormatting>
  <conditionalFormatting sqref="H34">
    <cfRule type="expression" dxfId="451" priority="452">
      <formula>AND(ISLOGICAL(#REF!),#REF!=FALSE)</formula>
    </cfRule>
  </conditionalFormatting>
  <conditionalFormatting sqref="H34 E34">
    <cfRule type="expression" dxfId="450" priority="451">
      <formula>AND(ISLOGICAL(#REF!),#REF!=FALSE)</formula>
    </cfRule>
  </conditionalFormatting>
  <conditionalFormatting sqref="E34 H34">
    <cfRule type="expression" dxfId="449" priority="450">
      <formula>AND(ISLOGICAL(#REF!),#REF!=FALSE)</formula>
    </cfRule>
  </conditionalFormatting>
  <conditionalFormatting sqref="H34 E34">
    <cfRule type="expression" dxfId="448" priority="449">
      <formula>AND(ISLOGICAL(#REF!),#REF!=FALSE)</formula>
    </cfRule>
  </conditionalFormatting>
  <conditionalFormatting sqref="H34 E34">
    <cfRule type="expression" dxfId="447" priority="448">
      <formula>AND(ISLOGICAL(#REF!),#REF!=FALSE)</formula>
    </cfRule>
  </conditionalFormatting>
  <conditionalFormatting sqref="H34 E34">
    <cfRule type="expression" dxfId="446" priority="447">
      <formula>AND(ISLOGICAL(#REF!),#REF!=FALSE)</formula>
    </cfRule>
  </conditionalFormatting>
  <conditionalFormatting sqref="E36 H36">
    <cfRule type="expression" dxfId="445" priority="446">
      <formula>AND(ISLOGICAL(#REF!),#REF!=FALSE)</formula>
    </cfRule>
  </conditionalFormatting>
  <conditionalFormatting sqref="H36">
    <cfRule type="expression" dxfId="444" priority="445">
      <formula>AND(ISLOGICAL(#REF!),#REF!=FALSE)</formula>
    </cfRule>
  </conditionalFormatting>
  <conditionalFormatting sqref="E36 H36">
    <cfRule type="expression" dxfId="443" priority="444">
      <formula>AND(ISLOGICAL(#REF!),#REF!=FALSE)</formula>
    </cfRule>
  </conditionalFormatting>
  <conditionalFormatting sqref="H36 E36">
    <cfRule type="expression" dxfId="442" priority="443">
      <formula>AND(ISLOGICAL(#REF!),#REF!=FALSE)</formula>
    </cfRule>
  </conditionalFormatting>
  <conditionalFormatting sqref="E36 H36">
    <cfRule type="expression" dxfId="441" priority="442">
      <formula>AND(ISLOGICAL(#REF!),#REF!=FALSE)</formula>
    </cfRule>
  </conditionalFormatting>
  <conditionalFormatting sqref="E36 H36">
    <cfRule type="expression" dxfId="440" priority="441">
      <formula>AND(ISLOGICAL(#REF!),#REF!=FALSE)</formula>
    </cfRule>
  </conditionalFormatting>
  <conditionalFormatting sqref="E36 H36">
    <cfRule type="expression" dxfId="439" priority="440">
      <formula>AND(ISLOGICAL(#REF!),#REF!=FALSE)</formula>
    </cfRule>
  </conditionalFormatting>
  <conditionalFormatting sqref="E37 H37">
    <cfRule type="expression" dxfId="438" priority="439">
      <formula>AND(ISLOGICAL(#REF!),#REF!=FALSE)</formula>
    </cfRule>
  </conditionalFormatting>
  <conditionalFormatting sqref="H37">
    <cfRule type="expression" dxfId="437" priority="438">
      <formula>AND(ISLOGICAL(#REF!),#REF!=FALSE)</formula>
    </cfRule>
  </conditionalFormatting>
  <conditionalFormatting sqref="E37 H37">
    <cfRule type="expression" dxfId="436" priority="437">
      <formula>AND(ISLOGICAL(#REF!),#REF!=FALSE)</formula>
    </cfRule>
  </conditionalFormatting>
  <conditionalFormatting sqref="H37 E37">
    <cfRule type="expression" dxfId="435" priority="436">
      <formula>AND(ISLOGICAL(#REF!),#REF!=FALSE)</formula>
    </cfRule>
  </conditionalFormatting>
  <conditionalFormatting sqref="E37 H37">
    <cfRule type="expression" dxfId="434" priority="435">
      <formula>AND(ISLOGICAL(#REF!),#REF!=FALSE)</formula>
    </cfRule>
  </conditionalFormatting>
  <conditionalFormatting sqref="E37 H37">
    <cfRule type="expression" dxfId="433" priority="434">
      <formula>AND(ISLOGICAL(#REF!),#REF!=FALSE)</formula>
    </cfRule>
  </conditionalFormatting>
  <conditionalFormatting sqref="E37 H37">
    <cfRule type="expression" dxfId="432" priority="433">
      <formula>AND(ISLOGICAL(#REF!),#REF!=FALSE)</formula>
    </cfRule>
  </conditionalFormatting>
  <conditionalFormatting sqref="H38 E38">
    <cfRule type="expression" dxfId="431" priority="432">
      <formula>AND(ISLOGICAL(#REF!),#REF!=FALSE)</formula>
    </cfRule>
  </conditionalFormatting>
  <conditionalFormatting sqref="H38">
    <cfRule type="expression" dxfId="430" priority="431">
      <formula>AND(ISLOGICAL(#REF!),#REF!=FALSE)</formula>
    </cfRule>
  </conditionalFormatting>
  <conditionalFormatting sqref="H38 E38">
    <cfRule type="expression" dxfId="429" priority="430">
      <formula>AND(ISLOGICAL(#REF!),#REF!=FALSE)</formula>
    </cfRule>
  </conditionalFormatting>
  <conditionalFormatting sqref="E38 H38">
    <cfRule type="expression" dxfId="428" priority="429">
      <formula>AND(ISLOGICAL(#REF!),#REF!=FALSE)</formula>
    </cfRule>
  </conditionalFormatting>
  <conditionalFormatting sqref="H38 E38">
    <cfRule type="expression" dxfId="427" priority="428">
      <formula>AND(ISLOGICAL(#REF!),#REF!=FALSE)</formula>
    </cfRule>
  </conditionalFormatting>
  <conditionalFormatting sqref="H38 E38">
    <cfRule type="expression" dxfId="426" priority="427">
      <formula>AND(ISLOGICAL(#REF!),#REF!=FALSE)</formula>
    </cfRule>
  </conditionalFormatting>
  <conditionalFormatting sqref="H38 E38">
    <cfRule type="expression" dxfId="425" priority="426">
      <formula>AND(ISLOGICAL(#REF!),#REF!=FALSE)</formula>
    </cfRule>
  </conditionalFormatting>
  <conditionalFormatting sqref="E41:E44 H41:H44">
    <cfRule type="expression" dxfId="424" priority="425">
      <formula>AND(ISLOGICAL(#REF!),#REF!=FALSE)</formula>
    </cfRule>
  </conditionalFormatting>
  <conditionalFormatting sqref="H41:H44">
    <cfRule type="expression" dxfId="423" priority="424">
      <formula>AND(ISLOGICAL(#REF!),#REF!=FALSE)</formula>
    </cfRule>
  </conditionalFormatting>
  <conditionalFormatting sqref="E41:E44 H41:H44">
    <cfRule type="expression" dxfId="422" priority="423">
      <formula>AND(ISLOGICAL(#REF!),#REF!=FALSE)</formula>
    </cfRule>
  </conditionalFormatting>
  <conditionalFormatting sqref="E41:E44 H41:H44">
    <cfRule type="expression" dxfId="421" priority="422">
      <formula>AND(ISLOGICAL(#REF!),#REF!=FALSE)</formula>
    </cfRule>
  </conditionalFormatting>
  <conditionalFormatting sqref="E41:E44 H41:H44">
    <cfRule type="expression" dxfId="420" priority="421">
      <formula>AND(ISLOGICAL(#REF!),#REF!=FALSE)</formula>
    </cfRule>
  </conditionalFormatting>
  <conditionalFormatting sqref="E41:E44 H41:H44">
    <cfRule type="expression" dxfId="419" priority="420">
      <formula>AND(ISLOGICAL(#REF!),#REF!=FALSE)</formula>
    </cfRule>
  </conditionalFormatting>
  <conditionalFormatting sqref="E41:E44 H41:H44">
    <cfRule type="expression" dxfId="418" priority="419">
      <formula>AND(ISLOGICAL(#REF!),#REF!=FALSE)</formula>
    </cfRule>
  </conditionalFormatting>
  <conditionalFormatting sqref="E39 H39">
    <cfRule type="expression" dxfId="417" priority="417">
      <formula>AND(ISLOGICAL(#REF!),#REF!=FALSE)</formula>
    </cfRule>
  </conditionalFormatting>
  <conditionalFormatting sqref="H39">
    <cfRule type="expression" dxfId="416" priority="416">
      <formula>AND(ISLOGICAL(#REF!),#REF!=FALSE)</formula>
    </cfRule>
  </conditionalFormatting>
  <conditionalFormatting sqref="E39 H39">
    <cfRule type="expression" dxfId="415" priority="415">
      <formula>AND(ISLOGICAL(#REF!),#REF!=FALSE)</formula>
    </cfRule>
  </conditionalFormatting>
  <conditionalFormatting sqref="E39 H39">
    <cfRule type="expression" dxfId="414" priority="414">
      <formula>AND(ISLOGICAL(#REF!),#REF!=FALSE)</formula>
    </cfRule>
  </conditionalFormatting>
  <conditionalFormatting sqref="E39 H39">
    <cfRule type="expression" dxfId="413" priority="413">
      <formula>AND(ISLOGICAL(#REF!),#REF!=FALSE)</formula>
    </cfRule>
  </conditionalFormatting>
  <conditionalFormatting sqref="E39 H39">
    <cfRule type="expression" dxfId="412" priority="412">
      <formula>AND(ISLOGICAL(#REF!),#REF!=FALSE)</formula>
    </cfRule>
  </conditionalFormatting>
  <conditionalFormatting sqref="E39 H39">
    <cfRule type="expression" dxfId="411" priority="411">
      <formula>AND(ISLOGICAL(#REF!),#REF!=FALSE)</formula>
    </cfRule>
  </conditionalFormatting>
  <conditionalFormatting sqref="E39 H39">
    <cfRule type="expression" dxfId="410" priority="410">
      <formula>AND(ISLOGICAL(#REF!),#REF!=FALSE)</formula>
    </cfRule>
  </conditionalFormatting>
  <conditionalFormatting sqref="H39">
    <cfRule type="expression" dxfId="409" priority="409">
      <formula>AND(ISLOGICAL(#REF!),#REF!=FALSE)</formula>
    </cfRule>
  </conditionalFormatting>
  <conditionalFormatting sqref="E39 H39">
    <cfRule type="expression" dxfId="408" priority="408">
      <formula>AND(ISLOGICAL(#REF!),#REF!=FALSE)</formula>
    </cfRule>
  </conditionalFormatting>
  <conditionalFormatting sqref="E39 H39">
    <cfRule type="expression" dxfId="407" priority="407">
      <formula>AND(ISLOGICAL(#REF!),#REF!=FALSE)</formula>
    </cfRule>
  </conditionalFormatting>
  <conditionalFormatting sqref="E39 H39">
    <cfRule type="expression" dxfId="406" priority="406">
      <formula>AND(ISLOGICAL(#REF!),#REF!=FALSE)</formula>
    </cfRule>
  </conditionalFormatting>
  <conditionalFormatting sqref="E39 H39">
    <cfRule type="expression" dxfId="405" priority="405">
      <formula>AND(ISLOGICAL(#REF!),#REF!=FALSE)</formula>
    </cfRule>
  </conditionalFormatting>
  <conditionalFormatting sqref="E39 H39">
    <cfRule type="expression" dxfId="404" priority="404">
      <formula>AND(ISLOGICAL(#REF!),#REF!=FALSE)</formula>
    </cfRule>
  </conditionalFormatting>
  <conditionalFormatting sqref="E40 H40">
    <cfRule type="expression" dxfId="403" priority="403">
      <formula>AND(ISLOGICAL(#REF!),#REF!=FALSE)</formula>
    </cfRule>
  </conditionalFormatting>
  <conditionalFormatting sqref="H40">
    <cfRule type="expression" dxfId="402" priority="402">
      <formula>AND(ISLOGICAL(#REF!),#REF!=FALSE)</formula>
    </cfRule>
  </conditionalFormatting>
  <conditionalFormatting sqref="E40 H40">
    <cfRule type="expression" dxfId="401" priority="401">
      <formula>AND(ISLOGICAL(#REF!),#REF!=FALSE)</formula>
    </cfRule>
  </conditionalFormatting>
  <conditionalFormatting sqref="E40 H40">
    <cfRule type="expression" dxfId="400" priority="400">
      <formula>AND(ISLOGICAL(#REF!),#REF!=FALSE)</formula>
    </cfRule>
  </conditionalFormatting>
  <conditionalFormatting sqref="E40 H40">
    <cfRule type="expression" dxfId="399" priority="399">
      <formula>AND(ISLOGICAL(#REF!),#REF!=FALSE)</formula>
    </cfRule>
  </conditionalFormatting>
  <conditionalFormatting sqref="E40 H40">
    <cfRule type="expression" dxfId="398" priority="398">
      <formula>AND(ISLOGICAL(#REF!),#REF!=FALSE)</formula>
    </cfRule>
  </conditionalFormatting>
  <conditionalFormatting sqref="E40 H40">
    <cfRule type="expression" dxfId="397" priority="397">
      <formula>AND(ISLOGICAL(#REF!),#REF!=FALSE)</formula>
    </cfRule>
  </conditionalFormatting>
  <conditionalFormatting sqref="E40 H40">
    <cfRule type="expression" dxfId="396" priority="396">
      <formula>AND(ISLOGICAL(#REF!),#REF!=FALSE)</formula>
    </cfRule>
  </conditionalFormatting>
  <conditionalFormatting sqref="H40">
    <cfRule type="expression" dxfId="395" priority="395">
      <formula>AND(ISLOGICAL(#REF!),#REF!=FALSE)</formula>
    </cfRule>
  </conditionalFormatting>
  <conditionalFormatting sqref="E40 H40">
    <cfRule type="expression" dxfId="394" priority="394">
      <formula>AND(ISLOGICAL(#REF!),#REF!=FALSE)</formula>
    </cfRule>
  </conditionalFormatting>
  <conditionalFormatting sqref="E40 H40">
    <cfRule type="expression" dxfId="393" priority="393">
      <formula>AND(ISLOGICAL(#REF!),#REF!=FALSE)</formula>
    </cfRule>
  </conditionalFormatting>
  <conditionalFormatting sqref="E40 H40">
    <cfRule type="expression" dxfId="392" priority="392">
      <formula>AND(ISLOGICAL(#REF!),#REF!=FALSE)</formula>
    </cfRule>
  </conditionalFormatting>
  <conditionalFormatting sqref="E40 H40">
    <cfRule type="expression" dxfId="391" priority="391">
      <formula>AND(ISLOGICAL(#REF!),#REF!=FALSE)</formula>
    </cfRule>
  </conditionalFormatting>
  <conditionalFormatting sqref="E40 H40">
    <cfRule type="expression" dxfId="390" priority="390">
      <formula>AND(ISLOGICAL(#REF!),#REF!=FALSE)</formula>
    </cfRule>
  </conditionalFormatting>
  <conditionalFormatting sqref="E39 H39">
    <cfRule type="expression" dxfId="389" priority="307">
      <formula>AND(ISLOGICAL(#REF!),#REF!=FALSE)</formula>
    </cfRule>
  </conditionalFormatting>
  <conditionalFormatting sqref="E39 H39">
    <cfRule type="expression" dxfId="388" priority="306">
      <formula>AND(ISLOGICAL(#REF!),#REF!=FALSE)</formula>
    </cfRule>
  </conditionalFormatting>
  <conditionalFormatting sqref="E39 H39">
    <cfRule type="expression" dxfId="387" priority="305">
      <formula>AND(ISLOGICAL(#REF!),#REF!=FALSE)</formula>
    </cfRule>
  </conditionalFormatting>
  <conditionalFormatting sqref="E40 H40">
    <cfRule type="expression" dxfId="386" priority="304">
      <formula>AND(ISLOGICAL(#REF!),#REF!=FALSE)</formula>
    </cfRule>
  </conditionalFormatting>
  <conditionalFormatting sqref="H40">
    <cfRule type="expression" dxfId="385" priority="303">
      <formula>AND(ISLOGICAL(#REF!),#REF!=FALSE)</formula>
    </cfRule>
  </conditionalFormatting>
  <conditionalFormatting sqref="E40 H40">
    <cfRule type="expression" dxfId="384" priority="302">
      <formula>AND(ISLOGICAL(#REF!),#REF!=FALSE)</formula>
    </cfRule>
  </conditionalFormatting>
  <conditionalFormatting sqref="H40 E40">
    <cfRule type="expression" dxfId="383" priority="301">
      <formula>AND(ISLOGICAL(#REF!),#REF!=FALSE)</formula>
    </cfRule>
  </conditionalFormatting>
  <conditionalFormatting sqref="H22 E22">
    <cfRule type="expression" dxfId="382" priority="389">
      <formula>AND(ISLOGICAL(#REF!),#REF!=FALSE)</formula>
    </cfRule>
  </conditionalFormatting>
  <conditionalFormatting sqref="H22">
    <cfRule type="expression" dxfId="381" priority="388">
      <formula>AND(ISLOGICAL(#REF!),#REF!=FALSE)</formula>
    </cfRule>
  </conditionalFormatting>
  <conditionalFormatting sqref="H22 E22">
    <cfRule type="expression" dxfId="380" priority="387">
      <formula>AND(ISLOGICAL(#REF!),#REF!=FALSE)</formula>
    </cfRule>
  </conditionalFormatting>
  <conditionalFormatting sqref="E22 H22">
    <cfRule type="expression" dxfId="379" priority="386">
      <formula>AND(ISLOGICAL(#REF!),#REF!=FALSE)</formula>
    </cfRule>
  </conditionalFormatting>
  <conditionalFormatting sqref="H22 E22">
    <cfRule type="expression" dxfId="378" priority="385">
      <formula>AND(ISLOGICAL(#REF!),#REF!=FALSE)</formula>
    </cfRule>
  </conditionalFormatting>
  <conditionalFormatting sqref="H22 E22">
    <cfRule type="expression" dxfId="377" priority="384">
      <formula>AND(ISLOGICAL(#REF!),#REF!=FALSE)</formula>
    </cfRule>
  </conditionalFormatting>
  <conditionalFormatting sqref="H22 E22">
    <cfRule type="expression" dxfId="376" priority="383">
      <formula>AND(ISLOGICAL(#REF!),#REF!=FALSE)</formula>
    </cfRule>
  </conditionalFormatting>
  <conditionalFormatting sqref="H25 E25">
    <cfRule type="expression" dxfId="375" priority="382">
      <formula>AND(ISLOGICAL(#REF!),#REF!=FALSE)</formula>
    </cfRule>
  </conditionalFormatting>
  <conditionalFormatting sqref="H25">
    <cfRule type="expression" dxfId="374" priority="381">
      <formula>AND(ISLOGICAL(#REF!),#REF!=FALSE)</formula>
    </cfRule>
  </conditionalFormatting>
  <conditionalFormatting sqref="H25 E25">
    <cfRule type="expression" dxfId="373" priority="380">
      <formula>AND(ISLOGICAL(#REF!),#REF!=FALSE)</formula>
    </cfRule>
  </conditionalFormatting>
  <conditionalFormatting sqref="E25 H25">
    <cfRule type="expression" dxfId="372" priority="379">
      <formula>AND(ISLOGICAL(#REF!),#REF!=FALSE)</formula>
    </cfRule>
  </conditionalFormatting>
  <conditionalFormatting sqref="H25 E25">
    <cfRule type="expression" dxfId="371" priority="378">
      <formula>AND(ISLOGICAL(#REF!),#REF!=FALSE)</formula>
    </cfRule>
  </conditionalFormatting>
  <conditionalFormatting sqref="H25 E25">
    <cfRule type="expression" dxfId="370" priority="377">
      <formula>AND(ISLOGICAL(#REF!),#REF!=FALSE)</formula>
    </cfRule>
  </conditionalFormatting>
  <conditionalFormatting sqref="H25 E25">
    <cfRule type="expression" dxfId="369" priority="376">
      <formula>AND(ISLOGICAL(#REF!),#REF!=FALSE)</formula>
    </cfRule>
  </conditionalFormatting>
  <conditionalFormatting sqref="E26 H26">
    <cfRule type="expression" dxfId="368" priority="375">
      <formula>AND(ISLOGICAL(#REF!),#REF!=FALSE)</formula>
    </cfRule>
  </conditionalFormatting>
  <conditionalFormatting sqref="H23">
    <cfRule type="expression" dxfId="367" priority="373">
      <formula>AND(ISLOGICAL(#REF!),#REF!=FALSE)</formula>
    </cfRule>
  </conditionalFormatting>
  <conditionalFormatting sqref="H23 E23">
    <cfRule type="expression" dxfId="366" priority="374">
      <formula>AND(ISLOGICAL(#REF!),#REF!=FALSE)</formula>
    </cfRule>
  </conditionalFormatting>
  <conditionalFormatting sqref="H23 E23">
    <cfRule type="expression" dxfId="365" priority="372">
      <formula>AND(ISLOGICAL(#REF!),#REF!=FALSE)</formula>
    </cfRule>
  </conditionalFormatting>
  <conditionalFormatting sqref="E23 H23">
    <cfRule type="expression" dxfId="364" priority="371">
      <formula>AND(ISLOGICAL(#REF!),#REF!=FALSE)</formula>
    </cfRule>
  </conditionalFormatting>
  <conditionalFormatting sqref="H23 E23">
    <cfRule type="expression" dxfId="363" priority="370">
      <formula>AND(ISLOGICAL(#REF!),#REF!=FALSE)</formula>
    </cfRule>
  </conditionalFormatting>
  <conditionalFormatting sqref="H23 E23">
    <cfRule type="expression" dxfId="362" priority="369">
      <formula>AND(ISLOGICAL(#REF!),#REF!=FALSE)</formula>
    </cfRule>
  </conditionalFormatting>
  <conditionalFormatting sqref="H23 E23">
    <cfRule type="expression" dxfId="361" priority="368">
      <formula>AND(ISLOGICAL(#REF!),#REF!=FALSE)</formula>
    </cfRule>
  </conditionalFormatting>
  <conditionalFormatting sqref="H24 E24">
    <cfRule type="expression" dxfId="360" priority="367">
      <formula>AND(ISLOGICAL(#REF!),#REF!=FALSE)</formula>
    </cfRule>
  </conditionalFormatting>
  <conditionalFormatting sqref="H24">
    <cfRule type="expression" dxfId="359" priority="366">
      <formula>AND(ISLOGICAL(#REF!),#REF!=FALSE)</formula>
    </cfRule>
  </conditionalFormatting>
  <conditionalFormatting sqref="H24 E24">
    <cfRule type="expression" dxfId="358" priority="365">
      <formula>AND(ISLOGICAL(#REF!),#REF!=FALSE)</formula>
    </cfRule>
  </conditionalFormatting>
  <conditionalFormatting sqref="E24 H24">
    <cfRule type="expression" dxfId="357" priority="364">
      <formula>AND(ISLOGICAL(#REF!),#REF!=FALSE)</formula>
    </cfRule>
  </conditionalFormatting>
  <conditionalFormatting sqref="H24 E24">
    <cfRule type="expression" dxfId="356" priority="363">
      <formula>AND(ISLOGICAL(#REF!),#REF!=FALSE)</formula>
    </cfRule>
  </conditionalFormatting>
  <conditionalFormatting sqref="H24 E24">
    <cfRule type="expression" dxfId="355" priority="362">
      <formula>AND(ISLOGICAL(#REF!),#REF!=FALSE)</formula>
    </cfRule>
  </conditionalFormatting>
  <conditionalFormatting sqref="H24 E24">
    <cfRule type="expression" dxfId="354" priority="361">
      <formula>AND(ISLOGICAL(#REF!),#REF!=FALSE)</formula>
    </cfRule>
  </conditionalFormatting>
  <conditionalFormatting sqref="H27 E27">
    <cfRule type="expression" dxfId="353" priority="360">
      <formula>AND(ISLOGICAL(#REF!),#REF!=FALSE)</formula>
    </cfRule>
  </conditionalFormatting>
  <conditionalFormatting sqref="H27">
    <cfRule type="expression" dxfId="352" priority="359">
      <formula>AND(ISLOGICAL(#REF!),#REF!=FALSE)</formula>
    </cfRule>
  </conditionalFormatting>
  <conditionalFormatting sqref="H27 E27">
    <cfRule type="expression" dxfId="351" priority="358">
      <formula>AND(ISLOGICAL(#REF!),#REF!=FALSE)</formula>
    </cfRule>
  </conditionalFormatting>
  <conditionalFormatting sqref="E27 H27">
    <cfRule type="expression" dxfId="350" priority="357">
      <formula>AND(ISLOGICAL(#REF!),#REF!=FALSE)</formula>
    </cfRule>
  </conditionalFormatting>
  <conditionalFormatting sqref="H27 E27">
    <cfRule type="expression" dxfId="349" priority="356">
      <formula>AND(ISLOGICAL(#REF!),#REF!=FALSE)</formula>
    </cfRule>
  </conditionalFormatting>
  <conditionalFormatting sqref="H27 E27">
    <cfRule type="expression" dxfId="348" priority="355">
      <formula>AND(ISLOGICAL(#REF!),#REF!=FALSE)</formula>
    </cfRule>
  </conditionalFormatting>
  <conditionalFormatting sqref="H27 E27">
    <cfRule type="expression" dxfId="347" priority="354">
      <formula>AND(ISLOGICAL(#REF!),#REF!=FALSE)</formula>
    </cfRule>
  </conditionalFormatting>
  <conditionalFormatting sqref="H28 E28">
    <cfRule type="expression" dxfId="346" priority="353">
      <formula>AND(ISLOGICAL(#REF!),#REF!=FALSE)</formula>
    </cfRule>
  </conditionalFormatting>
  <conditionalFormatting sqref="H28">
    <cfRule type="expression" dxfId="345" priority="352">
      <formula>AND(ISLOGICAL(#REF!),#REF!=FALSE)</formula>
    </cfRule>
  </conditionalFormatting>
  <conditionalFormatting sqref="H28 E28">
    <cfRule type="expression" dxfId="344" priority="351">
      <formula>AND(ISLOGICAL(#REF!),#REF!=FALSE)</formula>
    </cfRule>
  </conditionalFormatting>
  <conditionalFormatting sqref="E28 H28">
    <cfRule type="expression" dxfId="343" priority="350">
      <formula>AND(ISLOGICAL(#REF!),#REF!=FALSE)</formula>
    </cfRule>
  </conditionalFormatting>
  <conditionalFormatting sqref="H28 E28">
    <cfRule type="expression" dxfId="342" priority="349">
      <formula>AND(ISLOGICAL(#REF!),#REF!=FALSE)</formula>
    </cfRule>
  </conditionalFormatting>
  <conditionalFormatting sqref="H28 E28">
    <cfRule type="expression" dxfId="341" priority="348">
      <formula>AND(ISLOGICAL(#REF!),#REF!=FALSE)</formula>
    </cfRule>
  </conditionalFormatting>
  <conditionalFormatting sqref="H28 E28">
    <cfRule type="expression" dxfId="340" priority="347">
      <formula>AND(ISLOGICAL(#REF!),#REF!=FALSE)</formula>
    </cfRule>
  </conditionalFormatting>
  <conditionalFormatting sqref="H29 E29">
    <cfRule type="expression" dxfId="339" priority="346">
      <formula>AND(ISLOGICAL(#REF!),#REF!=FALSE)</formula>
    </cfRule>
  </conditionalFormatting>
  <conditionalFormatting sqref="H29">
    <cfRule type="expression" dxfId="338" priority="345">
      <formula>AND(ISLOGICAL(#REF!),#REF!=FALSE)</formula>
    </cfRule>
  </conditionalFormatting>
  <conditionalFormatting sqref="H29 E29">
    <cfRule type="expression" dxfId="337" priority="344">
      <formula>AND(ISLOGICAL(#REF!),#REF!=FALSE)</formula>
    </cfRule>
  </conditionalFormatting>
  <conditionalFormatting sqref="E29 H29">
    <cfRule type="expression" dxfId="336" priority="343">
      <formula>AND(ISLOGICAL(#REF!),#REF!=FALSE)</formula>
    </cfRule>
  </conditionalFormatting>
  <conditionalFormatting sqref="H29 E29">
    <cfRule type="expression" dxfId="335" priority="342">
      <formula>AND(ISLOGICAL(#REF!),#REF!=FALSE)</formula>
    </cfRule>
  </conditionalFormatting>
  <conditionalFormatting sqref="H29 E29">
    <cfRule type="expression" dxfId="334" priority="341">
      <formula>AND(ISLOGICAL(#REF!),#REF!=FALSE)</formula>
    </cfRule>
  </conditionalFormatting>
  <conditionalFormatting sqref="H29 E29">
    <cfRule type="expression" dxfId="333" priority="340">
      <formula>AND(ISLOGICAL(#REF!),#REF!=FALSE)</formula>
    </cfRule>
  </conditionalFormatting>
  <conditionalFormatting sqref="H30 E30">
    <cfRule type="expression" dxfId="332" priority="339">
      <formula>AND(ISLOGICAL(#REF!),#REF!=FALSE)</formula>
    </cfRule>
  </conditionalFormatting>
  <conditionalFormatting sqref="H30">
    <cfRule type="expression" dxfId="331" priority="338">
      <formula>AND(ISLOGICAL(#REF!),#REF!=FALSE)</formula>
    </cfRule>
  </conditionalFormatting>
  <conditionalFormatting sqref="H30 E30">
    <cfRule type="expression" dxfId="330" priority="337">
      <formula>AND(ISLOGICAL(#REF!),#REF!=FALSE)</formula>
    </cfRule>
  </conditionalFormatting>
  <conditionalFormatting sqref="E30 H30">
    <cfRule type="expression" dxfId="329" priority="336">
      <formula>AND(ISLOGICAL(#REF!),#REF!=FALSE)</formula>
    </cfRule>
  </conditionalFormatting>
  <conditionalFormatting sqref="H30 E30">
    <cfRule type="expression" dxfId="328" priority="335">
      <formula>AND(ISLOGICAL(#REF!),#REF!=FALSE)</formula>
    </cfRule>
  </conditionalFormatting>
  <conditionalFormatting sqref="H30 E30">
    <cfRule type="expression" dxfId="327" priority="334">
      <formula>AND(ISLOGICAL(#REF!),#REF!=FALSE)</formula>
    </cfRule>
  </conditionalFormatting>
  <conditionalFormatting sqref="H30 E30">
    <cfRule type="expression" dxfId="326" priority="333">
      <formula>AND(ISLOGICAL(#REF!),#REF!=FALSE)</formula>
    </cfRule>
  </conditionalFormatting>
  <conditionalFormatting sqref="H31 E31 E38 H38">
    <cfRule type="expression" dxfId="325" priority="332">
      <formula>AND(ISLOGICAL(#REF!),#REF!=FALSE)</formula>
    </cfRule>
  </conditionalFormatting>
  <conditionalFormatting sqref="H31 H38">
    <cfRule type="expression" dxfId="324" priority="331">
      <formula>AND(ISLOGICAL(#REF!),#REF!=FALSE)</formula>
    </cfRule>
  </conditionalFormatting>
  <conditionalFormatting sqref="H31 E31 E38 H38">
    <cfRule type="expression" dxfId="323" priority="330">
      <formula>AND(ISLOGICAL(#REF!),#REF!=FALSE)</formula>
    </cfRule>
  </conditionalFormatting>
  <conditionalFormatting sqref="E31 H31 H38 E38">
    <cfRule type="expression" dxfId="322" priority="329">
      <formula>AND(ISLOGICAL(#REF!),#REF!=FALSE)</formula>
    </cfRule>
  </conditionalFormatting>
  <conditionalFormatting sqref="H31 E31 E38 H38">
    <cfRule type="expression" dxfId="321" priority="328">
      <formula>AND(ISLOGICAL(#REF!),#REF!=FALSE)</formula>
    </cfRule>
  </conditionalFormatting>
  <conditionalFormatting sqref="H31 E31 E38 H38">
    <cfRule type="expression" dxfId="320" priority="327">
      <formula>AND(ISLOGICAL(#REF!),#REF!=FALSE)</formula>
    </cfRule>
  </conditionalFormatting>
  <conditionalFormatting sqref="H31 E31 E38 H38">
    <cfRule type="expression" dxfId="319" priority="326">
      <formula>AND(ISLOGICAL(#REF!),#REF!=FALSE)</formula>
    </cfRule>
  </conditionalFormatting>
  <conditionalFormatting sqref="H36 E36">
    <cfRule type="expression" dxfId="318" priority="325">
      <formula>AND(ISLOGICAL(#REF!),#REF!=FALSE)</formula>
    </cfRule>
  </conditionalFormatting>
  <conditionalFormatting sqref="H36">
    <cfRule type="expression" dxfId="317" priority="324">
      <formula>AND(ISLOGICAL(#REF!),#REF!=FALSE)</formula>
    </cfRule>
  </conditionalFormatting>
  <conditionalFormatting sqref="H36 E36">
    <cfRule type="expression" dxfId="316" priority="323">
      <formula>AND(ISLOGICAL(#REF!),#REF!=FALSE)</formula>
    </cfRule>
  </conditionalFormatting>
  <conditionalFormatting sqref="E36 H36">
    <cfRule type="expression" dxfId="315" priority="322">
      <formula>AND(ISLOGICAL(#REF!),#REF!=FALSE)</formula>
    </cfRule>
  </conditionalFormatting>
  <conditionalFormatting sqref="H36 E36">
    <cfRule type="expression" dxfId="314" priority="321">
      <formula>AND(ISLOGICAL(#REF!),#REF!=FALSE)</formula>
    </cfRule>
  </conditionalFormatting>
  <conditionalFormatting sqref="H36 E36">
    <cfRule type="expression" dxfId="313" priority="320">
      <formula>AND(ISLOGICAL(#REF!),#REF!=FALSE)</formula>
    </cfRule>
  </conditionalFormatting>
  <conditionalFormatting sqref="H36 E36">
    <cfRule type="expression" dxfId="312" priority="319">
      <formula>AND(ISLOGICAL(#REF!),#REF!=FALSE)</formula>
    </cfRule>
  </conditionalFormatting>
  <conditionalFormatting sqref="H37 E37">
    <cfRule type="expression" dxfId="311" priority="318">
      <formula>AND(ISLOGICAL(#REF!),#REF!=FALSE)</formula>
    </cfRule>
  </conditionalFormatting>
  <conditionalFormatting sqref="H37">
    <cfRule type="expression" dxfId="310" priority="317">
      <formula>AND(ISLOGICAL(#REF!),#REF!=FALSE)</formula>
    </cfRule>
  </conditionalFormatting>
  <conditionalFormatting sqref="H37 E37">
    <cfRule type="expression" dxfId="309" priority="316">
      <formula>AND(ISLOGICAL(#REF!),#REF!=FALSE)</formula>
    </cfRule>
  </conditionalFormatting>
  <conditionalFormatting sqref="E37 H37">
    <cfRule type="expression" dxfId="308" priority="315">
      <formula>AND(ISLOGICAL(#REF!),#REF!=FALSE)</formula>
    </cfRule>
  </conditionalFormatting>
  <conditionalFormatting sqref="H37 E37">
    <cfRule type="expression" dxfId="307" priority="314">
      <formula>AND(ISLOGICAL(#REF!),#REF!=FALSE)</formula>
    </cfRule>
  </conditionalFormatting>
  <conditionalFormatting sqref="H37 E37">
    <cfRule type="expression" dxfId="306" priority="313">
      <formula>AND(ISLOGICAL(#REF!),#REF!=FALSE)</formula>
    </cfRule>
  </conditionalFormatting>
  <conditionalFormatting sqref="H37 E37">
    <cfRule type="expression" dxfId="305" priority="312">
      <formula>AND(ISLOGICAL(#REF!),#REF!=FALSE)</formula>
    </cfRule>
  </conditionalFormatting>
  <conditionalFormatting sqref="E39 H39">
    <cfRule type="expression" dxfId="304" priority="311">
      <formula>AND(ISLOGICAL(#REF!),#REF!=FALSE)</formula>
    </cfRule>
  </conditionalFormatting>
  <conditionalFormatting sqref="H39">
    <cfRule type="expression" dxfId="303" priority="310">
      <formula>AND(ISLOGICAL(#REF!),#REF!=FALSE)</formula>
    </cfRule>
  </conditionalFormatting>
  <conditionalFormatting sqref="E39 H39">
    <cfRule type="expression" dxfId="302" priority="309">
      <formula>AND(ISLOGICAL(#REF!),#REF!=FALSE)</formula>
    </cfRule>
  </conditionalFormatting>
  <conditionalFormatting sqref="H39 E39">
    <cfRule type="expression" dxfId="301" priority="308">
      <formula>AND(ISLOGICAL(#REF!),#REF!=FALSE)</formula>
    </cfRule>
  </conditionalFormatting>
  <conditionalFormatting sqref="E40 H40">
    <cfRule type="expression" dxfId="300" priority="300">
      <formula>AND(ISLOGICAL(#REF!),#REF!=FALSE)</formula>
    </cfRule>
  </conditionalFormatting>
  <conditionalFormatting sqref="E40 H40">
    <cfRule type="expression" dxfId="299" priority="299">
      <formula>AND(ISLOGICAL(#REF!),#REF!=FALSE)</formula>
    </cfRule>
  </conditionalFormatting>
  <conditionalFormatting sqref="E40 H40">
    <cfRule type="expression" dxfId="298" priority="298">
      <formula>AND(ISLOGICAL(#REF!),#REF!=FALSE)</formula>
    </cfRule>
  </conditionalFormatting>
  <conditionalFormatting sqref="H24 E24">
    <cfRule type="expression" dxfId="297" priority="297">
      <formula>AND(ISLOGICAL(#REF!),#REF!=FALSE)</formula>
    </cfRule>
  </conditionalFormatting>
  <conditionalFormatting sqref="H24">
    <cfRule type="expression" dxfId="296" priority="296">
      <formula>AND(ISLOGICAL(#REF!),#REF!=FALSE)</formula>
    </cfRule>
  </conditionalFormatting>
  <conditionalFormatting sqref="H24 E24">
    <cfRule type="expression" dxfId="295" priority="295">
      <formula>AND(ISLOGICAL(#REF!),#REF!=FALSE)</formula>
    </cfRule>
  </conditionalFormatting>
  <conditionalFormatting sqref="E24 H24">
    <cfRule type="expression" dxfId="294" priority="294">
      <formula>AND(ISLOGICAL(#REF!),#REF!=FALSE)</formula>
    </cfRule>
  </conditionalFormatting>
  <conditionalFormatting sqref="H24 E24">
    <cfRule type="expression" dxfId="293" priority="293">
      <formula>AND(ISLOGICAL(#REF!),#REF!=FALSE)</formula>
    </cfRule>
  </conditionalFormatting>
  <conditionalFormatting sqref="H24 E24">
    <cfRule type="expression" dxfId="292" priority="292">
      <formula>AND(ISLOGICAL(#REF!),#REF!=FALSE)</formula>
    </cfRule>
  </conditionalFormatting>
  <conditionalFormatting sqref="H24 E24">
    <cfRule type="expression" dxfId="291" priority="291">
      <formula>AND(ISLOGICAL(#REF!),#REF!=FALSE)</formula>
    </cfRule>
  </conditionalFormatting>
  <conditionalFormatting sqref="E25 H25">
    <cfRule type="expression" dxfId="290" priority="290">
      <formula>AND(ISLOGICAL(#REF!),#REF!=FALSE)</formula>
    </cfRule>
  </conditionalFormatting>
  <conditionalFormatting sqref="H22">
    <cfRule type="expression" dxfId="289" priority="288">
      <formula>AND(ISLOGICAL(#REF!),#REF!=FALSE)</formula>
    </cfRule>
  </conditionalFormatting>
  <conditionalFormatting sqref="H22 E22">
    <cfRule type="expression" dxfId="288" priority="289">
      <formula>AND(ISLOGICAL(#REF!),#REF!=FALSE)</formula>
    </cfRule>
  </conditionalFormatting>
  <conditionalFormatting sqref="H22 E22">
    <cfRule type="expression" dxfId="287" priority="287">
      <formula>AND(ISLOGICAL(#REF!),#REF!=FALSE)</formula>
    </cfRule>
  </conditionalFormatting>
  <conditionalFormatting sqref="E22 H22">
    <cfRule type="expression" dxfId="286" priority="286">
      <formula>AND(ISLOGICAL(#REF!),#REF!=FALSE)</formula>
    </cfRule>
  </conditionalFormatting>
  <conditionalFormatting sqref="H22 E22">
    <cfRule type="expression" dxfId="285" priority="285">
      <formula>AND(ISLOGICAL(#REF!),#REF!=FALSE)</formula>
    </cfRule>
  </conditionalFormatting>
  <conditionalFormatting sqref="H22 E22">
    <cfRule type="expression" dxfId="284" priority="284">
      <formula>AND(ISLOGICAL(#REF!),#REF!=FALSE)</formula>
    </cfRule>
  </conditionalFormatting>
  <conditionalFormatting sqref="H22 E22">
    <cfRule type="expression" dxfId="283" priority="283">
      <formula>AND(ISLOGICAL(#REF!),#REF!=FALSE)</formula>
    </cfRule>
  </conditionalFormatting>
  <conditionalFormatting sqref="H23 E23">
    <cfRule type="expression" dxfId="282" priority="282">
      <formula>AND(ISLOGICAL(#REF!),#REF!=FALSE)</formula>
    </cfRule>
  </conditionalFormatting>
  <conditionalFormatting sqref="H23">
    <cfRule type="expression" dxfId="281" priority="281">
      <formula>AND(ISLOGICAL(#REF!),#REF!=FALSE)</formula>
    </cfRule>
  </conditionalFormatting>
  <conditionalFormatting sqref="H23 E23">
    <cfRule type="expression" dxfId="280" priority="280">
      <formula>AND(ISLOGICAL(#REF!),#REF!=FALSE)</formula>
    </cfRule>
  </conditionalFormatting>
  <conditionalFormatting sqref="E23 H23">
    <cfRule type="expression" dxfId="279" priority="279">
      <formula>AND(ISLOGICAL(#REF!),#REF!=FALSE)</formula>
    </cfRule>
  </conditionalFormatting>
  <conditionalFormatting sqref="H23 E23">
    <cfRule type="expression" dxfId="278" priority="278">
      <formula>AND(ISLOGICAL(#REF!),#REF!=FALSE)</formula>
    </cfRule>
  </conditionalFormatting>
  <conditionalFormatting sqref="H23 E23">
    <cfRule type="expression" dxfId="277" priority="277">
      <formula>AND(ISLOGICAL(#REF!),#REF!=FALSE)</formula>
    </cfRule>
  </conditionalFormatting>
  <conditionalFormatting sqref="H23 E23">
    <cfRule type="expression" dxfId="276" priority="276">
      <formula>AND(ISLOGICAL(#REF!),#REF!=FALSE)</formula>
    </cfRule>
  </conditionalFormatting>
  <conditionalFormatting sqref="H26 E26">
    <cfRule type="expression" dxfId="275" priority="275">
      <formula>AND(ISLOGICAL(#REF!),#REF!=FALSE)</formula>
    </cfRule>
  </conditionalFormatting>
  <conditionalFormatting sqref="H26">
    <cfRule type="expression" dxfId="274" priority="274">
      <formula>AND(ISLOGICAL(#REF!),#REF!=FALSE)</formula>
    </cfRule>
  </conditionalFormatting>
  <conditionalFormatting sqref="H26 E26">
    <cfRule type="expression" dxfId="273" priority="273">
      <formula>AND(ISLOGICAL(#REF!),#REF!=FALSE)</formula>
    </cfRule>
  </conditionalFormatting>
  <conditionalFormatting sqref="E26 H26">
    <cfRule type="expression" dxfId="272" priority="272">
      <formula>AND(ISLOGICAL(#REF!),#REF!=FALSE)</formula>
    </cfRule>
  </conditionalFormatting>
  <conditionalFormatting sqref="H26 E26">
    <cfRule type="expression" dxfId="271" priority="271">
      <formula>AND(ISLOGICAL(#REF!),#REF!=FALSE)</formula>
    </cfRule>
  </conditionalFormatting>
  <conditionalFormatting sqref="H26 E26">
    <cfRule type="expression" dxfId="270" priority="270">
      <formula>AND(ISLOGICAL(#REF!),#REF!=FALSE)</formula>
    </cfRule>
  </conditionalFormatting>
  <conditionalFormatting sqref="H26 E26">
    <cfRule type="expression" dxfId="269" priority="269">
      <formula>AND(ISLOGICAL(#REF!),#REF!=FALSE)</formula>
    </cfRule>
  </conditionalFormatting>
  <conditionalFormatting sqref="H27 E27">
    <cfRule type="expression" dxfId="268" priority="268">
      <formula>AND(ISLOGICAL(#REF!),#REF!=FALSE)</formula>
    </cfRule>
  </conditionalFormatting>
  <conditionalFormatting sqref="H27">
    <cfRule type="expression" dxfId="267" priority="267">
      <formula>AND(ISLOGICAL(#REF!),#REF!=FALSE)</formula>
    </cfRule>
  </conditionalFormatting>
  <conditionalFormatting sqref="H27 E27">
    <cfRule type="expression" dxfId="266" priority="266">
      <formula>AND(ISLOGICAL(#REF!),#REF!=FALSE)</formula>
    </cfRule>
  </conditionalFormatting>
  <conditionalFormatting sqref="E27 H27">
    <cfRule type="expression" dxfId="265" priority="265">
      <formula>AND(ISLOGICAL(#REF!),#REF!=FALSE)</formula>
    </cfRule>
  </conditionalFormatting>
  <conditionalFormatting sqref="H27 E27">
    <cfRule type="expression" dxfId="264" priority="264">
      <formula>AND(ISLOGICAL(#REF!),#REF!=FALSE)</formula>
    </cfRule>
  </conditionalFormatting>
  <conditionalFormatting sqref="H27 E27">
    <cfRule type="expression" dxfId="263" priority="263">
      <formula>AND(ISLOGICAL(#REF!),#REF!=FALSE)</formula>
    </cfRule>
  </conditionalFormatting>
  <conditionalFormatting sqref="H27 E27">
    <cfRule type="expression" dxfId="262" priority="262">
      <formula>AND(ISLOGICAL(#REF!),#REF!=FALSE)</formula>
    </cfRule>
  </conditionalFormatting>
  <conditionalFormatting sqref="H28 E28">
    <cfRule type="expression" dxfId="261" priority="261">
      <formula>AND(ISLOGICAL(#REF!),#REF!=FALSE)</formula>
    </cfRule>
  </conditionalFormatting>
  <conditionalFormatting sqref="H28">
    <cfRule type="expression" dxfId="260" priority="260">
      <formula>AND(ISLOGICAL(#REF!),#REF!=FALSE)</formula>
    </cfRule>
  </conditionalFormatting>
  <conditionalFormatting sqref="H28 E28">
    <cfRule type="expression" dxfId="259" priority="259">
      <formula>AND(ISLOGICAL(#REF!),#REF!=FALSE)</formula>
    </cfRule>
  </conditionalFormatting>
  <conditionalFormatting sqref="E28 H28">
    <cfRule type="expression" dxfId="258" priority="258">
      <formula>AND(ISLOGICAL(#REF!),#REF!=FALSE)</formula>
    </cfRule>
  </conditionalFormatting>
  <conditionalFormatting sqref="H28 E28">
    <cfRule type="expression" dxfId="257" priority="257">
      <formula>AND(ISLOGICAL(#REF!),#REF!=FALSE)</formula>
    </cfRule>
  </conditionalFormatting>
  <conditionalFormatting sqref="H28 E28">
    <cfRule type="expression" dxfId="256" priority="256">
      <formula>AND(ISLOGICAL(#REF!),#REF!=FALSE)</formula>
    </cfRule>
  </conditionalFormatting>
  <conditionalFormatting sqref="H28 E28">
    <cfRule type="expression" dxfId="255" priority="255">
      <formula>AND(ISLOGICAL(#REF!),#REF!=FALSE)</formula>
    </cfRule>
  </conditionalFormatting>
  <conditionalFormatting sqref="H29 E29">
    <cfRule type="expression" dxfId="254" priority="254">
      <formula>AND(ISLOGICAL(#REF!),#REF!=FALSE)</formula>
    </cfRule>
  </conditionalFormatting>
  <conditionalFormatting sqref="H29">
    <cfRule type="expression" dxfId="253" priority="253">
      <formula>AND(ISLOGICAL(#REF!),#REF!=FALSE)</formula>
    </cfRule>
  </conditionalFormatting>
  <conditionalFormatting sqref="H29 E29">
    <cfRule type="expression" dxfId="252" priority="252">
      <formula>AND(ISLOGICAL(#REF!),#REF!=FALSE)</formula>
    </cfRule>
  </conditionalFormatting>
  <conditionalFormatting sqref="E29 H29">
    <cfRule type="expression" dxfId="251" priority="251">
      <formula>AND(ISLOGICAL(#REF!),#REF!=FALSE)</formula>
    </cfRule>
  </conditionalFormatting>
  <conditionalFormatting sqref="H29 E29">
    <cfRule type="expression" dxfId="250" priority="250">
      <formula>AND(ISLOGICAL(#REF!),#REF!=FALSE)</formula>
    </cfRule>
  </conditionalFormatting>
  <conditionalFormatting sqref="H29 E29">
    <cfRule type="expression" dxfId="249" priority="249">
      <formula>AND(ISLOGICAL(#REF!),#REF!=FALSE)</formula>
    </cfRule>
  </conditionalFormatting>
  <conditionalFormatting sqref="H29 E29">
    <cfRule type="expression" dxfId="248" priority="248">
      <formula>AND(ISLOGICAL(#REF!),#REF!=FALSE)</formula>
    </cfRule>
  </conditionalFormatting>
  <conditionalFormatting sqref="H30 E30 E37 H37">
    <cfRule type="expression" dxfId="247" priority="247">
      <formula>AND(ISLOGICAL(#REF!),#REF!=FALSE)</formula>
    </cfRule>
  </conditionalFormatting>
  <conditionalFormatting sqref="H30 H37">
    <cfRule type="expression" dxfId="246" priority="246">
      <formula>AND(ISLOGICAL(#REF!),#REF!=FALSE)</formula>
    </cfRule>
  </conditionalFormatting>
  <conditionalFormatting sqref="H30 E30 E37 H37">
    <cfRule type="expression" dxfId="245" priority="245">
      <formula>AND(ISLOGICAL(#REF!),#REF!=FALSE)</formula>
    </cfRule>
  </conditionalFormatting>
  <conditionalFormatting sqref="E30 H30 H37 E37">
    <cfRule type="expression" dxfId="244" priority="244">
      <formula>AND(ISLOGICAL(#REF!),#REF!=FALSE)</formula>
    </cfRule>
  </conditionalFormatting>
  <conditionalFormatting sqref="H30 E30 E37 H37">
    <cfRule type="expression" dxfId="243" priority="243">
      <formula>AND(ISLOGICAL(#REF!),#REF!=FALSE)</formula>
    </cfRule>
  </conditionalFormatting>
  <conditionalFormatting sqref="H30 E30 E37 H37">
    <cfRule type="expression" dxfId="242" priority="242">
      <formula>AND(ISLOGICAL(#REF!),#REF!=FALSE)</formula>
    </cfRule>
  </conditionalFormatting>
  <conditionalFormatting sqref="H30 E30 E37 H37">
    <cfRule type="expression" dxfId="241" priority="241">
      <formula>AND(ISLOGICAL(#REF!),#REF!=FALSE)</formula>
    </cfRule>
  </conditionalFormatting>
  <conditionalFormatting sqref="H35 E35">
    <cfRule type="expression" dxfId="240" priority="240">
      <formula>AND(ISLOGICAL(#REF!),#REF!=FALSE)</formula>
    </cfRule>
  </conditionalFormatting>
  <conditionalFormatting sqref="H35">
    <cfRule type="expression" dxfId="239" priority="239">
      <formula>AND(ISLOGICAL(#REF!),#REF!=FALSE)</formula>
    </cfRule>
  </conditionalFormatting>
  <conditionalFormatting sqref="H35 E35">
    <cfRule type="expression" dxfId="238" priority="238">
      <formula>AND(ISLOGICAL(#REF!),#REF!=FALSE)</formula>
    </cfRule>
  </conditionalFormatting>
  <conditionalFormatting sqref="E35 H35">
    <cfRule type="expression" dxfId="237" priority="237">
      <formula>AND(ISLOGICAL(#REF!),#REF!=FALSE)</formula>
    </cfRule>
  </conditionalFormatting>
  <conditionalFormatting sqref="H35 E35">
    <cfRule type="expression" dxfId="236" priority="236">
      <formula>AND(ISLOGICAL(#REF!),#REF!=FALSE)</formula>
    </cfRule>
  </conditionalFormatting>
  <conditionalFormatting sqref="H35 E35">
    <cfRule type="expression" dxfId="235" priority="235">
      <formula>AND(ISLOGICAL(#REF!),#REF!=FALSE)</formula>
    </cfRule>
  </conditionalFormatting>
  <conditionalFormatting sqref="H35 E35">
    <cfRule type="expression" dxfId="234" priority="234">
      <formula>AND(ISLOGICAL(#REF!),#REF!=FALSE)</formula>
    </cfRule>
  </conditionalFormatting>
  <conditionalFormatting sqref="H36 E36">
    <cfRule type="expression" dxfId="233" priority="233">
      <formula>AND(ISLOGICAL(#REF!),#REF!=FALSE)</formula>
    </cfRule>
  </conditionalFormatting>
  <conditionalFormatting sqref="H36">
    <cfRule type="expression" dxfId="232" priority="232">
      <formula>AND(ISLOGICAL(#REF!),#REF!=FALSE)</formula>
    </cfRule>
  </conditionalFormatting>
  <conditionalFormatting sqref="H36 E36">
    <cfRule type="expression" dxfId="231" priority="231">
      <formula>AND(ISLOGICAL(#REF!),#REF!=FALSE)</formula>
    </cfRule>
  </conditionalFormatting>
  <conditionalFormatting sqref="E36 H36">
    <cfRule type="expression" dxfId="230" priority="230">
      <formula>AND(ISLOGICAL(#REF!),#REF!=FALSE)</formula>
    </cfRule>
  </conditionalFormatting>
  <conditionalFormatting sqref="H36 E36">
    <cfRule type="expression" dxfId="229" priority="229">
      <formula>AND(ISLOGICAL(#REF!),#REF!=FALSE)</formula>
    </cfRule>
  </conditionalFormatting>
  <conditionalFormatting sqref="H36 E36">
    <cfRule type="expression" dxfId="228" priority="228">
      <formula>AND(ISLOGICAL(#REF!),#REF!=FALSE)</formula>
    </cfRule>
  </conditionalFormatting>
  <conditionalFormatting sqref="H36 E36">
    <cfRule type="expression" dxfId="227" priority="227">
      <formula>AND(ISLOGICAL(#REF!),#REF!=FALSE)</formula>
    </cfRule>
  </conditionalFormatting>
  <conditionalFormatting sqref="E38 H38">
    <cfRule type="expression" dxfId="226" priority="226">
      <formula>AND(ISLOGICAL(#REF!),#REF!=FALSE)</formula>
    </cfRule>
  </conditionalFormatting>
  <conditionalFormatting sqref="H38">
    <cfRule type="expression" dxfId="225" priority="225">
      <formula>AND(ISLOGICAL(#REF!),#REF!=FALSE)</formula>
    </cfRule>
  </conditionalFormatting>
  <conditionalFormatting sqref="E38 H38">
    <cfRule type="expression" dxfId="224" priority="224">
      <formula>AND(ISLOGICAL(#REF!),#REF!=FALSE)</formula>
    </cfRule>
  </conditionalFormatting>
  <conditionalFormatting sqref="H38 E38">
    <cfRule type="expression" dxfId="223" priority="223">
      <formula>AND(ISLOGICAL(#REF!),#REF!=FALSE)</formula>
    </cfRule>
  </conditionalFormatting>
  <conditionalFormatting sqref="E38 H38">
    <cfRule type="expression" dxfId="222" priority="222">
      <formula>AND(ISLOGICAL(#REF!),#REF!=FALSE)</formula>
    </cfRule>
  </conditionalFormatting>
  <conditionalFormatting sqref="E38 H38">
    <cfRule type="expression" dxfId="221" priority="221">
      <formula>AND(ISLOGICAL(#REF!),#REF!=FALSE)</formula>
    </cfRule>
  </conditionalFormatting>
  <conditionalFormatting sqref="E38 H38">
    <cfRule type="expression" dxfId="220" priority="220">
      <formula>AND(ISLOGICAL(#REF!),#REF!=FALSE)</formula>
    </cfRule>
  </conditionalFormatting>
  <conditionalFormatting sqref="E39 H39">
    <cfRule type="expression" dxfId="219" priority="219">
      <formula>AND(ISLOGICAL(#REF!),#REF!=FALSE)</formula>
    </cfRule>
  </conditionalFormatting>
  <conditionalFormatting sqref="H39">
    <cfRule type="expression" dxfId="218" priority="218">
      <formula>AND(ISLOGICAL(#REF!),#REF!=FALSE)</formula>
    </cfRule>
  </conditionalFormatting>
  <conditionalFormatting sqref="E39 H39">
    <cfRule type="expression" dxfId="217" priority="217">
      <formula>AND(ISLOGICAL(#REF!),#REF!=FALSE)</formula>
    </cfRule>
  </conditionalFormatting>
  <conditionalFormatting sqref="H39 E39">
    <cfRule type="expression" dxfId="216" priority="216">
      <formula>AND(ISLOGICAL(#REF!),#REF!=FALSE)</formula>
    </cfRule>
  </conditionalFormatting>
  <conditionalFormatting sqref="E39 H39">
    <cfRule type="expression" dxfId="215" priority="215">
      <formula>AND(ISLOGICAL(#REF!),#REF!=FALSE)</formula>
    </cfRule>
  </conditionalFormatting>
  <conditionalFormatting sqref="E39 H39">
    <cfRule type="expression" dxfId="214" priority="214">
      <formula>AND(ISLOGICAL(#REF!),#REF!=FALSE)</formula>
    </cfRule>
  </conditionalFormatting>
  <conditionalFormatting sqref="E39 H39">
    <cfRule type="expression" dxfId="213" priority="213">
      <formula>AND(ISLOGICAL(#REF!),#REF!=FALSE)</formula>
    </cfRule>
  </conditionalFormatting>
  <conditionalFormatting sqref="H40 E40">
    <cfRule type="expression" dxfId="212" priority="212">
      <formula>AND(ISLOGICAL(#REF!),#REF!=FALSE)</formula>
    </cfRule>
  </conditionalFormatting>
  <conditionalFormatting sqref="H40">
    <cfRule type="expression" dxfId="211" priority="211">
      <formula>AND(ISLOGICAL(#REF!),#REF!=FALSE)</formula>
    </cfRule>
  </conditionalFormatting>
  <conditionalFormatting sqref="H40 E40">
    <cfRule type="expression" dxfId="210" priority="210">
      <formula>AND(ISLOGICAL(#REF!),#REF!=FALSE)</formula>
    </cfRule>
  </conditionalFormatting>
  <conditionalFormatting sqref="E40 H40">
    <cfRule type="expression" dxfId="209" priority="209">
      <formula>AND(ISLOGICAL(#REF!),#REF!=FALSE)</formula>
    </cfRule>
  </conditionalFormatting>
  <conditionalFormatting sqref="H40 E40">
    <cfRule type="expression" dxfId="208" priority="208">
      <formula>AND(ISLOGICAL(#REF!),#REF!=FALSE)</formula>
    </cfRule>
  </conditionalFormatting>
  <conditionalFormatting sqref="H40 E40">
    <cfRule type="expression" dxfId="207" priority="207">
      <formula>AND(ISLOGICAL(#REF!),#REF!=FALSE)</formula>
    </cfRule>
  </conditionalFormatting>
  <conditionalFormatting sqref="H40 E40">
    <cfRule type="expression" dxfId="206" priority="206">
      <formula>AND(ISLOGICAL(#REF!),#REF!=FALSE)</formula>
    </cfRule>
  </conditionalFormatting>
  <conditionalFormatting sqref="E41:E44 H41:H44">
    <cfRule type="expression" dxfId="205" priority="205">
      <formula>AND(ISLOGICAL(#REF!),#REF!=FALSE)</formula>
    </cfRule>
  </conditionalFormatting>
  <conditionalFormatting sqref="H41:H44">
    <cfRule type="expression" dxfId="204" priority="204">
      <formula>AND(ISLOGICAL(#REF!),#REF!=FALSE)</formula>
    </cfRule>
  </conditionalFormatting>
  <conditionalFormatting sqref="E41:E44 H41:H44">
    <cfRule type="expression" dxfId="203" priority="203">
      <formula>AND(ISLOGICAL(#REF!),#REF!=FALSE)</formula>
    </cfRule>
  </conditionalFormatting>
  <conditionalFormatting sqref="E41:E44 H41:H44">
    <cfRule type="expression" dxfId="202" priority="202">
      <formula>AND(ISLOGICAL(#REF!),#REF!=FALSE)</formula>
    </cfRule>
  </conditionalFormatting>
  <conditionalFormatting sqref="E41:E44 H41:H44">
    <cfRule type="expression" dxfId="201" priority="201">
      <formula>AND(ISLOGICAL(#REF!),#REF!=FALSE)</formula>
    </cfRule>
  </conditionalFormatting>
  <conditionalFormatting sqref="E41:E44 H41:H44">
    <cfRule type="expression" dxfId="200" priority="200">
      <formula>AND(ISLOGICAL(#REF!),#REF!=FALSE)</formula>
    </cfRule>
  </conditionalFormatting>
  <conditionalFormatting sqref="E41:E44 H41:H44">
    <cfRule type="expression" dxfId="199" priority="199">
      <formula>AND(ISLOGICAL(#REF!),#REF!=FALSE)</formula>
    </cfRule>
  </conditionalFormatting>
  <conditionalFormatting sqref="E41:E44 H41:H44">
    <cfRule type="expression" dxfId="198" priority="198">
      <formula>AND(ISLOGICAL(#REF!),#REF!=FALSE)</formula>
    </cfRule>
  </conditionalFormatting>
  <conditionalFormatting sqref="H41:H44">
    <cfRule type="expression" dxfId="197" priority="197">
      <formula>AND(ISLOGICAL(#REF!),#REF!=FALSE)</formula>
    </cfRule>
  </conditionalFormatting>
  <conditionalFormatting sqref="E41:E44 H41:H44">
    <cfRule type="expression" dxfId="196" priority="196">
      <formula>AND(ISLOGICAL(#REF!),#REF!=FALSE)</formula>
    </cfRule>
  </conditionalFormatting>
  <conditionalFormatting sqref="E41:E44 H41:H44">
    <cfRule type="expression" dxfId="195" priority="195">
      <formula>AND(ISLOGICAL(#REF!),#REF!=FALSE)</formula>
    </cfRule>
  </conditionalFormatting>
  <conditionalFormatting sqref="E41:E44 H41:H44">
    <cfRule type="expression" dxfId="194" priority="194">
      <formula>AND(ISLOGICAL(#REF!),#REF!=FALSE)</formula>
    </cfRule>
  </conditionalFormatting>
  <conditionalFormatting sqref="E41:E44 H41:H44">
    <cfRule type="expression" dxfId="193" priority="193">
      <formula>AND(ISLOGICAL(#REF!),#REF!=FALSE)</formula>
    </cfRule>
  </conditionalFormatting>
  <conditionalFormatting sqref="E41:E44 H41:H44">
    <cfRule type="expression" dxfId="192" priority="192">
      <formula>AND(ISLOGICAL(#REF!),#REF!=FALSE)</formula>
    </cfRule>
  </conditionalFormatting>
  <conditionalFormatting sqref="B6:B10">
    <cfRule type="expression" dxfId="191" priority="704">
      <formula>AND(#REF!&gt;0,$P6=1)</formula>
    </cfRule>
  </conditionalFormatting>
  <conditionalFormatting sqref="H16">
    <cfRule type="expression" dxfId="190" priority="191">
      <formula>AND(ISLOGICAL(#REF!),#REF!=FALSE)</formula>
    </cfRule>
  </conditionalFormatting>
  <conditionalFormatting sqref="H16">
    <cfRule type="expression" dxfId="189" priority="190">
      <formula>AND(ISLOGICAL(#REF!),#REF!=FALSE)</formula>
    </cfRule>
  </conditionalFormatting>
  <conditionalFormatting sqref="H15:H44">
    <cfRule type="expression" dxfId="188" priority="189">
      <formula>AND(ISLOGICAL(#REF!),#REF!=FALSE)</formula>
    </cfRule>
  </conditionalFormatting>
  <conditionalFormatting sqref="H15:H44">
    <cfRule type="expression" dxfId="187" priority="188">
      <formula>AND(ISLOGICAL(#REF!),#REF!=FALSE)</formula>
    </cfRule>
  </conditionalFormatting>
  <conditionalFormatting sqref="D19:D22">
    <cfRule type="expression" dxfId="186" priority="187">
      <formula>AND(ISLOGICAL(#REF!),#REF!=FALSE)</formula>
    </cfRule>
  </conditionalFormatting>
  <conditionalFormatting sqref="D15">
    <cfRule type="expression" dxfId="185" priority="186">
      <formula>AND(ISLOGICAL(#REF!),#REF!=FALSE)</formula>
    </cfRule>
  </conditionalFormatting>
  <conditionalFormatting sqref="D16">
    <cfRule type="expression" dxfId="184" priority="185">
      <formula>AND(ISLOGICAL(#REF!),#REF!=FALSE)</formula>
    </cfRule>
  </conditionalFormatting>
  <conditionalFormatting sqref="D17">
    <cfRule type="expression" dxfId="183" priority="184">
      <formula>AND(ISLOGICAL(#REF!),#REF!=FALSE)</formula>
    </cfRule>
  </conditionalFormatting>
  <conditionalFormatting sqref="D42">
    <cfRule type="expression" dxfId="182" priority="183">
      <formula>AND(ISLOGICAL(#REF!),#REF!=FALSE)</formula>
    </cfRule>
  </conditionalFormatting>
  <conditionalFormatting sqref="E42">
    <cfRule type="expression" dxfId="181" priority="182">
      <formula>AND(ISLOGICAL(#REF!),#REF!=FALSE)</formula>
    </cfRule>
  </conditionalFormatting>
  <conditionalFormatting sqref="E42">
    <cfRule type="expression" dxfId="180" priority="181">
      <formula>AND(ISLOGICAL(#REF!),#REF!=FALSE)</formula>
    </cfRule>
  </conditionalFormatting>
  <conditionalFormatting sqref="E42 H42">
    <cfRule type="expression" dxfId="179" priority="180">
      <formula>AND(ISLOGICAL(#REF!),#REF!=FALSE)</formula>
    </cfRule>
  </conditionalFormatting>
  <conditionalFormatting sqref="H42">
    <cfRule type="expression" dxfId="178" priority="179">
      <formula>AND(ISLOGICAL(#REF!),#REF!=FALSE)</formula>
    </cfRule>
  </conditionalFormatting>
  <conditionalFormatting sqref="E42 H42">
    <cfRule type="expression" dxfId="177" priority="178">
      <formula>AND(ISLOGICAL(#REF!),#REF!=FALSE)</formula>
    </cfRule>
  </conditionalFormatting>
  <conditionalFormatting sqref="E42 H42">
    <cfRule type="expression" dxfId="176" priority="177">
      <formula>AND(ISLOGICAL(#REF!),#REF!=FALSE)</formula>
    </cfRule>
  </conditionalFormatting>
  <conditionalFormatting sqref="E42 H42">
    <cfRule type="expression" dxfId="175" priority="176">
      <formula>AND(ISLOGICAL(#REF!),#REF!=FALSE)</formula>
    </cfRule>
  </conditionalFormatting>
  <conditionalFormatting sqref="E42 H42">
    <cfRule type="expression" dxfId="174" priority="175">
      <formula>AND(ISLOGICAL(#REF!),#REF!=FALSE)</formula>
    </cfRule>
  </conditionalFormatting>
  <conditionalFormatting sqref="E42 H42">
    <cfRule type="expression" dxfId="173" priority="174">
      <formula>AND(ISLOGICAL(#REF!),#REF!=FALSE)</formula>
    </cfRule>
  </conditionalFormatting>
  <conditionalFormatting sqref="E42 H42">
    <cfRule type="expression" dxfId="172" priority="173">
      <formula>AND(ISLOGICAL(#REF!),#REF!=FALSE)</formula>
    </cfRule>
  </conditionalFormatting>
  <conditionalFormatting sqref="H42">
    <cfRule type="expression" dxfId="171" priority="172">
      <formula>AND(ISLOGICAL(#REF!),#REF!=FALSE)</formula>
    </cfRule>
  </conditionalFormatting>
  <conditionalFormatting sqref="E42 H42">
    <cfRule type="expression" dxfId="170" priority="171">
      <formula>AND(ISLOGICAL(#REF!),#REF!=FALSE)</formula>
    </cfRule>
  </conditionalFormatting>
  <conditionalFormatting sqref="E42 H42">
    <cfRule type="expression" dxfId="169" priority="170">
      <formula>AND(ISLOGICAL(#REF!),#REF!=FALSE)</formula>
    </cfRule>
  </conditionalFormatting>
  <conditionalFormatting sqref="E42 H42">
    <cfRule type="expression" dxfId="168" priority="169">
      <formula>AND(ISLOGICAL(#REF!),#REF!=FALSE)</formula>
    </cfRule>
  </conditionalFormatting>
  <conditionalFormatting sqref="E42 H42">
    <cfRule type="expression" dxfId="167" priority="168">
      <formula>AND(ISLOGICAL(#REF!),#REF!=FALSE)</formula>
    </cfRule>
  </conditionalFormatting>
  <conditionalFormatting sqref="E42 H42">
    <cfRule type="expression" dxfId="166" priority="167">
      <formula>AND(ISLOGICAL(#REF!),#REF!=FALSE)</formula>
    </cfRule>
  </conditionalFormatting>
  <conditionalFormatting sqref="E42 H42">
    <cfRule type="expression" dxfId="165" priority="166">
      <formula>AND(ISLOGICAL(#REF!),#REF!=FALSE)</formula>
    </cfRule>
  </conditionalFormatting>
  <conditionalFormatting sqref="H42">
    <cfRule type="expression" dxfId="164" priority="165">
      <formula>AND(ISLOGICAL(#REF!),#REF!=FALSE)</formula>
    </cfRule>
  </conditionalFormatting>
  <conditionalFormatting sqref="E42 H42">
    <cfRule type="expression" dxfId="163" priority="164">
      <formula>AND(ISLOGICAL(#REF!),#REF!=FALSE)</formula>
    </cfRule>
  </conditionalFormatting>
  <conditionalFormatting sqref="E42 H42">
    <cfRule type="expression" dxfId="162" priority="163">
      <formula>AND(ISLOGICAL(#REF!),#REF!=FALSE)</formula>
    </cfRule>
  </conditionalFormatting>
  <conditionalFormatting sqref="E42 H42">
    <cfRule type="expression" dxfId="161" priority="162">
      <formula>AND(ISLOGICAL(#REF!),#REF!=FALSE)</formula>
    </cfRule>
  </conditionalFormatting>
  <conditionalFormatting sqref="E42 H42">
    <cfRule type="expression" dxfId="160" priority="161">
      <formula>AND(ISLOGICAL(#REF!),#REF!=FALSE)</formula>
    </cfRule>
  </conditionalFormatting>
  <conditionalFormatting sqref="E42 H42">
    <cfRule type="expression" dxfId="159" priority="160">
      <formula>AND(ISLOGICAL(#REF!),#REF!=FALSE)</formula>
    </cfRule>
  </conditionalFormatting>
  <conditionalFormatting sqref="E42 H42">
    <cfRule type="expression" dxfId="158" priority="159">
      <formula>AND(ISLOGICAL(#REF!),#REF!=FALSE)</formula>
    </cfRule>
  </conditionalFormatting>
  <conditionalFormatting sqref="H42">
    <cfRule type="expression" dxfId="157" priority="158">
      <formula>AND(ISLOGICAL(#REF!),#REF!=FALSE)</formula>
    </cfRule>
  </conditionalFormatting>
  <conditionalFormatting sqref="E42 H42">
    <cfRule type="expression" dxfId="156" priority="157">
      <formula>AND(ISLOGICAL(#REF!),#REF!=FALSE)</formula>
    </cfRule>
  </conditionalFormatting>
  <conditionalFormatting sqref="E42 H42">
    <cfRule type="expression" dxfId="155" priority="156">
      <formula>AND(ISLOGICAL(#REF!),#REF!=FALSE)</formula>
    </cfRule>
  </conditionalFormatting>
  <conditionalFormatting sqref="E42 H42">
    <cfRule type="expression" dxfId="154" priority="155">
      <formula>AND(ISLOGICAL(#REF!),#REF!=FALSE)</formula>
    </cfRule>
  </conditionalFormatting>
  <conditionalFormatting sqref="E42 H42">
    <cfRule type="expression" dxfId="153" priority="154">
      <formula>AND(ISLOGICAL(#REF!),#REF!=FALSE)</formula>
    </cfRule>
  </conditionalFormatting>
  <conditionalFormatting sqref="E42 H42">
    <cfRule type="expression" dxfId="152" priority="153">
      <formula>AND(ISLOGICAL(#REF!),#REF!=FALSE)</formula>
    </cfRule>
  </conditionalFormatting>
  <conditionalFormatting sqref="H42">
    <cfRule type="expression" dxfId="151" priority="152">
      <formula>AND(ISLOGICAL(#REF!),#REF!=FALSE)</formula>
    </cfRule>
  </conditionalFormatting>
  <conditionalFormatting sqref="H42">
    <cfRule type="expression" dxfId="150" priority="151">
      <formula>AND(ISLOGICAL(#REF!),#REF!=FALSE)</formula>
    </cfRule>
  </conditionalFormatting>
  <conditionalFormatting sqref="E45 H45">
    <cfRule type="expression" dxfId="149" priority="150">
      <formula>AND(ISLOGICAL(#REF!),#REF!=FALSE)</formula>
    </cfRule>
  </conditionalFormatting>
  <conditionalFormatting sqref="E45 H45">
    <cfRule type="expression" dxfId="148" priority="149">
      <formula>AND(ISLOGICAL(#REF!),#REF!=FALSE)</formula>
    </cfRule>
  </conditionalFormatting>
  <conditionalFormatting sqref="E45 H45">
    <cfRule type="expression" dxfId="147" priority="148">
      <formula>AND(ISLOGICAL(#REF!),#REF!=FALSE)</formula>
    </cfRule>
  </conditionalFormatting>
  <conditionalFormatting sqref="E45 H45">
    <cfRule type="expression" dxfId="146" priority="147">
      <formula>AND(ISLOGICAL(#REF!),#REF!=FALSE)</formula>
    </cfRule>
  </conditionalFormatting>
  <conditionalFormatting sqref="E45 H45">
    <cfRule type="expression" dxfId="145" priority="146">
      <formula>AND(ISLOGICAL(#REF!),#REF!=FALSE)</formula>
    </cfRule>
  </conditionalFormatting>
  <conditionalFormatting sqref="E45 H45">
    <cfRule type="expression" dxfId="144" priority="145">
      <formula>AND(ISLOGICAL(#REF!),#REF!=FALSE)</formula>
    </cfRule>
  </conditionalFormatting>
  <conditionalFormatting sqref="E45 H45">
    <cfRule type="expression" dxfId="143" priority="144">
      <formula>AND(ISLOGICAL(#REF!),#REF!=FALSE)</formula>
    </cfRule>
  </conditionalFormatting>
  <conditionalFormatting sqref="E45 H45">
    <cfRule type="expression" dxfId="142" priority="143">
      <formula>AND(ISLOGICAL(#REF!),#REF!=FALSE)</formula>
    </cfRule>
  </conditionalFormatting>
  <conditionalFormatting sqref="E45 H45">
    <cfRule type="expression" dxfId="141" priority="142">
      <formula>AND(ISLOGICAL(#REF!),#REF!=FALSE)</formula>
    </cfRule>
  </conditionalFormatting>
  <conditionalFormatting sqref="H45 E45">
    <cfRule type="expression" dxfId="140" priority="141">
      <formula>AND(ISLOGICAL(#REF!),#REF!=FALSE)</formula>
    </cfRule>
  </conditionalFormatting>
  <conditionalFormatting sqref="E45 H45">
    <cfRule type="expression" dxfId="139" priority="140">
      <formula>AND(ISLOGICAL(#REF!),#REF!=FALSE)</formula>
    </cfRule>
  </conditionalFormatting>
  <conditionalFormatting sqref="E45 H45">
    <cfRule type="expression" dxfId="138" priority="139">
      <formula>AND(ISLOGICAL(#REF!),#REF!=FALSE)</formula>
    </cfRule>
  </conditionalFormatting>
  <conditionalFormatting sqref="E45 H45">
    <cfRule type="expression" dxfId="137" priority="138">
      <formula>AND(ISLOGICAL(#REF!),#REF!=FALSE)</formula>
    </cfRule>
  </conditionalFormatting>
  <conditionalFormatting sqref="E45 H45">
    <cfRule type="expression" dxfId="136" priority="137">
      <formula>AND(ISLOGICAL(#REF!),#REF!=FALSE)</formula>
    </cfRule>
  </conditionalFormatting>
  <conditionalFormatting sqref="E45 H45">
    <cfRule type="expression" dxfId="135" priority="136">
      <formula>AND(ISLOGICAL(#REF!),#REF!=FALSE)</formula>
    </cfRule>
  </conditionalFormatting>
  <conditionalFormatting sqref="E45 H45">
    <cfRule type="expression" dxfId="134" priority="135">
      <formula>AND(ISLOGICAL(#REF!),#REF!=FALSE)</formula>
    </cfRule>
  </conditionalFormatting>
  <conditionalFormatting sqref="E45 H45">
    <cfRule type="expression" dxfId="133" priority="134">
      <formula>AND(ISLOGICAL(#REF!),#REF!=FALSE)</formula>
    </cfRule>
  </conditionalFormatting>
  <conditionalFormatting sqref="E45 H45">
    <cfRule type="expression" dxfId="132" priority="133">
      <formula>AND(ISLOGICAL(#REF!),#REF!=FALSE)</formula>
    </cfRule>
  </conditionalFormatting>
  <conditionalFormatting sqref="E45">
    <cfRule type="expression" dxfId="131" priority="132">
      <formula>AND(ISLOGICAL(#REF!),#REF!=FALSE)</formula>
    </cfRule>
  </conditionalFormatting>
  <conditionalFormatting sqref="E45">
    <cfRule type="expression" dxfId="130" priority="131">
      <formula>AND(ISLOGICAL(#REF!),#REF!=FALSE)</formula>
    </cfRule>
  </conditionalFormatting>
  <conditionalFormatting sqref="E45 H45">
    <cfRule type="expression" dxfId="129" priority="130">
      <formula>AND(ISLOGICAL(#REF!),#REF!=FALSE)</formula>
    </cfRule>
  </conditionalFormatting>
  <conditionalFormatting sqref="H45">
    <cfRule type="expression" dxfId="128" priority="129">
      <formula>AND(ISLOGICAL(#REF!),#REF!=FALSE)</formula>
    </cfRule>
  </conditionalFormatting>
  <conditionalFormatting sqref="E45 H45">
    <cfRule type="expression" dxfId="127" priority="128">
      <formula>AND(ISLOGICAL(#REF!),#REF!=FALSE)</formula>
    </cfRule>
  </conditionalFormatting>
  <conditionalFormatting sqref="E45 H45">
    <cfRule type="expression" dxfId="126" priority="127">
      <formula>AND(ISLOGICAL(#REF!),#REF!=FALSE)</formula>
    </cfRule>
  </conditionalFormatting>
  <conditionalFormatting sqref="E45 H45">
    <cfRule type="expression" dxfId="125" priority="126">
      <formula>AND(ISLOGICAL(#REF!),#REF!=FALSE)</formula>
    </cfRule>
  </conditionalFormatting>
  <conditionalFormatting sqref="E45 H45">
    <cfRule type="expression" dxfId="124" priority="125">
      <formula>AND(ISLOGICAL(#REF!),#REF!=FALSE)</formula>
    </cfRule>
  </conditionalFormatting>
  <conditionalFormatting sqref="E45 H45">
    <cfRule type="expression" dxfId="123" priority="124">
      <formula>AND(ISLOGICAL(#REF!),#REF!=FALSE)</formula>
    </cfRule>
  </conditionalFormatting>
  <conditionalFormatting sqref="E45 H45">
    <cfRule type="expression" dxfId="122" priority="123">
      <formula>AND(ISLOGICAL(#REF!),#REF!=FALSE)</formula>
    </cfRule>
  </conditionalFormatting>
  <conditionalFormatting sqref="H45">
    <cfRule type="expression" dxfId="121" priority="122">
      <formula>AND(ISLOGICAL(#REF!),#REF!=FALSE)</formula>
    </cfRule>
  </conditionalFormatting>
  <conditionalFormatting sqref="E45 H45">
    <cfRule type="expression" dxfId="120" priority="121">
      <formula>AND(ISLOGICAL(#REF!),#REF!=FALSE)</formula>
    </cfRule>
  </conditionalFormatting>
  <conditionalFormatting sqref="E45 H45">
    <cfRule type="expression" dxfId="119" priority="120">
      <formula>AND(ISLOGICAL(#REF!),#REF!=FALSE)</formula>
    </cfRule>
  </conditionalFormatting>
  <conditionalFormatting sqref="E45 H45">
    <cfRule type="expression" dxfId="118" priority="119">
      <formula>AND(ISLOGICAL(#REF!),#REF!=FALSE)</formula>
    </cfRule>
  </conditionalFormatting>
  <conditionalFormatting sqref="E45 H45">
    <cfRule type="expression" dxfId="117" priority="118">
      <formula>AND(ISLOGICAL(#REF!),#REF!=FALSE)</formula>
    </cfRule>
  </conditionalFormatting>
  <conditionalFormatting sqref="E45 H45">
    <cfRule type="expression" dxfId="116" priority="117">
      <formula>AND(ISLOGICAL(#REF!),#REF!=FALSE)</formula>
    </cfRule>
  </conditionalFormatting>
  <conditionalFormatting sqref="E45 H45">
    <cfRule type="expression" dxfId="115" priority="116">
      <formula>AND(ISLOGICAL(#REF!),#REF!=FALSE)</formula>
    </cfRule>
  </conditionalFormatting>
  <conditionalFormatting sqref="H45">
    <cfRule type="expression" dxfId="114" priority="115">
      <formula>AND(ISLOGICAL(#REF!),#REF!=FALSE)</formula>
    </cfRule>
  </conditionalFormatting>
  <conditionalFormatting sqref="E45 H45">
    <cfRule type="expression" dxfId="113" priority="114">
      <formula>AND(ISLOGICAL(#REF!),#REF!=FALSE)</formula>
    </cfRule>
  </conditionalFormatting>
  <conditionalFormatting sqref="E45 H45">
    <cfRule type="expression" dxfId="112" priority="113">
      <formula>AND(ISLOGICAL(#REF!),#REF!=FALSE)</formula>
    </cfRule>
  </conditionalFormatting>
  <conditionalFormatting sqref="E45 H45">
    <cfRule type="expression" dxfId="111" priority="112">
      <formula>AND(ISLOGICAL(#REF!),#REF!=FALSE)</formula>
    </cfRule>
  </conditionalFormatting>
  <conditionalFormatting sqref="E45 H45">
    <cfRule type="expression" dxfId="110" priority="111">
      <formula>AND(ISLOGICAL(#REF!),#REF!=FALSE)</formula>
    </cfRule>
  </conditionalFormatting>
  <conditionalFormatting sqref="E45 H45">
    <cfRule type="expression" dxfId="109" priority="110">
      <formula>AND(ISLOGICAL(#REF!),#REF!=FALSE)</formula>
    </cfRule>
  </conditionalFormatting>
  <conditionalFormatting sqref="E45 H45">
    <cfRule type="expression" dxfId="108" priority="109">
      <formula>AND(ISLOGICAL(#REF!),#REF!=FALSE)</formula>
    </cfRule>
  </conditionalFormatting>
  <conditionalFormatting sqref="H45">
    <cfRule type="expression" dxfId="107" priority="108">
      <formula>AND(ISLOGICAL(#REF!),#REF!=FALSE)</formula>
    </cfRule>
  </conditionalFormatting>
  <conditionalFormatting sqref="E45 H45">
    <cfRule type="expression" dxfId="106" priority="107">
      <formula>AND(ISLOGICAL(#REF!),#REF!=FALSE)</formula>
    </cfRule>
  </conditionalFormatting>
  <conditionalFormatting sqref="E45 H45">
    <cfRule type="expression" dxfId="105" priority="106">
      <formula>AND(ISLOGICAL(#REF!),#REF!=FALSE)</formula>
    </cfRule>
  </conditionalFormatting>
  <conditionalFormatting sqref="E45 H45">
    <cfRule type="expression" dxfId="104" priority="105">
      <formula>AND(ISLOGICAL(#REF!),#REF!=FALSE)</formula>
    </cfRule>
  </conditionalFormatting>
  <conditionalFormatting sqref="E45 H45">
    <cfRule type="expression" dxfId="103" priority="104">
      <formula>AND(ISLOGICAL(#REF!),#REF!=FALSE)</formula>
    </cfRule>
  </conditionalFormatting>
  <conditionalFormatting sqref="E45 H45">
    <cfRule type="expression" dxfId="102" priority="103">
      <formula>AND(ISLOGICAL(#REF!),#REF!=FALSE)</formula>
    </cfRule>
  </conditionalFormatting>
  <conditionalFormatting sqref="H45">
    <cfRule type="expression" dxfId="101" priority="102">
      <formula>AND(ISLOGICAL(#REF!),#REF!=FALSE)</formula>
    </cfRule>
  </conditionalFormatting>
  <conditionalFormatting sqref="H45">
    <cfRule type="expression" dxfId="100" priority="101">
      <formula>AND(ISLOGICAL(#REF!),#REF!=FALSE)</formula>
    </cfRule>
  </conditionalFormatting>
  <conditionalFormatting sqref="E46 H46">
    <cfRule type="expression" dxfId="99" priority="100">
      <formula>AND(ISLOGICAL(#REF!),#REF!=FALSE)</formula>
    </cfRule>
  </conditionalFormatting>
  <conditionalFormatting sqref="E46 H46">
    <cfRule type="expression" dxfId="98" priority="99">
      <formula>AND(ISLOGICAL(#REF!),#REF!=FALSE)</formula>
    </cfRule>
  </conditionalFormatting>
  <conditionalFormatting sqref="E46 H46">
    <cfRule type="expression" dxfId="97" priority="98">
      <formula>AND(ISLOGICAL(#REF!),#REF!=FALSE)</formula>
    </cfRule>
  </conditionalFormatting>
  <conditionalFormatting sqref="E46 H46">
    <cfRule type="expression" dxfId="96" priority="97">
      <formula>AND(ISLOGICAL(#REF!),#REF!=FALSE)</formula>
    </cfRule>
  </conditionalFormatting>
  <conditionalFormatting sqref="E46 H46">
    <cfRule type="expression" dxfId="95" priority="96">
      <formula>AND(ISLOGICAL(#REF!),#REF!=FALSE)</formula>
    </cfRule>
  </conditionalFormatting>
  <conditionalFormatting sqref="E46 H46">
    <cfRule type="expression" dxfId="94" priority="95">
      <formula>AND(ISLOGICAL(#REF!),#REF!=FALSE)</formula>
    </cfRule>
  </conditionalFormatting>
  <conditionalFormatting sqref="E46 H46">
    <cfRule type="expression" dxfId="93" priority="94">
      <formula>AND(ISLOGICAL(#REF!),#REF!=FALSE)</formula>
    </cfRule>
  </conditionalFormatting>
  <conditionalFormatting sqref="E46 H46">
    <cfRule type="expression" dxfId="92" priority="93">
      <formula>AND(ISLOGICAL(#REF!),#REF!=FALSE)</formula>
    </cfRule>
  </conditionalFormatting>
  <conditionalFormatting sqref="E46 H46">
    <cfRule type="expression" dxfId="91" priority="92">
      <formula>AND(ISLOGICAL(#REF!),#REF!=FALSE)</formula>
    </cfRule>
  </conditionalFormatting>
  <conditionalFormatting sqref="H46 E46">
    <cfRule type="expression" dxfId="90" priority="91">
      <formula>AND(ISLOGICAL(#REF!),#REF!=FALSE)</formula>
    </cfRule>
  </conditionalFormatting>
  <conditionalFormatting sqref="E46 H46">
    <cfRule type="expression" dxfId="89" priority="90">
      <formula>AND(ISLOGICAL(#REF!),#REF!=FALSE)</formula>
    </cfRule>
  </conditionalFormatting>
  <conditionalFormatting sqref="E46 H46">
    <cfRule type="expression" dxfId="88" priority="89">
      <formula>AND(ISLOGICAL(#REF!),#REF!=FALSE)</formula>
    </cfRule>
  </conditionalFormatting>
  <conditionalFormatting sqref="E46 H46">
    <cfRule type="expression" dxfId="87" priority="88">
      <formula>AND(ISLOGICAL(#REF!),#REF!=FALSE)</formula>
    </cfRule>
  </conditionalFormatting>
  <conditionalFormatting sqref="E46 H46">
    <cfRule type="expression" dxfId="86" priority="87">
      <formula>AND(ISLOGICAL(#REF!),#REF!=FALSE)</formula>
    </cfRule>
  </conditionalFormatting>
  <conditionalFormatting sqref="E46 H46">
    <cfRule type="expression" dxfId="85" priority="86">
      <formula>AND(ISLOGICAL(#REF!),#REF!=FALSE)</formula>
    </cfRule>
  </conditionalFormatting>
  <conditionalFormatting sqref="E46 H46">
    <cfRule type="expression" dxfId="84" priority="85">
      <formula>AND(ISLOGICAL(#REF!),#REF!=FALSE)</formula>
    </cfRule>
  </conditionalFormatting>
  <conditionalFormatting sqref="E46 H46">
    <cfRule type="expression" dxfId="83" priority="84">
      <formula>AND(ISLOGICAL(#REF!),#REF!=FALSE)</formula>
    </cfRule>
  </conditionalFormatting>
  <conditionalFormatting sqref="E46 H46">
    <cfRule type="expression" dxfId="82" priority="83">
      <formula>AND(ISLOGICAL(#REF!),#REF!=FALSE)</formula>
    </cfRule>
  </conditionalFormatting>
  <conditionalFormatting sqref="E46">
    <cfRule type="expression" dxfId="81" priority="82">
      <formula>AND(ISLOGICAL(#REF!),#REF!=FALSE)</formula>
    </cfRule>
  </conditionalFormatting>
  <conditionalFormatting sqref="E46">
    <cfRule type="expression" dxfId="80" priority="81">
      <formula>AND(ISLOGICAL(#REF!),#REF!=FALSE)</formula>
    </cfRule>
  </conditionalFormatting>
  <conditionalFormatting sqref="E46 H46">
    <cfRule type="expression" dxfId="79" priority="80">
      <formula>AND(ISLOGICAL(#REF!),#REF!=FALSE)</formula>
    </cfRule>
  </conditionalFormatting>
  <conditionalFormatting sqref="H46">
    <cfRule type="expression" dxfId="78" priority="79">
      <formula>AND(ISLOGICAL(#REF!),#REF!=FALSE)</formula>
    </cfRule>
  </conditionalFormatting>
  <conditionalFormatting sqref="E46 H46">
    <cfRule type="expression" dxfId="77" priority="78">
      <formula>AND(ISLOGICAL(#REF!),#REF!=FALSE)</formula>
    </cfRule>
  </conditionalFormatting>
  <conditionalFormatting sqref="E46 H46">
    <cfRule type="expression" dxfId="76" priority="77">
      <formula>AND(ISLOGICAL(#REF!),#REF!=FALSE)</formula>
    </cfRule>
  </conditionalFormatting>
  <conditionalFormatting sqref="E46 H46">
    <cfRule type="expression" dxfId="75" priority="76">
      <formula>AND(ISLOGICAL(#REF!),#REF!=FALSE)</formula>
    </cfRule>
  </conditionalFormatting>
  <conditionalFormatting sqref="E46 H46">
    <cfRule type="expression" dxfId="74" priority="75">
      <formula>AND(ISLOGICAL(#REF!),#REF!=FALSE)</formula>
    </cfRule>
  </conditionalFormatting>
  <conditionalFormatting sqref="E46 H46">
    <cfRule type="expression" dxfId="73" priority="74">
      <formula>AND(ISLOGICAL(#REF!),#REF!=FALSE)</formula>
    </cfRule>
  </conditionalFormatting>
  <conditionalFormatting sqref="E46 H46">
    <cfRule type="expression" dxfId="72" priority="73">
      <formula>AND(ISLOGICAL(#REF!),#REF!=FALSE)</formula>
    </cfRule>
  </conditionalFormatting>
  <conditionalFormatting sqref="H46">
    <cfRule type="expression" dxfId="71" priority="72">
      <formula>AND(ISLOGICAL(#REF!),#REF!=FALSE)</formula>
    </cfRule>
  </conditionalFormatting>
  <conditionalFormatting sqref="E46 H46">
    <cfRule type="expression" dxfId="70" priority="71">
      <formula>AND(ISLOGICAL(#REF!),#REF!=FALSE)</formula>
    </cfRule>
  </conditionalFormatting>
  <conditionalFormatting sqref="E46 H46">
    <cfRule type="expression" dxfId="69" priority="70">
      <formula>AND(ISLOGICAL(#REF!),#REF!=FALSE)</formula>
    </cfRule>
  </conditionalFormatting>
  <conditionalFormatting sqref="E46 H46">
    <cfRule type="expression" dxfId="68" priority="69">
      <formula>AND(ISLOGICAL(#REF!),#REF!=FALSE)</formula>
    </cfRule>
  </conditionalFormatting>
  <conditionalFormatting sqref="E46 H46">
    <cfRule type="expression" dxfId="67" priority="68">
      <formula>AND(ISLOGICAL(#REF!),#REF!=FALSE)</formula>
    </cfRule>
  </conditionalFormatting>
  <conditionalFormatting sqref="E46 H46">
    <cfRule type="expression" dxfId="66" priority="67">
      <formula>AND(ISLOGICAL(#REF!),#REF!=FALSE)</formula>
    </cfRule>
  </conditionalFormatting>
  <conditionalFormatting sqref="E46 H46">
    <cfRule type="expression" dxfId="65" priority="66">
      <formula>AND(ISLOGICAL(#REF!),#REF!=FALSE)</formula>
    </cfRule>
  </conditionalFormatting>
  <conditionalFormatting sqref="H46">
    <cfRule type="expression" dxfId="64" priority="65">
      <formula>AND(ISLOGICAL(#REF!),#REF!=FALSE)</formula>
    </cfRule>
  </conditionalFormatting>
  <conditionalFormatting sqref="E46 H46">
    <cfRule type="expression" dxfId="63" priority="64">
      <formula>AND(ISLOGICAL(#REF!),#REF!=FALSE)</formula>
    </cfRule>
  </conditionalFormatting>
  <conditionalFormatting sqref="E46 H46">
    <cfRule type="expression" dxfId="62" priority="63">
      <formula>AND(ISLOGICAL(#REF!),#REF!=FALSE)</formula>
    </cfRule>
  </conditionalFormatting>
  <conditionalFormatting sqref="E46 H46">
    <cfRule type="expression" dxfId="61" priority="62">
      <formula>AND(ISLOGICAL(#REF!),#REF!=FALSE)</formula>
    </cfRule>
  </conditionalFormatting>
  <conditionalFormatting sqref="E46 H46">
    <cfRule type="expression" dxfId="60" priority="61">
      <formula>AND(ISLOGICAL(#REF!),#REF!=FALSE)</formula>
    </cfRule>
  </conditionalFormatting>
  <conditionalFormatting sqref="E46 H46">
    <cfRule type="expression" dxfId="59" priority="60">
      <formula>AND(ISLOGICAL(#REF!),#REF!=FALSE)</formula>
    </cfRule>
  </conditionalFormatting>
  <conditionalFormatting sqref="E46 H46">
    <cfRule type="expression" dxfId="58" priority="59">
      <formula>AND(ISLOGICAL(#REF!),#REF!=FALSE)</formula>
    </cfRule>
  </conditionalFormatting>
  <conditionalFormatting sqref="H46">
    <cfRule type="expression" dxfId="57" priority="58">
      <formula>AND(ISLOGICAL(#REF!),#REF!=FALSE)</formula>
    </cfRule>
  </conditionalFormatting>
  <conditionalFormatting sqref="E46 H46">
    <cfRule type="expression" dxfId="56" priority="57">
      <formula>AND(ISLOGICAL(#REF!),#REF!=FALSE)</formula>
    </cfRule>
  </conditionalFormatting>
  <conditionalFormatting sqref="E46 H46">
    <cfRule type="expression" dxfId="55" priority="56">
      <formula>AND(ISLOGICAL(#REF!),#REF!=FALSE)</formula>
    </cfRule>
  </conditionalFormatting>
  <conditionalFormatting sqref="E46 H46">
    <cfRule type="expression" dxfId="54" priority="55">
      <formula>AND(ISLOGICAL(#REF!),#REF!=FALSE)</formula>
    </cfRule>
  </conditionalFormatting>
  <conditionalFormatting sqref="E46 H46">
    <cfRule type="expression" dxfId="53" priority="54">
      <formula>AND(ISLOGICAL(#REF!),#REF!=FALSE)</formula>
    </cfRule>
  </conditionalFormatting>
  <conditionalFormatting sqref="E46 H46">
    <cfRule type="expression" dxfId="52" priority="53">
      <formula>AND(ISLOGICAL(#REF!),#REF!=FALSE)</formula>
    </cfRule>
  </conditionalFormatting>
  <conditionalFormatting sqref="H46">
    <cfRule type="expression" dxfId="51" priority="52">
      <formula>AND(ISLOGICAL(#REF!),#REF!=FALSE)</formula>
    </cfRule>
  </conditionalFormatting>
  <conditionalFormatting sqref="H46">
    <cfRule type="expression" dxfId="50" priority="51">
      <formula>AND(ISLOGICAL(#REF!),#REF!=FALSE)</formula>
    </cfRule>
  </conditionalFormatting>
  <conditionalFormatting sqref="E47 H47">
    <cfRule type="expression" dxfId="49" priority="50">
      <formula>AND(ISLOGICAL(#REF!),#REF!=FALSE)</formula>
    </cfRule>
  </conditionalFormatting>
  <conditionalFormatting sqref="E47 H47">
    <cfRule type="expression" dxfId="48" priority="49">
      <formula>AND(ISLOGICAL(#REF!),#REF!=FALSE)</formula>
    </cfRule>
  </conditionalFormatting>
  <conditionalFormatting sqref="E47 H47">
    <cfRule type="expression" dxfId="47" priority="48">
      <formula>AND(ISLOGICAL(#REF!),#REF!=FALSE)</formula>
    </cfRule>
  </conditionalFormatting>
  <conditionalFormatting sqref="E47 H47">
    <cfRule type="expression" dxfId="46" priority="47">
      <formula>AND(ISLOGICAL(#REF!),#REF!=FALSE)</formula>
    </cfRule>
  </conditionalFormatting>
  <conditionalFormatting sqref="E47 H47">
    <cfRule type="expression" dxfId="45" priority="46">
      <formula>AND(ISLOGICAL(#REF!),#REF!=FALSE)</formula>
    </cfRule>
  </conditionalFormatting>
  <conditionalFormatting sqref="E47 H47">
    <cfRule type="expression" dxfId="44" priority="45">
      <formula>AND(ISLOGICAL(#REF!),#REF!=FALSE)</formula>
    </cfRule>
  </conditionalFormatting>
  <conditionalFormatting sqref="E47 H47">
    <cfRule type="expression" dxfId="43" priority="44">
      <formula>AND(ISLOGICAL(#REF!),#REF!=FALSE)</formula>
    </cfRule>
  </conditionalFormatting>
  <conditionalFormatting sqref="E47 H47">
    <cfRule type="expression" dxfId="42" priority="43">
      <formula>AND(ISLOGICAL(#REF!),#REF!=FALSE)</formula>
    </cfRule>
  </conditionalFormatting>
  <conditionalFormatting sqref="E47 H47">
    <cfRule type="expression" dxfId="41" priority="42">
      <formula>AND(ISLOGICAL(#REF!),#REF!=FALSE)</formula>
    </cfRule>
  </conditionalFormatting>
  <conditionalFormatting sqref="H47 E47">
    <cfRule type="expression" dxfId="40" priority="41">
      <formula>AND(ISLOGICAL(#REF!),#REF!=FALSE)</formula>
    </cfRule>
  </conditionalFormatting>
  <conditionalFormatting sqref="E47 H47">
    <cfRule type="expression" dxfId="39" priority="40">
      <formula>AND(ISLOGICAL(#REF!),#REF!=FALSE)</formula>
    </cfRule>
  </conditionalFormatting>
  <conditionalFormatting sqref="E47 H47">
    <cfRule type="expression" dxfId="38" priority="39">
      <formula>AND(ISLOGICAL(#REF!),#REF!=FALSE)</formula>
    </cfRule>
  </conditionalFormatting>
  <conditionalFormatting sqref="E47 H47">
    <cfRule type="expression" dxfId="37" priority="38">
      <formula>AND(ISLOGICAL(#REF!),#REF!=FALSE)</formula>
    </cfRule>
  </conditionalFormatting>
  <conditionalFormatting sqref="E47 H47">
    <cfRule type="expression" dxfId="36" priority="37">
      <formula>AND(ISLOGICAL(#REF!),#REF!=FALSE)</formula>
    </cfRule>
  </conditionalFormatting>
  <conditionalFormatting sqref="E47 H47">
    <cfRule type="expression" dxfId="35" priority="36">
      <formula>AND(ISLOGICAL(#REF!),#REF!=FALSE)</formula>
    </cfRule>
  </conditionalFormatting>
  <conditionalFormatting sqref="E47 H47">
    <cfRule type="expression" dxfId="34" priority="35">
      <formula>AND(ISLOGICAL(#REF!),#REF!=FALSE)</formula>
    </cfRule>
  </conditionalFormatting>
  <conditionalFormatting sqref="E47 H47">
    <cfRule type="expression" dxfId="33" priority="34">
      <formula>AND(ISLOGICAL(#REF!),#REF!=FALSE)</formula>
    </cfRule>
  </conditionalFormatting>
  <conditionalFormatting sqref="E47 H47">
    <cfRule type="expression" dxfId="32" priority="33">
      <formula>AND(ISLOGICAL(#REF!),#REF!=FALSE)</formula>
    </cfRule>
  </conditionalFormatting>
  <conditionalFormatting sqref="E47">
    <cfRule type="expression" dxfId="31" priority="32">
      <formula>AND(ISLOGICAL(#REF!),#REF!=FALSE)</formula>
    </cfRule>
  </conditionalFormatting>
  <conditionalFormatting sqref="E47">
    <cfRule type="expression" dxfId="30" priority="31">
      <formula>AND(ISLOGICAL(#REF!),#REF!=FALSE)</formula>
    </cfRule>
  </conditionalFormatting>
  <conditionalFormatting sqref="E47 H47">
    <cfRule type="expression" dxfId="29" priority="30">
      <formula>AND(ISLOGICAL(#REF!),#REF!=FALSE)</formula>
    </cfRule>
  </conditionalFormatting>
  <conditionalFormatting sqref="H47">
    <cfRule type="expression" dxfId="28" priority="29">
      <formula>AND(ISLOGICAL(#REF!),#REF!=FALSE)</formula>
    </cfRule>
  </conditionalFormatting>
  <conditionalFormatting sqref="E47 H47">
    <cfRule type="expression" dxfId="27" priority="28">
      <formula>AND(ISLOGICAL(#REF!),#REF!=FALSE)</formula>
    </cfRule>
  </conditionalFormatting>
  <conditionalFormatting sqref="E47 H47">
    <cfRule type="expression" dxfId="26" priority="27">
      <formula>AND(ISLOGICAL(#REF!),#REF!=FALSE)</formula>
    </cfRule>
  </conditionalFormatting>
  <conditionalFormatting sqref="E47 H47">
    <cfRule type="expression" dxfId="25" priority="26">
      <formula>AND(ISLOGICAL(#REF!),#REF!=FALSE)</formula>
    </cfRule>
  </conditionalFormatting>
  <conditionalFormatting sqref="E47 H47">
    <cfRule type="expression" dxfId="24" priority="25">
      <formula>AND(ISLOGICAL(#REF!),#REF!=FALSE)</formula>
    </cfRule>
  </conditionalFormatting>
  <conditionalFormatting sqref="E47 H47">
    <cfRule type="expression" dxfId="23" priority="24">
      <formula>AND(ISLOGICAL(#REF!),#REF!=FALSE)</formula>
    </cfRule>
  </conditionalFormatting>
  <conditionalFormatting sqref="E47 H47">
    <cfRule type="expression" dxfId="22" priority="23">
      <formula>AND(ISLOGICAL(#REF!),#REF!=FALSE)</formula>
    </cfRule>
  </conditionalFormatting>
  <conditionalFormatting sqref="H47">
    <cfRule type="expression" dxfId="21" priority="22">
      <formula>AND(ISLOGICAL(#REF!),#REF!=FALSE)</formula>
    </cfRule>
  </conditionalFormatting>
  <conditionalFormatting sqref="E47 H47">
    <cfRule type="expression" dxfId="20" priority="21">
      <formula>AND(ISLOGICAL(#REF!),#REF!=FALSE)</formula>
    </cfRule>
  </conditionalFormatting>
  <conditionalFormatting sqref="E47 H47">
    <cfRule type="expression" dxfId="19" priority="20">
      <formula>AND(ISLOGICAL(#REF!),#REF!=FALSE)</formula>
    </cfRule>
  </conditionalFormatting>
  <conditionalFormatting sqref="E47 H47">
    <cfRule type="expression" dxfId="18" priority="19">
      <formula>AND(ISLOGICAL(#REF!),#REF!=FALSE)</formula>
    </cfRule>
  </conditionalFormatting>
  <conditionalFormatting sqref="E47 H47">
    <cfRule type="expression" dxfId="17" priority="18">
      <formula>AND(ISLOGICAL(#REF!),#REF!=FALSE)</formula>
    </cfRule>
  </conditionalFormatting>
  <conditionalFormatting sqref="E47 H47">
    <cfRule type="expression" dxfId="16" priority="17">
      <formula>AND(ISLOGICAL(#REF!),#REF!=FALSE)</formula>
    </cfRule>
  </conditionalFormatting>
  <conditionalFormatting sqref="E47 H47">
    <cfRule type="expression" dxfId="15" priority="16">
      <formula>AND(ISLOGICAL(#REF!),#REF!=FALSE)</formula>
    </cfRule>
  </conditionalFormatting>
  <conditionalFormatting sqref="H47">
    <cfRule type="expression" dxfId="14" priority="15">
      <formula>AND(ISLOGICAL(#REF!),#REF!=FALSE)</formula>
    </cfRule>
  </conditionalFormatting>
  <conditionalFormatting sqref="E47 H47">
    <cfRule type="expression" dxfId="13" priority="14">
      <formula>AND(ISLOGICAL(#REF!),#REF!=FALSE)</formula>
    </cfRule>
  </conditionalFormatting>
  <conditionalFormatting sqref="E47 H47">
    <cfRule type="expression" dxfId="12" priority="13">
      <formula>AND(ISLOGICAL(#REF!),#REF!=FALSE)</formula>
    </cfRule>
  </conditionalFormatting>
  <conditionalFormatting sqref="E47 H47">
    <cfRule type="expression" dxfId="11" priority="12">
      <formula>AND(ISLOGICAL(#REF!),#REF!=FALSE)</formula>
    </cfRule>
  </conditionalFormatting>
  <conditionalFormatting sqref="E47 H47">
    <cfRule type="expression" dxfId="10" priority="11">
      <formula>AND(ISLOGICAL(#REF!),#REF!=FALSE)</formula>
    </cfRule>
  </conditionalFormatting>
  <conditionalFormatting sqref="E47 H47">
    <cfRule type="expression" dxfId="9" priority="10">
      <formula>AND(ISLOGICAL(#REF!),#REF!=FALSE)</formula>
    </cfRule>
  </conditionalFormatting>
  <conditionalFormatting sqref="E47 H47">
    <cfRule type="expression" dxfId="8" priority="9">
      <formula>AND(ISLOGICAL(#REF!),#REF!=FALSE)</formula>
    </cfRule>
  </conditionalFormatting>
  <conditionalFormatting sqref="H47">
    <cfRule type="expression" dxfId="7" priority="8">
      <formula>AND(ISLOGICAL(#REF!),#REF!=FALSE)</formula>
    </cfRule>
  </conditionalFormatting>
  <conditionalFormatting sqref="E47 H47">
    <cfRule type="expression" dxfId="6" priority="7">
      <formula>AND(ISLOGICAL(#REF!),#REF!=FALSE)</formula>
    </cfRule>
  </conditionalFormatting>
  <conditionalFormatting sqref="E47 H47">
    <cfRule type="expression" dxfId="5" priority="6">
      <formula>AND(ISLOGICAL(#REF!),#REF!=FALSE)</formula>
    </cfRule>
  </conditionalFormatting>
  <conditionalFormatting sqref="E47 H47">
    <cfRule type="expression" dxfId="4" priority="5">
      <formula>AND(ISLOGICAL(#REF!),#REF!=FALSE)</formula>
    </cfRule>
  </conditionalFormatting>
  <conditionalFormatting sqref="E47 H47">
    <cfRule type="expression" dxfId="3" priority="4">
      <formula>AND(ISLOGICAL(#REF!),#REF!=FALSE)</formula>
    </cfRule>
  </conditionalFormatting>
  <conditionalFormatting sqref="E47 H47">
    <cfRule type="expression" dxfId="2" priority="3">
      <formula>AND(ISLOGICAL(#REF!),#REF!=FALSE)</formula>
    </cfRule>
  </conditionalFormatting>
  <conditionalFormatting sqref="H47">
    <cfRule type="expression" dxfId="1" priority="2">
      <formula>AND(ISLOGICAL(#REF!),#REF!=FALSE)</formula>
    </cfRule>
  </conditionalFormatting>
  <conditionalFormatting sqref="H47">
    <cfRule type="expression" dxfId="0" priority="1">
      <formula>AND(ISLOGICAL(#REF!),#REF!=FALSE)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"/>
  <sheetViews>
    <sheetView zoomScale="60" zoomScaleNormal="60" workbookViewId="0">
      <selection activeCell="G4" sqref="G4"/>
    </sheetView>
  </sheetViews>
  <sheetFormatPr defaultColWidth="9.140625" defaultRowHeight="15" x14ac:dyDescent="0.25"/>
  <cols>
    <col min="1" max="1" width="11.140625" style="53" customWidth="1"/>
    <col min="2" max="2" width="9.140625" style="51"/>
    <col min="3" max="3" width="11" style="51" customWidth="1"/>
    <col min="4" max="4" width="12.5703125" style="51" customWidth="1"/>
    <col min="5" max="6" width="10" style="51" customWidth="1"/>
    <col min="7" max="7" width="10.5703125" style="51" customWidth="1"/>
    <col min="8" max="9" width="10" style="51" customWidth="1"/>
    <col min="10" max="10" width="10" style="52" customWidth="1"/>
    <col min="11" max="11" width="11.140625" style="51" customWidth="1"/>
    <col min="12" max="12" width="9.28515625" style="51" customWidth="1"/>
    <col min="13" max="14" width="11.85546875" style="51" customWidth="1"/>
    <col min="15" max="15" width="8.7109375" style="51" customWidth="1"/>
    <col min="16" max="16" width="16" style="51" customWidth="1"/>
    <col min="17" max="18" width="9.7109375" style="51" customWidth="1"/>
    <col min="19" max="19" width="9.42578125" style="51" customWidth="1"/>
    <col min="20" max="20" width="9.5703125" style="51" customWidth="1"/>
    <col min="21" max="21" width="9" style="51" customWidth="1"/>
    <col min="22" max="22" width="11" style="51" customWidth="1"/>
    <col min="23" max="24" width="9.42578125" style="51" customWidth="1"/>
    <col min="25" max="25" width="9.140625" style="51" customWidth="1"/>
    <col min="26" max="26" width="16" style="51" customWidth="1"/>
    <col min="27" max="27" width="10.7109375" style="51" customWidth="1"/>
    <col min="28" max="29" width="9.85546875" style="51" customWidth="1"/>
    <col min="30" max="30" width="11.28515625" style="51" customWidth="1"/>
    <col min="31" max="31" width="13.140625" style="51" customWidth="1"/>
    <col min="32" max="32" width="11.85546875" style="51" customWidth="1"/>
    <col min="33" max="33" width="9.5703125" style="51" customWidth="1"/>
    <col min="34" max="34" width="9.85546875" style="51" customWidth="1"/>
    <col min="35" max="35" width="9.42578125" style="51" customWidth="1"/>
    <col min="36" max="37" width="9.85546875" style="51" customWidth="1"/>
    <col min="38" max="38" width="11.140625" style="51" customWidth="1"/>
    <col min="39" max="39" width="3.42578125" style="51" customWidth="1"/>
    <col min="40" max="40" width="2.85546875" style="51" customWidth="1"/>
    <col min="41" max="16384" width="9.140625" style="51"/>
  </cols>
  <sheetData>
    <row r="1" spans="1:38" x14ac:dyDescent="0.25">
      <c r="C1" s="58" t="s">
        <v>114</v>
      </c>
      <c r="D1" s="195" t="s">
        <v>96</v>
      </c>
    </row>
    <row r="2" spans="1:38" x14ac:dyDescent="0.25">
      <c r="B2" s="194" t="s">
        <v>113</v>
      </c>
      <c r="C2" s="192"/>
      <c r="D2" s="192"/>
      <c r="E2" s="192"/>
      <c r="F2" s="192"/>
      <c r="G2" s="192"/>
      <c r="H2" s="192"/>
      <c r="I2" s="192"/>
      <c r="J2" s="193"/>
      <c r="K2" s="192"/>
      <c r="L2" s="192"/>
      <c r="M2" s="192"/>
      <c r="N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</row>
    <row r="3" spans="1:38" x14ac:dyDescent="0.25">
      <c r="B3" s="194" t="s">
        <v>112</v>
      </c>
      <c r="C3" s="192"/>
      <c r="D3" s="192"/>
      <c r="E3" s="192"/>
      <c r="F3" s="192"/>
      <c r="G3" s="192"/>
      <c r="H3" s="192"/>
      <c r="I3" s="192"/>
      <c r="J3" s="193"/>
      <c r="K3" s="192"/>
      <c r="L3" s="192"/>
      <c r="M3" s="192"/>
      <c r="N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</row>
    <row r="4" spans="1:38" x14ac:dyDescent="0.25">
      <c r="B4" s="192"/>
      <c r="C4" s="192"/>
      <c r="D4" s="192"/>
      <c r="E4" s="192"/>
      <c r="F4" s="192"/>
      <c r="G4" s="192"/>
      <c r="H4" s="192"/>
      <c r="I4" s="192"/>
      <c r="J4" s="193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</row>
    <row r="5" spans="1:38" ht="15.75" thickBot="1" x14ac:dyDescent="0.3">
      <c r="C5" s="190"/>
      <c r="D5" s="190"/>
      <c r="E5" s="190"/>
      <c r="F5" s="190"/>
      <c r="G5" s="190"/>
      <c r="H5" s="190"/>
      <c r="I5" s="190"/>
      <c r="J5" s="191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</row>
    <row r="6" spans="1:38" ht="15" customHeight="1" x14ac:dyDescent="0.25">
      <c r="B6" s="189"/>
      <c r="C6" s="188" t="s">
        <v>111</v>
      </c>
      <c r="D6" s="187"/>
      <c r="E6" s="187"/>
      <c r="F6" s="187"/>
      <c r="G6" s="187"/>
      <c r="H6" s="187"/>
      <c r="I6" s="187"/>
      <c r="J6" s="187"/>
      <c r="K6" s="186" t="s">
        <v>110</v>
      </c>
      <c r="L6" s="185"/>
      <c r="M6" s="185"/>
      <c r="N6" s="185"/>
      <c r="O6" s="185"/>
      <c r="P6" s="185"/>
      <c r="Q6" s="185"/>
      <c r="R6" s="185"/>
      <c r="S6" s="185"/>
      <c r="T6" s="207" t="s">
        <v>109</v>
      </c>
      <c r="U6" s="208"/>
      <c r="V6" s="208"/>
      <c r="W6" s="208"/>
      <c r="X6" s="208"/>
      <c r="Y6" s="208"/>
      <c r="Z6" s="208"/>
      <c r="AA6" s="208"/>
      <c r="AB6" s="208"/>
      <c r="AC6" s="209"/>
    </row>
    <row r="7" spans="1:38" ht="15" customHeight="1" x14ac:dyDescent="0.25">
      <c r="B7" s="184" t="s">
        <v>108</v>
      </c>
      <c r="C7" s="183" t="s">
        <v>107</v>
      </c>
      <c r="D7" s="182"/>
      <c r="E7" s="182"/>
      <c r="F7" s="182"/>
      <c r="G7" s="182"/>
      <c r="H7" s="182"/>
      <c r="I7" s="182"/>
      <c r="J7" s="182"/>
      <c r="K7" s="181" t="s">
        <v>106</v>
      </c>
      <c r="L7" s="180"/>
      <c r="M7" s="180"/>
      <c r="N7" s="180"/>
      <c r="O7" s="180"/>
      <c r="P7" s="180"/>
      <c r="Q7" s="180"/>
      <c r="R7" s="180"/>
      <c r="S7" s="180"/>
      <c r="T7" s="179" t="s">
        <v>106</v>
      </c>
      <c r="U7" s="178"/>
      <c r="V7" s="178"/>
      <c r="W7" s="178"/>
      <c r="X7" s="178"/>
      <c r="Y7" s="178"/>
      <c r="Z7" s="178"/>
      <c r="AA7" s="178"/>
      <c r="AB7" s="178"/>
      <c r="AC7" s="177"/>
    </row>
    <row r="8" spans="1:38" s="85" customFormat="1" ht="69" customHeight="1" thickBot="1" x14ac:dyDescent="0.3">
      <c r="A8" s="176"/>
      <c r="B8" s="175"/>
      <c r="C8" s="174" t="s">
        <v>105</v>
      </c>
      <c r="D8" s="173" t="s">
        <v>104</v>
      </c>
      <c r="E8" s="173" t="s">
        <v>103</v>
      </c>
      <c r="F8" s="173" t="s">
        <v>102</v>
      </c>
      <c r="G8" s="173" t="s">
        <v>101</v>
      </c>
      <c r="H8" s="173" t="s">
        <v>100</v>
      </c>
      <c r="I8" s="173" t="s">
        <v>99</v>
      </c>
      <c r="J8" s="172" t="s">
        <v>98</v>
      </c>
      <c r="K8" s="171" t="s">
        <v>96</v>
      </c>
      <c r="L8" s="170" t="s">
        <v>76</v>
      </c>
      <c r="M8" s="170" t="s">
        <v>83</v>
      </c>
      <c r="N8" s="170" t="s">
        <v>67</v>
      </c>
      <c r="O8" s="170" t="s">
        <v>77</v>
      </c>
      <c r="P8" s="168" t="s">
        <v>95</v>
      </c>
      <c r="Q8" s="169" t="s">
        <v>94</v>
      </c>
      <c r="R8" s="169" t="s">
        <v>93</v>
      </c>
      <c r="S8" s="168" t="s">
        <v>92</v>
      </c>
      <c r="T8" s="167" t="s">
        <v>97</v>
      </c>
      <c r="U8" s="166" t="s">
        <v>96</v>
      </c>
      <c r="V8" s="166" t="s">
        <v>76</v>
      </c>
      <c r="W8" s="166" t="s">
        <v>83</v>
      </c>
      <c r="X8" s="166" t="s">
        <v>67</v>
      </c>
      <c r="Y8" s="165" t="s">
        <v>77</v>
      </c>
      <c r="Z8" s="164" t="s">
        <v>95</v>
      </c>
      <c r="AA8" s="163" t="s">
        <v>94</v>
      </c>
      <c r="AB8" s="162" t="s">
        <v>93</v>
      </c>
      <c r="AC8" s="162" t="s">
        <v>92</v>
      </c>
    </row>
    <row r="9" spans="1:38" x14ac:dyDescent="0.25">
      <c r="B9" s="161"/>
      <c r="C9" s="160"/>
      <c r="D9" s="159"/>
      <c r="E9" s="159"/>
      <c r="F9" s="159"/>
      <c r="G9" s="159"/>
      <c r="H9" s="159"/>
      <c r="I9" s="159"/>
      <c r="J9" s="159"/>
      <c r="K9" s="158"/>
      <c r="L9" s="157"/>
      <c r="M9" s="157"/>
      <c r="N9" s="157"/>
      <c r="O9" s="157"/>
      <c r="P9" s="157"/>
      <c r="Q9" s="157"/>
      <c r="R9" s="157"/>
      <c r="S9" s="157"/>
      <c r="T9" s="156"/>
      <c r="U9" s="155"/>
      <c r="V9" s="155"/>
      <c r="W9" s="154"/>
      <c r="X9" s="154"/>
      <c r="Y9" s="154"/>
      <c r="Z9" s="154"/>
      <c r="AA9" s="154"/>
      <c r="AB9" s="154"/>
      <c r="AC9" s="153"/>
    </row>
    <row r="10" spans="1:38" ht="6" customHeight="1" x14ac:dyDescent="0.25">
      <c r="B10" s="152"/>
      <c r="C10" s="151"/>
      <c r="D10" s="150"/>
      <c r="E10" s="150"/>
      <c r="F10" s="150"/>
      <c r="G10" s="150"/>
      <c r="H10" s="150"/>
      <c r="I10" s="150"/>
      <c r="J10" s="150"/>
      <c r="K10" s="149"/>
      <c r="L10" s="148"/>
      <c r="M10" s="148"/>
      <c r="N10" s="148"/>
      <c r="O10" s="148"/>
      <c r="P10" s="148"/>
      <c r="Q10" s="148"/>
      <c r="R10" s="148"/>
      <c r="S10" s="148"/>
      <c r="T10" s="147"/>
      <c r="U10" s="146"/>
      <c r="V10" s="146"/>
      <c r="W10" s="145"/>
      <c r="X10" s="145"/>
      <c r="Y10" s="145"/>
      <c r="Z10" s="145"/>
      <c r="AA10" s="145"/>
      <c r="AB10" s="145"/>
      <c r="AC10" s="144"/>
    </row>
    <row r="11" spans="1:38" x14ac:dyDescent="0.25">
      <c r="B11" s="143">
        <v>2017</v>
      </c>
      <c r="C11" s="138">
        <v>0</v>
      </c>
      <c r="D11" s="142">
        <v>0</v>
      </c>
      <c r="E11" s="142">
        <v>0</v>
      </c>
      <c r="F11" s="142">
        <v>0</v>
      </c>
      <c r="G11" s="141">
        <v>0</v>
      </c>
      <c r="H11" s="141">
        <v>0</v>
      </c>
      <c r="I11" s="140">
        <v>0</v>
      </c>
      <c r="J11" s="139">
        <v>0</v>
      </c>
      <c r="K11" s="138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6">
        <f t="shared" ref="Q11:Q36" si="0">MIN($H11,$P11)</f>
        <v>0</v>
      </c>
      <c r="R11" s="136">
        <f t="shared" ref="R11:R36" si="1">MIN($I11,$P11)</f>
        <v>0</v>
      </c>
      <c r="S11" s="135">
        <f t="shared" ref="S11:S36" si="2">MIN($J11,$P11)</f>
        <v>0</v>
      </c>
      <c r="T11" s="122">
        <v>0</v>
      </c>
      <c r="U11" s="134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33">
        <f t="shared" ref="AA11:AA36" si="3">MIN($H11,$Z11)</f>
        <v>0</v>
      </c>
      <c r="AB11" s="133">
        <f t="shared" ref="AB11:AB36" si="4">MIN($I11,$Z11)</f>
        <v>0</v>
      </c>
      <c r="AC11" s="132">
        <f t="shared" ref="AC11:AC36" si="5">MIN($J11,$Z11)</f>
        <v>0</v>
      </c>
      <c r="AE11" s="51">
        <f t="shared" ref="AE11:AE36" si="6">AA11-Q11</f>
        <v>0</v>
      </c>
      <c r="AF11" s="51">
        <f t="shared" ref="AF11:AF36" si="7">AB11-R11</f>
        <v>0</v>
      </c>
    </row>
    <row r="12" spans="1:38" x14ac:dyDescent="0.25">
      <c r="B12" s="129">
        <f>B11+1</f>
        <v>2018</v>
      </c>
      <c r="C12" s="124">
        <v>0</v>
      </c>
      <c r="D12" s="131">
        <v>0</v>
      </c>
      <c r="E12" s="131">
        <v>0</v>
      </c>
      <c r="F12" s="131">
        <v>0</v>
      </c>
      <c r="G12" s="126">
        <v>0</v>
      </c>
      <c r="H12" s="126">
        <v>0</v>
      </c>
      <c r="I12" s="126">
        <v>0</v>
      </c>
      <c r="J12" s="130">
        <v>0</v>
      </c>
      <c r="K12" s="124">
        <v>0</v>
      </c>
      <c r="L12" s="119">
        <v>0</v>
      </c>
      <c r="M12" s="119">
        <v>0</v>
      </c>
      <c r="N12" s="119">
        <v>0</v>
      </c>
      <c r="O12" s="119">
        <v>0</v>
      </c>
      <c r="P12" s="120">
        <v>0</v>
      </c>
      <c r="Q12" s="119">
        <f t="shared" si="0"/>
        <v>0</v>
      </c>
      <c r="R12" s="119">
        <f t="shared" si="1"/>
        <v>0</v>
      </c>
      <c r="S12" s="123">
        <f t="shared" si="2"/>
        <v>0</v>
      </c>
      <c r="T12" s="122">
        <v>0</v>
      </c>
      <c r="U12" s="121">
        <v>0</v>
      </c>
      <c r="V12" s="119">
        <v>0</v>
      </c>
      <c r="W12" s="119">
        <v>0</v>
      </c>
      <c r="X12" s="119">
        <v>0</v>
      </c>
      <c r="Y12" s="119">
        <v>0</v>
      </c>
      <c r="Z12" s="120">
        <v>0</v>
      </c>
      <c r="AA12" s="119">
        <f t="shared" si="3"/>
        <v>0</v>
      </c>
      <c r="AB12" s="119">
        <f t="shared" si="4"/>
        <v>0</v>
      </c>
      <c r="AC12" s="118">
        <f t="shared" si="5"/>
        <v>0</v>
      </c>
      <c r="AE12" s="51">
        <f t="shared" si="6"/>
        <v>0</v>
      </c>
      <c r="AF12" s="51">
        <f t="shared" si="7"/>
        <v>0</v>
      </c>
    </row>
    <row r="13" spans="1:38" x14ac:dyDescent="0.25">
      <c r="B13" s="129">
        <v>2019</v>
      </c>
      <c r="C13" s="124">
        <v>0</v>
      </c>
      <c r="D13" s="128">
        <v>0</v>
      </c>
      <c r="E13" s="128">
        <v>0</v>
      </c>
      <c r="F13" s="128">
        <v>0</v>
      </c>
      <c r="G13" s="127">
        <v>0</v>
      </c>
      <c r="H13" s="127">
        <v>997.76199999999994</v>
      </c>
      <c r="I13" s="126">
        <v>151.44499999999999</v>
      </c>
      <c r="J13" s="125">
        <v>0</v>
      </c>
      <c r="K13" s="124">
        <v>0</v>
      </c>
      <c r="L13" s="119">
        <v>0</v>
      </c>
      <c r="M13" s="119">
        <v>0</v>
      </c>
      <c r="N13" s="119">
        <v>0</v>
      </c>
      <c r="O13" s="119">
        <v>0</v>
      </c>
      <c r="P13" s="120">
        <v>2.2600000000000002</v>
      </c>
      <c r="Q13" s="119">
        <f t="shared" si="0"/>
        <v>2.2600000000000002</v>
      </c>
      <c r="R13" s="119">
        <f t="shared" si="1"/>
        <v>2.2600000000000002</v>
      </c>
      <c r="S13" s="123">
        <f t="shared" si="2"/>
        <v>0</v>
      </c>
      <c r="T13" s="122">
        <v>0</v>
      </c>
      <c r="U13" s="121">
        <v>0</v>
      </c>
      <c r="V13" s="119">
        <v>0</v>
      </c>
      <c r="W13" s="119">
        <v>0</v>
      </c>
      <c r="X13" s="119">
        <v>0</v>
      </c>
      <c r="Y13" s="119">
        <v>0</v>
      </c>
      <c r="Z13" s="120">
        <v>2.2600000000000002</v>
      </c>
      <c r="AA13" s="119">
        <f t="shared" si="3"/>
        <v>2.2600000000000002</v>
      </c>
      <c r="AB13" s="119">
        <f t="shared" si="4"/>
        <v>2.2600000000000002</v>
      </c>
      <c r="AC13" s="118">
        <f t="shared" si="5"/>
        <v>0</v>
      </c>
      <c r="AE13" s="51">
        <f t="shared" si="6"/>
        <v>0</v>
      </c>
      <c r="AF13" s="51">
        <f t="shared" si="7"/>
        <v>0</v>
      </c>
    </row>
    <row r="14" spans="1:38" x14ac:dyDescent="0.25">
      <c r="B14" s="129">
        <f t="shared" ref="B14:B36" si="8">B13+1</f>
        <v>2020</v>
      </c>
      <c r="C14" s="124">
        <v>0</v>
      </c>
      <c r="D14" s="128">
        <v>0</v>
      </c>
      <c r="E14" s="128">
        <v>0</v>
      </c>
      <c r="F14" s="128">
        <v>0</v>
      </c>
      <c r="G14" s="127">
        <v>0</v>
      </c>
      <c r="H14" s="127">
        <v>719.45</v>
      </c>
      <c r="I14" s="126">
        <v>130.95999999999998</v>
      </c>
      <c r="J14" s="125">
        <v>0</v>
      </c>
      <c r="K14" s="124">
        <v>0</v>
      </c>
      <c r="L14" s="119">
        <v>0</v>
      </c>
      <c r="M14" s="119">
        <v>0</v>
      </c>
      <c r="N14" s="119">
        <v>0</v>
      </c>
      <c r="O14" s="119">
        <v>0</v>
      </c>
      <c r="P14" s="120">
        <v>14.624250000000002</v>
      </c>
      <c r="Q14" s="119">
        <f t="shared" si="0"/>
        <v>14.624250000000002</v>
      </c>
      <c r="R14" s="119">
        <f t="shared" si="1"/>
        <v>14.624250000000002</v>
      </c>
      <c r="S14" s="123">
        <f t="shared" si="2"/>
        <v>0</v>
      </c>
      <c r="T14" s="122">
        <v>100</v>
      </c>
      <c r="U14" s="121">
        <v>0</v>
      </c>
      <c r="V14" s="119">
        <v>0</v>
      </c>
      <c r="W14" s="119">
        <v>0</v>
      </c>
      <c r="X14" s="119">
        <v>0</v>
      </c>
      <c r="Y14" s="119">
        <v>0</v>
      </c>
      <c r="Z14" s="120">
        <v>114.62425</v>
      </c>
      <c r="AA14" s="119">
        <f t="shared" si="3"/>
        <v>114.62425</v>
      </c>
      <c r="AB14" s="119">
        <f t="shared" si="4"/>
        <v>114.62425</v>
      </c>
      <c r="AC14" s="118">
        <f t="shared" si="5"/>
        <v>0</v>
      </c>
      <c r="AE14" s="51">
        <f t="shared" si="6"/>
        <v>100</v>
      </c>
      <c r="AF14" s="51">
        <f t="shared" si="7"/>
        <v>100</v>
      </c>
    </row>
    <row r="15" spans="1:38" x14ac:dyDescent="0.25">
      <c r="B15" s="129">
        <f t="shared" si="8"/>
        <v>2021</v>
      </c>
      <c r="C15" s="124">
        <v>0</v>
      </c>
      <c r="D15" s="128">
        <v>0</v>
      </c>
      <c r="E15" s="128">
        <v>159.19999999999999</v>
      </c>
      <c r="F15" s="128">
        <v>0</v>
      </c>
      <c r="G15" s="127">
        <v>0</v>
      </c>
      <c r="H15" s="127">
        <v>493</v>
      </c>
      <c r="I15" s="126">
        <v>268.48</v>
      </c>
      <c r="J15" s="125">
        <v>0</v>
      </c>
      <c r="K15" s="124">
        <v>0</v>
      </c>
      <c r="L15" s="119">
        <v>0</v>
      </c>
      <c r="M15" s="119">
        <v>0</v>
      </c>
      <c r="N15" s="119">
        <v>0</v>
      </c>
      <c r="O15" s="119">
        <v>0</v>
      </c>
      <c r="P15" s="120">
        <v>22.009206500000001</v>
      </c>
      <c r="Q15" s="119">
        <f t="shared" si="0"/>
        <v>22.009206500000001</v>
      </c>
      <c r="R15" s="119">
        <f t="shared" si="1"/>
        <v>22.009206500000001</v>
      </c>
      <c r="S15" s="123">
        <f t="shared" si="2"/>
        <v>0</v>
      </c>
      <c r="T15" s="122">
        <v>100</v>
      </c>
      <c r="U15" s="121">
        <v>0</v>
      </c>
      <c r="V15" s="119">
        <v>0</v>
      </c>
      <c r="W15" s="119">
        <v>0</v>
      </c>
      <c r="X15" s="119">
        <v>0</v>
      </c>
      <c r="Y15" s="119">
        <v>0</v>
      </c>
      <c r="Z15" s="120">
        <v>122.0092065</v>
      </c>
      <c r="AA15" s="119">
        <f t="shared" si="3"/>
        <v>122.0092065</v>
      </c>
      <c r="AB15" s="119">
        <f t="shared" si="4"/>
        <v>122.0092065</v>
      </c>
      <c r="AC15" s="118">
        <f t="shared" si="5"/>
        <v>0</v>
      </c>
      <c r="AE15" s="51">
        <f t="shared" si="6"/>
        <v>100</v>
      </c>
      <c r="AF15" s="51">
        <f t="shared" si="7"/>
        <v>100</v>
      </c>
    </row>
    <row r="16" spans="1:38" x14ac:dyDescent="0.25">
      <c r="B16" s="129">
        <f t="shared" si="8"/>
        <v>2022</v>
      </c>
      <c r="C16" s="124">
        <v>0</v>
      </c>
      <c r="D16" s="128">
        <v>0</v>
      </c>
      <c r="E16" s="128">
        <v>223</v>
      </c>
      <c r="F16" s="128">
        <v>0</v>
      </c>
      <c r="G16" s="127">
        <v>0</v>
      </c>
      <c r="H16" s="127">
        <v>502.68</v>
      </c>
      <c r="I16" s="126">
        <v>303.32</v>
      </c>
      <c r="J16" s="125">
        <v>0</v>
      </c>
      <c r="K16" s="124">
        <v>0</v>
      </c>
      <c r="L16" s="119">
        <v>0</v>
      </c>
      <c r="M16" s="119">
        <v>2.1979999999999995</v>
      </c>
      <c r="N16" s="119">
        <v>0</v>
      </c>
      <c r="O16" s="119">
        <v>0</v>
      </c>
      <c r="P16" s="120">
        <v>34.241857217499998</v>
      </c>
      <c r="Q16" s="119">
        <f t="shared" si="0"/>
        <v>34.241857217499998</v>
      </c>
      <c r="R16" s="119">
        <f t="shared" si="1"/>
        <v>34.241857217499998</v>
      </c>
      <c r="S16" s="123">
        <f t="shared" si="2"/>
        <v>0</v>
      </c>
      <c r="T16" s="122">
        <v>100</v>
      </c>
      <c r="U16" s="121">
        <v>0</v>
      </c>
      <c r="V16" s="119">
        <v>0</v>
      </c>
      <c r="W16" s="119">
        <v>2.1979999999999995</v>
      </c>
      <c r="X16" s="119">
        <v>0</v>
      </c>
      <c r="Y16" s="119">
        <v>0</v>
      </c>
      <c r="Z16" s="120">
        <v>134.24185721750001</v>
      </c>
      <c r="AA16" s="119">
        <f t="shared" si="3"/>
        <v>134.24185721750001</v>
      </c>
      <c r="AB16" s="119">
        <f t="shared" si="4"/>
        <v>134.24185721750001</v>
      </c>
      <c r="AC16" s="118">
        <f t="shared" si="5"/>
        <v>0</v>
      </c>
      <c r="AE16" s="51">
        <f t="shared" si="6"/>
        <v>100.00000000000001</v>
      </c>
      <c r="AF16" s="51">
        <f t="shared" si="7"/>
        <v>100.00000000000001</v>
      </c>
    </row>
    <row r="17" spans="2:32" x14ac:dyDescent="0.25">
      <c r="B17" s="129">
        <f t="shared" si="8"/>
        <v>2023</v>
      </c>
      <c r="C17" s="124">
        <v>0</v>
      </c>
      <c r="D17" s="128">
        <v>0</v>
      </c>
      <c r="E17" s="128">
        <v>226.4</v>
      </c>
      <c r="F17" s="128">
        <v>0</v>
      </c>
      <c r="G17" s="127">
        <v>69.2</v>
      </c>
      <c r="H17" s="127">
        <v>497.88</v>
      </c>
      <c r="I17" s="126">
        <v>314</v>
      </c>
      <c r="J17" s="125">
        <v>0</v>
      </c>
      <c r="K17" s="124">
        <v>0</v>
      </c>
      <c r="L17" s="119">
        <v>0</v>
      </c>
      <c r="M17" s="119">
        <v>2.1979999999999995</v>
      </c>
      <c r="N17" s="119">
        <v>0</v>
      </c>
      <c r="O17" s="119">
        <v>0</v>
      </c>
      <c r="P17" s="120">
        <v>337.77923168141257</v>
      </c>
      <c r="Q17" s="119">
        <f t="shared" si="0"/>
        <v>337.77923168141257</v>
      </c>
      <c r="R17" s="119">
        <f t="shared" si="1"/>
        <v>314</v>
      </c>
      <c r="S17" s="123">
        <f t="shared" si="2"/>
        <v>0</v>
      </c>
      <c r="T17" s="122">
        <v>100</v>
      </c>
      <c r="U17" s="121">
        <v>0</v>
      </c>
      <c r="V17" s="119">
        <v>0</v>
      </c>
      <c r="W17" s="119">
        <v>2.1979999999999995</v>
      </c>
      <c r="X17" s="119">
        <v>0</v>
      </c>
      <c r="Y17" s="119">
        <v>0</v>
      </c>
      <c r="Z17" s="120">
        <v>437.77923168141257</v>
      </c>
      <c r="AA17" s="119">
        <f t="shared" si="3"/>
        <v>437.77923168141257</v>
      </c>
      <c r="AB17" s="119">
        <f t="shared" si="4"/>
        <v>314</v>
      </c>
      <c r="AC17" s="118">
        <f t="shared" si="5"/>
        <v>0</v>
      </c>
      <c r="AE17" s="51">
        <f t="shared" si="6"/>
        <v>100</v>
      </c>
      <c r="AF17" s="51">
        <f t="shared" si="7"/>
        <v>0</v>
      </c>
    </row>
    <row r="18" spans="2:32" x14ac:dyDescent="0.25">
      <c r="B18" s="129">
        <f t="shared" si="8"/>
        <v>2024</v>
      </c>
      <c r="C18" s="124">
        <v>0</v>
      </c>
      <c r="D18" s="128">
        <v>0</v>
      </c>
      <c r="E18" s="128">
        <v>2380.4</v>
      </c>
      <c r="F18" s="128">
        <v>0</v>
      </c>
      <c r="G18" s="127">
        <v>1989.2</v>
      </c>
      <c r="H18" s="127">
        <v>130.94999999999999</v>
      </c>
      <c r="I18" s="126">
        <v>44.274999999999999</v>
      </c>
      <c r="J18" s="125">
        <v>0</v>
      </c>
      <c r="K18" s="124">
        <v>0</v>
      </c>
      <c r="L18" s="119">
        <v>0</v>
      </c>
      <c r="M18" s="119">
        <v>345.29535627300538</v>
      </c>
      <c r="N18" s="119">
        <v>0</v>
      </c>
      <c r="O18" s="119">
        <v>4.5619499999999995</v>
      </c>
      <c r="P18" s="120">
        <v>0</v>
      </c>
      <c r="Q18" s="119">
        <f t="shared" si="0"/>
        <v>0</v>
      </c>
      <c r="R18" s="119">
        <f t="shared" si="1"/>
        <v>0</v>
      </c>
      <c r="S18" s="123">
        <f t="shared" si="2"/>
        <v>0</v>
      </c>
      <c r="T18" s="122">
        <v>100</v>
      </c>
      <c r="U18" s="121">
        <v>0</v>
      </c>
      <c r="V18" s="119">
        <v>0</v>
      </c>
      <c r="W18" s="119">
        <v>345.29535627300538</v>
      </c>
      <c r="X18" s="119">
        <v>0</v>
      </c>
      <c r="Y18" s="119">
        <v>4.5619499999999995</v>
      </c>
      <c r="Z18" s="120">
        <v>100</v>
      </c>
      <c r="AA18" s="119">
        <f t="shared" si="3"/>
        <v>100</v>
      </c>
      <c r="AB18" s="119">
        <f t="shared" si="4"/>
        <v>44.274999999999999</v>
      </c>
      <c r="AC18" s="118">
        <f t="shared" si="5"/>
        <v>0</v>
      </c>
      <c r="AE18" s="51">
        <f t="shared" si="6"/>
        <v>100</v>
      </c>
      <c r="AF18" s="51">
        <f t="shared" si="7"/>
        <v>44.274999999999999</v>
      </c>
    </row>
    <row r="19" spans="2:32" x14ac:dyDescent="0.25">
      <c r="B19" s="129">
        <f t="shared" si="8"/>
        <v>2025</v>
      </c>
      <c r="C19" s="124">
        <v>0</v>
      </c>
      <c r="D19" s="128">
        <v>0</v>
      </c>
      <c r="E19" s="128">
        <v>2380.4</v>
      </c>
      <c r="F19" s="128">
        <v>0</v>
      </c>
      <c r="G19" s="127">
        <v>1989.2</v>
      </c>
      <c r="H19" s="127">
        <v>126.44500000000001</v>
      </c>
      <c r="I19" s="126">
        <v>50.8</v>
      </c>
      <c r="J19" s="125">
        <v>0</v>
      </c>
      <c r="K19" s="124">
        <v>0</v>
      </c>
      <c r="L19" s="119">
        <v>0</v>
      </c>
      <c r="M19" s="119">
        <v>345.29535627300538</v>
      </c>
      <c r="N19" s="119">
        <v>0</v>
      </c>
      <c r="O19" s="119">
        <v>4.5619499999999995</v>
      </c>
      <c r="P19" s="120">
        <v>0</v>
      </c>
      <c r="Q19" s="119">
        <f t="shared" si="0"/>
        <v>0</v>
      </c>
      <c r="R19" s="119">
        <f t="shared" si="1"/>
        <v>0</v>
      </c>
      <c r="S19" s="123">
        <f t="shared" si="2"/>
        <v>0</v>
      </c>
      <c r="T19" s="122">
        <v>100</v>
      </c>
      <c r="U19" s="121">
        <v>0</v>
      </c>
      <c r="V19" s="119">
        <v>0</v>
      </c>
      <c r="W19" s="119">
        <v>345.29535627300538</v>
      </c>
      <c r="X19" s="119">
        <v>0</v>
      </c>
      <c r="Y19" s="119">
        <v>4.5619499999999995</v>
      </c>
      <c r="Z19" s="120">
        <v>100</v>
      </c>
      <c r="AA19" s="119">
        <f t="shared" si="3"/>
        <v>100</v>
      </c>
      <c r="AB19" s="119">
        <f t="shared" si="4"/>
        <v>50.8</v>
      </c>
      <c r="AC19" s="118">
        <f t="shared" si="5"/>
        <v>0</v>
      </c>
      <c r="AE19" s="51">
        <f t="shared" si="6"/>
        <v>100</v>
      </c>
      <c r="AF19" s="51">
        <f t="shared" si="7"/>
        <v>50.8</v>
      </c>
    </row>
    <row r="20" spans="2:32" x14ac:dyDescent="0.25">
      <c r="B20" s="129">
        <f t="shared" si="8"/>
        <v>2026</v>
      </c>
      <c r="C20" s="124">
        <v>184.9</v>
      </c>
      <c r="D20" s="128">
        <v>0</v>
      </c>
      <c r="E20" s="128">
        <v>2380.4</v>
      </c>
      <c r="F20" s="128">
        <v>0</v>
      </c>
      <c r="G20" s="127">
        <v>1989.2</v>
      </c>
      <c r="H20" s="127">
        <v>191.24</v>
      </c>
      <c r="I20" s="126">
        <v>52.575000000000003</v>
      </c>
      <c r="J20" s="125">
        <v>0</v>
      </c>
      <c r="K20" s="124">
        <v>0</v>
      </c>
      <c r="L20" s="119">
        <v>0</v>
      </c>
      <c r="M20" s="119">
        <v>345.29535627300538</v>
      </c>
      <c r="N20" s="119">
        <v>0</v>
      </c>
      <c r="O20" s="119">
        <v>4.5619499999999995</v>
      </c>
      <c r="P20" s="120">
        <v>0</v>
      </c>
      <c r="Q20" s="119">
        <f t="shared" si="0"/>
        <v>0</v>
      </c>
      <c r="R20" s="119">
        <f t="shared" si="1"/>
        <v>0</v>
      </c>
      <c r="S20" s="123">
        <f t="shared" si="2"/>
        <v>0</v>
      </c>
      <c r="T20" s="122">
        <v>100</v>
      </c>
      <c r="U20" s="121">
        <v>100</v>
      </c>
      <c r="V20" s="119">
        <v>0</v>
      </c>
      <c r="W20" s="119">
        <v>345.29535627300538</v>
      </c>
      <c r="X20" s="119">
        <v>0</v>
      </c>
      <c r="Y20" s="119">
        <v>4.5619499999999995</v>
      </c>
      <c r="Z20" s="120">
        <v>0</v>
      </c>
      <c r="AA20" s="119">
        <f t="shared" si="3"/>
        <v>0</v>
      </c>
      <c r="AB20" s="119">
        <f t="shared" si="4"/>
        <v>0</v>
      </c>
      <c r="AC20" s="118">
        <f t="shared" si="5"/>
        <v>0</v>
      </c>
      <c r="AE20" s="51">
        <f t="shared" si="6"/>
        <v>0</v>
      </c>
      <c r="AF20" s="51">
        <f t="shared" si="7"/>
        <v>0</v>
      </c>
    </row>
    <row r="21" spans="2:32" x14ac:dyDescent="0.25">
      <c r="B21" s="129">
        <f t="shared" si="8"/>
        <v>2027</v>
      </c>
      <c r="C21" s="124">
        <v>184.9</v>
      </c>
      <c r="D21" s="128">
        <v>0</v>
      </c>
      <c r="E21" s="128">
        <v>2380.4</v>
      </c>
      <c r="F21" s="128">
        <v>0</v>
      </c>
      <c r="G21" s="127">
        <v>1989.2</v>
      </c>
      <c r="H21" s="127">
        <v>264</v>
      </c>
      <c r="I21" s="126">
        <v>99.65</v>
      </c>
      <c r="J21" s="125">
        <v>0</v>
      </c>
      <c r="K21" s="124">
        <v>0</v>
      </c>
      <c r="L21" s="119">
        <v>0</v>
      </c>
      <c r="M21" s="119">
        <v>345.29535627300538</v>
      </c>
      <c r="N21" s="119">
        <v>0</v>
      </c>
      <c r="O21" s="119">
        <v>4.5619499999999995</v>
      </c>
      <c r="P21" s="120">
        <v>0</v>
      </c>
      <c r="Q21" s="119">
        <f t="shared" si="0"/>
        <v>0</v>
      </c>
      <c r="R21" s="119">
        <f t="shared" si="1"/>
        <v>0</v>
      </c>
      <c r="S21" s="123">
        <f t="shared" si="2"/>
        <v>0</v>
      </c>
      <c r="T21" s="122">
        <v>100</v>
      </c>
      <c r="U21" s="121">
        <v>100</v>
      </c>
      <c r="V21" s="119">
        <v>0</v>
      </c>
      <c r="W21" s="119">
        <v>345.29535627300538</v>
      </c>
      <c r="X21" s="119">
        <v>0</v>
      </c>
      <c r="Y21" s="119">
        <v>4.5619499999999995</v>
      </c>
      <c r="Z21" s="120">
        <v>0</v>
      </c>
      <c r="AA21" s="119">
        <f t="shared" si="3"/>
        <v>0</v>
      </c>
      <c r="AB21" s="119">
        <f t="shared" si="4"/>
        <v>0</v>
      </c>
      <c r="AC21" s="118">
        <f t="shared" si="5"/>
        <v>0</v>
      </c>
      <c r="AE21" s="51">
        <f t="shared" si="6"/>
        <v>0</v>
      </c>
      <c r="AF21" s="51">
        <f t="shared" si="7"/>
        <v>0</v>
      </c>
    </row>
    <row r="22" spans="2:32" x14ac:dyDescent="0.25">
      <c r="B22" s="129">
        <f t="shared" si="8"/>
        <v>2028</v>
      </c>
      <c r="C22" s="124">
        <v>184.9</v>
      </c>
      <c r="D22" s="128">
        <v>175.4447653429603</v>
      </c>
      <c r="E22" s="128">
        <v>2380.4</v>
      </c>
      <c r="F22" s="128">
        <v>0</v>
      </c>
      <c r="G22" s="127">
        <v>1989.2</v>
      </c>
      <c r="H22" s="127">
        <v>1162.54</v>
      </c>
      <c r="I22" s="126">
        <v>231.56</v>
      </c>
      <c r="J22" s="125">
        <v>0</v>
      </c>
      <c r="K22" s="124">
        <v>0</v>
      </c>
      <c r="L22" s="119">
        <v>0</v>
      </c>
      <c r="M22" s="119">
        <v>345.29535627300538</v>
      </c>
      <c r="N22" s="119">
        <v>0</v>
      </c>
      <c r="O22" s="119">
        <v>4.5619499999999995</v>
      </c>
      <c r="P22" s="120">
        <v>0</v>
      </c>
      <c r="Q22" s="119">
        <f t="shared" si="0"/>
        <v>0</v>
      </c>
      <c r="R22" s="119">
        <f t="shared" si="1"/>
        <v>0</v>
      </c>
      <c r="S22" s="123">
        <f t="shared" si="2"/>
        <v>0</v>
      </c>
      <c r="T22" s="122">
        <v>100</v>
      </c>
      <c r="U22" s="121">
        <v>100</v>
      </c>
      <c r="V22" s="119">
        <v>0</v>
      </c>
      <c r="W22" s="119">
        <v>345.29535627300538</v>
      </c>
      <c r="X22" s="119">
        <v>0</v>
      </c>
      <c r="Y22" s="119">
        <v>4.5619499999999995</v>
      </c>
      <c r="Z22" s="120">
        <v>0</v>
      </c>
      <c r="AA22" s="119">
        <f t="shared" si="3"/>
        <v>0</v>
      </c>
      <c r="AB22" s="119">
        <f t="shared" si="4"/>
        <v>0</v>
      </c>
      <c r="AC22" s="118">
        <f t="shared" si="5"/>
        <v>0</v>
      </c>
      <c r="AE22" s="51">
        <f t="shared" si="6"/>
        <v>0</v>
      </c>
      <c r="AF22" s="51">
        <f t="shared" si="7"/>
        <v>0</v>
      </c>
    </row>
    <row r="23" spans="2:32" x14ac:dyDescent="0.25">
      <c r="B23" s="129">
        <f t="shared" si="8"/>
        <v>2029</v>
      </c>
      <c r="C23" s="124">
        <v>184.9</v>
      </c>
      <c r="D23" s="128">
        <v>607.71162454873649</v>
      </c>
      <c r="E23" s="128">
        <v>2739.8</v>
      </c>
      <c r="F23" s="128">
        <v>21.3</v>
      </c>
      <c r="G23" s="127">
        <v>1989.2</v>
      </c>
      <c r="H23" s="127">
        <v>1349.125</v>
      </c>
      <c r="I23" s="126">
        <v>222.2</v>
      </c>
      <c r="J23" s="125">
        <v>25.875</v>
      </c>
      <c r="K23" s="124">
        <v>0</v>
      </c>
      <c r="L23" s="119">
        <v>0</v>
      </c>
      <c r="M23" s="119">
        <v>345.29535627300538</v>
      </c>
      <c r="N23" s="119">
        <v>0</v>
      </c>
      <c r="O23" s="119">
        <v>4.5619499999999995</v>
      </c>
      <c r="P23" s="120">
        <v>0</v>
      </c>
      <c r="Q23" s="119">
        <f t="shared" si="0"/>
        <v>0</v>
      </c>
      <c r="R23" s="119">
        <f t="shared" si="1"/>
        <v>0</v>
      </c>
      <c r="S23" s="123">
        <f t="shared" si="2"/>
        <v>0</v>
      </c>
      <c r="T23" s="122">
        <v>100</v>
      </c>
      <c r="U23" s="121">
        <v>100</v>
      </c>
      <c r="V23" s="119">
        <v>0</v>
      </c>
      <c r="W23" s="119">
        <v>345.29535627300538</v>
      </c>
      <c r="X23" s="119">
        <v>0</v>
      </c>
      <c r="Y23" s="119">
        <v>4.5619499999999995</v>
      </c>
      <c r="Z23" s="120">
        <v>0</v>
      </c>
      <c r="AA23" s="119">
        <f t="shared" si="3"/>
        <v>0</v>
      </c>
      <c r="AB23" s="119">
        <f t="shared" si="4"/>
        <v>0</v>
      </c>
      <c r="AC23" s="118">
        <f t="shared" si="5"/>
        <v>0</v>
      </c>
      <c r="AE23" s="51">
        <f t="shared" si="6"/>
        <v>0</v>
      </c>
      <c r="AF23" s="51">
        <f t="shared" si="7"/>
        <v>0</v>
      </c>
    </row>
    <row r="24" spans="2:32" x14ac:dyDescent="0.25">
      <c r="B24" s="129">
        <f t="shared" si="8"/>
        <v>2030</v>
      </c>
      <c r="C24" s="124">
        <v>554.70000000000005</v>
      </c>
      <c r="D24" s="128">
        <v>607.71162454873649</v>
      </c>
      <c r="E24" s="128">
        <v>3239.7999999999997</v>
      </c>
      <c r="F24" s="128">
        <v>21.3</v>
      </c>
      <c r="G24" s="127">
        <v>3028.7999999999997</v>
      </c>
      <c r="H24" s="127">
        <v>1199.28</v>
      </c>
      <c r="I24" s="126">
        <v>172.97000000000003</v>
      </c>
      <c r="J24" s="125">
        <v>74.349999999999994</v>
      </c>
      <c r="K24" s="124">
        <v>0</v>
      </c>
      <c r="L24" s="119">
        <v>0</v>
      </c>
      <c r="M24" s="119">
        <v>345.29535627300538</v>
      </c>
      <c r="N24" s="119">
        <v>0</v>
      </c>
      <c r="O24" s="119">
        <v>4.5619499999999995</v>
      </c>
      <c r="P24" s="120">
        <v>0</v>
      </c>
      <c r="Q24" s="119">
        <f t="shared" si="0"/>
        <v>0</v>
      </c>
      <c r="R24" s="119">
        <f t="shared" si="1"/>
        <v>0</v>
      </c>
      <c r="S24" s="123">
        <f t="shared" si="2"/>
        <v>0</v>
      </c>
      <c r="T24" s="122">
        <v>100</v>
      </c>
      <c r="U24" s="121">
        <v>100</v>
      </c>
      <c r="V24" s="119">
        <v>0</v>
      </c>
      <c r="W24" s="119">
        <v>345.29535627300538</v>
      </c>
      <c r="X24" s="119">
        <v>0</v>
      </c>
      <c r="Y24" s="119">
        <v>4.5619499999999995</v>
      </c>
      <c r="Z24" s="120">
        <v>0</v>
      </c>
      <c r="AA24" s="119">
        <f t="shared" si="3"/>
        <v>0</v>
      </c>
      <c r="AB24" s="119">
        <f t="shared" si="4"/>
        <v>0</v>
      </c>
      <c r="AC24" s="118">
        <f t="shared" si="5"/>
        <v>0</v>
      </c>
      <c r="AE24" s="51">
        <f t="shared" si="6"/>
        <v>0</v>
      </c>
      <c r="AF24" s="51">
        <f t="shared" si="7"/>
        <v>0</v>
      </c>
    </row>
    <row r="25" spans="2:32" x14ac:dyDescent="0.25">
      <c r="B25" s="129">
        <f t="shared" si="8"/>
        <v>2031</v>
      </c>
      <c r="C25" s="124">
        <v>554.70000000000005</v>
      </c>
      <c r="D25" s="128">
        <v>637.71162454873649</v>
      </c>
      <c r="E25" s="128">
        <v>3239.7999999999997</v>
      </c>
      <c r="F25" s="128">
        <v>21.3</v>
      </c>
      <c r="G25" s="127">
        <v>3028.7999999999997</v>
      </c>
      <c r="H25" s="127">
        <v>1165.115</v>
      </c>
      <c r="I25" s="126">
        <v>191.99</v>
      </c>
      <c r="J25" s="125">
        <v>83.674999999999997</v>
      </c>
      <c r="K25" s="124">
        <v>0</v>
      </c>
      <c r="L25" s="119">
        <v>0</v>
      </c>
      <c r="M25" s="119">
        <v>345.29535627300538</v>
      </c>
      <c r="N25" s="119">
        <v>0</v>
      </c>
      <c r="O25" s="119">
        <v>4.5619499999999995</v>
      </c>
      <c r="P25" s="120">
        <v>0</v>
      </c>
      <c r="Q25" s="119">
        <f t="shared" si="0"/>
        <v>0</v>
      </c>
      <c r="R25" s="119">
        <f t="shared" si="1"/>
        <v>0</v>
      </c>
      <c r="S25" s="123">
        <f t="shared" si="2"/>
        <v>0</v>
      </c>
      <c r="T25" s="122">
        <v>100</v>
      </c>
      <c r="U25" s="121">
        <v>100</v>
      </c>
      <c r="V25" s="119">
        <v>0</v>
      </c>
      <c r="W25" s="119">
        <v>345.29535627300538</v>
      </c>
      <c r="X25" s="119">
        <v>0</v>
      </c>
      <c r="Y25" s="119">
        <v>4.5619499999999995</v>
      </c>
      <c r="Z25" s="120">
        <v>0</v>
      </c>
      <c r="AA25" s="119">
        <f t="shared" si="3"/>
        <v>0</v>
      </c>
      <c r="AB25" s="119">
        <f t="shared" si="4"/>
        <v>0</v>
      </c>
      <c r="AC25" s="118">
        <f t="shared" si="5"/>
        <v>0</v>
      </c>
      <c r="AE25" s="51">
        <f t="shared" si="6"/>
        <v>0</v>
      </c>
      <c r="AF25" s="51">
        <f t="shared" si="7"/>
        <v>0</v>
      </c>
    </row>
    <row r="26" spans="2:32" x14ac:dyDescent="0.25">
      <c r="B26" s="129">
        <f t="shared" si="8"/>
        <v>2032</v>
      </c>
      <c r="C26" s="124">
        <v>554.70000000000005</v>
      </c>
      <c r="D26" s="128">
        <v>757.71162454873649</v>
      </c>
      <c r="E26" s="128">
        <v>3239.7999999999997</v>
      </c>
      <c r="F26" s="128">
        <v>81.7</v>
      </c>
      <c r="G26" s="127">
        <v>3028.7999999999997</v>
      </c>
      <c r="H26" s="127">
        <v>1116.46</v>
      </c>
      <c r="I26" s="126">
        <v>128.03</v>
      </c>
      <c r="J26" s="125">
        <v>164.85</v>
      </c>
      <c r="K26" s="124">
        <v>0</v>
      </c>
      <c r="L26" s="119">
        <v>0</v>
      </c>
      <c r="M26" s="119">
        <v>345.29535627300538</v>
      </c>
      <c r="N26" s="119">
        <v>0</v>
      </c>
      <c r="O26" s="119">
        <v>4.5619499999999995</v>
      </c>
      <c r="P26" s="120">
        <v>0</v>
      </c>
      <c r="Q26" s="119">
        <f t="shared" si="0"/>
        <v>0</v>
      </c>
      <c r="R26" s="119">
        <f t="shared" si="1"/>
        <v>0</v>
      </c>
      <c r="S26" s="123">
        <f t="shared" si="2"/>
        <v>0</v>
      </c>
      <c r="T26" s="122">
        <v>100</v>
      </c>
      <c r="U26" s="121">
        <v>100</v>
      </c>
      <c r="V26" s="119">
        <v>0</v>
      </c>
      <c r="W26" s="119">
        <v>345.29535627300538</v>
      </c>
      <c r="X26" s="119">
        <v>0</v>
      </c>
      <c r="Y26" s="119">
        <v>4.5619499999999995</v>
      </c>
      <c r="Z26" s="120">
        <v>0</v>
      </c>
      <c r="AA26" s="119">
        <f t="shared" si="3"/>
        <v>0</v>
      </c>
      <c r="AB26" s="119">
        <f t="shared" si="4"/>
        <v>0</v>
      </c>
      <c r="AC26" s="118">
        <f t="shared" si="5"/>
        <v>0</v>
      </c>
      <c r="AE26" s="51">
        <f t="shared" si="6"/>
        <v>0</v>
      </c>
      <c r="AF26" s="51">
        <f t="shared" si="7"/>
        <v>0</v>
      </c>
    </row>
    <row r="27" spans="2:32" x14ac:dyDescent="0.25">
      <c r="B27" s="129">
        <f t="shared" si="8"/>
        <v>2033</v>
      </c>
      <c r="C27" s="124">
        <v>554.70000000000005</v>
      </c>
      <c r="D27" s="128">
        <v>757.71162454873649</v>
      </c>
      <c r="E27" s="128">
        <v>3714.7999999999997</v>
      </c>
      <c r="F27" s="128">
        <v>81.7</v>
      </c>
      <c r="G27" s="127">
        <v>3028.7999999999997</v>
      </c>
      <c r="H27" s="127">
        <v>1243.915</v>
      </c>
      <c r="I27" s="126">
        <v>62.76</v>
      </c>
      <c r="J27" s="125">
        <v>128.77500000000001</v>
      </c>
      <c r="K27" s="124">
        <v>0</v>
      </c>
      <c r="L27" s="119">
        <v>0</v>
      </c>
      <c r="M27" s="119">
        <v>345.29535627300538</v>
      </c>
      <c r="N27" s="119">
        <v>0</v>
      </c>
      <c r="O27" s="119">
        <v>4.5619499999999995</v>
      </c>
      <c r="P27" s="120">
        <v>0</v>
      </c>
      <c r="Q27" s="119">
        <f t="shared" si="0"/>
        <v>0</v>
      </c>
      <c r="R27" s="119">
        <f t="shared" si="1"/>
        <v>0</v>
      </c>
      <c r="S27" s="123">
        <f t="shared" si="2"/>
        <v>0</v>
      </c>
      <c r="T27" s="122">
        <v>100</v>
      </c>
      <c r="U27" s="121">
        <v>100</v>
      </c>
      <c r="V27" s="119">
        <v>0</v>
      </c>
      <c r="W27" s="119">
        <v>345.29535627300538</v>
      </c>
      <c r="X27" s="119">
        <v>0</v>
      </c>
      <c r="Y27" s="119">
        <v>4.5619499999999995</v>
      </c>
      <c r="Z27" s="120">
        <v>0</v>
      </c>
      <c r="AA27" s="119">
        <f t="shared" si="3"/>
        <v>0</v>
      </c>
      <c r="AB27" s="119">
        <f t="shared" si="4"/>
        <v>0</v>
      </c>
      <c r="AC27" s="118">
        <f t="shared" si="5"/>
        <v>0</v>
      </c>
      <c r="AE27" s="51">
        <f t="shared" si="6"/>
        <v>0</v>
      </c>
      <c r="AF27" s="51">
        <f t="shared" si="7"/>
        <v>0</v>
      </c>
    </row>
    <row r="28" spans="2:32" x14ac:dyDescent="0.25">
      <c r="B28" s="129">
        <f t="shared" si="8"/>
        <v>2034</v>
      </c>
      <c r="C28" s="124">
        <v>554.70000000000005</v>
      </c>
      <c r="D28" s="128">
        <v>757.71162454873649</v>
      </c>
      <c r="E28" s="128">
        <v>3714.7999999999997</v>
      </c>
      <c r="F28" s="128">
        <v>81.7</v>
      </c>
      <c r="G28" s="127">
        <v>3028.7999999999997</v>
      </c>
      <c r="H28" s="127">
        <v>1165.75</v>
      </c>
      <c r="I28" s="126">
        <v>0</v>
      </c>
      <c r="J28" s="125">
        <v>209.25</v>
      </c>
      <c r="K28" s="124">
        <v>0</v>
      </c>
      <c r="L28" s="119">
        <v>0</v>
      </c>
      <c r="M28" s="119">
        <v>345.29535627300538</v>
      </c>
      <c r="N28" s="119">
        <v>0</v>
      </c>
      <c r="O28" s="119">
        <v>4.5619499999999995</v>
      </c>
      <c r="P28" s="120">
        <v>0</v>
      </c>
      <c r="Q28" s="119">
        <f t="shared" si="0"/>
        <v>0</v>
      </c>
      <c r="R28" s="119">
        <f t="shared" si="1"/>
        <v>0</v>
      </c>
      <c r="S28" s="123">
        <f t="shared" si="2"/>
        <v>0</v>
      </c>
      <c r="T28" s="122">
        <v>100</v>
      </c>
      <c r="U28" s="121">
        <v>100</v>
      </c>
      <c r="V28" s="119">
        <v>0</v>
      </c>
      <c r="W28" s="119">
        <v>345.29535627300538</v>
      </c>
      <c r="X28" s="119">
        <v>0</v>
      </c>
      <c r="Y28" s="119">
        <v>4.5619499999999995</v>
      </c>
      <c r="Z28" s="120">
        <v>0</v>
      </c>
      <c r="AA28" s="119">
        <f t="shared" si="3"/>
        <v>0</v>
      </c>
      <c r="AB28" s="119">
        <f t="shared" si="4"/>
        <v>0</v>
      </c>
      <c r="AC28" s="118">
        <f t="shared" si="5"/>
        <v>0</v>
      </c>
      <c r="AE28" s="51">
        <f t="shared" si="6"/>
        <v>0</v>
      </c>
      <c r="AF28" s="51">
        <f t="shared" si="7"/>
        <v>0</v>
      </c>
    </row>
    <row r="29" spans="2:32" x14ac:dyDescent="0.25">
      <c r="B29" s="129">
        <f t="shared" si="8"/>
        <v>2035</v>
      </c>
      <c r="C29" s="124">
        <v>554.70000000000005</v>
      </c>
      <c r="D29" s="128">
        <v>757.71162454873649</v>
      </c>
      <c r="E29" s="128">
        <v>3714.7999999999997</v>
      </c>
      <c r="F29" s="128">
        <v>81.7</v>
      </c>
      <c r="G29" s="127">
        <v>3028.7999999999997</v>
      </c>
      <c r="H29" s="127">
        <v>1160.7550000000001</v>
      </c>
      <c r="I29" s="126">
        <v>35.4</v>
      </c>
      <c r="J29" s="125">
        <v>213.72</v>
      </c>
      <c r="K29" s="124">
        <v>0</v>
      </c>
      <c r="L29" s="119">
        <v>0</v>
      </c>
      <c r="M29" s="119">
        <v>345.29535627300538</v>
      </c>
      <c r="N29" s="119">
        <v>0</v>
      </c>
      <c r="O29" s="119">
        <v>4.5619499999999995</v>
      </c>
      <c r="P29" s="120">
        <v>0</v>
      </c>
      <c r="Q29" s="119">
        <f t="shared" si="0"/>
        <v>0</v>
      </c>
      <c r="R29" s="119">
        <f t="shared" si="1"/>
        <v>0</v>
      </c>
      <c r="S29" s="123">
        <f t="shared" si="2"/>
        <v>0</v>
      </c>
      <c r="T29" s="122">
        <v>100</v>
      </c>
      <c r="U29" s="121">
        <v>100</v>
      </c>
      <c r="V29" s="119">
        <v>0</v>
      </c>
      <c r="W29" s="119">
        <v>345.29535627300538</v>
      </c>
      <c r="X29" s="119">
        <v>0</v>
      </c>
      <c r="Y29" s="119">
        <v>4.5619499999999995</v>
      </c>
      <c r="Z29" s="120">
        <v>0</v>
      </c>
      <c r="AA29" s="119">
        <f t="shared" si="3"/>
        <v>0</v>
      </c>
      <c r="AB29" s="119">
        <f t="shared" si="4"/>
        <v>0</v>
      </c>
      <c r="AC29" s="118">
        <f t="shared" si="5"/>
        <v>0</v>
      </c>
      <c r="AE29" s="51">
        <f t="shared" si="6"/>
        <v>0</v>
      </c>
      <c r="AF29" s="51">
        <f t="shared" si="7"/>
        <v>0</v>
      </c>
    </row>
    <row r="30" spans="2:32" x14ac:dyDescent="0.25">
      <c r="B30" s="129">
        <f t="shared" si="8"/>
        <v>2036</v>
      </c>
      <c r="C30" s="124">
        <v>554.70000000000005</v>
      </c>
      <c r="D30" s="128">
        <v>757.71162454873649</v>
      </c>
      <c r="E30" s="128">
        <v>4134.2</v>
      </c>
      <c r="F30" s="128">
        <v>81.7</v>
      </c>
      <c r="G30" s="127">
        <v>3028.7999999999997</v>
      </c>
      <c r="H30" s="127">
        <v>1005.88</v>
      </c>
      <c r="I30" s="126">
        <v>0</v>
      </c>
      <c r="J30" s="125">
        <v>270.72000000000003</v>
      </c>
      <c r="K30" s="124">
        <v>0</v>
      </c>
      <c r="L30" s="119">
        <v>0</v>
      </c>
      <c r="M30" s="119">
        <v>345.29535627300538</v>
      </c>
      <c r="N30" s="119">
        <v>0</v>
      </c>
      <c r="O30" s="119">
        <v>4.5619499999999995</v>
      </c>
      <c r="P30" s="120">
        <v>0</v>
      </c>
      <c r="Q30" s="119">
        <f t="shared" si="0"/>
        <v>0</v>
      </c>
      <c r="R30" s="119">
        <f t="shared" si="1"/>
        <v>0</v>
      </c>
      <c r="S30" s="123">
        <f t="shared" si="2"/>
        <v>0</v>
      </c>
      <c r="T30" s="122">
        <v>100</v>
      </c>
      <c r="U30" s="121">
        <v>100</v>
      </c>
      <c r="V30" s="119">
        <v>0</v>
      </c>
      <c r="W30" s="119">
        <v>345.29535627300538</v>
      </c>
      <c r="X30" s="119">
        <v>0</v>
      </c>
      <c r="Y30" s="119">
        <v>4.5619499999999995</v>
      </c>
      <c r="Z30" s="120">
        <v>0</v>
      </c>
      <c r="AA30" s="119">
        <f t="shared" si="3"/>
        <v>0</v>
      </c>
      <c r="AB30" s="119">
        <f t="shared" si="4"/>
        <v>0</v>
      </c>
      <c r="AC30" s="118">
        <f t="shared" si="5"/>
        <v>0</v>
      </c>
      <c r="AE30" s="51">
        <f t="shared" si="6"/>
        <v>0</v>
      </c>
      <c r="AF30" s="51">
        <f t="shared" si="7"/>
        <v>0</v>
      </c>
    </row>
    <row r="31" spans="2:32" x14ac:dyDescent="0.25">
      <c r="B31" s="129">
        <f t="shared" si="8"/>
        <v>2037</v>
      </c>
      <c r="C31" s="124">
        <v>776.1</v>
      </c>
      <c r="D31" s="128">
        <v>757.71162454873649</v>
      </c>
      <c r="E31" s="128">
        <v>5043.2</v>
      </c>
      <c r="F31" s="128">
        <v>92.3</v>
      </c>
      <c r="G31" s="127">
        <v>3028.7999999999997</v>
      </c>
      <c r="H31" s="127">
        <v>1031.355</v>
      </c>
      <c r="I31" s="126">
        <v>0</v>
      </c>
      <c r="J31" s="125">
        <v>343.12</v>
      </c>
      <c r="K31" s="124">
        <v>0</v>
      </c>
      <c r="L31" s="119">
        <v>0</v>
      </c>
      <c r="M31" s="119">
        <v>345.29535627300538</v>
      </c>
      <c r="N31" s="119">
        <v>0</v>
      </c>
      <c r="O31" s="119">
        <v>4.5619499999999995</v>
      </c>
      <c r="P31" s="120">
        <v>0</v>
      </c>
      <c r="Q31" s="119">
        <f t="shared" si="0"/>
        <v>0</v>
      </c>
      <c r="R31" s="119">
        <f t="shared" si="1"/>
        <v>0</v>
      </c>
      <c r="S31" s="123">
        <f t="shared" si="2"/>
        <v>0</v>
      </c>
      <c r="T31" s="122">
        <v>100</v>
      </c>
      <c r="U31" s="121">
        <v>100</v>
      </c>
      <c r="V31" s="119">
        <v>0</v>
      </c>
      <c r="W31" s="119">
        <v>345.29535627300538</v>
      </c>
      <c r="X31" s="119">
        <v>0</v>
      </c>
      <c r="Y31" s="119">
        <v>4.5619499999999995</v>
      </c>
      <c r="Z31" s="120">
        <v>0</v>
      </c>
      <c r="AA31" s="119">
        <f t="shared" si="3"/>
        <v>0</v>
      </c>
      <c r="AB31" s="119">
        <f t="shared" si="4"/>
        <v>0</v>
      </c>
      <c r="AC31" s="118">
        <f t="shared" si="5"/>
        <v>0</v>
      </c>
      <c r="AE31" s="51">
        <f t="shared" si="6"/>
        <v>0</v>
      </c>
      <c r="AF31" s="51">
        <f t="shared" si="7"/>
        <v>0</v>
      </c>
    </row>
    <row r="32" spans="2:32" x14ac:dyDescent="0.25">
      <c r="B32" s="129">
        <f t="shared" si="8"/>
        <v>2038</v>
      </c>
      <c r="C32" s="124">
        <v>776.1</v>
      </c>
      <c r="D32" s="128">
        <v>1357.7116245487364</v>
      </c>
      <c r="E32" s="128">
        <v>5744.9999999999991</v>
      </c>
      <c r="F32" s="128">
        <v>92.3</v>
      </c>
      <c r="G32" s="127">
        <v>3028.7999999999997</v>
      </c>
      <c r="H32" s="127">
        <v>931.68000000000006</v>
      </c>
      <c r="I32" s="126">
        <v>0</v>
      </c>
      <c r="J32" s="125">
        <v>443.32</v>
      </c>
      <c r="K32" s="124">
        <v>0</v>
      </c>
      <c r="L32" s="119">
        <v>0</v>
      </c>
      <c r="M32" s="119">
        <v>345.29535627300538</v>
      </c>
      <c r="N32" s="119">
        <v>0</v>
      </c>
      <c r="O32" s="119">
        <v>4.5619499999999995</v>
      </c>
      <c r="P32" s="120">
        <v>0</v>
      </c>
      <c r="Q32" s="119">
        <f t="shared" si="0"/>
        <v>0</v>
      </c>
      <c r="R32" s="119">
        <f t="shared" si="1"/>
        <v>0</v>
      </c>
      <c r="S32" s="123">
        <f t="shared" si="2"/>
        <v>0</v>
      </c>
      <c r="T32" s="122">
        <v>100</v>
      </c>
      <c r="U32" s="121">
        <v>100</v>
      </c>
      <c r="V32" s="119">
        <v>0</v>
      </c>
      <c r="W32" s="119">
        <v>345.29535627300538</v>
      </c>
      <c r="X32" s="119">
        <v>0</v>
      </c>
      <c r="Y32" s="119">
        <v>4.5619499999999995</v>
      </c>
      <c r="Z32" s="120">
        <v>0</v>
      </c>
      <c r="AA32" s="119">
        <f t="shared" si="3"/>
        <v>0</v>
      </c>
      <c r="AB32" s="119">
        <f t="shared" si="4"/>
        <v>0</v>
      </c>
      <c r="AC32" s="118">
        <f t="shared" si="5"/>
        <v>0</v>
      </c>
      <c r="AE32" s="51">
        <f t="shared" si="6"/>
        <v>0</v>
      </c>
      <c r="AF32" s="51">
        <f t="shared" si="7"/>
        <v>0</v>
      </c>
    </row>
    <row r="33" spans="1:32" x14ac:dyDescent="0.25">
      <c r="B33" s="129">
        <f t="shared" si="8"/>
        <v>2039</v>
      </c>
      <c r="C33" s="124">
        <v>776.1</v>
      </c>
      <c r="D33" s="128">
        <v>1357.7116245487364</v>
      </c>
      <c r="E33" s="128">
        <v>5744.9999999999991</v>
      </c>
      <c r="F33" s="128">
        <v>92.3</v>
      </c>
      <c r="G33" s="127">
        <v>3028.7999999999997</v>
      </c>
      <c r="H33" s="127">
        <v>0</v>
      </c>
      <c r="I33" s="126">
        <v>0</v>
      </c>
      <c r="J33" s="125">
        <v>0</v>
      </c>
      <c r="K33" s="124">
        <v>0</v>
      </c>
      <c r="L33" s="119">
        <v>0</v>
      </c>
      <c r="M33" s="119">
        <v>345.29535627300538</v>
      </c>
      <c r="N33" s="119">
        <v>0</v>
      </c>
      <c r="O33" s="119">
        <v>4.5619499999999995</v>
      </c>
      <c r="P33" s="120">
        <v>0</v>
      </c>
      <c r="Q33" s="119">
        <f t="shared" si="0"/>
        <v>0</v>
      </c>
      <c r="R33" s="119">
        <f t="shared" si="1"/>
        <v>0</v>
      </c>
      <c r="S33" s="123">
        <f t="shared" si="2"/>
        <v>0</v>
      </c>
      <c r="T33" s="122">
        <v>100</v>
      </c>
      <c r="U33" s="121">
        <v>100</v>
      </c>
      <c r="V33" s="119">
        <v>0</v>
      </c>
      <c r="W33" s="119">
        <v>345.29535627300538</v>
      </c>
      <c r="X33" s="119">
        <v>0</v>
      </c>
      <c r="Y33" s="119">
        <v>4.5619499999999995</v>
      </c>
      <c r="Z33" s="120">
        <v>0</v>
      </c>
      <c r="AA33" s="119">
        <f t="shared" si="3"/>
        <v>0</v>
      </c>
      <c r="AB33" s="119">
        <f t="shared" si="4"/>
        <v>0</v>
      </c>
      <c r="AC33" s="118">
        <f t="shared" si="5"/>
        <v>0</v>
      </c>
      <c r="AE33" s="51">
        <f t="shared" si="6"/>
        <v>0</v>
      </c>
      <c r="AF33" s="51">
        <f t="shared" si="7"/>
        <v>0</v>
      </c>
    </row>
    <row r="34" spans="1:32" x14ac:dyDescent="0.25">
      <c r="B34" s="129">
        <f t="shared" si="8"/>
        <v>2040</v>
      </c>
      <c r="C34" s="124">
        <v>776.1</v>
      </c>
      <c r="D34" s="128">
        <v>1357.7116245487364</v>
      </c>
      <c r="E34" s="128">
        <v>5744.9999999999991</v>
      </c>
      <c r="F34" s="128">
        <v>92.3</v>
      </c>
      <c r="G34" s="127">
        <v>3028.7999999999997</v>
      </c>
      <c r="H34" s="127">
        <v>0</v>
      </c>
      <c r="I34" s="126">
        <v>0</v>
      </c>
      <c r="J34" s="125">
        <v>0</v>
      </c>
      <c r="K34" s="124">
        <v>0</v>
      </c>
      <c r="L34" s="119">
        <v>0</v>
      </c>
      <c r="M34" s="119">
        <v>345.29535627300538</v>
      </c>
      <c r="N34" s="119">
        <v>0</v>
      </c>
      <c r="O34" s="119">
        <v>4.5619499999999995</v>
      </c>
      <c r="P34" s="120">
        <v>0</v>
      </c>
      <c r="Q34" s="119">
        <f t="shared" si="0"/>
        <v>0</v>
      </c>
      <c r="R34" s="119">
        <f t="shared" si="1"/>
        <v>0</v>
      </c>
      <c r="S34" s="123">
        <f t="shared" si="2"/>
        <v>0</v>
      </c>
      <c r="T34" s="122">
        <v>100</v>
      </c>
      <c r="U34" s="121">
        <v>100</v>
      </c>
      <c r="V34" s="119">
        <v>0</v>
      </c>
      <c r="W34" s="119">
        <v>345.29535627300538</v>
      </c>
      <c r="X34" s="119">
        <v>0</v>
      </c>
      <c r="Y34" s="119">
        <v>4.5619499999999995</v>
      </c>
      <c r="Z34" s="120">
        <v>0</v>
      </c>
      <c r="AA34" s="119">
        <f t="shared" si="3"/>
        <v>0</v>
      </c>
      <c r="AB34" s="119">
        <f t="shared" si="4"/>
        <v>0</v>
      </c>
      <c r="AC34" s="118">
        <f t="shared" si="5"/>
        <v>0</v>
      </c>
      <c r="AE34" s="51">
        <f t="shared" si="6"/>
        <v>0</v>
      </c>
      <c r="AF34" s="51">
        <f t="shared" si="7"/>
        <v>0</v>
      </c>
    </row>
    <row r="35" spans="1:32" x14ac:dyDescent="0.25">
      <c r="B35" s="129">
        <f t="shared" si="8"/>
        <v>2041</v>
      </c>
      <c r="C35" s="124">
        <v>776.1</v>
      </c>
      <c r="D35" s="128">
        <v>1357.7116245487364</v>
      </c>
      <c r="E35" s="128">
        <v>5744.9999999999991</v>
      </c>
      <c r="F35" s="128">
        <v>92.3</v>
      </c>
      <c r="G35" s="127">
        <v>3028.7999999999997</v>
      </c>
      <c r="H35" s="127">
        <v>0</v>
      </c>
      <c r="I35" s="126">
        <v>0</v>
      </c>
      <c r="J35" s="125">
        <v>0</v>
      </c>
      <c r="K35" s="124">
        <v>0</v>
      </c>
      <c r="L35" s="119">
        <v>0</v>
      </c>
      <c r="M35" s="119">
        <v>345.29535627300538</v>
      </c>
      <c r="N35" s="119">
        <v>0</v>
      </c>
      <c r="O35" s="119">
        <v>4.5619499999999995</v>
      </c>
      <c r="P35" s="120">
        <v>0</v>
      </c>
      <c r="Q35" s="119">
        <f t="shared" si="0"/>
        <v>0</v>
      </c>
      <c r="R35" s="119">
        <f t="shared" si="1"/>
        <v>0</v>
      </c>
      <c r="S35" s="123">
        <f t="shared" si="2"/>
        <v>0</v>
      </c>
      <c r="T35" s="122">
        <v>100</v>
      </c>
      <c r="U35" s="121">
        <v>100</v>
      </c>
      <c r="V35" s="119">
        <v>0</v>
      </c>
      <c r="W35" s="119">
        <v>345.29535627300538</v>
      </c>
      <c r="X35" s="119">
        <v>0</v>
      </c>
      <c r="Y35" s="119">
        <v>4.5619499999999995</v>
      </c>
      <c r="Z35" s="120">
        <v>0</v>
      </c>
      <c r="AA35" s="119">
        <f t="shared" si="3"/>
        <v>0</v>
      </c>
      <c r="AB35" s="119">
        <f t="shared" si="4"/>
        <v>0</v>
      </c>
      <c r="AC35" s="118">
        <f t="shared" si="5"/>
        <v>0</v>
      </c>
      <c r="AE35" s="51">
        <f t="shared" si="6"/>
        <v>0</v>
      </c>
      <c r="AF35" s="51">
        <f t="shared" si="7"/>
        <v>0</v>
      </c>
    </row>
    <row r="36" spans="1:32" ht="15.75" thickBot="1" x14ac:dyDescent="0.3">
      <c r="B36" s="117">
        <f t="shared" si="8"/>
        <v>2042</v>
      </c>
      <c r="C36" s="112">
        <v>776.1</v>
      </c>
      <c r="D36" s="116">
        <v>1357.7116245487364</v>
      </c>
      <c r="E36" s="116">
        <v>5744.9999999999991</v>
      </c>
      <c r="F36" s="116">
        <v>92.3</v>
      </c>
      <c r="G36" s="115">
        <v>3028.7999999999997</v>
      </c>
      <c r="H36" s="115">
        <v>0</v>
      </c>
      <c r="I36" s="114">
        <v>0</v>
      </c>
      <c r="J36" s="113">
        <v>0</v>
      </c>
      <c r="K36" s="112">
        <v>0</v>
      </c>
      <c r="L36" s="107">
        <v>0</v>
      </c>
      <c r="M36" s="107">
        <v>345.29535627300538</v>
      </c>
      <c r="N36" s="107">
        <v>0</v>
      </c>
      <c r="O36" s="107">
        <v>4.5619499999999995</v>
      </c>
      <c r="P36" s="108">
        <v>0</v>
      </c>
      <c r="Q36" s="107">
        <f t="shared" si="0"/>
        <v>0</v>
      </c>
      <c r="R36" s="107">
        <f t="shared" si="1"/>
        <v>0</v>
      </c>
      <c r="S36" s="111">
        <f t="shared" si="2"/>
        <v>0</v>
      </c>
      <c r="T36" s="110">
        <v>100</v>
      </c>
      <c r="U36" s="109">
        <v>100</v>
      </c>
      <c r="V36" s="107">
        <v>0</v>
      </c>
      <c r="W36" s="107">
        <v>345.29535627300538</v>
      </c>
      <c r="X36" s="107">
        <v>0</v>
      </c>
      <c r="Y36" s="107">
        <v>4.5619499999999995</v>
      </c>
      <c r="Z36" s="108">
        <v>0</v>
      </c>
      <c r="AA36" s="107">
        <f t="shared" si="3"/>
        <v>0</v>
      </c>
      <c r="AB36" s="107">
        <f t="shared" si="4"/>
        <v>0</v>
      </c>
      <c r="AC36" s="106">
        <f t="shared" si="5"/>
        <v>0</v>
      </c>
      <c r="AE36" s="51">
        <f t="shared" si="6"/>
        <v>0</v>
      </c>
      <c r="AF36" s="51">
        <f t="shared" si="7"/>
        <v>0</v>
      </c>
    </row>
    <row r="37" spans="1:32" ht="20.25" customHeight="1" thickBot="1" x14ac:dyDescent="0.3">
      <c r="M37" s="58"/>
      <c r="N37" s="58"/>
    </row>
    <row r="38" spans="1:32" ht="15.75" thickBot="1" x14ac:dyDescent="0.3">
      <c r="A38" s="105"/>
      <c r="B38" s="90" t="s">
        <v>16</v>
      </c>
      <c r="C38" s="89"/>
      <c r="D38" s="89"/>
      <c r="E38" s="89"/>
      <c r="F38" s="89"/>
      <c r="G38" s="89"/>
      <c r="H38" s="89"/>
      <c r="I38" s="89" t="s">
        <v>56</v>
      </c>
      <c r="J38" s="81"/>
      <c r="K38" s="80" t="s">
        <v>55</v>
      </c>
      <c r="L38" s="76"/>
      <c r="Q38" s="76"/>
      <c r="R38" s="76"/>
      <c r="S38" s="76"/>
    </row>
    <row r="39" spans="1:32" x14ac:dyDescent="0.25">
      <c r="B39" s="104" t="s">
        <v>91</v>
      </c>
      <c r="C39" s="103"/>
      <c r="D39" s="103"/>
      <c r="E39" s="103"/>
      <c r="F39" s="103"/>
      <c r="G39" s="103"/>
      <c r="H39" s="103"/>
      <c r="I39" s="103">
        <v>339.08</v>
      </c>
      <c r="J39" s="102"/>
      <c r="K39" s="102">
        <v>439.08</v>
      </c>
      <c r="L39" s="77"/>
      <c r="Q39" s="77"/>
      <c r="R39" s="77"/>
      <c r="S39" s="77"/>
    </row>
    <row r="40" spans="1:32" x14ac:dyDescent="0.25">
      <c r="B40" s="88" t="s">
        <v>66</v>
      </c>
      <c r="C40" s="87"/>
      <c r="D40" s="87"/>
      <c r="E40" s="87"/>
      <c r="F40" s="87"/>
      <c r="G40" s="87"/>
      <c r="H40" s="87"/>
      <c r="I40" s="87">
        <f>+I43+I48+I51+I54</f>
        <v>349.85730627300541</v>
      </c>
      <c r="J40" s="86"/>
      <c r="K40" s="86">
        <f>+K43+K48+K51+K54</f>
        <v>449.85730627300541</v>
      </c>
      <c r="L40" s="77"/>
      <c r="Q40" s="77"/>
      <c r="R40" s="77"/>
      <c r="S40" s="77"/>
    </row>
    <row r="41" spans="1:32" ht="15.75" thickBot="1" x14ac:dyDescent="0.3">
      <c r="J41" s="51"/>
      <c r="S41" s="92"/>
      <c r="T41" s="92"/>
      <c r="U41" s="92"/>
      <c r="V41" s="92"/>
      <c r="W41" s="92"/>
      <c r="X41" s="92"/>
    </row>
    <row r="42" spans="1:32" s="85" customFormat="1" ht="62.45" customHeight="1" thickBot="1" x14ac:dyDescent="0.3">
      <c r="A42" s="101"/>
      <c r="B42" s="90" t="str">
        <f>"CCCT Partial Displacement in  "&amp;A42</f>
        <v xml:space="preserve">CCCT Partial Displacement in  </v>
      </c>
      <c r="C42" s="97"/>
      <c r="D42" s="97"/>
      <c r="E42" s="97"/>
      <c r="F42" s="97"/>
      <c r="G42" s="97"/>
      <c r="H42" s="97"/>
      <c r="I42" s="97" t="s">
        <v>56</v>
      </c>
      <c r="J42" s="99"/>
      <c r="K42" s="98" t="s">
        <v>55</v>
      </c>
      <c r="L42" s="83"/>
    </row>
    <row r="43" spans="1:32" x14ac:dyDescent="0.25">
      <c r="A43" s="53" t="s">
        <v>90</v>
      </c>
      <c r="B43" s="88" t="s">
        <v>66</v>
      </c>
      <c r="C43" s="87"/>
      <c r="D43" s="87"/>
      <c r="E43" s="87"/>
      <c r="F43" s="87"/>
      <c r="G43" s="87"/>
      <c r="H43" s="87"/>
      <c r="I43" s="87">
        <f>MAX($K$11:$K$36)</f>
        <v>0</v>
      </c>
      <c r="J43" s="86"/>
      <c r="K43" s="86">
        <f>MAX($U$11:$U$36)</f>
        <v>100</v>
      </c>
      <c r="L43" s="77"/>
      <c r="M43" s="51">
        <f>K43-I43</f>
        <v>100</v>
      </c>
      <c r="P43" s="79"/>
      <c r="Q43" s="77"/>
      <c r="R43" s="77"/>
      <c r="S43" s="77"/>
      <c r="T43" s="92"/>
      <c r="U43" s="92"/>
    </row>
    <row r="44" spans="1:32" s="85" customFormat="1" ht="33.75" hidden="1" customHeight="1" thickBot="1" x14ac:dyDescent="0.3">
      <c r="A44" s="101"/>
      <c r="B44" s="100" t="str">
        <f>"Geothermal Partial Displacement in  "&amp;A44</f>
        <v xml:space="preserve">Geothermal Partial Displacement in  </v>
      </c>
      <c r="C44" s="97"/>
      <c r="D44" s="97"/>
      <c r="E44" s="97"/>
      <c r="F44" s="97"/>
      <c r="G44" s="97"/>
      <c r="H44" s="97"/>
      <c r="I44" s="97" t="s">
        <v>56</v>
      </c>
      <c r="J44" s="99"/>
      <c r="K44" s="98" t="s">
        <v>55</v>
      </c>
      <c r="L44" s="83"/>
    </row>
    <row r="45" spans="1:32" ht="15" hidden="1" customHeight="1" x14ac:dyDescent="0.25">
      <c r="A45" s="53" t="s">
        <v>89</v>
      </c>
      <c r="B45" s="88" t="s">
        <v>66</v>
      </c>
      <c r="C45" s="87"/>
      <c r="D45" s="87"/>
      <c r="E45" s="87"/>
      <c r="F45" s="87"/>
      <c r="G45" s="87"/>
      <c r="H45" s="87"/>
      <c r="I45" s="87" t="e">
        <f>ROUND(INDEX(#REF!,MATCH($A$44,$B$11:$B$36,0),1),2)</f>
        <v>#REF!</v>
      </c>
      <c r="J45" s="86"/>
      <c r="K45" s="86" t="e">
        <f>ROUND(INDEX(#REF!,MATCH($A$44,$B$11:$B$36,0),1),2)</f>
        <v>#REF!</v>
      </c>
      <c r="L45" s="77"/>
    </row>
    <row r="46" spans="1:32" ht="15.75" thickBot="1" x14ac:dyDescent="0.3">
      <c r="J46" s="51"/>
      <c r="P46" s="51" t="s">
        <v>88</v>
      </c>
      <c r="R46" s="51" t="s">
        <v>87</v>
      </c>
      <c r="U46" s="51" t="s">
        <v>86</v>
      </c>
      <c r="W46" s="51" t="s">
        <v>85</v>
      </c>
      <c r="Y46" s="51" t="s">
        <v>84</v>
      </c>
      <c r="AD46" s="92"/>
    </row>
    <row r="47" spans="1:32" ht="15.75" customHeight="1" thickBot="1" x14ac:dyDescent="0.3">
      <c r="A47" s="91"/>
      <c r="B47" s="90" t="str">
        <f>"Solar Partial Displacement in  "&amp;A47</f>
        <v xml:space="preserve">Solar Partial Displacement in  </v>
      </c>
      <c r="C47" s="97"/>
      <c r="D47" s="97"/>
      <c r="E47" s="97"/>
      <c r="F47" s="97"/>
      <c r="G47" s="97"/>
      <c r="H47" s="97"/>
      <c r="I47" s="97" t="s">
        <v>56</v>
      </c>
      <c r="J47" s="81"/>
      <c r="K47" s="80" t="s">
        <v>55</v>
      </c>
      <c r="L47" s="76"/>
      <c r="P47" s="81" t="s">
        <v>56</v>
      </c>
      <c r="Q47" s="80" t="s">
        <v>55</v>
      </c>
      <c r="R47" s="80" t="s">
        <v>56</v>
      </c>
      <c r="S47" s="81"/>
      <c r="T47" s="80" t="s">
        <v>55</v>
      </c>
      <c r="U47" s="81" t="s">
        <v>56</v>
      </c>
      <c r="V47" s="80" t="s">
        <v>55</v>
      </c>
      <c r="W47" s="81" t="s">
        <v>56</v>
      </c>
      <c r="X47" s="80" t="s">
        <v>55</v>
      </c>
      <c r="Y47" s="81" t="s">
        <v>56</v>
      </c>
      <c r="Z47" s="96" t="s">
        <v>55</v>
      </c>
      <c r="AD47" s="76"/>
    </row>
    <row r="48" spans="1:32" x14ac:dyDescent="0.25">
      <c r="A48" s="53" t="s">
        <v>83</v>
      </c>
      <c r="B48" s="88" t="s">
        <v>66</v>
      </c>
      <c r="C48" s="87"/>
      <c r="D48" s="87"/>
      <c r="E48" s="87"/>
      <c r="F48" s="87"/>
      <c r="G48" s="87"/>
      <c r="H48" s="87"/>
      <c r="I48" s="87">
        <f>MAX($M$11:$M$36)</f>
        <v>345.29535627300538</v>
      </c>
      <c r="J48" s="86"/>
      <c r="K48" s="86">
        <f>MAX($W$11:$W$36)</f>
        <v>345.29535627300538</v>
      </c>
      <c r="L48" s="77"/>
      <c r="M48" s="51">
        <f>K48-I48</f>
        <v>0</v>
      </c>
      <c r="P48" s="51">
        <v>69.754554751005216</v>
      </c>
      <c r="Q48" s="51">
        <v>69.754554751005216</v>
      </c>
      <c r="R48" s="51">
        <v>103.24157670252767</v>
      </c>
      <c r="T48" s="51">
        <v>103.24157670252767</v>
      </c>
      <c r="U48" s="51">
        <v>99.929046546467106</v>
      </c>
      <c r="V48" s="51">
        <v>99.929046546467106</v>
      </c>
      <c r="W48" s="51">
        <v>70.172178273005443</v>
      </c>
      <c r="X48" s="51">
        <v>70.172178273005443</v>
      </c>
      <c r="Y48" s="51">
        <v>0</v>
      </c>
      <c r="Z48" s="51">
        <v>0</v>
      </c>
      <c r="AD48" s="92"/>
    </row>
    <row r="49" spans="1:33" ht="15.75" thickBot="1" x14ac:dyDescent="0.3">
      <c r="J49" s="51"/>
      <c r="Q49" s="51">
        <f>Q48-P48</f>
        <v>0</v>
      </c>
      <c r="T49" s="51">
        <f>T48-R48</f>
        <v>0</v>
      </c>
      <c r="V49" s="51">
        <f>V48-U48</f>
        <v>0</v>
      </c>
      <c r="X49" s="51">
        <f>X48-W48</f>
        <v>0</v>
      </c>
      <c r="Z49" s="51">
        <f>Z48-Y48</f>
        <v>0</v>
      </c>
    </row>
    <row r="50" spans="1:33" ht="15.75" customHeight="1" thickBot="1" x14ac:dyDescent="0.3">
      <c r="A50" s="91"/>
      <c r="B50" s="90" t="str">
        <f>"Wind Partial Displacement in  "&amp;A50</f>
        <v xml:space="preserve">Wind Partial Displacement in  </v>
      </c>
      <c r="C50" s="89"/>
      <c r="D50" s="89"/>
      <c r="E50" s="89"/>
      <c r="F50" s="89"/>
      <c r="G50" s="89"/>
      <c r="H50" s="89"/>
      <c r="I50" s="89" t="s">
        <v>56</v>
      </c>
      <c r="J50" s="81"/>
      <c r="K50" s="80" t="s">
        <v>55</v>
      </c>
      <c r="L50" s="76"/>
      <c r="P50" s="95" t="s">
        <v>82</v>
      </c>
      <c r="R50" s="51" t="s">
        <v>81</v>
      </c>
      <c r="S50" s="94"/>
      <c r="U50" s="94" t="s">
        <v>80</v>
      </c>
      <c r="W50" s="94" t="s">
        <v>79</v>
      </c>
      <c r="Y50" s="94" t="s">
        <v>78</v>
      </c>
      <c r="AA50" s="92"/>
      <c r="AB50" s="93"/>
      <c r="AC50" s="93"/>
      <c r="AD50" s="92"/>
      <c r="AE50" s="92"/>
    </row>
    <row r="51" spans="1:33" ht="15.75" thickBot="1" x14ac:dyDescent="0.3">
      <c r="A51" s="53" t="s">
        <v>77</v>
      </c>
      <c r="B51" s="88" t="s">
        <v>66</v>
      </c>
      <c r="C51" s="87"/>
      <c r="D51" s="87"/>
      <c r="E51" s="87"/>
      <c r="F51" s="87"/>
      <c r="G51" s="87"/>
      <c r="H51" s="87"/>
      <c r="I51" s="87">
        <f>MAX($O$11:$O$36)</f>
        <v>4.5619499999999995</v>
      </c>
      <c r="J51" s="86"/>
      <c r="K51" s="86">
        <f>MAX($Y$11:$Y$36)</f>
        <v>4.5619499999999995</v>
      </c>
      <c r="L51" s="77"/>
      <c r="M51" s="51">
        <f>K51-I51</f>
        <v>0</v>
      </c>
      <c r="P51" s="81" t="s">
        <v>56</v>
      </c>
      <c r="Q51" s="80" t="s">
        <v>55</v>
      </c>
      <c r="R51" s="80" t="s">
        <v>56</v>
      </c>
      <c r="S51" s="81"/>
      <c r="T51" s="80" t="s">
        <v>55</v>
      </c>
      <c r="U51" s="81" t="s">
        <v>56</v>
      </c>
      <c r="V51" s="80" t="s">
        <v>55</v>
      </c>
      <c r="W51" s="81" t="s">
        <v>56</v>
      </c>
      <c r="X51" s="80" t="s">
        <v>55</v>
      </c>
      <c r="Y51" s="81" t="s">
        <v>56</v>
      </c>
      <c r="Z51" s="80" t="s">
        <v>55</v>
      </c>
      <c r="AA51" s="76"/>
      <c r="AB51" s="76"/>
      <c r="AC51" s="76"/>
      <c r="AD51" s="76"/>
      <c r="AE51" s="92"/>
    </row>
    <row r="52" spans="1:33" ht="15.75" thickBot="1" x14ac:dyDescent="0.3">
      <c r="B52" s="79"/>
      <c r="C52" s="78"/>
      <c r="D52" s="78"/>
      <c r="E52" s="78"/>
      <c r="F52" s="78"/>
      <c r="G52" s="78"/>
      <c r="H52" s="78"/>
      <c r="I52" s="78"/>
      <c r="J52" s="77"/>
      <c r="K52" s="77"/>
      <c r="L52" s="77"/>
      <c r="P52" s="51">
        <v>0</v>
      </c>
      <c r="Q52" s="51">
        <v>0</v>
      </c>
      <c r="R52" s="51">
        <v>0</v>
      </c>
      <c r="T52" s="51">
        <v>0</v>
      </c>
      <c r="U52" s="51">
        <v>4.5619499999999995</v>
      </c>
      <c r="V52" s="51">
        <v>4.5619499999999995</v>
      </c>
      <c r="W52" s="51">
        <v>0</v>
      </c>
      <c r="X52" s="51">
        <v>0</v>
      </c>
      <c r="Y52" s="51">
        <v>0</v>
      </c>
      <c r="Z52" s="51">
        <v>0</v>
      </c>
      <c r="AA52" s="92"/>
      <c r="AB52" s="92"/>
      <c r="AC52" s="92"/>
      <c r="AD52" s="92"/>
      <c r="AE52" s="92"/>
    </row>
    <row r="53" spans="1:33" ht="15.75" thickBot="1" x14ac:dyDescent="0.3">
      <c r="A53" s="53" t="s">
        <v>76</v>
      </c>
      <c r="B53" s="90" t="str">
        <f>"Battery Partial Displacement in  "&amp;A53</f>
        <v>Battery Partial Displacement in  Battery</v>
      </c>
      <c r="C53" s="89"/>
      <c r="D53" s="89"/>
      <c r="E53" s="89"/>
      <c r="F53" s="89"/>
      <c r="G53" s="89"/>
      <c r="H53" s="89"/>
      <c r="I53" s="89" t="s">
        <v>56</v>
      </c>
      <c r="J53" s="81"/>
      <c r="K53" s="80" t="s">
        <v>55</v>
      </c>
      <c r="L53" s="76"/>
      <c r="P53" s="71"/>
      <c r="Q53" s="51">
        <f>Q52-P52</f>
        <v>0</v>
      </c>
      <c r="T53" s="51">
        <f>T52-R52</f>
        <v>0</v>
      </c>
      <c r="V53" s="51">
        <f>V52-U52</f>
        <v>0</v>
      </c>
      <c r="X53" s="51">
        <f>X52-W52</f>
        <v>0</v>
      </c>
      <c r="Z53" s="51">
        <f>Z52-Y52</f>
        <v>0</v>
      </c>
      <c r="AA53" s="92"/>
      <c r="AB53" s="92"/>
      <c r="AC53" s="92"/>
      <c r="AD53" s="92"/>
      <c r="AE53" s="92"/>
    </row>
    <row r="54" spans="1:33" ht="15.75" thickBot="1" x14ac:dyDescent="0.3">
      <c r="B54" s="88" t="s">
        <v>66</v>
      </c>
      <c r="C54" s="87"/>
      <c r="D54" s="87"/>
      <c r="E54" s="87"/>
      <c r="F54" s="87"/>
      <c r="G54" s="87"/>
      <c r="H54" s="87"/>
      <c r="I54" s="87">
        <f>MAX($L$11:$L$36)</f>
        <v>0</v>
      </c>
      <c r="J54" s="86"/>
      <c r="K54" s="86">
        <f>MAX($V$11:$V$36)</f>
        <v>0</v>
      </c>
      <c r="L54" s="77"/>
      <c r="M54" s="51">
        <f>K54-I54</f>
        <v>0</v>
      </c>
      <c r="P54" s="51" t="s">
        <v>75</v>
      </c>
      <c r="R54" s="51" t="s">
        <v>74</v>
      </c>
      <c r="U54" s="51" t="s">
        <v>73</v>
      </c>
      <c r="W54" s="51" t="s">
        <v>72</v>
      </c>
      <c r="Y54" s="51" t="s">
        <v>71</v>
      </c>
      <c r="AA54" s="51" t="s">
        <v>70</v>
      </c>
      <c r="AD54" s="51" t="s">
        <v>69</v>
      </c>
      <c r="AF54" s="51" t="s">
        <v>68</v>
      </c>
    </row>
    <row r="55" spans="1:33" ht="15.75" thickBot="1" x14ac:dyDescent="0.3">
      <c r="B55" s="79"/>
      <c r="C55" s="78"/>
      <c r="D55" s="78"/>
      <c r="E55" s="78"/>
      <c r="F55" s="78"/>
      <c r="G55" s="78"/>
      <c r="H55" s="78"/>
      <c r="I55" s="78"/>
      <c r="J55" s="77"/>
      <c r="K55" s="77"/>
      <c r="L55" s="77"/>
      <c r="P55" s="81" t="s">
        <v>56</v>
      </c>
      <c r="Q55" s="80" t="s">
        <v>55</v>
      </c>
      <c r="R55" s="80" t="s">
        <v>56</v>
      </c>
      <c r="S55" s="81"/>
      <c r="T55" s="80" t="s">
        <v>55</v>
      </c>
      <c r="U55" s="81" t="s">
        <v>56</v>
      </c>
      <c r="V55" s="80" t="s">
        <v>55</v>
      </c>
      <c r="W55" s="81" t="s">
        <v>56</v>
      </c>
      <c r="X55" s="80" t="s">
        <v>55</v>
      </c>
      <c r="Y55" s="81" t="s">
        <v>56</v>
      </c>
      <c r="Z55" s="80" t="s">
        <v>55</v>
      </c>
      <c r="AA55" s="81" t="s">
        <v>56</v>
      </c>
      <c r="AB55" s="80" t="s">
        <v>55</v>
      </c>
      <c r="AC55" s="80"/>
      <c r="AD55" s="81" t="s">
        <v>56</v>
      </c>
      <c r="AE55" s="80" t="s">
        <v>55</v>
      </c>
      <c r="AF55" s="81" t="s">
        <v>56</v>
      </c>
      <c r="AG55" s="80" t="s">
        <v>55</v>
      </c>
    </row>
    <row r="56" spans="1:33" ht="15.75" thickBot="1" x14ac:dyDescent="0.3">
      <c r="A56" s="91"/>
      <c r="B56" s="90" t="str">
        <f>"Wind Partial Displacement in  "&amp;A56</f>
        <v xml:space="preserve">Wind Partial Displacement in  </v>
      </c>
      <c r="C56" s="89"/>
      <c r="D56" s="89"/>
      <c r="E56" s="89"/>
      <c r="F56" s="89"/>
      <c r="G56" s="89"/>
      <c r="H56" s="89"/>
      <c r="I56" s="89" t="s">
        <v>56</v>
      </c>
      <c r="J56" s="81"/>
      <c r="K56" s="80" t="s">
        <v>55</v>
      </c>
      <c r="L56" s="76"/>
      <c r="P56" s="51">
        <v>0</v>
      </c>
      <c r="Q56" s="51">
        <v>0</v>
      </c>
      <c r="R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D56" s="51">
        <v>0</v>
      </c>
      <c r="AE56" s="51">
        <v>0</v>
      </c>
      <c r="AF56" s="51">
        <v>0</v>
      </c>
      <c r="AG56" s="51">
        <v>0</v>
      </c>
    </row>
    <row r="57" spans="1:33" x14ac:dyDescent="0.25">
      <c r="A57" s="53" t="s">
        <v>67</v>
      </c>
      <c r="B57" s="88" t="s">
        <v>66</v>
      </c>
      <c r="C57" s="87"/>
      <c r="D57" s="87"/>
      <c r="E57" s="87"/>
      <c r="F57" s="87"/>
      <c r="G57" s="87"/>
      <c r="H57" s="87"/>
      <c r="I57" s="87">
        <f>MAX($N$11:$N$36)</f>
        <v>0</v>
      </c>
      <c r="J57" s="86"/>
      <c r="K57" s="86">
        <f>MAX($X$11:$X$36)</f>
        <v>0</v>
      </c>
      <c r="L57" s="77"/>
      <c r="M57" s="51">
        <f>K57-I57</f>
        <v>0</v>
      </c>
      <c r="Q57" s="51">
        <f>Q56-P56</f>
        <v>0</v>
      </c>
      <c r="T57" s="51">
        <f>T56-R56</f>
        <v>0</v>
      </c>
      <c r="V57" s="51">
        <f>V56-U56</f>
        <v>0</v>
      </c>
      <c r="X57" s="51">
        <f>X56-W56</f>
        <v>0</v>
      </c>
      <c r="Z57" s="51">
        <f>Z56-Y56</f>
        <v>0</v>
      </c>
      <c r="AB57" s="51">
        <f>AB56-AA56</f>
        <v>0</v>
      </c>
      <c r="AE57" s="51">
        <f>AE56-AD56</f>
        <v>0</v>
      </c>
      <c r="AG57" s="51">
        <f>AG56-AF56</f>
        <v>0</v>
      </c>
    </row>
    <row r="58" spans="1:33" ht="75.75" thickBot="1" x14ac:dyDescent="0.3">
      <c r="B58" s="79"/>
      <c r="C58" s="78"/>
      <c r="D58" s="78"/>
      <c r="E58" s="78"/>
      <c r="F58" s="78"/>
      <c r="G58" s="78"/>
      <c r="H58" s="78"/>
      <c r="I58" s="78"/>
      <c r="J58" s="77"/>
      <c r="K58" s="77"/>
      <c r="L58" s="77"/>
      <c r="P58" s="85" t="s">
        <v>115</v>
      </c>
      <c r="R58" s="83" t="s">
        <v>116</v>
      </c>
      <c r="T58" s="83" t="s">
        <v>117</v>
      </c>
      <c r="V58" s="82" t="s">
        <v>65</v>
      </c>
      <c r="X58" s="83" t="s">
        <v>64</v>
      </c>
      <c r="Y58" s="84"/>
      <c r="Z58" s="83" t="s">
        <v>63</v>
      </c>
      <c r="AB58" s="82" t="s">
        <v>62</v>
      </c>
      <c r="AD58" s="82" t="s">
        <v>61</v>
      </c>
      <c r="AE58" s="76"/>
      <c r="AF58" s="76"/>
      <c r="AG58" s="76"/>
    </row>
    <row r="59" spans="1:33" ht="15.75" thickBot="1" x14ac:dyDescent="0.3">
      <c r="B59" s="79"/>
      <c r="C59" s="78"/>
      <c r="D59" s="78"/>
      <c r="E59" s="78"/>
      <c r="F59" s="78"/>
      <c r="G59" s="78"/>
      <c r="H59" s="78"/>
      <c r="I59" s="78"/>
      <c r="J59" s="77"/>
      <c r="K59" s="77"/>
      <c r="L59" s="77"/>
      <c r="P59" s="81" t="s">
        <v>56</v>
      </c>
      <c r="Q59" s="80" t="s">
        <v>55</v>
      </c>
      <c r="R59" s="81" t="s">
        <v>56</v>
      </c>
      <c r="S59" s="80" t="s">
        <v>55</v>
      </c>
      <c r="T59" s="81" t="s">
        <v>56</v>
      </c>
      <c r="U59" s="80" t="s">
        <v>55</v>
      </c>
      <c r="V59" s="81" t="s">
        <v>56</v>
      </c>
      <c r="W59" s="80" t="s">
        <v>55</v>
      </c>
      <c r="X59" s="81" t="s">
        <v>56</v>
      </c>
      <c r="Y59" s="80" t="s">
        <v>55</v>
      </c>
      <c r="Z59" s="81" t="s">
        <v>56</v>
      </c>
      <c r="AA59" s="80" t="s">
        <v>55</v>
      </c>
      <c r="AB59" s="81" t="s">
        <v>56</v>
      </c>
      <c r="AC59" s="80" t="s">
        <v>55</v>
      </c>
      <c r="AD59" s="81" t="s">
        <v>56</v>
      </c>
      <c r="AE59" s="80" t="s">
        <v>55</v>
      </c>
      <c r="AF59" s="76"/>
      <c r="AG59" s="76"/>
    </row>
    <row r="60" spans="1:33" x14ac:dyDescent="0.25">
      <c r="B60" s="79"/>
      <c r="C60" s="78"/>
      <c r="D60" s="78"/>
      <c r="E60" s="78"/>
      <c r="F60" s="78"/>
      <c r="G60" s="78"/>
      <c r="H60" s="78"/>
      <c r="I60" s="78"/>
      <c r="J60" s="77"/>
      <c r="K60" s="77"/>
      <c r="L60" s="77"/>
      <c r="P60" s="51">
        <v>0</v>
      </c>
      <c r="Q60" s="51">
        <v>0</v>
      </c>
      <c r="R60" s="51">
        <v>0</v>
      </c>
      <c r="S60" s="51">
        <v>100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1">
        <v>0</v>
      </c>
      <c r="AD60" s="51">
        <v>0</v>
      </c>
      <c r="AE60" s="51">
        <v>0</v>
      </c>
      <c r="AF60" s="76"/>
      <c r="AG60" s="76"/>
    </row>
    <row r="61" spans="1:33" x14ac:dyDescent="0.25">
      <c r="B61" s="79"/>
      <c r="C61" s="78"/>
      <c r="D61" s="78"/>
      <c r="E61" s="78"/>
      <c r="F61" s="78"/>
      <c r="G61" s="78"/>
      <c r="H61" s="78"/>
      <c r="I61" s="78"/>
      <c r="J61" s="77"/>
      <c r="K61" s="77"/>
      <c r="L61" s="77"/>
      <c r="Q61" s="51">
        <f>Q60-P60</f>
        <v>0</v>
      </c>
      <c r="S61" s="51">
        <f>S60-R60</f>
        <v>100</v>
      </c>
      <c r="U61" s="51">
        <f>U60-T60</f>
        <v>0</v>
      </c>
      <c r="W61" s="51">
        <f>W60-V60</f>
        <v>0</v>
      </c>
      <c r="Y61" s="51">
        <f>Y60-X60</f>
        <v>0</v>
      </c>
      <c r="AA61" s="51">
        <f>AA60-Z60</f>
        <v>0</v>
      </c>
      <c r="AC61" s="51">
        <f>AC60-AB60</f>
        <v>0</v>
      </c>
      <c r="AE61" s="51">
        <f>AE60-AD60</f>
        <v>0</v>
      </c>
      <c r="AF61" s="76"/>
      <c r="AG61" s="76"/>
    </row>
    <row r="63" spans="1:33" x14ac:dyDescent="0.25">
      <c r="E63" s="58" t="s">
        <v>60</v>
      </c>
      <c r="F63" s="58"/>
    </row>
    <row r="64" spans="1:33" ht="15" customHeight="1" x14ac:dyDescent="0.25">
      <c r="A64" s="74" t="s">
        <v>59</v>
      </c>
      <c r="B64" s="74"/>
      <c r="C64" s="74"/>
      <c r="D64" s="75"/>
      <c r="E64" s="58"/>
      <c r="F64" s="58"/>
      <c r="K64" s="72">
        <v>1700</v>
      </c>
      <c r="L64" s="72"/>
      <c r="M64" s="51" t="s">
        <v>58</v>
      </c>
      <c r="Q64" s="71"/>
      <c r="R64" s="71"/>
      <c r="S64" s="71"/>
    </row>
    <row r="65" spans="1:19" ht="15" customHeight="1" x14ac:dyDescent="0.25">
      <c r="A65" s="74" t="s">
        <v>57</v>
      </c>
      <c r="B65" s="74"/>
      <c r="C65" s="74"/>
      <c r="D65" s="73"/>
      <c r="E65" s="58"/>
      <c r="F65" s="58"/>
      <c r="K65" s="72">
        <v>0</v>
      </c>
      <c r="L65" s="72"/>
      <c r="Q65" s="71"/>
      <c r="R65" s="71"/>
      <c r="S65" s="71"/>
    </row>
    <row r="66" spans="1:19" x14ac:dyDescent="0.25">
      <c r="E66" s="67" t="s">
        <v>56</v>
      </c>
      <c r="F66" s="67"/>
      <c r="G66" s="67" t="s">
        <v>55</v>
      </c>
      <c r="H66" s="66" t="s">
        <v>54</v>
      </c>
      <c r="I66" s="66"/>
    </row>
    <row r="67" spans="1:19" ht="48.75" customHeight="1" x14ac:dyDescent="0.25">
      <c r="A67" s="205" t="s">
        <v>53</v>
      </c>
      <c r="B67" s="205"/>
      <c r="C67" s="205"/>
      <c r="D67" s="206"/>
      <c r="E67" s="70">
        <v>1</v>
      </c>
      <c r="F67" s="70"/>
      <c r="G67" s="69">
        <v>1</v>
      </c>
      <c r="H67" s="66"/>
      <c r="I67" s="66"/>
      <c r="J67" s="68"/>
    </row>
    <row r="68" spans="1:19" ht="27.75" customHeight="1" x14ac:dyDescent="0.25">
      <c r="A68" s="203" t="s">
        <v>52</v>
      </c>
      <c r="B68" s="203"/>
      <c r="C68" s="203"/>
      <c r="D68" s="204"/>
      <c r="E68" s="67">
        <f>$K$64*E67-($K$65*(1-E67))</f>
        <v>1700</v>
      </c>
      <c r="F68" s="67"/>
      <c r="G68" s="67">
        <f>$K$64*G67-($K$65*(1-G67))</f>
        <v>1700</v>
      </c>
      <c r="H68" s="66">
        <f>G68-E68</f>
        <v>0</v>
      </c>
      <c r="I68" s="66"/>
    </row>
    <row r="70" spans="1:19" x14ac:dyDescent="0.25">
      <c r="A70" s="65" t="s">
        <v>51</v>
      </c>
      <c r="B70" s="63"/>
      <c r="C70" s="63"/>
      <c r="D70" s="63"/>
      <c r="E70" s="63"/>
      <c r="F70" s="63"/>
      <c r="G70" s="63"/>
      <c r="H70" s="63"/>
      <c r="I70" s="63"/>
      <c r="J70" s="62"/>
    </row>
    <row r="71" spans="1:19" x14ac:dyDescent="0.25">
      <c r="A71" s="64"/>
      <c r="B71" s="63"/>
      <c r="C71" s="63"/>
      <c r="D71" s="63"/>
      <c r="E71" s="62">
        <f>$K$64</f>
        <v>1700</v>
      </c>
      <c r="F71" s="62"/>
      <c r="G71" s="62">
        <f>$K$64</f>
        <v>1700</v>
      </c>
      <c r="H71" s="63"/>
      <c r="I71" s="63"/>
      <c r="J71" s="62"/>
      <c r="M71" s="52"/>
      <c r="N71" s="52"/>
    </row>
    <row r="72" spans="1:19" x14ac:dyDescent="0.25">
      <c r="A72" s="65"/>
      <c r="B72" s="63"/>
      <c r="C72" s="63"/>
      <c r="D72" s="63"/>
      <c r="E72" s="63"/>
      <c r="F72" s="63"/>
      <c r="G72" s="63"/>
      <c r="H72" s="63"/>
      <c r="I72" s="63"/>
      <c r="J72" s="62"/>
    </row>
    <row r="73" spans="1:19" x14ac:dyDescent="0.25">
      <c r="A73" s="64"/>
      <c r="B73" s="63"/>
      <c r="C73" s="63"/>
      <c r="D73" s="63"/>
      <c r="E73" s="62"/>
      <c r="F73" s="62"/>
      <c r="G73" s="62"/>
      <c r="H73" s="63"/>
      <c r="I73" s="63"/>
      <c r="J73" s="62"/>
    </row>
    <row r="74" spans="1:19" s="58" customFormat="1" x14ac:dyDescent="0.25">
      <c r="A74" s="57" t="s">
        <v>50</v>
      </c>
      <c r="B74" s="61"/>
      <c r="C74" s="61"/>
      <c r="D74" s="61"/>
      <c r="E74" s="60"/>
      <c r="F74" s="60"/>
      <c r="G74" s="60"/>
      <c r="H74" s="61"/>
      <c r="I74" s="61"/>
      <c r="J74" s="60"/>
      <c r="M74" s="59"/>
      <c r="N74" s="59"/>
    </row>
    <row r="75" spans="1:19" s="58" customFormat="1" x14ac:dyDescent="0.25">
      <c r="A75" s="57"/>
      <c r="B75" s="61"/>
      <c r="C75" s="61"/>
      <c r="D75" s="61"/>
      <c r="E75" s="60">
        <f>+E68</f>
        <v>1700</v>
      </c>
      <c r="F75" s="60"/>
      <c r="G75" s="60">
        <f>G68</f>
        <v>1700</v>
      </c>
      <c r="H75" s="61"/>
      <c r="I75" s="61"/>
      <c r="J75" s="60"/>
      <c r="M75" s="59"/>
      <c r="N75" s="59"/>
    </row>
    <row r="76" spans="1:19" x14ac:dyDescent="0.25">
      <c r="A76" s="57"/>
      <c r="B76" s="55"/>
      <c r="C76" s="55"/>
      <c r="D76" s="55"/>
      <c r="E76" s="55"/>
      <c r="F76" s="55"/>
      <c r="G76" s="55"/>
      <c r="H76" s="55"/>
      <c r="I76" s="55"/>
      <c r="J76" s="54"/>
    </row>
    <row r="77" spans="1:19" x14ac:dyDescent="0.25">
      <c r="A77" s="56"/>
      <c r="B77" s="55"/>
      <c r="C77" s="55"/>
      <c r="D77" s="55"/>
      <c r="E77" s="54"/>
      <c r="F77" s="54"/>
      <c r="G77" s="54"/>
      <c r="H77" s="55"/>
      <c r="I77" s="55"/>
      <c r="J77" s="54"/>
    </row>
  </sheetData>
  <mergeCells count="3">
    <mergeCell ref="A68:D68"/>
    <mergeCell ref="A67:D67"/>
    <mergeCell ref="T6:AC6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Queue</vt:lpstr>
      <vt:lpstr>Displacement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2020-03-23T01:26:14Z</dcterms:created>
  <dcterms:modified xsi:type="dcterms:W3CDTF">2020-04-10T15:59:55Z</dcterms:modified>
</cp:coreProperties>
</file>