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voided Cost - 2019\016 - UT Compliance Filing - UT - 2019 May\Sch 37 Filing Package\"/>
    </mc:Choice>
  </mc:AlternateContent>
  <bookViews>
    <workbookView xWindow="0" yWindow="0" windowWidth="19200" windowHeight="10380"/>
  </bookViews>
  <sheets>
    <sheet name="Table 1" sheetId="25" r:id="rId1"/>
    <sheet name="Table 2" sheetId="66" r:id="rId2"/>
    <sheet name="Table 4" sheetId="28" r:id="rId3"/>
    <sheet name="Table 5" sheetId="31" r:id="rId4"/>
    <sheet name="Table 3 TransCost D2 " sheetId="47" state="hidden" r:id="rId5"/>
    <sheet name="Table 3 UT Wind 2030" sheetId="63" state="hidden" r:id="rId6"/>
    <sheet name="Table 3 DJ Wind 2030" sheetId="42" state="hidden" r:id="rId7"/>
    <sheet name="Table 3 ID Wind 2030" sheetId="64" state="hidden" r:id="rId8"/>
    <sheet name="Table 3 ID Wind 2033" sheetId="44" state="hidden" r:id="rId9"/>
    <sheet name="Table 3 UT Wind 2036" sheetId="50" state="hidden" r:id="rId10"/>
    <sheet name="Table 3 WW Wind 2035" sheetId="52" state="hidden" r:id="rId11"/>
    <sheet name="Table 3 YK Wind 2035" sheetId="53" state="hidden" r:id="rId12"/>
    <sheet name="Table 3 OR Wind 2035" sheetId="54" state="hidden" r:id="rId13"/>
    <sheet name="Table 3 YK Solar 2030" sheetId="41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  <sheet name="Table 3 EV2020 Wind_2020" sheetId="43" state="hidden" r:id="rId24"/>
    <sheet name="Table 3 EV2020 Wind_2021" sheetId="49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4">'Table 1'!$I$17</definedName>
    <definedName name="_30_Geo_West">'Table 1'!$I$17</definedName>
    <definedName name="_436_CCCT_WestMain" localSheetId="1">'[1]Table 1'!$I$18</definedName>
    <definedName name="_436_CCCT_WestMain" localSheetId="4">'Table 1'!$I$18</definedName>
    <definedName name="_436_CCCT_WestMain">'Table 1'!$I$18</definedName>
    <definedName name="_477_CCCT_WestMain" localSheetId="1">'[2]Table 1'!$I$18</definedName>
    <definedName name="_477_CCCT_WestMain">'[3]Table 1'!$I$18</definedName>
    <definedName name="_477_CCCT_WYNE">'Table 1'!$I$20</definedName>
    <definedName name="_635_CCCT_UtahS" localSheetId="1">'[2]Table 1'!$I$19</definedName>
    <definedName name="_635_CCCT_UtahS">'[3]Table 1'!$I$19</definedName>
    <definedName name="_635_CCCT_WyoNE" localSheetId="1">'[2]Table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23" hidden="1">{"PRINT",#N/A,TRUE,"APPA";"PRINT",#N/A,TRUE,"APS";"PRINT",#N/A,TRUE,"BHPL";"PRINT",#N/A,TRUE,"BHPL2";"PRINT",#N/A,TRUE,"CDWR";"PRINT",#N/A,TRUE,"EWEB";"PRINT",#N/A,TRUE,"LADWP";"PRINT",#N/A,TRUE,"NEVBASE"}</definedName>
    <definedName name="_j1" localSheetId="2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23" hidden="1">{"PRINT",#N/A,TRUE,"APPA";"PRINT",#N/A,TRUE,"APS";"PRINT",#N/A,TRUE,"BHPL";"PRINT",#N/A,TRUE,"BHPL2";"PRINT",#N/A,TRUE,"CDWR";"PRINT",#N/A,TRUE,"EWEB";"PRINT",#N/A,TRUE,"LADWP";"PRINT",#N/A,TRUE,"NEVBASE"}</definedName>
    <definedName name="_j2" localSheetId="2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23" hidden="1">{"PRINT",#N/A,TRUE,"APPA";"PRINT",#N/A,TRUE,"APS";"PRINT",#N/A,TRUE,"BHPL";"PRINT",#N/A,TRUE,"BHPL2";"PRINT",#N/A,TRUE,"CDWR";"PRINT",#N/A,TRUE,"EWEB";"PRINT",#N/A,TRUE,"LADWP";"PRINT",#N/A,TRUE,"NEVBASE"}</definedName>
    <definedName name="_j3" localSheetId="2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23" hidden="1">{"PRINT",#N/A,TRUE,"APPA";"PRINT",#N/A,TRUE,"APS";"PRINT",#N/A,TRUE,"BHPL";"PRINT",#N/A,TRUE,"BHPL2";"PRINT",#N/A,TRUE,"CDWR";"PRINT",#N/A,TRUE,"EWEB";"PRINT",#N/A,TRUE,"LADWP";"PRINT",#N/A,TRUE,"NEVBASE"}</definedName>
    <definedName name="_j4" localSheetId="2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23" hidden="1">{"PRINT",#N/A,TRUE,"APPA";"PRINT",#N/A,TRUE,"APS";"PRINT",#N/A,TRUE,"BHPL";"PRINT",#N/A,TRUE,"BHPL2";"PRINT",#N/A,TRUE,"CDWR";"PRINT",#N/A,TRUE,"EWEB";"PRINT",#N/A,TRUE,"LADWP";"PRINT",#N/A,TRUE,"NEVBASE"}</definedName>
    <definedName name="_j5" localSheetId="2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'[5]on off peak hours'!$C$15:$ED$15</definedName>
    <definedName name="Discount_Rate">'Table 1'!$I$39</definedName>
    <definedName name="Discount_Rate_2015_IRP" localSheetId="6">'[6]Table 7 to 8'!$AE$43</definedName>
    <definedName name="Discount_Rate_2015_IRP" localSheetId="23">'[6]Table 7 to 8'!$AE$43</definedName>
    <definedName name="Discount_Rate_2015_IRP" localSheetId="24">'[6]Table 7 to 8'!$AE$43</definedName>
    <definedName name="Discount_Rate_2015_IRP" localSheetId="7">'[6]Table 7 to 8'!$AE$43</definedName>
    <definedName name="Discount_Rate_2015_IRP" localSheetId="8">'[6]Table 7 to 8'!$AE$43</definedName>
    <definedName name="Discount_Rate_2015_IRP" localSheetId="19">'[6]Table 7 to 8'!$AE$43</definedName>
    <definedName name="Discount_Rate_2015_IRP" localSheetId="20">'[6]Table 7 to 8'!$AE$43</definedName>
    <definedName name="Discount_Rate_2015_IRP" localSheetId="21">'[6]Table 7 to 8'!$AE$43</definedName>
    <definedName name="Discount_Rate_2015_IRP" localSheetId="22">'[6]Table 7 to 8'!$AE$43</definedName>
    <definedName name="Discount_Rate_2015_IRP" localSheetId="12">'[6]Table 7 to 8'!$AE$43</definedName>
    <definedName name="Discount_Rate_2015_IRP" localSheetId="4">'[6]Table 7 to 8'!$AE$43</definedName>
    <definedName name="Discount_Rate_2015_IRP" localSheetId="16">'[6]Table 7 to 8'!$AE$43</definedName>
    <definedName name="Discount_Rate_2015_IRP" localSheetId="18">'[6]Table 7 to 8'!$AE$43</definedName>
    <definedName name="Discount_Rate_2015_IRP" localSheetId="17">'[6]Table 7 to 8'!$AE$43</definedName>
    <definedName name="Discount_Rate_2015_IRP" localSheetId="5">'[6]Table 7 to 8'!$AE$43</definedName>
    <definedName name="Discount_Rate_2015_IRP" localSheetId="9">'[6]Table 7 to 8'!$AE$43</definedName>
    <definedName name="Discount_Rate_2015_IRP" localSheetId="10">'[6]Table 7 to 8'!$AE$43</definedName>
    <definedName name="Discount_Rate_2015_IRP" localSheetId="14">'[6]Table 7 to 8'!$AE$43</definedName>
    <definedName name="Discount_Rate_2015_IRP" localSheetId="15">'[6]Table 7 to 8'!$AE$43</definedName>
    <definedName name="Discount_Rate_2015_IRP" localSheetId="11">'[6]Table 7 to 8'!$AE$43</definedName>
    <definedName name="DispatchSum">"GRID Thermal Generation!R2C1:R4C2"</definedName>
    <definedName name="FixedSolar_Capacity_Contr">'[7]Exhibit 3- Std FixedSolar QF'!$G$53</definedName>
    <definedName name="HoursHoliday">'[5]on off peak hours'!$C$16:$ED$20</definedName>
    <definedName name="Market" localSheetId="6">'[8]OFPC Source'!$J$8:$M$295</definedName>
    <definedName name="Market" localSheetId="23">'[8]OFPC Source'!$J$8:$M$295</definedName>
    <definedName name="Market" localSheetId="24">'[8]OFPC Source'!$J$8:$M$295</definedName>
    <definedName name="Market" localSheetId="7">'[8]OFPC Source'!$J$8:$M$295</definedName>
    <definedName name="Market" localSheetId="8">'[8]OFPC Source'!$J$8:$M$295</definedName>
    <definedName name="Market" localSheetId="19">'[8]OFPC Source'!$J$8:$M$295</definedName>
    <definedName name="Market" localSheetId="20">'[8]OFPC Source'!$J$8:$M$295</definedName>
    <definedName name="Market" localSheetId="21">'[8]OFPC Source'!$J$8:$M$295</definedName>
    <definedName name="Market" localSheetId="22">'[8]OFPC Source'!$J$8:$M$295</definedName>
    <definedName name="Market" localSheetId="12">'[8]OFPC Source'!$J$8:$M$295</definedName>
    <definedName name="Market" localSheetId="4">'[8]OFPC Source'!$J$8:$M$295</definedName>
    <definedName name="Market" localSheetId="16">'[8]OFPC Source'!$J$8:$M$295</definedName>
    <definedName name="Market" localSheetId="18">'[8]OFPC Source'!$J$8:$M$295</definedName>
    <definedName name="Market" localSheetId="17">'[8]OFPC Source'!$J$8:$M$295</definedName>
    <definedName name="Market" localSheetId="5">'[8]OFPC Source'!$J$8:$M$295</definedName>
    <definedName name="Market" localSheetId="9">'[8]OFPC Source'!$J$8:$M$295</definedName>
    <definedName name="Market" localSheetId="10">'[8]OFPC Source'!$J$8:$M$295</definedName>
    <definedName name="Market" localSheetId="13">'[8]OFPC Source'!$J$8:$M$295</definedName>
    <definedName name="Market" localSheetId="14">'[8]OFPC Source'!$J$8:$M$295</definedName>
    <definedName name="Market" localSheetId="15">'[8]OFPC Source'!$J$8:$M$295</definedName>
    <definedName name="Market" localSheetId="11">'[8]OFPC Source'!$J$8:$M$295</definedName>
    <definedName name="Market">'[7]OFPC Source'!$J$8:$M$295</definedName>
    <definedName name="MidC_Flat" localSheetId="1">[9]Market_Price!#REF!</definedName>
    <definedName name="MidC_Flat">[9]Market_Price!#REF!</definedName>
    <definedName name="OR_AC_price" localSheetId="1">#REF!</definedName>
    <definedName name="OR_AC_price">#REF!</definedName>
    <definedName name="_xlnm.Print_Area" localSheetId="0">'Table 1'!$A$1:$H$44</definedName>
    <definedName name="_xlnm.Print_Area" localSheetId="1">'Table 2'!$B$1:$P$36</definedName>
    <definedName name="_xlnm.Print_Area" localSheetId="6">'Table 3 DJ Wind 2030'!$A$1:$K$74</definedName>
    <definedName name="_xlnm.Print_Area" localSheetId="23">'Table 3 EV2020 Wind_2020'!$A$1:$M$74</definedName>
    <definedName name="_xlnm.Print_Area" localSheetId="24">'Table 3 EV2020 Wind_2021'!$A$1:$M$74</definedName>
    <definedName name="_xlnm.Print_Area" localSheetId="7">'Table 3 ID Wind 2030'!$A$1:$K$74</definedName>
    <definedName name="_xlnm.Print_Area" localSheetId="8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2">'Table 3 OR Wind 2035'!$A$1:$K$74</definedName>
    <definedName name="_xlnm.Print_Area" localSheetId="4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5">'Table 3 UT Wind 2030'!$A$1:$K$74</definedName>
    <definedName name="_xlnm.Print_Area" localSheetId="9">'Table 3 UT Wind 2036'!$A$1:$K$74</definedName>
    <definedName name="_xlnm.Print_Area" localSheetId="10">'Table 3 WW Wind 2035'!$A$1:$K$74</definedName>
    <definedName name="_xlnm.Print_Area" localSheetId="13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1">'Table 3 YK Wind 2035'!$A$1:$K$74</definedName>
    <definedName name="_xlnm.Print_Area" localSheetId="2">'Table 4'!$A$1:$E$44</definedName>
    <definedName name="_xlnm.Print_Area" localSheetId="3">'Table 5'!$A$1:$H$266</definedName>
    <definedName name="_xlnm.Print_Titles" localSheetId="1">'Table 2'!$1:$9</definedName>
    <definedName name="RenewableMarketShape" localSheetId="6">'[8]OFPC Source'!$P$5:$U$28</definedName>
    <definedName name="RenewableMarketShape" localSheetId="23">'[8]OFPC Source'!$P$5:$U$28</definedName>
    <definedName name="RenewableMarketShape" localSheetId="2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9">'[8]OFPC Source'!$P$5:$U$28</definedName>
    <definedName name="RenewableMarketShape" localSheetId="20">'[8]OFPC Source'!$P$5:$U$28</definedName>
    <definedName name="RenewableMarketShape" localSheetId="21">'[8]OFPC Source'!$P$5:$U$28</definedName>
    <definedName name="RenewableMarketShape" localSheetId="22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16">'[8]OFPC Source'!$P$5:$U$28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5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3">'[8]OFPC Source'!$P$5:$U$28</definedName>
    <definedName name="RenewableMarketShape" localSheetId="14">'[8]OFPC Source'!$P$5:$U$28</definedName>
    <definedName name="RenewableMarketShape" localSheetId="15">'[8]OFPC Source'!$P$5:$U$28</definedName>
    <definedName name="RenewableMarketShape" localSheetId="11">'[8]OFPC Source'!$P$5:$U$28</definedName>
    <definedName name="RenewableMarketShape">'[7]OFPC Source'!$P$5:$U$33</definedName>
    <definedName name="RevenueSum">"GRID Thermal Revenue!R2C1:R4C2"</definedName>
    <definedName name="Solar_Fixed_integr_cost">'[10]Table 10'!$B$46</definedName>
    <definedName name="Solar_HLH" localSheetId="6">'[8]OFPC Source'!$U$47</definedName>
    <definedName name="Solar_HLH" localSheetId="23">'[8]OFPC Source'!$U$47</definedName>
    <definedName name="Solar_HLH" localSheetId="24">'[8]OFPC Source'!$U$47</definedName>
    <definedName name="Solar_HLH" localSheetId="7">'[8]OFPC Source'!$U$47</definedName>
    <definedName name="Solar_HLH" localSheetId="8">'[8]OFPC Source'!$U$47</definedName>
    <definedName name="Solar_HLH" localSheetId="19">'[8]OFPC Source'!$U$47</definedName>
    <definedName name="Solar_HLH" localSheetId="20">'[8]OFPC Source'!$U$47</definedName>
    <definedName name="Solar_HLH" localSheetId="21">'[8]OFPC Source'!$U$47</definedName>
    <definedName name="Solar_HLH" localSheetId="22">'[8]OFPC Source'!$U$47</definedName>
    <definedName name="Solar_HLH" localSheetId="12">'[8]OFPC Source'!$U$47</definedName>
    <definedName name="Solar_HLH" localSheetId="4">'[8]OFPC Source'!$U$47</definedName>
    <definedName name="Solar_HLH" localSheetId="16">'[8]OFPC Source'!$U$47</definedName>
    <definedName name="Solar_HLH" localSheetId="18">'[8]OFPC Source'!$U$47</definedName>
    <definedName name="Solar_HLH" localSheetId="17">'[8]OFPC Source'!$U$47</definedName>
    <definedName name="Solar_HLH" localSheetId="5">'[8]OFPC Source'!$U$47</definedName>
    <definedName name="Solar_HLH" localSheetId="9">'[8]OFPC Source'!$U$47</definedName>
    <definedName name="Solar_HLH" localSheetId="10">'[8]OFPC Source'!$U$47</definedName>
    <definedName name="Solar_HLH" localSheetId="13">'[8]OFPC Source'!$U$47</definedName>
    <definedName name="Solar_HLH" localSheetId="14">'[8]OFPC Source'!$U$47</definedName>
    <definedName name="Solar_HLH" localSheetId="15">'[8]OFPC Source'!$U$47</definedName>
    <definedName name="Solar_HLH" localSheetId="11">'[8]OFPC Source'!$U$47</definedName>
    <definedName name="Solar_HLH">'[7]OFPC Source'!$U$48</definedName>
    <definedName name="Solar_LLH" localSheetId="6">'[8]OFPC Source'!$V$47</definedName>
    <definedName name="Solar_LLH" localSheetId="23">'[8]OFPC Source'!$V$47</definedName>
    <definedName name="Solar_LLH" localSheetId="24">'[8]OFPC Source'!$V$47</definedName>
    <definedName name="Solar_LLH" localSheetId="7">'[8]OFPC Source'!$V$47</definedName>
    <definedName name="Solar_LLH" localSheetId="8">'[8]OFPC Source'!$V$47</definedName>
    <definedName name="Solar_LLH" localSheetId="19">'[8]OFPC Source'!$V$47</definedName>
    <definedName name="Solar_LLH" localSheetId="20">'[8]OFPC Source'!$V$47</definedName>
    <definedName name="Solar_LLH" localSheetId="21">'[8]OFPC Source'!$V$47</definedName>
    <definedName name="Solar_LLH" localSheetId="22">'[8]OFPC Source'!$V$47</definedName>
    <definedName name="Solar_LLH" localSheetId="12">'[8]OFPC Source'!$V$47</definedName>
    <definedName name="Solar_LLH" localSheetId="4">'[8]OFPC Source'!$V$47</definedName>
    <definedName name="Solar_LLH" localSheetId="16">'[8]OFPC Source'!$V$47</definedName>
    <definedName name="Solar_LLH" localSheetId="18">'[8]OFPC Source'!$V$47</definedName>
    <definedName name="Solar_LLH" localSheetId="17">'[8]OFPC Source'!$V$47</definedName>
    <definedName name="Solar_LLH" localSheetId="5">'[8]OFPC Source'!$V$47</definedName>
    <definedName name="Solar_LLH" localSheetId="9">'[8]OFPC Source'!$V$47</definedName>
    <definedName name="Solar_LLH" localSheetId="10">'[8]OFPC Source'!$V$47</definedName>
    <definedName name="Solar_LLH" localSheetId="13">'[8]OFPC Source'!$V$47</definedName>
    <definedName name="Solar_LLH" localSheetId="14">'[8]OFPC Source'!$V$47</definedName>
    <definedName name="Solar_LLH" localSheetId="15">'[8]OFPC Source'!$V$47</definedName>
    <definedName name="Solar_LLH" localSheetId="11">'[8]OFPC Source'!$V$47</definedName>
    <definedName name="Solar_LLH">'[7]OFPC Source'!$V$48</definedName>
    <definedName name="Solar_Tracking_integr_cost">'[10]Table 10'!$B$45</definedName>
    <definedName name="Study_Cap_Adj" localSheetId="1">'[2]Table 1'!$I$8</definedName>
    <definedName name="Study_Cap_Adj" localSheetId="4">'Table 1'!$I$8</definedName>
    <definedName name="Study_Cap_Adj">'Table 1'!$I$8</definedName>
    <definedName name="Study_CF">'Table 5'!$M$7</definedName>
    <definedName name="Study_MW">'Table 5'!$M$6</definedName>
    <definedName name="Study_Name" localSheetId="6">[5]ImportData!$D$7</definedName>
    <definedName name="Study_Name" localSheetId="23">[5]ImportData!$D$7</definedName>
    <definedName name="Study_Name" localSheetId="24">[5]ImportData!$D$7</definedName>
    <definedName name="Study_Name" localSheetId="7">[5]ImportData!$D$7</definedName>
    <definedName name="Study_Name" localSheetId="8">[5]ImportData!$D$7</definedName>
    <definedName name="Study_Name" localSheetId="19">[5]ImportData!$D$7</definedName>
    <definedName name="Study_Name" localSheetId="20">[5]ImportData!$D$7</definedName>
    <definedName name="Study_Name" localSheetId="21">[5]ImportData!$D$7</definedName>
    <definedName name="Study_Name" localSheetId="22">[5]ImportData!$D$7</definedName>
    <definedName name="Study_Name" localSheetId="12">[5]ImportData!$D$7</definedName>
    <definedName name="Study_Name" localSheetId="4">[5]ImportData!$D$7</definedName>
    <definedName name="Study_Name" localSheetId="16">[5]ImportData!$D$7</definedName>
    <definedName name="Study_Name" localSheetId="18">[5]ImportData!$D$7</definedName>
    <definedName name="Study_Name" localSheetId="17">[5]ImportData!$D$7</definedName>
    <definedName name="Study_Name" localSheetId="5">[5]ImportData!$D$7</definedName>
    <definedName name="Study_Name" localSheetId="9">[5]ImportData!$D$7</definedName>
    <definedName name="Study_Name" localSheetId="10">[5]ImportData!$D$7</definedName>
    <definedName name="Study_Name" localSheetId="13">[5]ImportData!$D$7</definedName>
    <definedName name="Study_Name" localSheetId="14">[5]ImportData!$D$7</definedName>
    <definedName name="Study_Name" localSheetId="15">[5]ImportData!$D$7</definedName>
    <definedName name="Study_Name" localSheetId="11">[5]ImportData!$D$7</definedName>
    <definedName name="ValuationDate" localSheetId="1">#REF!</definedName>
    <definedName name="ValuationDate">#REF!</definedName>
    <definedName name="Wind_Capacity_Contr">'[7]Exhibit 2- Std Wind QF '!$E$57</definedName>
    <definedName name="Wind_Integration_Charge">'[7]Exhibit 2- Std Wind QF '!$E$45</definedName>
  </definedNames>
  <calcPr calcId="152511"/>
</workbook>
</file>

<file path=xl/calcChain.xml><?xml version="1.0" encoding="utf-8"?>
<calcChain xmlns="http://schemas.openxmlformats.org/spreadsheetml/2006/main">
  <c r="B38" i="25" l="1"/>
  <c r="B22" i="66" l="1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A10" i="31" l="1"/>
  <c r="R6" i="31" l="1"/>
  <c r="H12" i="52" l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H23" i="52" s="1"/>
  <c r="H24" i="52" s="1"/>
  <c r="H25" i="52" s="1"/>
  <c r="H26" i="52" s="1"/>
  <c r="H27" i="52" s="1"/>
  <c r="H28" i="52" s="1"/>
  <c r="H29" i="52" s="1"/>
  <c r="H30" i="52" s="1"/>
  <c r="H31" i="52" s="1"/>
  <c r="H32" i="52" s="1"/>
  <c r="H33" i="52" s="1"/>
  <c r="H34" i="52" s="1"/>
  <c r="H35" i="52" s="1"/>
  <c r="H36" i="52" s="1"/>
  <c r="H12" i="61"/>
  <c r="H13" i="61" s="1"/>
  <c r="H14" i="61" s="1"/>
  <c r="H15" i="61" s="1"/>
  <c r="H16" i="61" s="1"/>
  <c r="H17" i="61" s="1"/>
  <c r="H18" i="61" s="1"/>
  <c r="H19" i="61" s="1"/>
  <c r="H20" i="61" s="1"/>
  <c r="H21" i="61" s="1"/>
  <c r="H22" i="61" s="1"/>
  <c r="H23" i="61" s="1"/>
  <c r="H24" i="61" s="1"/>
  <c r="H25" i="61" s="1"/>
  <c r="H26" i="61" s="1"/>
  <c r="H27" i="61" s="1"/>
  <c r="H28" i="61" s="1"/>
  <c r="H29" i="61" s="1"/>
  <c r="H30" i="61" s="1"/>
  <c r="H31" i="61" s="1"/>
  <c r="H32" i="61" s="1"/>
  <c r="H33" i="61" s="1"/>
  <c r="H34" i="61" s="1"/>
  <c r="H35" i="61" s="1"/>
  <c r="H36" i="61" s="1"/>
  <c r="H12" i="64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H30" i="64" s="1"/>
  <c r="H31" i="64" s="1"/>
  <c r="H32" i="64" s="1"/>
  <c r="H33" i="64" s="1"/>
  <c r="H34" i="64" s="1"/>
  <c r="H35" i="64" s="1"/>
  <c r="H36" i="64" s="1"/>
  <c r="H12" i="53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28" i="53" s="1"/>
  <c r="H29" i="53" s="1"/>
  <c r="H30" i="53" s="1"/>
  <c r="H31" i="53" s="1"/>
  <c r="H32" i="53" s="1"/>
  <c r="H33" i="53" s="1"/>
  <c r="H34" i="53" s="1"/>
  <c r="H35" i="53" s="1"/>
  <c r="H36" i="53" s="1"/>
  <c r="H12" i="57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12" i="58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H25" i="58" s="1"/>
  <c r="H26" i="58" s="1"/>
  <c r="H27" i="58" s="1"/>
  <c r="H28" i="58" s="1"/>
  <c r="H29" i="58" s="1"/>
  <c r="H30" i="58" s="1"/>
  <c r="H31" i="58" s="1"/>
  <c r="H32" i="58" s="1"/>
  <c r="H33" i="58" s="1"/>
  <c r="H34" i="58" s="1"/>
  <c r="H35" i="58" s="1"/>
  <c r="H36" i="58" s="1"/>
  <c r="H12" i="55"/>
  <c r="H13" i="55" s="1"/>
  <c r="H14" i="55" s="1"/>
  <c r="H15" i="55" s="1"/>
  <c r="H16" i="55" s="1"/>
  <c r="H17" i="55" s="1"/>
  <c r="H18" i="55" s="1"/>
  <c r="H19" i="55" s="1"/>
  <c r="H20" i="55" s="1"/>
  <c r="H21" i="55" s="1"/>
  <c r="H22" i="55" s="1"/>
  <c r="H23" i="55" s="1"/>
  <c r="H24" i="55" s="1"/>
  <c r="H25" i="55" s="1"/>
  <c r="H26" i="55" s="1"/>
  <c r="H27" i="55" s="1"/>
  <c r="H28" i="55" s="1"/>
  <c r="H29" i="55" s="1"/>
  <c r="H30" i="55" s="1"/>
  <c r="H31" i="55" s="1"/>
  <c r="H32" i="55" s="1"/>
  <c r="H33" i="55" s="1"/>
  <c r="H34" i="55" s="1"/>
  <c r="H35" i="55" s="1"/>
  <c r="H36" i="55" s="1"/>
  <c r="H12" i="4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12" i="62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12" i="60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H34" i="60" s="1"/>
  <c r="H35" i="60" s="1"/>
  <c r="H36" i="60" s="1"/>
  <c r="H12" i="56"/>
  <c r="H13" i="56" s="1"/>
  <c r="H14" i="56" s="1"/>
  <c r="H15" i="56" s="1"/>
  <c r="H16" i="56" s="1"/>
  <c r="H17" i="56" s="1"/>
  <c r="H18" i="56" s="1"/>
  <c r="H19" i="56" s="1"/>
  <c r="H20" i="56" s="1"/>
  <c r="H21" i="56" s="1"/>
  <c r="H22" i="56" s="1"/>
  <c r="H23" i="56" s="1"/>
  <c r="H24" i="56" s="1"/>
  <c r="H25" i="56" s="1"/>
  <c r="H26" i="56" s="1"/>
  <c r="H27" i="56" s="1"/>
  <c r="H28" i="56" s="1"/>
  <c r="H29" i="56" s="1"/>
  <c r="H30" i="56" s="1"/>
  <c r="H31" i="56" s="1"/>
  <c r="H32" i="56" s="1"/>
  <c r="H33" i="56" s="1"/>
  <c r="H34" i="56" s="1"/>
  <c r="H35" i="56" s="1"/>
  <c r="H36" i="56" s="1"/>
  <c r="H12" i="44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H12" i="54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H31" i="54" s="1"/>
  <c r="H32" i="54" s="1"/>
  <c r="H33" i="54" s="1"/>
  <c r="H34" i="54" s="1"/>
  <c r="H35" i="54" s="1"/>
  <c r="H36" i="54" s="1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12" i="59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H35" i="59" s="1"/>
  <c r="H36" i="59" s="1"/>
  <c r="L13" i="31" l="1"/>
  <c r="B13" i="31"/>
  <c r="BN9" i="25" l="1"/>
  <c r="BO9" i="25"/>
  <c r="CJ9" i="25" s="1"/>
  <c r="BJ9" i="25"/>
  <c r="CE9" i="25" s="1"/>
  <c r="BI9" i="25"/>
  <c r="AT9" i="25"/>
  <c r="AO9" i="25"/>
  <c r="C24" i="64"/>
  <c r="C68" i="64"/>
  <c r="C67" i="64"/>
  <c r="P11" i="64"/>
  <c r="D47" i="64"/>
  <c r="D46" i="64"/>
  <c r="G11" i="64"/>
  <c r="G12" i="64" s="1"/>
  <c r="G13" i="64" s="1"/>
  <c r="G14" i="64" s="1"/>
  <c r="G15" i="64" s="1"/>
  <c r="G16" i="64" s="1"/>
  <c r="G17" i="64" s="1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K11" i="64"/>
  <c r="K12" i="64" s="1"/>
  <c r="K13" i="64" s="1"/>
  <c r="K14" i="64" s="1"/>
  <c r="K15" i="64" s="1"/>
  <c r="K16" i="64" s="1"/>
  <c r="K17" i="64" s="1"/>
  <c r="K18" i="64" s="1"/>
  <c r="K19" i="64" s="1"/>
  <c r="K20" i="64" s="1"/>
  <c r="K21" i="64" s="1"/>
  <c r="K22" i="64" s="1"/>
  <c r="K23" i="64" s="1"/>
  <c r="K24" i="64" s="1"/>
  <c r="K25" i="64" s="1"/>
  <c r="K26" i="64" s="1"/>
  <c r="K27" i="64" s="1"/>
  <c r="K28" i="64" s="1"/>
  <c r="K29" i="64" s="1"/>
  <c r="K30" i="64" s="1"/>
  <c r="K31" i="64" s="1"/>
  <c r="K32" i="64" s="1"/>
  <c r="K33" i="64" s="1"/>
  <c r="K34" i="64" s="1"/>
  <c r="K35" i="64" s="1"/>
  <c r="K36" i="64" s="1"/>
  <c r="E11" i="64"/>
  <c r="E12" i="64" s="1"/>
  <c r="E13" i="64" s="1"/>
  <c r="E14" i="64" s="1"/>
  <c r="E15" i="64" s="1"/>
  <c r="E16" i="64" s="1"/>
  <c r="E17" i="64" s="1"/>
  <c r="E18" i="64" s="1"/>
  <c r="E19" i="64" s="1"/>
  <c r="E20" i="64" s="1"/>
  <c r="E21" i="64" s="1"/>
  <c r="E22" i="64" s="1"/>
  <c r="E23" i="64" s="1"/>
  <c r="E24" i="64" s="1"/>
  <c r="E25" i="64" s="1"/>
  <c r="E26" i="64" s="1"/>
  <c r="E27" i="64" s="1"/>
  <c r="E28" i="64" s="1"/>
  <c r="E29" i="64" s="1"/>
  <c r="E30" i="64" s="1"/>
  <c r="E31" i="64" s="1"/>
  <c r="E32" i="64" s="1"/>
  <c r="E33" i="64" s="1"/>
  <c r="E34" i="64" s="1"/>
  <c r="E35" i="64" s="1"/>
  <c r="E36" i="64" s="1"/>
  <c r="D49" i="64"/>
  <c r="C49" i="64"/>
  <c r="D48" i="64"/>
  <c r="C48" i="64"/>
  <c r="C47" i="64"/>
  <c r="C46" i="64"/>
  <c r="C45" i="64"/>
  <c r="H11" i="64"/>
  <c r="B11" i="64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P10" i="64"/>
  <c r="C24" i="63"/>
  <c r="D24" i="64" l="1"/>
  <c r="D25" i="64" s="1"/>
  <c r="D26" i="64" s="1"/>
  <c r="D27" i="64" s="1"/>
  <c r="D28" i="64" s="1"/>
  <c r="D29" i="64" s="1"/>
  <c r="D30" i="64" s="1"/>
  <c r="D31" i="64" s="1"/>
  <c r="D32" i="64" s="1"/>
  <c r="D33" i="64" s="1"/>
  <c r="D34" i="64" s="1"/>
  <c r="D35" i="64" s="1"/>
  <c r="D36" i="64" s="1"/>
  <c r="P12" i="64"/>
  <c r="P13" i="64" s="1"/>
  <c r="F11" i="64"/>
  <c r="I11" i="64" s="1"/>
  <c r="J11" i="64" s="1"/>
  <c r="B3" i="64"/>
  <c r="C52" i="64" s="1"/>
  <c r="B9" i="64" s="1"/>
  <c r="C69" i="64"/>
  <c r="C70" i="64" l="1"/>
  <c r="F12" i="64"/>
  <c r="I12" i="64" s="1"/>
  <c r="J12" i="64" s="1"/>
  <c r="F13" i="64" l="1"/>
  <c r="I13" i="64" s="1"/>
  <c r="J13" i="64" s="1"/>
  <c r="P14" i="64"/>
  <c r="C71" i="64"/>
  <c r="C72" i="64" l="1"/>
  <c r="P15" i="64"/>
  <c r="F14" i="64"/>
  <c r="I14" i="64" s="1"/>
  <c r="J14" i="64" s="1"/>
  <c r="P16" i="64" l="1"/>
  <c r="F15" i="64"/>
  <c r="I15" i="64" s="1"/>
  <c r="J15" i="64" s="1"/>
  <c r="C73" i="64"/>
  <c r="C74" i="64" l="1"/>
  <c r="F16" i="64"/>
  <c r="I16" i="64" s="1"/>
  <c r="J16" i="64" s="1"/>
  <c r="P17" i="64"/>
  <c r="C67" i="63"/>
  <c r="C68" i="63" s="1"/>
  <c r="H11" i="63"/>
  <c r="H12" i="63" s="1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32" i="63" s="1"/>
  <c r="H33" i="63" s="1"/>
  <c r="H34" i="63" s="1"/>
  <c r="H35" i="63" s="1"/>
  <c r="H36" i="63" s="1"/>
  <c r="B3" i="63"/>
  <c r="C52" i="63" s="1"/>
  <c r="B9" i="63" s="1"/>
  <c r="G11" i="63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32" i="63" s="1"/>
  <c r="G33" i="63" s="1"/>
  <c r="G34" i="63" s="1"/>
  <c r="G35" i="63" s="1"/>
  <c r="G36" i="63" s="1"/>
  <c r="K11" i="63"/>
  <c r="K12" i="63" s="1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K32" i="63" s="1"/>
  <c r="K33" i="63" s="1"/>
  <c r="K34" i="63" s="1"/>
  <c r="K35" i="63" s="1"/>
  <c r="K36" i="63" s="1"/>
  <c r="E11" i="63"/>
  <c r="C49" i="63"/>
  <c r="D48" i="63"/>
  <c r="C48" i="63"/>
  <c r="C47" i="63"/>
  <c r="C46" i="63"/>
  <c r="C45" i="63"/>
  <c r="D44" i="63"/>
  <c r="D49" i="63" s="1"/>
  <c r="B12" i="63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11" i="63"/>
  <c r="P10" i="63"/>
  <c r="F11" i="63" l="1"/>
  <c r="I11" i="63" s="1"/>
  <c r="J11" i="63" s="1"/>
  <c r="E12" i="63"/>
  <c r="E13" i="63" s="1"/>
  <c r="E14" i="63" s="1"/>
  <c r="E15" i="63" s="1"/>
  <c r="E16" i="63" s="1"/>
  <c r="E17" i="63" s="1"/>
  <c r="E18" i="63" s="1"/>
  <c r="E19" i="63" s="1"/>
  <c r="E20" i="63" s="1"/>
  <c r="E21" i="63" s="1"/>
  <c r="E22" i="63" s="1"/>
  <c r="E23" i="63" s="1"/>
  <c r="E24" i="63" s="1"/>
  <c r="E25" i="63" s="1"/>
  <c r="E26" i="63" s="1"/>
  <c r="E27" i="63" s="1"/>
  <c r="E28" i="63" s="1"/>
  <c r="E29" i="63" s="1"/>
  <c r="E30" i="63" s="1"/>
  <c r="E31" i="63" s="1"/>
  <c r="E32" i="63" s="1"/>
  <c r="E33" i="63" s="1"/>
  <c r="E34" i="63" s="1"/>
  <c r="E35" i="63" s="1"/>
  <c r="E36" i="63" s="1"/>
  <c r="D47" i="63"/>
  <c r="P11" i="63"/>
  <c r="D46" i="63"/>
  <c r="D24" i="63"/>
  <c r="D25" i="63" s="1"/>
  <c r="D26" i="63" s="1"/>
  <c r="D27" i="63" s="1"/>
  <c r="D28" i="63" s="1"/>
  <c r="D29" i="63" s="1"/>
  <c r="D30" i="63" s="1"/>
  <c r="D31" i="63" s="1"/>
  <c r="D32" i="63" s="1"/>
  <c r="D33" i="63" s="1"/>
  <c r="D34" i="63" s="1"/>
  <c r="D35" i="63" s="1"/>
  <c r="D36" i="63" s="1"/>
  <c r="F17" i="64"/>
  <c r="I17" i="64" s="1"/>
  <c r="J17" i="64" s="1"/>
  <c r="P18" i="64"/>
  <c r="F66" i="64"/>
  <c r="C69" i="63"/>
  <c r="F18" i="64" l="1"/>
  <c r="I18" i="64" s="1"/>
  <c r="J18" i="64" s="1"/>
  <c r="P19" i="64"/>
  <c r="F67" i="64"/>
  <c r="P12" i="63"/>
  <c r="P13" i="63" s="1"/>
  <c r="C70" i="63"/>
  <c r="F68" i="64" l="1"/>
  <c r="F19" i="64"/>
  <c r="I19" i="64" s="1"/>
  <c r="J19" i="64" s="1"/>
  <c r="P20" i="64"/>
  <c r="F12" i="63"/>
  <c r="I12" i="63" s="1"/>
  <c r="J12" i="63" s="1"/>
  <c r="C71" i="63"/>
  <c r="P14" i="63"/>
  <c r="F20" i="64" l="1"/>
  <c r="I20" i="64" s="1"/>
  <c r="J20" i="64" s="1"/>
  <c r="P21" i="64"/>
  <c r="F69" i="64"/>
  <c r="P15" i="63"/>
  <c r="F13" i="63"/>
  <c r="I13" i="63" s="1"/>
  <c r="J13" i="63" s="1"/>
  <c r="C72" i="63"/>
  <c r="P22" i="64" l="1"/>
  <c r="F70" i="64"/>
  <c r="F21" i="64"/>
  <c r="I21" i="64" s="1"/>
  <c r="J21" i="64" s="1"/>
  <c r="P16" i="63"/>
  <c r="C73" i="63"/>
  <c r="F14" i="63"/>
  <c r="I14" i="63" s="1"/>
  <c r="J14" i="63" s="1"/>
  <c r="F22" i="64" l="1"/>
  <c r="I22" i="64" s="1"/>
  <c r="J22" i="64" s="1"/>
  <c r="P23" i="64"/>
  <c r="F71" i="64"/>
  <c r="F15" i="63"/>
  <c r="I15" i="63" s="1"/>
  <c r="J15" i="63" s="1"/>
  <c r="C74" i="63"/>
  <c r="P17" i="63"/>
  <c r="P24" i="64" l="1"/>
  <c r="P18" i="63"/>
  <c r="F72" i="64"/>
  <c r="F23" i="64"/>
  <c r="I23" i="64" s="1"/>
  <c r="J23" i="64" s="1"/>
  <c r="F66" i="63"/>
  <c r="F16" i="63"/>
  <c r="I16" i="63" s="1"/>
  <c r="J16" i="63" s="1"/>
  <c r="P25" i="64" l="1"/>
  <c r="F73" i="64"/>
  <c r="F24" i="64"/>
  <c r="I24" i="64" s="1"/>
  <c r="J24" i="64" s="1"/>
  <c r="F67" i="63"/>
  <c r="F17" i="63"/>
  <c r="I17" i="63" s="1"/>
  <c r="J17" i="63" s="1"/>
  <c r="P19" i="63"/>
  <c r="P20" i="63" l="1"/>
  <c r="F74" i="64"/>
  <c r="P26" i="64"/>
  <c r="F25" i="64"/>
  <c r="I25" i="64" s="1"/>
  <c r="J25" i="64" s="1"/>
  <c r="F68" i="63"/>
  <c r="F18" i="63"/>
  <c r="I18" i="63" s="1"/>
  <c r="J18" i="63" s="1"/>
  <c r="I66" i="64" l="1"/>
  <c r="P27" i="64"/>
  <c r="F26" i="64"/>
  <c r="I26" i="64" s="1"/>
  <c r="J26" i="64" s="1"/>
  <c r="F19" i="63"/>
  <c r="I19" i="63" s="1"/>
  <c r="J19" i="63" s="1"/>
  <c r="P21" i="63"/>
  <c r="F69" i="63"/>
  <c r="F27" i="64" l="1"/>
  <c r="I27" i="64" s="1"/>
  <c r="J27" i="64" s="1"/>
  <c r="P28" i="64"/>
  <c r="I67" i="64"/>
  <c r="F70" i="63"/>
  <c r="P22" i="63"/>
  <c r="F20" i="63"/>
  <c r="I20" i="63" s="1"/>
  <c r="J20" i="63" s="1"/>
  <c r="F28" i="64" l="1"/>
  <c r="I28" i="64" s="1"/>
  <c r="J28" i="64" s="1"/>
  <c r="I68" i="64"/>
  <c r="P29" i="64"/>
  <c r="F71" i="63"/>
  <c r="F21" i="63"/>
  <c r="I21" i="63" s="1"/>
  <c r="J21" i="63" s="1"/>
  <c r="P23" i="63"/>
  <c r="P24" i="63" l="1"/>
  <c r="F29" i="64"/>
  <c r="I29" i="64" s="1"/>
  <c r="J29" i="64" s="1"/>
  <c r="P30" i="64"/>
  <c r="I69" i="64"/>
  <c r="F72" i="63"/>
  <c r="F22" i="63"/>
  <c r="I22" i="63" s="1"/>
  <c r="J22" i="63" s="1"/>
  <c r="F24" i="63" l="1"/>
  <c r="I24" i="63" s="1"/>
  <c r="J24" i="63" s="1"/>
  <c r="F30" i="64"/>
  <c r="I30" i="64" s="1"/>
  <c r="J30" i="64" s="1"/>
  <c r="I70" i="64"/>
  <c r="P31" i="64"/>
  <c r="F23" i="63"/>
  <c r="I23" i="63" s="1"/>
  <c r="J23" i="63" s="1"/>
  <c r="P25" i="63"/>
  <c r="F73" i="63"/>
  <c r="F32" i="64" l="1"/>
  <c r="P32" i="64"/>
  <c r="F25" i="63"/>
  <c r="I25" i="63" s="1"/>
  <c r="J25" i="63" s="1"/>
  <c r="F31" i="64"/>
  <c r="I31" i="64" s="1"/>
  <c r="J31" i="64" s="1"/>
  <c r="I71" i="64"/>
  <c r="F74" i="63"/>
  <c r="P26" i="63"/>
  <c r="F26" i="63" l="1"/>
  <c r="I26" i="63" s="1"/>
  <c r="J26" i="63" s="1"/>
  <c r="P33" i="64"/>
  <c r="I72" i="64"/>
  <c r="I32" i="64"/>
  <c r="J32" i="64" s="1"/>
  <c r="I66" i="63"/>
  <c r="P27" i="63"/>
  <c r="F34" i="64" l="1"/>
  <c r="P34" i="64"/>
  <c r="P28" i="63"/>
  <c r="F27" i="63"/>
  <c r="I27" i="63" s="1"/>
  <c r="J27" i="63" s="1"/>
  <c r="F33" i="64"/>
  <c r="I33" i="64" s="1"/>
  <c r="J33" i="64" s="1"/>
  <c r="I73" i="64"/>
  <c r="I67" i="63"/>
  <c r="P35" i="64" l="1"/>
  <c r="I34" i="64"/>
  <c r="J34" i="64" s="1"/>
  <c r="F28" i="63"/>
  <c r="I28" i="63" s="1"/>
  <c r="J28" i="63" s="1"/>
  <c r="F35" i="64"/>
  <c r="I74" i="64"/>
  <c r="I68" i="63"/>
  <c r="P29" i="63"/>
  <c r="P36" i="64" l="1"/>
  <c r="P30" i="63"/>
  <c r="F36" i="64"/>
  <c r="F29" i="63"/>
  <c r="I29" i="63" s="1"/>
  <c r="J29" i="63" s="1"/>
  <c r="I35" i="64"/>
  <c r="J35" i="64" s="1"/>
  <c r="I69" i="63"/>
  <c r="P31" i="63" l="1"/>
  <c r="I36" i="64"/>
  <c r="J36" i="64" s="1"/>
  <c r="I70" i="63"/>
  <c r="P32" i="63" l="1"/>
  <c r="F30" i="63"/>
  <c r="I30" i="63" s="1"/>
  <c r="J30" i="63" s="1"/>
  <c r="I71" i="63"/>
  <c r="P33" i="63" l="1"/>
  <c r="F31" i="63"/>
  <c r="I31" i="63" s="1"/>
  <c r="J31" i="63" s="1"/>
  <c r="I72" i="63"/>
  <c r="F32" i="63" l="1"/>
  <c r="I32" i="63" s="1"/>
  <c r="J32" i="63" s="1"/>
  <c r="I73" i="63"/>
  <c r="P34" i="63"/>
  <c r="P35" i="63" l="1"/>
  <c r="F33" i="63"/>
  <c r="I33" i="63" s="1"/>
  <c r="J33" i="63" s="1"/>
  <c r="I74" i="63"/>
  <c r="F34" i="63" l="1"/>
  <c r="I34" i="63" s="1"/>
  <c r="J34" i="63" s="1"/>
  <c r="F35" i="63"/>
  <c r="I35" i="63" s="1"/>
  <c r="J35" i="63" s="1"/>
  <c r="P36" i="63"/>
  <c r="F36" i="63" l="1"/>
  <c r="I36" i="63" s="1"/>
  <c r="J36" i="63" s="1"/>
  <c r="C65" i="64" l="1"/>
  <c r="C65" i="63"/>
  <c r="CT9" i="25" l="1"/>
  <c r="CS9" i="25"/>
  <c r="CR9" i="25"/>
  <c r="CQ9" i="25"/>
  <c r="CP9" i="25"/>
  <c r="CO9" i="25"/>
  <c r="CN9" i="25"/>
  <c r="CM9" i="25"/>
  <c r="CL9" i="25"/>
  <c r="CK9" i="25"/>
  <c r="BD9" i="25"/>
  <c r="BD8" i="25"/>
  <c r="BC9" i="25"/>
  <c r="BB9" i="25"/>
  <c r="BA9" i="25"/>
  <c r="AZ9" i="25"/>
  <c r="AY9" i="25"/>
  <c r="AX9" i="25"/>
  <c r="AW9" i="25"/>
  <c r="AV9" i="25"/>
  <c r="BC8" i="25"/>
  <c r="BB8" i="25"/>
  <c r="BA8" i="25"/>
  <c r="AZ8" i="25"/>
  <c r="AY8" i="25"/>
  <c r="AX8" i="25"/>
  <c r="AW8" i="25"/>
  <c r="AV8" i="25"/>
  <c r="AU8" i="25"/>
  <c r="C29" i="62" l="1"/>
  <c r="D44" i="41"/>
  <c r="D44" i="56" s="1"/>
  <c r="D44" i="57" s="1"/>
  <c r="D44" i="58" s="1"/>
  <c r="D44" i="59" s="1"/>
  <c r="D44" i="60" s="1"/>
  <c r="D44" i="61" s="1"/>
  <c r="D44" i="40" s="1"/>
  <c r="D44" i="62" s="1"/>
  <c r="D44" i="55" s="1"/>
  <c r="J264" i="31" l="1"/>
  <c r="D44" i="49"/>
  <c r="C67" i="62" l="1"/>
  <c r="C68" i="62" s="1"/>
  <c r="D11" i="62"/>
  <c r="D29" i="62"/>
  <c r="D30" i="62" s="1"/>
  <c r="D31" i="62" s="1"/>
  <c r="D32" i="62" s="1"/>
  <c r="D33" i="62" s="1"/>
  <c r="D34" i="62" s="1"/>
  <c r="D35" i="62" s="1"/>
  <c r="D36" i="62" s="1"/>
  <c r="K11" i="62"/>
  <c r="K12" i="62" s="1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E11" i="62"/>
  <c r="E12" i="62" s="1"/>
  <c r="E13" i="62" s="1"/>
  <c r="E14" i="62" s="1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E31" i="62" s="1"/>
  <c r="E32" i="62" s="1"/>
  <c r="E33" i="62" s="1"/>
  <c r="E34" i="62" s="1"/>
  <c r="E35" i="62" s="1"/>
  <c r="E36" i="62" s="1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H11" i="62"/>
  <c r="G11" i="62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B11" i="62"/>
  <c r="B12" i="62" s="1"/>
  <c r="B3" i="62"/>
  <c r="C52" i="62" s="1"/>
  <c r="B9" i="62" s="1"/>
  <c r="D46" i="62" l="1"/>
  <c r="F11" i="62"/>
  <c r="I11" i="62" s="1"/>
  <c r="J11" i="62" s="1"/>
  <c r="C69" i="62"/>
  <c r="C70" i="62" l="1"/>
  <c r="D12" i="62"/>
  <c r="C71" i="62" l="1"/>
  <c r="D13" i="62"/>
  <c r="F12" i="62"/>
  <c r="I12" i="62" s="1"/>
  <c r="J12" i="62" s="1"/>
  <c r="F13" i="62" l="1"/>
  <c r="I13" i="62" s="1"/>
  <c r="J13" i="62" s="1"/>
  <c r="D14" i="62"/>
  <c r="C72" i="62"/>
  <c r="D15" i="62" l="1"/>
  <c r="F14" i="62"/>
  <c r="I14" i="62" s="1"/>
  <c r="J14" i="62" s="1"/>
  <c r="C73" i="62"/>
  <c r="D16" i="62" l="1"/>
  <c r="F15" i="62"/>
  <c r="I15" i="62" s="1"/>
  <c r="J15" i="62" s="1"/>
  <c r="C74" i="62"/>
  <c r="D17" i="62" l="1"/>
  <c r="F16" i="62"/>
  <c r="I16" i="62" s="1"/>
  <c r="J16" i="62" s="1"/>
  <c r="F66" i="62"/>
  <c r="CI9" i="25"/>
  <c r="BM9" i="25"/>
  <c r="CH9" i="25" s="1"/>
  <c r="BL9" i="25"/>
  <c r="CG9" i="25" s="1"/>
  <c r="BK9" i="25"/>
  <c r="CF9" i="25" s="1"/>
  <c r="CD9" i="25"/>
  <c r="BH9" i="25"/>
  <c r="CC9" i="25" s="1"/>
  <c r="BG9" i="25"/>
  <c r="CB9" i="25" s="1"/>
  <c r="BF9" i="25"/>
  <c r="CA9" i="25" s="1"/>
  <c r="AU9" i="25"/>
  <c r="AS9" i="25"/>
  <c r="AR9" i="25"/>
  <c r="AQ9" i="25"/>
  <c r="AP9" i="25"/>
  <c r="AN9" i="25"/>
  <c r="AM9" i="25"/>
  <c r="AL9" i="25"/>
  <c r="AK9" i="25"/>
  <c r="F67" i="62" l="1"/>
  <c r="F17" i="62"/>
  <c r="I17" i="62" s="1"/>
  <c r="J17" i="62" s="1"/>
  <c r="D18" i="62"/>
  <c r="F68" i="62" l="1"/>
  <c r="D19" i="62"/>
  <c r="F18" i="62"/>
  <c r="I18" i="62" s="1"/>
  <c r="J18" i="62" s="1"/>
  <c r="C27" i="61"/>
  <c r="C67" i="61"/>
  <c r="B3" i="61"/>
  <c r="C52" i="61" s="1"/>
  <c r="B9" i="61" s="1"/>
  <c r="K11" i="61"/>
  <c r="K12" i="61" s="1"/>
  <c r="K13" i="61" s="1"/>
  <c r="K14" i="61" s="1"/>
  <c r="K15" i="61" s="1"/>
  <c r="K16" i="61" s="1"/>
  <c r="K17" i="61" s="1"/>
  <c r="K18" i="61" s="1"/>
  <c r="K19" i="61" s="1"/>
  <c r="K20" i="61" s="1"/>
  <c r="K21" i="61" s="1"/>
  <c r="K22" i="61" s="1"/>
  <c r="K23" i="61" s="1"/>
  <c r="K24" i="61" s="1"/>
  <c r="K25" i="61" s="1"/>
  <c r="K26" i="61" s="1"/>
  <c r="K27" i="61" s="1"/>
  <c r="K28" i="61" s="1"/>
  <c r="K29" i="61" s="1"/>
  <c r="K30" i="61" s="1"/>
  <c r="K31" i="61" s="1"/>
  <c r="K32" i="61" s="1"/>
  <c r="K33" i="61" s="1"/>
  <c r="K34" i="61" s="1"/>
  <c r="K35" i="61" s="1"/>
  <c r="K36" i="61" s="1"/>
  <c r="E11" i="61"/>
  <c r="E12" i="61" s="1"/>
  <c r="E13" i="61" s="1"/>
  <c r="E14" i="61" s="1"/>
  <c r="E15" i="61" s="1"/>
  <c r="E16" i="61" s="1"/>
  <c r="E17" i="61" s="1"/>
  <c r="E18" i="61" s="1"/>
  <c r="E19" i="61" s="1"/>
  <c r="E20" i="61" s="1"/>
  <c r="E21" i="61" s="1"/>
  <c r="E22" i="61" s="1"/>
  <c r="E23" i="61" s="1"/>
  <c r="E24" i="61" s="1"/>
  <c r="E25" i="61" s="1"/>
  <c r="E26" i="61" s="1"/>
  <c r="E27" i="61" s="1"/>
  <c r="E28" i="61" s="1"/>
  <c r="E29" i="61" s="1"/>
  <c r="E30" i="61" s="1"/>
  <c r="E31" i="61" s="1"/>
  <c r="E32" i="61" s="1"/>
  <c r="E33" i="61" s="1"/>
  <c r="E34" i="61" s="1"/>
  <c r="E35" i="61" s="1"/>
  <c r="E36" i="61" s="1"/>
  <c r="C49" i="61"/>
  <c r="D48" i="61"/>
  <c r="C48" i="61"/>
  <c r="C47" i="61"/>
  <c r="D46" i="61"/>
  <c r="C46" i="61"/>
  <c r="C45" i="61"/>
  <c r="D49" i="61"/>
  <c r="H11" i="61"/>
  <c r="G11" i="61"/>
  <c r="G12" i="61" s="1"/>
  <c r="G13" i="61" s="1"/>
  <c r="G14" i="61" s="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G11" i="60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K11" i="60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E11" i="60"/>
  <c r="C49" i="60"/>
  <c r="D48" i="60"/>
  <c r="C48" i="60"/>
  <c r="C47" i="60"/>
  <c r="C46" i="60"/>
  <c r="C45" i="60"/>
  <c r="D49" i="60"/>
  <c r="H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K12" i="59" s="1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K24" i="59" s="1"/>
  <c r="K25" i="59" s="1"/>
  <c r="K26" i="59" s="1"/>
  <c r="K27" i="59" s="1"/>
  <c r="K28" i="59" s="1"/>
  <c r="K29" i="59" s="1"/>
  <c r="K30" i="59" s="1"/>
  <c r="K31" i="59" s="1"/>
  <c r="K32" i="59" s="1"/>
  <c r="K33" i="59" s="1"/>
  <c r="K34" i="59" s="1"/>
  <c r="K35" i="59" s="1"/>
  <c r="K36" i="59" s="1"/>
  <c r="E11" i="59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E32" i="59" s="1"/>
  <c r="E33" i="59" s="1"/>
  <c r="E34" i="59" s="1"/>
  <c r="E35" i="59" s="1"/>
  <c r="E36" i="59" s="1"/>
  <c r="C49" i="59"/>
  <c r="D48" i="59"/>
  <c r="C48" i="59"/>
  <c r="C47" i="59"/>
  <c r="D46" i="59"/>
  <c r="C46" i="59"/>
  <c r="C45" i="59"/>
  <c r="D49" i="59"/>
  <c r="H11" i="59"/>
  <c r="G11" i="59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E11" i="58"/>
  <c r="C68" i="58"/>
  <c r="C69" i="58" s="1"/>
  <c r="C67" i="58"/>
  <c r="C49" i="58"/>
  <c r="D48" i="58"/>
  <c r="C48" i="58"/>
  <c r="C47" i="58"/>
  <c r="C46" i="58"/>
  <c r="C45" i="58"/>
  <c r="D49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K12" i="58" s="1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K25" i="58" s="1"/>
  <c r="K26" i="58" s="1"/>
  <c r="K27" i="58" s="1"/>
  <c r="K28" i="58" s="1"/>
  <c r="K29" i="58" s="1"/>
  <c r="K30" i="58" s="1"/>
  <c r="K31" i="58" s="1"/>
  <c r="K32" i="58" s="1"/>
  <c r="K33" i="58" s="1"/>
  <c r="K34" i="58" s="1"/>
  <c r="K35" i="58" s="1"/>
  <c r="K36" i="58" s="1"/>
  <c r="H11" i="58"/>
  <c r="B11" i="58"/>
  <c r="C27" i="57"/>
  <c r="C68" i="57"/>
  <c r="C69" i="57" s="1"/>
  <c r="C67" i="57"/>
  <c r="B3" i="57"/>
  <c r="C52" i="57" s="1"/>
  <c r="B9" i="57" s="1"/>
  <c r="D46" i="57"/>
  <c r="G11" i="57"/>
  <c r="G12" i="57" s="1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K11" i="57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E11" i="57"/>
  <c r="C49" i="57"/>
  <c r="D48" i="57"/>
  <c r="C48" i="57"/>
  <c r="D47" i="57"/>
  <c r="C47" i="57"/>
  <c r="C46" i="57"/>
  <c r="C45" i="57"/>
  <c r="D49" i="57"/>
  <c r="H11" i="57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H11" i="56"/>
  <c r="H11" i="41"/>
  <c r="C26" i="56"/>
  <c r="C68" i="56"/>
  <c r="C69" i="56" s="1"/>
  <c r="C67" i="56"/>
  <c r="D47" i="56"/>
  <c r="G11" i="56"/>
  <c r="G12" i="56" s="1"/>
  <c r="G13" i="56" s="1"/>
  <c r="G14" i="56" s="1"/>
  <c r="G15" i="56" s="1"/>
  <c r="G16" i="56" s="1"/>
  <c r="G17" i="56" s="1"/>
  <c r="G18" i="56" s="1"/>
  <c r="G19" i="56" s="1"/>
  <c r="G20" i="56" s="1"/>
  <c r="G21" i="56" s="1"/>
  <c r="G22" i="56" s="1"/>
  <c r="G23" i="56" s="1"/>
  <c r="G24" i="56" s="1"/>
  <c r="G25" i="56" s="1"/>
  <c r="G26" i="56" s="1"/>
  <c r="G27" i="56" s="1"/>
  <c r="G28" i="56" s="1"/>
  <c r="G29" i="56" s="1"/>
  <c r="G30" i="56" s="1"/>
  <c r="G31" i="56" s="1"/>
  <c r="G32" i="56" s="1"/>
  <c r="G33" i="56" s="1"/>
  <c r="G34" i="56" s="1"/>
  <c r="G35" i="56" s="1"/>
  <c r="G36" i="56" s="1"/>
  <c r="K11" i="56"/>
  <c r="K12" i="56" s="1"/>
  <c r="K13" i="56" s="1"/>
  <c r="K14" i="56" s="1"/>
  <c r="K15" i="56" s="1"/>
  <c r="K16" i="56" s="1"/>
  <c r="K17" i="56" s="1"/>
  <c r="K18" i="56" s="1"/>
  <c r="K19" i="56" s="1"/>
  <c r="K20" i="56" s="1"/>
  <c r="K21" i="56" s="1"/>
  <c r="K22" i="56" s="1"/>
  <c r="K23" i="56" s="1"/>
  <c r="K24" i="56" s="1"/>
  <c r="K25" i="56" s="1"/>
  <c r="K26" i="56" s="1"/>
  <c r="K27" i="56" s="1"/>
  <c r="K28" i="56" s="1"/>
  <c r="K29" i="56" s="1"/>
  <c r="K30" i="56" s="1"/>
  <c r="K31" i="56" s="1"/>
  <c r="K32" i="56" s="1"/>
  <c r="K33" i="56" s="1"/>
  <c r="K34" i="56" s="1"/>
  <c r="K35" i="56" s="1"/>
  <c r="K36" i="56" s="1"/>
  <c r="E11" i="56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G11" i="4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G27" i="41" s="1"/>
  <c r="G28" i="41" s="1"/>
  <c r="G29" i="41" s="1"/>
  <c r="G30" i="41" s="1"/>
  <c r="G31" i="41" s="1"/>
  <c r="G32" i="41" s="1"/>
  <c r="G33" i="41" s="1"/>
  <c r="G34" i="41" s="1"/>
  <c r="G35" i="41" s="1"/>
  <c r="G36" i="41" s="1"/>
  <c r="K11" i="4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K27" i="41" s="1"/>
  <c r="K28" i="41" s="1"/>
  <c r="K29" i="41" s="1"/>
  <c r="K30" i="41" s="1"/>
  <c r="K31" i="41" s="1"/>
  <c r="K32" i="41" s="1"/>
  <c r="K33" i="41" s="1"/>
  <c r="K34" i="41" s="1"/>
  <c r="K35" i="41" s="1"/>
  <c r="K36" i="41" s="1"/>
  <c r="E11" i="41"/>
  <c r="E12" i="41" s="1"/>
  <c r="E13" i="41" s="1"/>
  <c r="E14" i="41" s="1"/>
  <c r="E15" i="41" s="1"/>
  <c r="E16" i="41" s="1"/>
  <c r="E17" i="41" s="1"/>
  <c r="E18" i="41" s="1"/>
  <c r="E19" i="41" s="1"/>
  <c r="E20" i="41" s="1"/>
  <c r="E21" i="41" s="1"/>
  <c r="E22" i="41" s="1"/>
  <c r="E23" i="41" s="1"/>
  <c r="E24" i="41" s="1"/>
  <c r="E25" i="41" s="1"/>
  <c r="E26" i="41" s="1"/>
  <c r="E27" i="41" s="1"/>
  <c r="E28" i="41" s="1"/>
  <c r="E29" i="41" s="1"/>
  <c r="E30" i="41" s="1"/>
  <c r="E31" i="41" s="1"/>
  <c r="E32" i="41" s="1"/>
  <c r="E33" i="41" s="1"/>
  <c r="E34" i="41" s="1"/>
  <c r="E35" i="41" s="1"/>
  <c r="E36" i="41" s="1"/>
  <c r="C24" i="4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D34" i="41" s="1"/>
  <c r="D35" i="41" s="1"/>
  <c r="D36" i="41" s="1"/>
  <c r="B3" i="55"/>
  <c r="C52" i="55" s="1"/>
  <c r="B9" i="55" s="1"/>
  <c r="D46" i="55"/>
  <c r="G11" i="55"/>
  <c r="G12" i="55" s="1"/>
  <c r="G13" i="55" s="1"/>
  <c r="G14" i="55" s="1"/>
  <c r="G15" i="55" s="1"/>
  <c r="G16" i="55" s="1"/>
  <c r="G17" i="55" s="1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K11" i="55"/>
  <c r="K12" i="55" s="1"/>
  <c r="K13" i="55" s="1"/>
  <c r="K14" i="55" s="1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E11" i="55"/>
  <c r="E12" i="55" s="1"/>
  <c r="E13" i="55" s="1"/>
  <c r="E14" i="55" s="1"/>
  <c r="E15" i="55" s="1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11" i="40"/>
  <c r="E12" i="40" s="1"/>
  <c r="E13" i="40" s="1"/>
  <c r="E14" i="40" s="1"/>
  <c r="E15" i="40" s="1"/>
  <c r="E16" i="40" s="1"/>
  <c r="E17" i="40" s="1"/>
  <c r="E18" i="40" s="1"/>
  <c r="E19" i="40" s="1"/>
  <c r="E20" i="40" s="1"/>
  <c r="E21" i="40" s="1"/>
  <c r="E22" i="40" s="1"/>
  <c r="E23" i="40" s="1"/>
  <c r="E24" i="40" s="1"/>
  <c r="E25" i="40" s="1"/>
  <c r="E26" i="40" s="1"/>
  <c r="E27" i="40" s="1"/>
  <c r="E28" i="40" s="1"/>
  <c r="E29" i="40" s="1"/>
  <c r="E30" i="40" s="1"/>
  <c r="E31" i="40" s="1"/>
  <c r="E32" i="40" s="1"/>
  <c r="E33" i="40" s="1"/>
  <c r="E34" i="40" s="1"/>
  <c r="E35" i="40" s="1"/>
  <c r="E36" i="40" s="1"/>
  <c r="K11" i="40"/>
  <c r="K12" i="40" s="1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C27" i="40"/>
  <c r="B3" i="54"/>
  <c r="C52" i="54" s="1"/>
  <c r="B9" i="54" s="1"/>
  <c r="D46" i="54"/>
  <c r="G11" i="54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K11" i="54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E11" i="54"/>
  <c r="E12" i="54" s="1"/>
  <c r="E13" i="54" s="1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E31" i="54" s="1"/>
  <c r="E32" i="54" s="1"/>
  <c r="E33" i="54" s="1"/>
  <c r="E34" i="54" s="1"/>
  <c r="E35" i="54" s="1"/>
  <c r="E36" i="54" s="1"/>
  <c r="C29" i="54"/>
  <c r="D29" i="54" s="1"/>
  <c r="D30" i="54" s="1"/>
  <c r="D31" i="54" s="1"/>
  <c r="D32" i="54" s="1"/>
  <c r="D33" i="54" s="1"/>
  <c r="D34" i="54" s="1"/>
  <c r="D35" i="54" s="1"/>
  <c r="D36" i="54" s="1"/>
  <c r="C68" i="54"/>
  <c r="C67" i="54"/>
  <c r="P11" i="54"/>
  <c r="D49" i="54"/>
  <c r="C49" i="54"/>
  <c r="D48" i="54"/>
  <c r="C48" i="54"/>
  <c r="C47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H11" i="54"/>
  <c r="B11" i="54"/>
  <c r="B12" i="54" s="1"/>
  <c r="P10" i="54"/>
  <c r="C29" i="53"/>
  <c r="C68" i="53"/>
  <c r="C67" i="53"/>
  <c r="D47" i="53"/>
  <c r="D46" i="53"/>
  <c r="G11" i="53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K11" i="53"/>
  <c r="K12" i="53" s="1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K28" i="53" s="1"/>
  <c r="K29" i="53" s="1"/>
  <c r="K30" i="53" s="1"/>
  <c r="K31" i="53" s="1"/>
  <c r="K32" i="53" s="1"/>
  <c r="K33" i="53" s="1"/>
  <c r="K34" i="53" s="1"/>
  <c r="K35" i="53" s="1"/>
  <c r="K36" i="53" s="1"/>
  <c r="E11" i="53"/>
  <c r="D49" i="53"/>
  <c r="C49" i="53"/>
  <c r="D48" i="53"/>
  <c r="C48" i="53"/>
  <c r="C47" i="53"/>
  <c r="C46" i="53"/>
  <c r="C45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H11" i="53"/>
  <c r="B11" i="53"/>
  <c r="P10" i="53"/>
  <c r="D47" i="52"/>
  <c r="D46" i="52"/>
  <c r="G11" i="52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K11" i="52"/>
  <c r="K12" i="52" s="1"/>
  <c r="K13" i="52" s="1"/>
  <c r="K14" i="52" s="1"/>
  <c r="K15" i="52" s="1"/>
  <c r="K16" i="52" s="1"/>
  <c r="K17" i="52" s="1"/>
  <c r="K18" i="52" s="1"/>
  <c r="K19" i="52" s="1"/>
  <c r="K20" i="52" s="1"/>
  <c r="K21" i="52" s="1"/>
  <c r="K22" i="52" s="1"/>
  <c r="K23" i="52" s="1"/>
  <c r="K24" i="52" s="1"/>
  <c r="K25" i="52" s="1"/>
  <c r="K26" i="52" s="1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E11" i="52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E22" i="52" s="1"/>
  <c r="E23" i="52" s="1"/>
  <c r="E24" i="52" s="1"/>
  <c r="E25" i="52" s="1"/>
  <c r="E26" i="52" s="1"/>
  <c r="E27" i="52" s="1"/>
  <c r="E28" i="52" s="1"/>
  <c r="E29" i="52" s="1"/>
  <c r="E30" i="52" s="1"/>
  <c r="E31" i="52" s="1"/>
  <c r="E32" i="52" s="1"/>
  <c r="E33" i="52" s="1"/>
  <c r="E34" i="52" s="1"/>
  <c r="E35" i="52" s="1"/>
  <c r="E36" i="52" s="1"/>
  <c r="C29" i="52"/>
  <c r="D29" i="52" s="1"/>
  <c r="D30" i="52" s="1"/>
  <c r="D31" i="52" s="1"/>
  <c r="D32" i="52" s="1"/>
  <c r="D33" i="52" s="1"/>
  <c r="D34" i="52" s="1"/>
  <c r="D35" i="52" s="1"/>
  <c r="D36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H11" i="52"/>
  <c r="B11" i="52"/>
  <c r="B12" i="52" s="1"/>
  <c r="B13" i="52" s="1"/>
  <c r="P10" i="52"/>
  <c r="H11" i="44"/>
  <c r="G11" i="44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K11" i="44"/>
  <c r="K12" i="44" s="1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E11" i="44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C27" i="44"/>
  <c r="C30" i="50"/>
  <c r="D47" i="50"/>
  <c r="D46" i="50"/>
  <c r="G11" i="50"/>
  <c r="G12" i="50" s="1"/>
  <c r="G13" i="50" s="1"/>
  <c r="G14" i="50" s="1"/>
  <c r="G15" i="50" s="1"/>
  <c r="G16" i="50" s="1"/>
  <c r="G17" i="50" s="1"/>
  <c r="G18" i="50" s="1"/>
  <c r="G19" i="50" s="1"/>
  <c r="G20" i="50" s="1"/>
  <c r="G21" i="50" s="1"/>
  <c r="G22" i="50" s="1"/>
  <c r="G23" i="50" s="1"/>
  <c r="G24" i="50" s="1"/>
  <c r="G25" i="50" s="1"/>
  <c r="G26" i="50" s="1"/>
  <c r="G27" i="50" s="1"/>
  <c r="G28" i="50" s="1"/>
  <c r="G29" i="50" s="1"/>
  <c r="G30" i="50" s="1"/>
  <c r="G31" i="50" s="1"/>
  <c r="G32" i="50" s="1"/>
  <c r="G33" i="50" s="1"/>
  <c r="G34" i="50" s="1"/>
  <c r="G35" i="50" s="1"/>
  <c r="G36" i="50" s="1"/>
  <c r="K11" i="50"/>
  <c r="K12" i="50" s="1"/>
  <c r="K13" i="50" s="1"/>
  <c r="K14" i="50" s="1"/>
  <c r="K15" i="50" s="1"/>
  <c r="K16" i="50" s="1"/>
  <c r="K17" i="50" s="1"/>
  <c r="K18" i="50" s="1"/>
  <c r="K19" i="50" s="1"/>
  <c r="K20" i="50" s="1"/>
  <c r="K21" i="50" s="1"/>
  <c r="K22" i="50" s="1"/>
  <c r="K23" i="50" s="1"/>
  <c r="K24" i="50" s="1"/>
  <c r="K25" i="50" s="1"/>
  <c r="K26" i="50" s="1"/>
  <c r="K27" i="50" s="1"/>
  <c r="K28" i="50" s="1"/>
  <c r="K29" i="50" s="1"/>
  <c r="K30" i="50" s="1"/>
  <c r="K31" i="50" s="1"/>
  <c r="K32" i="50" s="1"/>
  <c r="K33" i="50" s="1"/>
  <c r="K34" i="50" s="1"/>
  <c r="K35" i="50" s="1"/>
  <c r="K36" i="50" s="1"/>
  <c r="E11" i="50"/>
  <c r="C24" i="42"/>
  <c r="C68" i="50"/>
  <c r="C67" i="50"/>
  <c r="H11" i="50"/>
  <c r="H12" i="50" s="1"/>
  <c r="H13" i="50" s="1"/>
  <c r="H14" i="50" s="1"/>
  <c r="H15" i="50" s="1"/>
  <c r="H16" i="50" s="1"/>
  <c r="H17" i="50" s="1"/>
  <c r="H18" i="50" s="1"/>
  <c r="H19" i="50" s="1"/>
  <c r="H20" i="50" s="1"/>
  <c r="H21" i="50" s="1"/>
  <c r="H22" i="50" s="1"/>
  <c r="H23" i="50" s="1"/>
  <c r="H24" i="50" s="1"/>
  <c r="H25" i="50" s="1"/>
  <c r="H26" i="50" s="1"/>
  <c r="H27" i="50" s="1"/>
  <c r="H28" i="50" s="1"/>
  <c r="H29" i="50" s="1"/>
  <c r="H30" i="50" s="1"/>
  <c r="H31" i="50" s="1"/>
  <c r="H32" i="50" s="1"/>
  <c r="H33" i="50" s="1"/>
  <c r="H34" i="50" s="1"/>
  <c r="H35" i="50" s="1"/>
  <c r="H36" i="50" s="1"/>
  <c r="C49" i="50"/>
  <c r="D48" i="50"/>
  <c r="C48" i="50"/>
  <c r="C47" i="50"/>
  <c r="C46" i="50"/>
  <c r="C45" i="50"/>
  <c r="D44" i="50"/>
  <c r="D49" i="50" s="1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11" i="50"/>
  <c r="P10" i="50"/>
  <c r="D44" i="42"/>
  <c r="G11" i="42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C15" i="49"/>
  <c r="C69" i="49"/>
  <c r="C70" i="49" s="1"/>
  <c r="C67" i="49"/>
  <c r="C68" i="49" s="1"/>
  <c r="D47" i="49"/>
  <c r="D46" i="49"/>
  <c r="H11" i="49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G11" i="49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L11" i="49"/>
  <c r="L12" i="49" s="1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E11" i="49"/>
  <c r="E12" i="49" s="1"/>
  <c r="E13" i="49" s="1"/>
  <c r="E14" i="49" s="1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K12" i="42" s="1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F11" i="58" l="1"/>
  <c r="E12" i="58"/>
  <c r="E13" i="58" s="1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E25" i="58" s="1"/>
  <c r="E26" i="58" s="1"/>
  <c r="E27" i="58" s="1"/>
  <c r="E28" i="58" s="1"/>
  <c r="E29" i="58" s="1"/>
  <c r="E30" i="58" s="1"/>
  <c r="E31" i="58" s="1"/>
  <c r="E32" i="58" s="1"/>
  <c r="E33" i="58" s="1"/>
  <c r="E34" i="58" s="1"/>
  <c r="E35" i="58" s="1"/>
  <c r="E36" i="58" s="1"/>
  <c r="F11" i="60"/>
  <c r="E12" i="60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E23" i="60" s="1"/>
  <c r="E24" i="60" s="1"/>
  <c r="E25" i="60" s="1"/>
  <c r="E26" i="60" s="1"/>
  <c r="E27" i="60" s="1"/>
  <c r="E28" i="60" s="1"/>
  <c r="E29" i="60" s="1"/>
  <c r="E30" i="60" s="1"/>
  <c r="E31" i="60" s="1"/>
  <c r="E32" i="60" s="1"/>
  <c r="E33" i="60" s="1"/>
  <c r="E34" i="60" s="1"/>
  <c r="E35" i="60" s="1"/>
  <c r="E36" i="60" s="1"/>
  <c r="F11" i="50"/>
  <c r="E12" i="50"/>
  <c r="E13" i="50" s="1"/>
  <c r="E14" i="50" s="1"/>
  <c r="E15" i="50" s="1"/>
  <c r="E16" i="50" s="1"/>
  <c r="E17" i="50" s="1"/>
  <c r="E18" i="50" s="1"/>
  <c r="E19" i="50" s="1"/>
  <c r="E20" i="50" s="1"/>
  <c r="E21" i="50" s="1"/>
  <c r="E22" i="50" s="1"/>
  <c r="E23" i="50" s="1"/>
  <c r="E24" i="50" s="1"/>
  <c r="E25" i="50" s="1"/>
  <c r="E26" i="50" s="1"/>
  <c r="E27" i="50" s="1"/>
  <c r="E28" i="50" s="1"/>
  <c r="E29" i="50" s="1"/>
  <c r="E30" i="50" s="1"/>
  <c r="E31" i="50" s="1"/>
  <c r="E32" i="50" s="1"/>
  <c r="E33" i="50" s="1"/>
  <c r="E34" i="50" s="1"/>
  <c r="E35" i="50" s="1"/>
  <c r="E36" i="50" s="1"/>
  <c r="F11" i="53"/>
  <c r="E12" i="53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E31" i="53" s="1"/>
  <c r="E32" i="53" s="1"/>
  <c r="E33" i="53" s="1"/>
  <c r="E34" i="53" s="1"/>
  <c r="E35" i="53" s="1"/>
  <c r="E36" i="53" s="1"/>
  <c r="F11" i="56"/>
  <c r="E12" i="56"/>
  <c r="E13" i="56" s="1"/>
  <c r="E14" i="56" s="1"/>
  <c r="E15" i="56" s="1"/>
  <c r="E16" i="56" s="1"/>
  <c r="E17" i="56" s="1"/>
  <c r="E18" i="56" s="1"/>
  <c r="E19" i="56" s="1"/>
  <c r="E20" i="56" s="1"/>
  <c r="E21" i="56" s="1"/>
  <c r="E22" i="56" s="1"/>
  <c r="E23" i="56" s="1"/>
  <c r="E24" i="56" s="1"/>
  <c r="E25" i="56" s="1"/>
  <c r="E26" i="56" s="1"/>
  <c r="E27" i="56" s="1"/>
  <c r="E28" i="56" s="1"/>
  <c r="E29" i="56" s="1"/>
  <c r="E30" i="56" s="1"/>
  <c r="E31" i="56" s="1"/>
  <c r="E32" i="56" s="1"/>
  <c r="E33" i="56" s="1"/>
  <c r="E34" i="56" s="1"/>
  <c r="E35" i="56" s="1"/>
  <c r="E36" i="56" s="1"/>
  <c r="F11" i="57"/>
  <c r="E12" i="57"/>
  <c r="E13" i="57" s="1"/>
  <c r="E14" i="57" s="1"/>
  <c r="E15" i="57" s="1"/>
  <c r="E16" i="57" s="1"/>
  <c r="E17" i="57" s="1"/>
  <c r="E18" i="57" s="1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E30" i="57" s="1"/>
  <c r="E31" i="57" s="1"/>
  <c r="E32" i="57" s="1"/>
  <c r="E33" i="57" s="1"/>
  <c r="E34" i="57" s="1"/>
  <c r="E35" i="57" s="1"/>
  <c r="E36" i="57" s="1"/>
  <c r="D27" i="40"/>
  <c r="D28" i="40" s="1"/>
  <c r="D29" i="40" s="1"/>
  <c r="D30" i="40" s="1"/>
  <c r="D31" i="40" s="1"/>
  <c r="D32" i="40" s="1"/>
  <c r="D33" i="40" s="1"/>
  <c r="D34" i="40" s="1"/>
  <c r="D35" i="40" s="1"/>
  <c r="D36" i="40" s="1"/>
  <c r="B3" i="50"/>
  <c r="C52" i="50" s="1"/>
  <c r="B9" i="50" s="1"/>
  <c r="P12" i="54"/>
  <c r="B3" i="58"/>
  <c r="C52" i="58" s="1"/>
  <c r="B9" i="58" s="1"/>
  <c r="P11" i="52"/>
  <c r="F12" i="59"/>
  <c r="P11" i="50"/>
  <c r="P12" i="50" s="1"/>
  <c r="P11" i="53"/>
  <c r="P12" i="53" s="1"/>
  <c r="P13" i="53" s="1"/>
  <c r="D20" i="62"/>
  <c r="F19" i="62"/>
  <c r="I19" i="62" s="1"/>
  <c r="J19" i="62" s="1"/>
  <c r="F69" i="62"/>
  <c r="F11" i="49"/>
  <c r="J11" i="49" s="1"/>
  <c r="K11" i="49" s="1"/>
  <c r="B3" i="56"/>
  <c r="C52" i="56" s="1"/>
  <c r="B9" i="56" s="1"/>
  <c r="D27" i="61"/>
  <c r="D28" i="61" s="1"/>
  <c r="D29" i="61" s="1"/>
  <c r="D30" i="61" s="1"/>
  <c r="D31" i="61" s="1"/>
  <c r="D32" i="61" s="1"/>
  <c r="D33" i="61" s="1"/>
  <c r="D34" i="61" s="1"/>
  <c r="D35" i="61" s="1"/>
  <c r="D36" i="61" s="1"/>
  <c r="D29" i="53"/>
  <c r="D30" i="53" s="1"/>
  <c r="D31" i="53" s="1"/>
  <c r="D32" i="53" s="1"/>
  <c r="D33" i="53" s="1"/>
  <c r="D34" i="53" s="1"/>
  <c r="D35" i="53" s="1"/>
  <c r="D36" i="53" s="1"/>
  <c r="I11" i="53"/>
  <c r="J11" i="53" s="1"/>
  <c r="D47" i="55"/>
  <c r="B3" i="59"/>
  <c r="C52" i="59" s="1"/>
  <c r="B9" i="59" s="1"/>
  <c r="B3" i="60"/>
  <c r="C52" i="60" s="1"/>
  <c r="B9" i="60" s="1"/>
  <c r="D15" i="49"/>
  <c r="D16" i="49" s="1"/>
  <c r="D17" i="49" s="1"/>
  <c r="D18" i="49" s="1"/>
  <c r="D19" i="49" s="1"/>
  <c r="D20" i="49" s="1"/>
  <c r="D21" i="49" s="1"/>
  <c r="D22" i="49" s="1"/>
  <c r="D23" i="49" s="1"/>
  <c r="D24" i="49" s="1"/>
  <c r="D25" i="49" s="1"/>
  <c r="D26" i="49" s="1"/>
  <c r="D27" i="49" s="1"/>
  <c r="D28" i="49" s="1"/>
  <c r="D29" i="49" s="1"/>
  <c r="B3" i="53"/>
  <c r="C52" i="53" s="1"/>
  <c r="B9" i="53" s="1"/>
  <c r="D24" i="42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I11" i="50"/>
  <c r="J11" i="50" s="1"/>
  <c r="B3" i="49"/>
  <c r="C52" i="49" s="1"/>
  <c r="B9" i="49" s="1"/>
  <c r="D30" i="50"/>
  <c r="D31" i="50" s="1"/>
  <c r="D32" i="50" s="1"/>
  <c r="D33" i="50" s="1"/>
  <c r="D34" i="50" s="1"/>
  <c r="D35" i="50" s="1"/>
  <c r="D36" i="50" s="1"/>
  <c r="D27" i="44"/>
  <c r="D28" i="44" s="1"/>
  <c r="D29" i="44" s="1"/>
  <c r="D30" i="44" s="1"/>
  <c r="D31" i="44" s="1"/>
  <c r="D32" i="44" s="1"/>
  <c r="D33" i="44" s="1"/>
  <c r="D34" i="44" s="1"/>
  <c r="D35" i="44" s="1"/>
  <c r="D36" i="44" s="1"/>
  <c r="D47" i="54"/>
  <c r="D27" i="57"/>
  <c r="D28" i="57" s="1"/>
  <c r="D29" i="57" s="1"/>
  <c r="D30" i="57" s="1"/>
  <c r="D31" i="57" s="1"/>
  <c r="D32" i="57" s="1"/>
  <c r="D33" i="57" s="1"/>
  <c r="D34" i="57" s="1"/>
  <c r="D35" i="57" s="1"/>
  <c r="D36" i="57" s="1"/>
  <c r="D29" i="55"/>
  <c r="D30" i="55" s="1"/>
  <c r="D31" i="55" s="1"/>
  <c r="D32" i="55" s="1"/>
  <c r="D33" i="55" s="1"/>
  <c r="D34" i="55" s="1"/>
  <c r="D35" i="55" s="1"/>
  <c r="D36" i="55" s="1"/>
  <c r="D26" i="60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26" i="56"/>
  <c r="D27" i="56" s="1"/>
  <c r="D28" i="56" s="1"/>
  <c r="D29" i="56" s="1"/>
  <c r="D30" i="56" s="1"/>
  <c r="D31" i="56" s="1"/>
  <c r="D32" i="56" s="1"/>
  <c r="D33" i="56" s="1"/>
  <c r="D34" i="56" s="1"/>
  <c r="D35" i="56" s="1"/>
  <c r="D36" i="56" s="1"/>
  <c r="D25" i="59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36" i="59" s="1"/>
  <c r="F11" i="61"/>
  <c r="I11" i="61" s="1"/>
  <c r="J11" i="61" s="1"/>
  <c r="C68" i="61"/>
  <c r="D47" i="61"/>
  <c r="I11" i="60"/>
  <c r="J11" i="60" s="1"/>
  <c r="C69" i="60"/>
  <c r="C69" i="59"/>
  <c r="F11" i="59"/>
  <c r="I11" i="59" s="1"/>
  <c r="J11" i="59" s="1"/>
  <c r="I11" i="58"/>
  <c r="J11" i="58" s="1"/>
  <c r="C70" i="58"/>
  <c r="I11" i="57"/>
  <c r="J11" i="57" s="1"/>
  <c r="C70" i="57"/>
  <c r="C70" i="56"/>
  <c r="F11" i="55"/>
  <c r="I11" i="55" s="1"/>
  <c r="J11" i="55" s="1"/>
  <c r="C69" i="55"/>
  <c r="F12" i="54"/>
  <c r="F11" i="54"/>
  <c r="I11" i="54" s="1"/>
  <c r="J11" i="54" s="1"/>
  <c r="C69" i="54"/>
  <c r="C69" i="53"/>
  <c r="F11" i="52"/>
  <c r="I11" i="52" s="1"/>
  <c r="J11" i="52" s="1"/>
  <c r="C68" i="52"/>
  <c r="B3" i="52"/>
  <c r="C52" i="52" s="1"/>
  <c r="B9" i="52" s="1"/>
  <c r="C69" i="50"/>
  <c r="B15" i="49"/>
  <c r="C71" i="49"/>
  <c r="F12" i="57" l="1"/>
  <c r="I12" i="57" s="1"/>
  <c r="J12" i="57" s="1"/>
  <c r="I12" i="54"/>
  <c r="J12" i="54" s="1"/>
  <c r="I12" i="59"/>
  <c r="J12" i="59" s="1"/>
  <c r="P13" i="54"/>
  <c r="F12" i="61"/>
  <c r="D21" i="62"/>
  <c r="F20" i="62"/>
  <c r="I20" i="62" s="1"/>
  <c r="J20" i="62" s="1"/>
  <c r="F70" i="62"/>
  <c r="C69" i="61"/>
  <c r="C70" i="60"/>
  <c r="C70" i="59"/>
  <c r="F12" i="58"/>
  <c r="I12" i="58" s="1"/>
  <c r="J12" i="58" s="1"/>
  <c r="C71" i="58"/>
  <c r="C71" i="57"/>
  <c r="F12" i="56"/>
  <c r="I12" i="56" s="1"/>
  <c r="J12" i="56" s="1"/>
  <c r="C71" i="56"/>
  <c r="I11" i="56"/>
  <c r="J11" i="56" s="1"/>
  <c r="D12" i="55"/>
  <c r="C70" i="55"/>
  <c r="C70" i="54"/>
  <c r="C70" i="53"/>
  <c r="F12" i="53"/>
  <c r="I12" i="53" s="1"/>
  <c r="J12" i="53" s="1"/>
  <c r="C69" i="52"/>
  <c r="P12" i="52"/>
  <c r="F12" i="50"/>
  <c r="I12" i="50" s="1"/>
  <c r="J12" i="50" s="1"/>
  <c r="C70" i="50"/>
  <c r="P13" i="50"/>
  <c r="B16" i="49"/>
  <c r="C72" i="49"/>
  <c r="F13" i="57" l="1"/>
  <c r="I13" i="57" s="1"/>
  <c r="J13" i="57" s="1"/>
  <c r="I12" i="61"/>
  <c r="J12" i="61" s="1"/>
  <c r="P14" i="54"/>
  <c r="P14" i="50"/>
  <c r="F21" i="62"/>
  <c r="I21" i="62" s="1"/>
  <c r="J21" i="62" s="1"/>
  <c r="D22" i="62"/>
  <c r="F71" i="62"/>
  <c r="C70" i="61"/>
  <c r="F12" i="60"/>
  <c r="I12" i="60" s="1"/>
  <c r="J12" i="60" s="1"/>
  <c r="C71" i="60"/>
  <c r="C71" i="59"/>
  <c r="F13" i="59"/>
  <c r="I13" i="59" s="1"/>
  <c r="J13" i="59" s="1"/>
  <c r="F13" i="58"/>
  <c r="I13" i="58" s="1"/>
  <c r="J13" i="58" s="1"/>
  <c r="C72" i="58"/>
  <c r="F14" i="57"/>
  <c r="I14" i="57" s="1"/>
  <c r="J14" i="57" s="1"/>
  <c r="C72" i="57"/>
  <c r="C72" i="56"/>
  <c r="F13" i="56"/>
  <c r="I13" i="56" s="1"/>
  <c r="J13" i="56" s="1"/>
  <c r="D13" i="55"/>
  <c r="F12" i="55"/>
  <c r="I12" i="55" s="1"/>
  <c r="J12" i="55" s="1"/>
  <c r="C71" i="55"/>
  <c r="F13" i="54"/>
  <c r="I13" i="54" s="1"/>
  <c r="J13" i="54" s="1"/>
  <c r="C71" i="54"/>
  <c r="P14" i="53"/>
  <c r="F13" i="53"/>
  <c r="I13" i="53" s="1"/>
  <c r="J13" i="53" s="1"/>
  <c r="C71" i="53"/>
  <c r="P13" i="52"/>
  <c r="C70" i="52"/>
  <c r="F12" i="52"/>
  <c r="I12" i="52" s="1"/>
  <c r="J12" i="52" s="1"/>
  <c r="C71" i="50"/>
  <c r="F13" i="50"/>
  <c r="I13" i="50" s="1"/>
  <c r="J13" i="50" s="1"/>
  <c r="F12" i="49"/>
  <c r="J12" i="49" s="1"/>
  <c r="K12" i="49" s="1"/>
  <c r="B17" i="49"/>
  <c r="C73" i="49"/>
  <c r="P15" i="54" l="1"/>
  <c r="F72" i="62"/>
  <c r="D23" i="62"/>
  <c r="F22" i="62"/>
  <c r="I22" i="62" s="1"/>
  <c r="J22" i="62" s="1"/>
  <c r="F13" i="61"/>
  <c r="I13" i="61" s="1"/>
  <c r="J13" i="61" s="1"/>
  <c r="C71" i="61"/>
  <c r="C72" i="60"/>
  <c r="F13" i="60"/>
  <c r="I13" i="60" s="1"/>
  <c r="J13" i="60" s="1"/>
  <c r="C72" i="59"/>
  <c r="F14" i="59"/>
  <c r="I14" i="59" s="1"/>
  <c r="J14" i="59" s="1"/>
  <c r="C24" i="58"/>
  <c r="D24" i="58" s="1"/>
  <c r="D25" i="58" s="1"/>
  <c r="D26" i="58" s="1"/>
  <c r="D27" i="58" s="1"/>
  <c r="D28" i="58" s="1"/>
  <c r="D29" i="58" s="1"/>
  <c r="D30" i="58" s="1"/>
  <c r="D31" i="58" s="1"/>
  <c r="D32" i="58" s="1"/>
  <c r="D33" i="58" s="1"/>
  <c r="D34" i="58" s="1"/>
  <c r="D35" i="58" s="1"/>
  <c r="D36" i="58" s="1"/>
  <c r="F14" i="58"/>
  <c r="I14" i="58" s="1"/>
  <c r="J14" i="58" s="1"/>
  <c r="C73" i="58"/>
  <c r="F15" i="57"/>
  <c r="I15" i="57" s="1"/>
  <c r="J15" i="57" s="1"/>
  <c r="C73" i="57"/>
  <c r="C73" i="56"/>
  <c r="F14" i="56"/>
  <c r="I14" i="56" s="1"/>
  <c r="J14" i="56" s="1"/>
  <c r="C72" i="55"/>
  <c r="F13" i="55"/>
  <c r="I13" i="55" s="1"/>
  <c r="J13" i="55" s="1"/>
  <c r="D14" i="55"/>
  <c r="F14" i="54"/>
  <c r="I14" i="54" s="1"/>
  <c r="J14" i="54" s="1"/>
  <c r="C72" i="54"/>
  <c r="P15" i="53"/>
  <c r="C72" i="53"/>
  <c r="F14" i="53"/>
  <c r="I14" i="53" s="1"/>
  <c r="J14" i="53" s="1"/>
  <c r="F13" i="52"/>
  <c r="I13" i="52" s="1"/>
  <c r="J13" i="52" s="1"/>
  <c r="P14" i="52"/>
  <c r="C71" i="52"/>
  <c r="C72" i="50"/>
  <c r="P15" i="50"/>
  <c r="F14" i="50"/>
  <c r="I14" i="50" s="1"/>
  <c r="J14" i="50" s="1"/>
  <c r="F13" i="49"/>
  <c r="J13" i="49" s="1"/>
  <c r="K13" i="49" s="1"/>
  <c r="C74" i="49"/>
  <c r="B18" i="49"/>
  <c r="P16" i="54" l="1"/>
  <c r="P16" i="53"/>
  <c r="F73" i="62"/>
  <c r="D24" i="62"/>
  <c r="F23" i="62"/>
  <c r="I23" i="62" s="1"/>
  <c r="J23" i="62" s="1"/>
  <c r="F14" i="61"/>
  <c r="I14" i="61" s="1"/>
  <c r="J14" i="61" s="1"/>
  <c r="C72" i="61"/>
  <c r="F14" i="60"/>
  <c r="I14" i="60" s="1"/>
  <c r="J14" i="60" s="1"/>
  <c r="C73" i="60"/>
  <c r="F15" i="59"/>
  <c r="I15" i="59" s="1"/>
  <c r="J15" i="59" s="1"/>
  <c r="C73" i="59"/>
  <c r="C74" i="58"/>
  <c r="F15" i="58"/>
  <c r="I15" i="58" s="1"/>
  <c r="J15" i="58" s="1"/>
  <c r="F16" i="57"/>
  <c r="I16" i="57" s="1"/>
  <c r="J16" i="57" s="1"/>
  <c r="C74" i="57"/>
  <c r="C74" i="56"/>
  <c r="F15" i="56"/>
  <c r="I15" i="56" s="1"/>
  <c r="J15" i="56" s="1"/>
  <c r="C73" i="55"/>
  <c r="D15" i="55"/>
  <c r="F14" i="55"/>
  <c r="I14" i="55" s="1"/>
  <c r="J14" i="55" s="1"/>
  <c r="C73" i="54"/>
  <c r="F15" i="54"/>
  <c r="I15" i="54" s="1"/>
  <c r="J15" i="54" s="1"/>
  <c r="C73" i="53"/>
  <c r="F15" i="53"/>
  <c r="I15" i="53" s="1"/>
  <c r="J15" i="53" s="1"/>
  <c r="C72" i="52"/>
  <c r="F14" i="52"/>
  <c r="I14" i="52" s="1"/>
  <c r="J14" i="52" s="1"/>
  <c r="P15" i="52"/>
  <c r="F15" i="50"/>
  <c r="I15" i="50" s="1"/>
  <c r="J15" i="50" s="1"/>
  <c r="P16" i="50"/>
  <c r="C73" i="50"/>
  <c r="F66" i="49"/>
  <c r="F14" i="49"/>
  <c r="J14" i="49" s="1"/>
  <c r="K14" i="49" s="1"/>
  <c r="B19" i="49"/>
  <c r="P17" i="54" l="1"/>
  <c r="P17" i="53"/>
  <c r="F74" i="62"/>
  <c r="F24" i="62"/>
  <c r="I24" i="62" s="1"/>
  <c r="J24" i="62" s="1"/>
  <c r="D25" i="62"/>
  <c r="C73" i="61"/>
  <c r="F15" i="61"/>
  <c r="I15" i="61" s="1"/>
  <c r="J15" i="61" s="1"/>
  <c r="F15" i="60"/>
  <c r="I15" i="60" s="1"/>
  <c r="J15" i="60" s="1"/>
  <c r="C74" i="60"/>
  <c r="C74" i="59"/>
  <c r="F16" i="59"/>
  <c r="I16" i="59" s="1"/>
  <c r="J16" i="59" s="1"/>
  <c r="F16" i="58"/>
  <c r="I16" i="58" s="1"/>
  <c r="J16" i="58" s="1"/>
  <c r="F66" i="58"/>
  <c r="F66" i="57"/>
  <c r="F17" i="57"/>
  <c r="I17" i="57" s="1"/>
  <c r="J17" i="57" s="1"/>
  <c r="F66" i="56"/>
  <c r="F16" i="56"/>
  <c r="I16" i="56" s="1"/>
  <c r="J16" i="56" s="1"/>
  <c r="C74" i="55"/>
  <c r="F15" i="55"/>
  <c r="I15" i="55" s="1"/>
  <c r="J15" i="55" s="1"/>
  <c r="D16" i="55"/>
  <c r="C74" i="54"/>
  <c r="F16" i="54"/>
  <c r="I16" i="54" s="1"/>
  <c r="J16" i="54" s="1"/>
  <c r="F16" i="53"/>
  <c r="I16" i="53" s="1"/>
  <c r="J16" i="53" s="1"/>
  <c r="C74" i="53"/>
  <c r="C73" i="52"/>
  <c r="F15" i="52"/>
  <c r="I15" i="52" s="1"/>
  <c r="J15" i="52" s="1"/>
  <c r="P16" i="52"/>
  <c r="C74" i="50"/>
  <c r="F16" i="50"/>
  <c r="I16" i="50" s="1"/>
  <c r="J16" i="50" s="1"/>
  <c r="P17" i="50"/>
  <c r="F67" i="49"/>
  <c r="B20" i="49"/>
  <c r="F15" i="49"/>
  <c r="J15" i="49" s="1"/>
  <c r="K15" i="49" s="1"/>
  <c r="P18" i="54" l="1"/>
  <c r="P19" i="54" s="1"/>
  <c r="P18" i="53"/>
  <c r="P17" i="52"/>
  <c r="F25" i="62"/>
  <c r="I25" i="62" s="1"/>
  <c r="J25" i="62" s="1"/>
  <c r="D26" i="62"/>
  <c r="I66" i="62"/>
  <c r="F16" i="61"/>
  <c r="I16" i="61" s="1"/>
  <c r="J16" i="61" s="1"/>
  <c r="C74" i="61"/>
  <c r="F16" i="60"/>
  <c r="I16" i="60" s="1"/>
  <c r="J16" i="60" s="1"/>
  <c r="F66" i="60"/>
  <c r="F66" i="59"/>
  <c r="F17" i="59"/>
  <c r="I17" i="59" s="1"/>
  <c r="J17" i="59" s="1"/>
  <c r="F17" i="58"/>
  <c r="I17" i="58" s="1"/>
  <c r="J17" i="58" s="1"/>
  <c r="F67" i="58"/>
  <c r="F67" i="57"/>
  <c r="F18" i="57"/>
  <c r="I18" i="57" s="1"/>
  <c r="J18" i="57" s="1"/>
  <c r="F67" i="56"/>
  <c r="F17" i="56"/>
  <c r="I17" i="56" s="1"/>
  <c r="J17" i="56" s="1"/>
  <c r="F66" i="55"/>
  <c r="D17" i="55"/>
  <c r="F16" i="55"/>
  <c r="I16" i="55" s="1"/>
  <c r="J16" i="55" s="1"/>
  <c r="F17" i="54"/>
  <c r="I17" i="54" s="1"/>
  <c r="J17" i="54" s="1"/>
  <c r="F66" i="54"/>
  <c r="F17" i="53"/>
  <c r="I17" i="53" s="1"/>
  <c r="J17" i="53" s="1"/>
  <c r="F66" i="53"/>
  <c r="C74" i="52"/>
  <c r="F16" i="52"/>
  <c r="I16" i="52" s="1"/>
  <c r="J16" i="52" s="1"/>
  <c r="P18" i="50"/>
  <c r="F66" i="50"/>
  <c r="F17" i="50"/>
  <c r="I17" i="50" s="1"/>
  <c r="J17" i="50" s="1"/>
  <c r="B21" i="49"/>
  <c r="F16" i="49"/>
  <c r="J16" i="49" s="1"/>
  <c r="K16" i="49" s="1"/>
  <c r="F68" i="49"/>
  <c r="P19" i="50" l="1"/>
  <c r="F26" i="62"/>
  <c r="I26" i="62" s="1"/>
  <c r="J26" i="62" s="1"/>
  <c r="D27" i="62"/>
  <c r="D28" i="62" s="1"/>
  <c r="I67" i="62"/>
  <c r="F17" i="61"/>
  <c r="I17" i="61" s="1"/>
  <c r="J17" i="61" s="1"/>
  <c r="F66" i="61"/>
  <c r="F17" i="60"/>
  <c r="I17" i="60" s="1"/>
  <c r="J17" i="60" s="1"/>
  <c r="F67" i="60"/>
  <c r="F18" i="59"/>
  <c r="I18" i="59" s="1"/>
  <c r="J18" i="59" s="1"/>
  <c r="F67" i="59"/>
  <c r="F68" i="58"/>
  <c r="F18" i="58"/>
  <c r="I18" i="58" s="1"/>
  <c r="J18" i="58" s="1"/>
  <c r="F19" i="57"/>
  <c r="I19" i="57" s="1"/>
  <c r="J19" i="57" s="1"/>
  <c r="F68" i="57"/>
  <c r="F68" i="56"/>
  <c r="F18" i="56"/>
  <c r="I18" i="56" s="1"/>
  <c r="J18" i="56" s="1"/>
  <c r="F17" i="55"/>
  <c r="I17" i="55" s="1"/>
  <c r="J17" i="55" s="1"/>
  <c r="D18" i="55"/>
  <c r="F67" i="55"/>
  <c r="F18" i="54"/>
  <c r="I18" i="54" s="1"/>
  <c r="J18" i="54" s="1"/>
  <c r="P20" i="54"/>
  <c r="F67" i="54"/>
  <c r="F67" i="53"/>
  <c r="F18" i="53"/>
  <c r="I18" i="53" s="1"/>
  <c r="J18" i="53" s="1"/>
  <c r="P19" i="53"/>
  <c r="F66" i="52"/>
  <c r="F17" i="52"/>
  <c r="I17" i="52" s="1"/>
  <c r="J17" i="52" s="1"/>
  <c r="P18" i="52"/>
  <c r="F18" i="50"/>
  <c r="I18" i="50" s="1"/>
  <c r="J18" i="50" s="1"/>
  <c r="F67" i="50"/>
  <c r="F17" i="49"/>
  <c r="J17" i="49" s="1"/>
  <c r="K17" i="49" s="1"/>
  <c r="F69" i="49"/>
  <c r="B22" i="49"/>
  <c r="F27" i="62" l="1"/>
  <c r="I27" i="62" s="1"/>
  <c r="J27" i="62" s="1"/>
  <c r="P19" i="52"/>
  <c r="I68" i="62"/>
  <c r="F28" i="62"/>
  <c r="I28" i="62" s="1"/>
  <c r="J28" i="62" s="1"/>
  <c r="F18" i="61"/>
  <c r="I18" i="61" s="1"/>
  <c r="J18" i="61" s="1"/>
  <c r="F67" i="61"/>
  <c r="F18" i="60"/>
  <c r="I18" i="60" s="1"/>
  <c r="J18" i="60" s="1"/>
  <c r="F68" i="60"/>
  <c r="F68" i="59"/>
  <c r="F19" i="59"/>
  <c r="I19" i="59" s="1"/>
  <c r="J19" i="59" s="1"/>
  <c r="F69" i="58"/>
  <c r="F19" i="58"/>
  <c r="I19" i="58" s="1"/>
  <c r="J19" i="58" s="1"/>
  <c r="F20" i="57"/>
  <c r="I20" i="57" s="1"/>
  <c r="J20" i="57" s="1"/>
  <c r="F69" i="57"/>
  <c r="F69" i="56"/>
  <c r="F19" i="56"/>
  <c r="I19" i="56" s="1"/>
  <c r="J19" i="56" s="1"/>
  <c r="F68" i="55"/>
  <c r="D19" i="55"/>
  <c r="F18" i="55"/>
  <c r="I18" i="55" s="1"/>
  <c r="J18" i="55" s="1"/>
  <c r="F68" i="54"/>
  <c r="F19" i="54"/>
  <c r="I19" i="54" s="1"/>
  <c r="J19" i="54" s="1"/>
  <c r="F19" i="53"/>
  <c r="I19" i="53" s="1"/>
  <c r="J19" i="53" s="1"/>
  <c r="P20" i="53"/>
  <c r="F68" i="53"/>
  <c r="F18" i="52"/>
  <c r="I18" i="52" s="1"/>
  <c r="J18" i="52" s="1"/>
  <c r="F67" i="52"/>
  <c r="F68" i="50"/>
  <c r="F19" i="50"/>
  <c r="I19" i="50" s="1"/>
  <c r="J19" i="50" s="1"/>
  <c r="P20" i="50"/>
  <c r="F18" i="49"/>
  <c r="J18" i="49" s="1"/>
  <c r="K18" i="49" s="1"/>
  <c r="F70" i="49"/>
  <c r="B23" i="49"/>
  <c r="P20" i="52" l="1"/>
  <c r="P21" i="50"/>
  <c r="I69" i="62"/>
  <c r="F29" i="62"/>
  <c r="I29" i="62" s="1"/>
  <c r="J29" i="62" s="1"/>
  <c r="F19" i="61"/>
  <c r="I19" i="61" s="1"/>
  <c r="J19" i="61" s="1"/>
  <c r="F68" i="61"/>
  <c r="F69" i="60"/>
  <c r="F19" i="60"/>
  <c r="I19" i="60" s="1"/>
  <c r="J19" i="60" s="1"/>
  <c r="F20" i="59"/>
  <c r="I20" i="59" s="1"/>
  <c r="J20" i="59" s="1"/>
  <c r="F69" i="59"/>
  <c r="F70" i="58"/>
  <c r="F20" i="58"/>
  <c r="I20" i="58" s="1"/>
  <c r="J20" i="58" s="1"/>
  <c r="F70" i="57"/>
  <c r="F21" i="57"/>
  <c r="I21" i="57" s="1"/>
  <c r="J21" i="57" s="1"/>
  <c r="F20" i="56"/>
  <c r="I20" i="56" s="1"/>
  <c r="J20" i="56" s="1"/>
  <c r="F70" i="56"/>
  <c r="F19" i="55"/>
  <c r="I19" i="55" s="1"/>
  <c r="J19" i="55" s="1"/>
  <c r="D20" i="55"/>
  <c r="F69" i="55"/>
  <c r="F69" i="54"/>
  <c r="P21" i="54"/>
  <c r="F20" i="54"/>
  <c r="I20" i="54" s="1"/>
  <c r="J20" i="54" s="1"/>
  <c r="F69" i="53"/>
  <c r="F20" i="53"/>
  <c r="I20" i="53" s="1"/>
  <c r="J20" i="53" s="1"/>
  <c r="P21" i="53"/>
  <c r="F19" i="52"/>
  <c r="I19" i="52" s="1"/>
  <c r="J19" i="52" s="1"/>
  <c r="F68" i="52"/>
  <c r="F20" i="50"/>
  <c r="I20" i="50" s="1"/>
  <c r="J20" i="50" s="1"/>
  <c r="F69" i="50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F19" i="49"/>
  <c r="J19" i="49" s="1"/>
  <c r="K19" i="49" s="1"/>
  <c r="P22" i="54" l="1"/>
  <c r="P22" i="50"/>
  <c r="F30" i="62"/>
  <c r="I30" i="62" s="1"/>
  <c r="J30" i="62" s="1"/>
  <c r="I70" i="62"/>
  <c r="F20" i="61"/>
  <c r="I20" i="61" s="1"/>
  <c r="J20" i="61" s="1"/>
  <c r="F69" i="61"/>
  <c r="F70" i="60"/>
  <c r="F20" i="60"/>
  <c r="I20" i="60" s="1"/>
  <c r="J20" i="60" s="1"/>
  <c r="F21" i="59"/>
  <c r="I21" i="59" s="1"/>
  <c r="J21" i="59" s="1"/>
  <c r="F70" i="59"/>
  <c r="F21" i="58"/>
  <c r="I21" i="58" s="1"/>
  <c r="J21" i="58" s="1"/>
  <c r="F71" i="58"/>
  <c r="F22" i="57"/>
  <c r="I22" i="57" s="1"/>
  <c r="J22" i="57" s="1"/>
  <c r="F71" i="57"/>
  <c r="F71" i="56"/>
  <c r="F21" i="56"/>
  <c r="I21" i="56" s="1"/>
  <c r="J21" i="56" s="1"/>
  <c r="D21" i="55"/>
  <c r="F20" i="55"/>
  <c r="I20" i="55" s="1"/>
  <c r="J20" i="55" s="1"/>
  <c r="F70" i="55"/>
  <c r="F21" i="54"/>
  <c r="I21" i="54" s="1"/>
  <c r="J21" i="54" s="1"/>
  <c r="F70" i="54"/>
  <c r="P22" i="53"/>
  <c r="F70" i="53"/>
  <c r="F21" i="53"/>
  <c r="I21" i="53" s="1"/>
  <c r="J21" i="53" s="1"/>
  <c r="F69" i="52"/>
  <c r="F20" i="52"/>
  <c r="I20" i="52" s="1"/>
  <c r="J20" i="52" s="1"/>
  <c r="P21" i="52"/>
  <c r="F70" i="50"/>
  <c r="F21" i="50"/>
  <c r="I21" i="50" s="1"/>
  <c r="J21" i="50" s="1"/>
  <c r="F72" i="49"/>
  <c r="F20" i="49"/>
  <c r="J20" i="49" s="1"/>
  <c r="K20" i="49" s="1"/>
  <c r="P22" i="52" l="1"/>
  <c r="P23" i="53"/>
  <c r="P23" i="54"/>
  <c r="I71" i="62"/>
  <c r="F31" i="62"/>
  <c r="I31" i="62" s="1"/>
  <c r="J31" i="62" s="1"/>
  <c r="F70" i="61"/>
  <c r="F21" i="61"/>
  <c r="I21" i="61" s="1"/>
  <c r="J21" i="61" s="1"/>
  <c r="F21" i="60"/>
  <c r="I21" i="60" s="1"/>
  <c r="J21" i="60" s="1"/>
  <c r="F71" i="60"/>
  <c r="F71" i="59"/>
  <c r="F22" i="59"/>
  <c r="I22" i="59" s="1"/>
  <c r="J22" i="59" s="1"/>
  <c r="F22" i="58"/>
  <c r="I22" i="58" s="1"/>
  <c r="J22" i="58" s="1"/>
  <c r="F72" i="58"/>
  <c r="F23" i="57"/>
  <c r="I23" i="57" s="1"/>
  <c r="J23" i="57" s="1"/>
  <c r="F72" i="57"/>
  <c r="F72" i="56"/>
  <c r="F22" i="56"/>
  <c r="I22" i="56" s="1"/>
  <c r="J22" i="56" s="1"/>
  <c r="F71" i="55"/>
  <c r="F21" i="55"/>
  <c r="I21" i="55" s="1"/>
  <c r="J21" i="55" s="1"/>
  <c r="D22" i="55"/>
  <c r="F71" i="54"/>
  <c r="F22" i="54"/>
  <c r="I22" i="54" s="1"/>
  <c r="J22" i="54" s="1"/>
  <c r="F22" i="53"/>
  <c r="I22" i="53" s="1"/>
  <c r="J22" i="53" s="1"/>
  <c r="F71" i="53"/>
  <c r="F70" i="52"/>
  <c r="F21" i="52"/>
  <c r="I21" i="52" s="1"/>
  <c r="J21" i="52" s="1"/>
  <c r="P23" i="50"/>
  <c r="F71" i="50"/>
  <c r="F22" i="50"/>
  <c r="I22" i="50" s="1"/>
  <c r="J22" i="50" s="1"/>
  <c r="F21" i="49"/>
  <c r="J21" i="49" s="1"/>
  <c r="K21" i="49" s="1"/>
  <c r="F73" i="49"/>
  <c r="P24" i="54" l="1"/>
  <c r="P25" i="54" s="1"/>
  <c r="P24" i="53"/>
  <c r="F33" i="62"/>
  <c r="F32" i="62"/>
  <c r="I32" i="62" s="1"/>
  <c r="J32" i="62" s="1"/>
  <c r="I72" i="62"/>
  <c r="F22" i="61"/>
  <c r="I22" i="61" s="1"/>
  <c r="J22" i="61" s="1"/>
  <c r="F71" i="61"/>
  <c r="F22" i="60"/>
  <c r="I22" i="60" s="1"/>
  <c r="J22" i="60" s="1"/>
  <c r="F72" i="60"/>
  <c r="F23" i="59"/>
  <c r="I23" i="59" s="1"/>
  <c r="J23" i="59" s="1"/>
  <c r="F72" i="59"/>
  <c r="F23" i="58"/>
  <c r="I23" i="58" s="1"/>
  <c r="J23" i="58" s="1"/>
  <c r="F73" i="58"/>
  <c r="F73" i="57"/>
  <c r="F24" i="57"/>
  <c r="I24" i="57" s="1"/>
  <c r="J24" i="57" s="1"/>
  <c r="F73" i="56"/>
  <c r="F23" i="56"/>
  <c r="I23" i="56" s="1"/>
  <c r="J23" i="56" s="1"/>
  <c r="D23" i="55"/>
  <c r="F22" i="55"/>
  <c r="I22" i="55" s="1"/>
  <c r="J22" i="55" s="1"/>
  <c r="F72" i="55"/>
  <c r="F72" i="54"/>
  <c r="F23" i="54"/>
  <c r="I23" i="54" s="1"/>
  <c r="J23" i="54" s="1"/>
  <c r="F72" i="53"/>
  <c r="F23" i="53"/>
  <c r="I23" i="53" s="1"/>
  <c r="J23" i="53" s="1"/>
  <c r="F22" i="52"/>
  <c r="I22" i="52" s="1"/>
  <c r="J22" i="52" s="1"/>
  <c r="P23" i="52"/>
  <c r="F71" i="52"/>
  <c r="F72" i="50"/>
  <c r="F23" i="50"/>
  <c r="I23" i="50" s="1"/>
  <c r="J23" i="50" s="1"/>
  <c r="P24" i="50"/>
  <c r="F74" i="49"/>
  <c r="F22" i="49"/>
  <c r="J22" i="49" s="1"/>
  <c r="K22" i="49" s="1"/>
  <c r="I33" i="62" l="1"/>
  <c r="J33" i="62" s="1"/>
  <c r="P25" i="53"/>
  <c r="I73" i="62"/>
  <c r="F23" i="61"/>
  <c r="I23" i="61" s="1"/>
  <c r="J23" i="61" s="1"/>
  <c r="F72" i="61"/>
  <c r="F23" i="60"/>
  <c r="I23" i="60" s="1"/>
  <c r="J23" i="60" s="1"/>
  <c r="F73" i="60"/>
  <c r="F25" i="59"/>
  <c r="F24" i="59"/>
  <c r="I24" i="59" s="1"/>
  <c r="J24" i="59" s="1"/>
  <c r="F73" i="59"/>
  <c r="F24" i="58"/>
  <c r="I24" i="58" s="1"/>
  <c r="J24" i="58" s="1"/>
  <c r="F74" i="58"/>
  <c r="F74" i="57"/>
  <c r="F25" i="57"/>
  <c r="I25" i="57" s="1"/>
  <c r="J25" i="57" s="1"/>
  <c r="F74" i="56"/>
  <c r="F24" i="56"/>
  <c r="I24" i="56" s="1"/>
  <c r="J24" i="56" s="1"/>
  <c r="F23" i="55"/>
  <c r="I23" i="55" s="1"/>
  <c r="J23" i="55" s="1"/>
  <c r="D24" i="55"/>
  <c r="F73" i="55"/>
  <c r="F73" i="54"/>
  <c r="P26" i="54"/>
  <c r="F24" i="54"/>
  <c r="I24" i="54" s="1"/>
  <c r="J24" i="54" s="1"/>
  <c r="F73" i="53"/>
  <c r="F24" i="53"/>
  <c r="I24" i="53" s="1"/>
  <c r="J24" i="53" s="1"/>
  <c r="F72" i="52"/>
  <c r="P24" i="52"/>
  <c r="F23" i="52"/>
  <c r="I23" i="52" s="1"/>
  <c r="J23" i="52" s="1"/>
  <c r="P25" i="50"/>
  <c r="F73" i="50"/>
  <c r="F24" i="50"/>
  <c r="I24" i="50" s="1"/>
  <c r="J24" i="50" s="1"/>
  <c r="F23" i="49"/>
  <c r="J23" i="49" s="1"/>
  <c r="K23" i="49" s="1"/>
  <c r="I66" i="49"/>
  <c r="I25" i="59" l="1"/>
  <c r="J25" i="59" s="1"/>
  <c r="P25" i="52"/>
  <c r="P26" i="53"/>
  <c r="F34" i="62"/>
  <c r="I34" i="62" s="1"/>
  <c r="J34" i="62" s="1"/>
  <c r="I74" i="62"/>
  <c r="F73" i="61"/>
  <c r="F24" i="61"/>
  <c r="I24" i="61" s="1"/>
  <c r="J24" i="61" s="1"/>
  <c r="F24" i="60"/>
  <c r="I24" i="60" s="1"/>
  <c r="J24" i="60" s="1"/>
  <c r="F74" i="60"/>
  <c r="F74" i="59"/>
  <c r="F25" i="58"/>
  <c r="I25" i="58" s="1"/>
  <c r="J25" i="58" s="1"/>
  <c r="I66" i="58"/>
  <c r="I66" i="57"/>
  <c r="F26" i="57"/>
  <c r="I26" i="57" s="1"/>
  <c r="J26" i="57" s="1"/>
  <c r="F25" i="56"/>
  <c r="I25" i="56" s="1"/>
  <c r="J25" i="56" s="1"/>
  <c r="I66" i="56"/>
  <c r="F74" i="55"/>
  <c r="D25" i="55"/>
  <c r="F24" i="55"/>
  <c r="I24" i="55" s="1"/>
  <c r="J24" i="55" s="1"/>
  <c r="F25" i="54"/>
  <c r="I25" i="54" s="1"/>
  <c r="J25" i="54" s="1"/>
  <c r="F74" i="54"/>
  <c r="F25" i="53"/>
  <c r="I25" i="53" s="1"/>
  <c r="J25" i="53" s="1"/>
  <c r="F74" i="53"/>
  <c r="F73" i="52"/>
  <c r="F24" i="52"/>
  <c r="I24" i="52" s="1"/>
  <c r="J24" i="52" s="1"/>
  <c r="F74" i="50"/>
  <c r="F25" i="50"/>
  <c r="I25" i="50" s="1"/>
  <c r="J25" i="50" s="1"/>
  <c r="P26" i="50"/>
  <c r="F24" i="49"/>
  <c r="J24" i="49" s="1"/>
  <c r="K24" i="49" s="1"/>
  <c r="I67" i="49"/>
  <c r="G30" i="49" l="1"/>
  <c r="E30" i="49"/>
  <c r="L30" i="49"/>
  <c r="H30" i="49"/>
  <c r="D30" i="49"/>
  <c r="F27" i="59"/>
  <c r="P27" i="50"/>
  <c r="F27" i="50"/>
  <c r="P27" i="54"/>
  <c r="F28" i="57"/>
  <c r="F36" i="62"/>
  <c r="F35" i="62"/>
  <c r="I35" i="62" s="1"/>
  <c r="J35" i="62" s="1"/>
  <c r="F27" i="57"/>
  <c r="I27" i="57" s="1"/>
  <c r="J27" i="57" s="1"/>
  <c r="F74" i="61"/>
  <c r="F25" i="61"/>
  <c r="I25" i="61" s="1"/>
  <c r="J25" i="61" s="1"/>
  <c r="I66" i="60"/>
  <c r="F25" i="60"/>
  <c r="I25" i="60" s="1"/>
  <c r="J25" i="60" s="1"/>
  <c r="F26" i="59"/>
  <c r="I26" i="59" s="1"/>
  <c r="J26" i="59" s="1"/>
  <c r="I66" i="59"/>
  <c r="F26" i="58"/>
  <c r="I26" i="58" s="1"/>
  <c r="J26" i="58" s="1"/>
  <c r="I67" i="58"/>
  <c r="F27" i="58"/>
  <c r="I27" i="58" s="1"/>
  <c r="J27" i="58" s="1"/>
  <c r="I67" i="57"/>
  <c r="F27" i="56"/>
  <c r="I27" i="56" s="1"/>
  <c r="J27" i="56" s="1"/>
  <c r="F26" i="56"/>
  <c r="I26" i="56" s="1"/>
  <c r="J26" i="56" s="1"/>
  <c r="I67" i="56"/>
  <c r="F25" i="55"/>
  <c r="I25" i="55" s="1"/>
  <c r="J25" i="55" s="1"/>
  <c r="D26" i="55"/>
  <c r="I66" i="55"/>
  <c r="I66" i="54"/>
  <c r="F26" i="54"/>
  <c r="I26" i="54" s="1"/>
  <c r="J26" i="54" s="1"/>
  <c r="I66" i="53"/>
  <c r="P27" i="53"/>
  <c r="F26" i="53"/>
  <c r="I26" i="53" s="1"/>
  <c r="J26" i="53" s="1"/>
  <c r="F25" i="52"/>
  <c r="I25" i="52" s="1"/>
  <c r="J25" i="52" s="1"/>
  <c r="P26" i="52"/>
  <c r="F74" i="52"/>
  <c r="F26" i="50"/>
  <c r="I26" i="50" s="1"/>
  <c r="J26" i="50" s="1"/>
  <c r="I66" i="50"/>
  <c r="I68" i="49"/>
  <c r="F25" i="49"/>
  <c r="J25" i="49" s="1"/>
  <c r="K25" i="49" s="1"/>
  <c r="H31" i="49" l="1"/>
  <c r="L31" i="49"/>
  <c r="E31" i="49"/>
  <c r="D31" i="49"/>
  <c r="G31" i="49"/>
  <c r="P28" i="54"/>
  <c r="I27" i="50"/>
  <c r="J27" i="50" s="1"/>
  <c r="I36" i="62"/>
  <c r="J36" i="62" s="1"/>
  <c r="I28" i="57"/>
  <c r="J28" i="57" s="1"/>
  <c r="F26" i="55"/>
  <c r="I26" i="55" s="1"/>
  <c r="J26" i="55" s="1"/>
  <c r="D27" i="55"/>
  <c r="D28" i="55" s="1"/>
  <c r="F28" i="59"/>
  <c r="I66" i="61"/>
  <c r="F26" i="61"/>
  <c r="I26" i="61" s="1"/>
  <c r="J26" i="61" s="1"/>
  <c r="I67" i="60"/>
  <c r="F26" i="60"/>
  <c r="I26" i="60" s="1"/>
  <c r="J26" i="60" s="1"/>
  <c r="I67" i="59"/>
  <c r="I27" i="59"/>
  <c r="J27" i="59" s="1"/>
  <c r="F28" i="58"/>
  <c r="I28" i="58" s="1"/>
  <c r="J28" i="58" s="1"/>
  <c r="I68" i="58"/>
  <c r="I68" i="57"/>
  <c r="I68" i="56"/>
  <c r="F28" i="56"/>
  <c r="I28" i="56" s="1"/>
  <c r="J28" i="56" s="1"/>
  <c r="I67" i="55"/>
  <c r="I67" i="54"/>
  <c r="F27" i="54"/>
  <c r="I27" i="54" s="1"/>
  <c r="J27" i="54" s="1"/>
  <c r="F27" i="53"/>
  <c r="I27" i="53" s="1"/>
  <c r="J27" i="53" s="1"/>
  <c r="P28" i="53"/>
  <c r="I67" i="53"/>
  <c r="I66" i="52"/>
  <c r="F26" i="52"/>
  <c r="I26" i="52" s="1"/>
  <c r="J26" i="52" s="1"/>
  <c r="P27" i="52"/>
  <c r="I67" i="50"/>
  <c r="P28" i="50"/>
  <c r="I69" i="49"/>
  <c r="F26" i="49"/>
  <c r="J26" i="49" s="1"/>
  <c r="K26" i="49" s="1"/>
  <c r="D32" i="49" l="1"/>
  <c r="E32" i="49"/>
  <c r="L32" i="49"/>
  <c r="G32" i="49"/>
  <c r="H32" i="49"/>
  <c r="F29" i="57"/>
  <c r="I29" i="57" s="1"/>
  <c r="J29" i="57" s="1"/>
  <c r="F27" i="55"/>
  <c r="I27" i="55" s="1"/>
  <c r="J27" i="55" s="1"/>
  <c r="F28" i="61"/>
  <c r="P29" i="54"/>
  <c r="I28" i="59"/>
  <c r="J28" i="59" s="1"/>
  <c r="I67" i="61"/>
  <c r="F27" i="61"/>
  <c r="I27" i="61" s="1"/>
  <c r="J27" i="61" s="1"/>
  <c r="I68" i="60"/>
  <c r="F27" i="60"/>
  <c r="I27" i="60" s="1"/>
  <c r="J27" i="60" s="1"/>
  <c r="I68" i="59"/>
  <c r="F29" i="58"/>
  <c r="I29" i="58" s="1"/>
  <c r="J29" i="58" s="1"/>
  <c r="I69" i="58"/>
  <c r="I69" i="57"/>
  <c r="F29" i="56"/>
  <c r="I29" i="56" s="1"/>
  <c r="J29" i="56" s="1"/>
  <c r="I69" i="56"/>
  <c r="F29" i="55"/>
  <c r="I68" i="55"/>
  <c r="F28" i="55"/>
  <c r="I28" i="55" s="1"/>
  <c r="J28" i="55" s="1"/>
  <c r="F28" i="54"/>
  <c r="I28" i="54" s="1"/>
  <c r="J28" i="54" s="1"/>
  <c r="I68" i="54"/>
  <c r="I68" i="53"/>
  <c r="F28" i="53"/>
  <c r="I28" i="53" s="1"/>
  <c r="J28" i="53" s="1"/>
  <c r="P29" i="53"/>
  <c r="I67" i="52"/>
  <c r="P28" i="52"/>
  <c r="F27" i="52"/>
  <c r="I27" i="52" s="1"/>
  <c r="J27" i="52" s="1"/>
  <c r="F28" i="50"/>
  <c r="I28" i="50" s="1"/>
  <c r="J28" i="50" s="1"/>
  <c r="I68" i="50"/>
  <c r="P29" i="50"/>
  <c r="I70" i="49"/>
  <c r="F27" i="49"/>
  <c r="J27" i="49" s="1"/>
  <c r="K27" i="49" s="1"/>
  <c r="D33" i="49" l="1"/>
  <c r="G33" i="49"/>
  <c r="L33" i="49"/>
  <c r="H33" i="49"/>
  <c r="E33" i="49"/>
  <c r="F30" i="57"/>
  <c r="I30" i="57" s="1"/>
  <c r="J30" i="57" s="1"/>
  <c r="P29" i="52"/>
  <c r="P30" i="53"/>
  <c r="F29" i="52"/>
  <c r="P30" i="54"/>
  <c r="I68" i="61"/>
  <c r="I28" i="61"/>
  <c r="J28" i="61" s="1"/>
  <c r="F28" i="60"/>
  <c r="I28" i="60" s="1"/>
  <c r="J28" i="60" s="1"/>
  <c r="I69" i="60"/>
  <c r="I69" i="59"/>
  <c r="F29" i="59"/>
  <c r="I29" i="59" s="1"/>
  <c r="J29" i="59" s="1"/>
  <c r="I70" i="58"/>
  <c r="F30" i="58"/>
  <c r="I30" i="58" s="1"/>
  <c r="J30" i="58" s="1"/>
  <c r="I70" i="57"/>
  <c r="I70" i="56"/>
  <c r="F30" i="56"/>
  <c r="I30" i="56" s="1"/>
  <c r="J30" i="56" s="1"/>
  <c r="I69" i="55"/>
  <c r="I29" i="55"/>
  <c r="J29" i="55" s="1"/>
  <c r="F29" i="54"/>
  <c r="I29" i="54" s="1"/>
  <c r="J29" i="54" s="1"/>
  <c r="I69" i="54"/>
  <c r="I69" i="53"/>
  <c r="F29" i="53"/>
  <c r="I29" i="53" s="1"/>
  <c r="J29" i="53" s="1"/>
  <c r="F30" i="53"/>
  <c r="I68" i="52"/>
  <c r="F28" i="52"/>
  <c r="I28" i="52" s="1"/>
  <c r="J28" i="52" s="1"/>
  <c r="F29" i="50"/>
  <c r="I29" i="50" s="1"/>
  <c r="J29" i="50" s="1"/>
  <c r="I69" i="50"/>
  <c r="P30" i="50"/>
  <c r="I71" i="49"/>
  <c r="F28" i="49"/>
  <c r="J28" i="49" s="1"/>
  <c r="K28" i="49" s="1"/>
  <c r="D34" i="49" l="1"/>
  <c r="H34" i="49"/>
  <c r="L34" i="49"/>
  <c r="G34" i="49"/>
  <c r="E34" i="49"/>
  <c r="F31" i="57"/>
  <c r="I31" i="57" s="1"/>
  <c r="J31" i="57" s="1"/>
  <c r="P31" i="53"/>
  <c r="I30" i="53"/>
  <c r="J30" i="53" s="1"/>
  <c r="I29" i="52"/>
  <c r="J29" i="52" s="1"/>
  <c r="P31" i="50"/>
  <c r="F29" i="61"/>
  <c r="I29" i="61" s="1"/>
  <c r="J29" i="61" s="1"/>
  <c r="I69" i="61"/>
  <c r="I70" i="60"/>
  <c r="F29" i="60"/>
  <c r="I29" i="60" s="1"/>
  <c r="J29" i="60" s="1"/>
  <c r="I70" i="59"/>
  <c r="F30" i="59"/>
  <c r="I30" i="59" s="1"/>
  <c r="J30" i="59" s="1"/>
  <c r="I71" i="58"/>
  <c r="F31" i="58"/>
  <c r="I31" i="58" s="1"/>
  <c r="J31" i="58" s="1"/>
  <c r="I71" i="57"/>
  <c r="I71" i="56"/>
  <c r="F31" i="56"/>
  <c r="I31" i="56" s="1"/>
  <c r="J31" i="56" s="1"/>
  <c r="I70" i="55"/>
  <c r="F31" i="55"/>
  <c r="F30" i="55"/>
  <c r="I30" i="55" s="1"/>
  <c r="J30" i="55" s="1"/>
  <c r="I70" i="54"/>
  <c r="F30" i="54"/>
  <c r="I30" i="54" s="1"/>
  <c r="J30" i="54" s="1"/>
  <c r="P31" i="54"/>
  <c r="I70" i="53"/>
  <c r="P30" i="52"/>
  <c r="I69" i="52"/>
  <c r="F30" i="50"/>
  <c r="I30" i="50" s="1"/>
  <c r="J30" i="50" s="1"/>
  <c r="I70" i="50"/>
  <c r="F29" i="49"/>
  <c r="J29" i="49" s="1"/>
  <c r="K29" i="49" s="1"/>
  <c r="I72" i="49"/>
  <c r="D35" i="49" l="1"/>
  <c r="G35" i="49"/>
  <c r="L35" i="49"/>
  <c r="H35" i="49"/>
  <c r="E35" i="49"/>
  <c r="P32" i="53"/>
  <c r="F31" i="53"/>
  <c r="I31" i="53" s="1"/>
  <c r="J31" i="53" s="1"/>
  <c r="P31" i="52"/>
  <c r="F31" i="52"/>
  <c r="I31" i="55"/>
  <c r="J31" i="55" s="1"/>
  <c r="I70" i="61"/>
  <c r="F30" i="61"/>
  <c r="I30" i="61" s="1"/>
  <c r="J30" i="61" s="1"/>
  <c r="I71" i="60"/>
  <c r="F30" i="60"/>
  <c r="I30" i="60" s="1"/>
  <c r="J30" i="60" s="1"/>
  <c r="F31" i="59"/>
  <c r="I31" i="59" s="1"/>
  <c r="J31" i="59" s="1"/>
  <c r="I71" i="59"/>
  <c r="F32" i="58"/>
  <c r="I32" i="58" s="1"/>
  <c r="J32" i="58" s="1"/>
  <c r="I72" i="58"/>
  <c r="F32" i="57"/>
  <c r="I32" i="57" s="1"/>
  <c r="J32" i="57" s="1"/>
  <c r="I72" i="57"/>
  <c r="F32" i="56"/>
  <c r="I32" i="56" s="1"/>
  <c r="J32" i="56" s="1"/>
  <c r="I72" i="56"/>
  <c r="I71" i="55"/>
  <c r="F31" i="54"/>
  <c r="I31" i="54" s="1"/>
  <c r="J31" i="54" s="1"/>
  <c r="P32" i="54"/>
  <c r="I71" i="54"/>
  <c r="I71" i="53"/>
  <c r="I70" i="52"/>
  <c r="F30" i="52"/>
  <c r="I30" i="52" s="1"/>
  <c r="J30" i="52" s="1"/>
  <c r="I71" i="50"/>
  <c r="P32" i="50"/>
  <c r="F31" i="50"/>
  <c r="I31" i="50" s="1"/>
  <c r="J31" i="50" s="1"/>
  <c r="I73" i="49"/>
  <c r="D36" i="49" s="1"/>
  <c r="F30" i="49"/>
  <c r="J30" i="49" s="1"/>
  <c r="K30" i="49" s="1"/>
  <c r="H36" i="49" l="1"/>
  <c r="L36" i="49"/>
  <c r="G36" i="49"/>
  <c r="E36" i="49"/>
  <c r="F33" i="57"/>
  <c r="I33" i="57" s="1"/>
  <c r="J33" i="57" s="1"/>
  <c r="P33" i="53"/>
  <c r="I31" i="52"/>
  <c r="J31" i="52" s="1"/>
  <c r="F32" i="52"/>
  <c r="P32" i="52"/>
  <c r="P33" i="54"/>
  <c r="P33" i="50"/>
  <c r="P34" i="50" s="1"/>
  <c r="F31" i="61"/>
  <c r="I31" i="61" s="1"/>
  <c r="J31" i="61" s="1"/>
  <c r="I71" i="61"/>
  <c r="I72" i="60"/>
  <c r="F31" i="60"/>
  <c r="I31" i="60" s="1"/>
  <c r="J31" i="60" s="1"/>
  <c r="I72" i="59"/>
  <c r="F32" i="59"/>
  <c r="I32" i="59" s="1"/>
  <c r="J32" i="59" s="1"/>
  <c r="F33" i="58"/>
  <c r="I33" i="58" s="1"/>
  <c r="J33" i="58" s="1"/>
  <c r="I73" i="58"/>
  <c r="I73" i="57"/>
  <c r="F33" i="56"/>
  <c r="I33" i="56" s="1"/>
  <c r="J33" i="56" s="1"/>
  <c r="I73" i="56"/>
  <c r="I72" i="55"/>
  <c r="F32" i="55"/>
  <c r="I32" i="55" s="1"/>
  <c r="J32" i="55" s="1"/>
  <c r="F32" i="54"/>
  <c r="I32" i="54" s="1"/>
  <c r="J32" i="54" s="1"/>
  <c r="I72" i="54"/>
  <c r="I72" i="53"/>
  <c r="F32" i="53"/>
  <c r="I32" i="53" s="1"/>
  <c r="J32" i="53" s="1"/>
  <c r="I71" i="52"/>
  <c r="F32" i="50"/>
  <c r="I32" i="50" s="1"/>
  <c r="J32" i="50" s="1"/>
  <c r="I72" i="50"/>
  <c r="F31" i="49"/>
  <c r="J31" i="49" s="1"/>
  <c r="K31" i="49" s="1"/>
  <c r="I74" i="49"/>
  <c r="P34" i="53" l="1"/>
  <c r="F34" i="55"/>
  <c r="P34" i="54"/>
  <c r="F32" i="61"/>
  <c r="I32" i="61" s="1"/>
  <c r="J32" i="61" s="1"/>
  <c r="I72" i="61"/>
  <c r="F32" i="60"/>
  <c r="I32" i="60" s="1"/>
  <c r="J32" i="60" s="1"/>
  <c r="F33" i="60"/>
  <c r="I33" i="60" s="1"/>
  <c r="J33" i="60" s="1"/>
  <c r="I73" i="60"/>
  <c r="F33" i="59"/>
  <c r="I33" i="59" s="1"/>
  <c r="J33" i="59" s="1"/>
  <c r="I73" i="59"/>
  <c r="F34" i="58"/>
  <c r="I34" i="58" s="1"/>
  <c r="J34" i="58" s="1"/>
  <c r="I74" i="58"/>
  <c r="I74" i="57"/>
  <c r="F34" i="57"/>
  <c r="I34" i="57" s="1"/>
  <c r="J34" i="57" s="1"/>
  <c r="F34" i="56"/>
  <c r="I34" i="56" s="1"/>
  <c r="J34" i="56" s="1"/>
  <c r="I74" i="56"/>
  <c r="I73" i="55"/>
  <c r="F33" i="55"/>
  <c r="I33" i="55" s="1"/>
  <c r="J33" i="55" s="1"/>
  <c r="I73" i="54"/>
  <c r="F33" i="54"/>
  <c r="I33" i="54" s="1"/>
  <c r="J33" i="54" s="1"/>
  <c r="F33" i="53"/>
  <c r="I33" i="53" s="1"/>
  <c r="J33" i="53" s="1"/>
  <c r="I73" i="53"/>
  <c r="I32" i="52"/>
  <c r="J32" i="52" s="1"/>
  <c r="P33" i="52"/>
  <c r="I72" i="52"/>
  <c r="P35" i="50"/>
  <c r="I73" i="50"/>
  <c r="F33" i="50"/>
  <c r="I33" i="50" s="1"/>
  <c r="J33" i="50" s="1"/>
  <c r="F32" i="49"/>
  <c r="J32" i="49" s="1"/>
  <c r="K32" i="49" s="1"/>
  <c r="P35" i="53" l="1"/>
  <c r="P36" i="53" s="1"/>
  <c r="P35" i="54"/>
  <c r="I34" i="55"/>
  <c r="J34" i="55" s="1"/>
  <c r="I73" i="61"/>
  <c r="F33" i="61"/>
  <c r="I33" i="61" s="1"/>
  <c r="J33" i="61" s="1"/>
  <c r="F34" i="60"/>
  <c r="I34" i="60" s="1"/>
  <c r="J34" i="60" s="1"/>
  <c r="I74" i="60"/>
  <c r="I74" i="59"/>
  <c r="F34" i="59"/>
  <c r="I34" i="59" s="1"/>
  <c r="J34" i="59" s="1"/>
  <c r="F35" i="58"/>
  <c r="I35" i="58" s="1"/>
  <c r="J35" i="58" s="1"/>
  <c r="F35" i="57"/>
  <c r="I35" i="57" s="1"/>
  <c r="J35" i="57" s="1"/>
  <c r="F35" i="56"/>
  <c r="I35" i="56" s="1"/>
  <c r="J35" i="56" s="1"/>
  <c r="I74" i="55"/>
  <c r="F34" i="54"/>
  <c r="I34" i="54" s="1"/>
  <c r="J34" i="54" s="1"/>
  <c r="I74" i="54"/>
  <c r="I74" i="53"/>
  <c r="F34" i="53"/>
  <c r="I34" i="53" s="1"/>
  <c r="J34" i="53" s="1"/>
  <c r="F34" i="52"/>
  <c r="P34" i="52"/>
  <c r="F33" i="52"/>
  <c r="I33" i="52" s="1"/>
  <c r="J33" i="52" s="1"/>
  <c r="I73" i="52"/>
  <c r="F34" i="50"/>
  <c r="I34" i="50" s="1"/>
  <c r="J34" i="50" s="1"/>
  <c r="P36" i="50"/>
  <c r="I74" i="50"/>
  <c r="F33" i="49"/>
  <c r="J33" i="49" s="1"/>
  <c r="K33" i="49" s="1"/>
  <c r="F36" i="56" l="1"/>
  <c r="I36" i="56" s="1"/>
  <c r="J36" i="56" s="1"/>
  <c r="P36" i="54"/>
  <c r="F36" i="57"/>
  <c r="I36" i="57" s="1"/>
  <c r="J36" i="57" s="1"/>
  <c r="F34" i="61"/>
  <c r="I34" i="61" s="1"/>
  <c r="J34" i="61" s="1"/>
  <c r="I74" i="61"/>
  <c r="F35" i="60"/>
  <c r="I35" i="60" s="1"/>
  <c r="J35" i="60" s="1"/>
  <c r="F35" i="59"/>
  <c r="I35" i="59" s="1"/>
  <c r="J35" i="59" s="1"/>
  <c r="F36" i="58"/>
  <c r="I36" i="58" s="1"/>
  <c r="J36" i="58" s="1"/>
  <c r="F36" i="55"/>
  <c r="F35" i="55"/>
  <c r="I35" i="55" s="1"/>
  <c r="J35" i="55" s="1"/>
  <c r="F36" i="54"/>
  <c r="F35" i="54"/>
  <c r="I35" i="54" s="1"/>
  <c r="J35" i="54" s="1"/>
  <c r="F35" i="53"/>
  <c r="I35" i="53" s="1"/>
  <c r="J35" i="53" s="1"/>
  <c r="I34" i="52"/>
  <c r="J34" i="52" s="1"/>
  <c r="P35" i="52"/>
  <c r="I74" i="52"/>
  <c r="F35" i="50"/>
  <c r="I35" i="50" s="1"/>
  <c r="J35" i="50" s="1"/>
  <c r="F34" i="49"/>
  <c r="J34" i="49" s="1"/>
  <c r="K34" i="49" s="1"/>
  <c r="I36" i="54" l="1"/>
  <c r="J36" i="54" s="1"/>
  <c r="F36" i="53"/>
  <c r="I36" i="53" s="1"/>
  <c r="J36" i="53" s="1"/>
  <c r="F36" i="50"/>
  <c r="I36" i="50" s="1"/>
  <c r="J36" i="50" s="1"/>
  <c r="F36" i="61"/>
  <c r="F35" i="61"/>
  <c r="I35" i="61" s="1"/>
  <c r="J35" i="61" s="1"/>
  <c r="F36" i="60"/>
  <c r="I36" i="60" s="1"/>
  <c r="J36" i="60" s="1"/>
  <c r="F36" i="59"/>
  <c r="I36" i="59" s="1"/>
  <c r="J36" i="59" s="1"/>
  <c r="I36" i="55"/>
  <c r="J36" i="55" s="1"/>
  <c r="F36" i="52"/>
  <c r="P36" i="52"/>
  <c r="F35" i="52"/>
  <c r="I35" i="52" s="1"/>
  <c r="J35" i="52" s="1"/>
  <c r="F36" i="49"/>
  <c r="J36" i="49" s="1"/>
  <c r="K36" i="49" s="1"/>
  <c r="F35" i="49"/>
  <c r="J35" i="49" s="1"/>
  <c r="K35" i="49" s="1"/>
  <c r="I36" i="52" l="1"/>
  <c r="J36" i="52" s="1"/>
  <c r="I36" i="61"/>
  <c r="J36" i="61" s="1"/>
  <c r="E11" i="42" l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C14" i="43"/>
  <c r="B11" i="43" l="1"/>
  <c r="B12" i="43"/>
  <c r="B13" i="43" s="1"/>
  <c r="H11" i="43" l="1"/>
  <c r="H12" i="43" s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D14" i="43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G11" i="43" l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L11" i="43"/>
  <c r="L12" i="43" s="1"/>
  <c r="L13" i="43" s="1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E11" i="43"/>
  <c r="E12" i="43" s="1"/>
  <c r="E13" i="43" s="1"/>
  <c r="E14" i="43" s="1"/>
  <c r="E15" i="43" s="1"/>
  <c r="E16" i="43" s="1"/>
  <c r="E17" i="43" s="1"/>
  <c r="E18" i="43" s="1"/>
  <c r="E19" i="43" s="1"/>
  <c r="E20" i="43" s="1"/>
  <c r="E21" i="43" s="1"/>
  <c r="E22" i="43" s="1"/>
  <c r="E23" i="43" s="1"/>
  <c r="E24" i="43" s="1"/>
  <c r="E25" i="43" s="1"/>
  <c r="E26" i="43" s="1"/>
  <c r="E27" i="43" s="1"/>
  <c r="E28" i="43" s="1"/>
  <c r="E29" i="43" s="1"/>
  <c r="C65" i="62" l="1"/>
  <c r="C65" i="49"/>
  <c r="C65" i="58"/>
  <c r="C65" i="61"/>
  <c r="C65" i="56"/>
  <c r="C65" i="55"/>
  <c r="C65" i="54"/>
  <c r="C65" i="52"/>
  <c r="C65" i="60"/>
  <c r="C65" i="59"/>
  <c r="C65" i="57"/>
  <c r="C65" i="53"/>
  <c r="C65" i="50"/>
  <c r="C11" i="47" l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X5" i="25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C10" i="47" l="1"/>
  <c r="E10" i="47" s="1"/>
  <c r="C45" i="47"/>
  <c r="C40" i="47"/>
  <c r="C46" i="47" l="1"/>
  <c r="C47" i="47" l="1"/>
  <c r="E12" i="47" l="1"/>
  <c r="C48" i="47"/>
  <c r="C10" i="25"/>
  <c r="E13" i="47" l="1"/>
  <c r="C49" i="47"/>
  <c r="E14" i="47" l="1"/>
  <c r="F41" i="47"/>
  <c r="E15" i="47" l="1"/>
  <c r="F42" i="47"/>
  <c r="E16" i="47" l="1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17" i="47" l="1"/>
  <c r="F44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18" i="47" l="1"/>
  <c r="F45" i="47"/>
  <c r="F11" i="44"/>
  <c r="I11" i="44" s="1"/>
  <c r="J11" i="44" s="1"/>
  <c r="F11" i="43"/>
  <c r="J11" i="43" s="1"/>
  <c r="C71" i="44"/>
  <c r="P12" i="44"/>
  <c r="B16" i="44"/>
  <c r="C70" i="43"/>
  <c r="K11" i="43" l="1"/>
  <c r="E19" i="47"/>
  <c r="F46" i="47"/>
  <c r="F12" i="43"/>
  <c r="J12" i="43" s="1"/>
  <c r="C72" i="44"/>
  <c r="B17" i="44"/>
  <c r="P13" i="44"/>
  <c r="C71" i="43"/>
  <c r="B14" i="43"/>
  <c r="F13" i="43"/>
  <c r="J13" i="43" s="1"/>
  <c r="K12" i="43" l="1"/>
  <c r="E20" i="47"/>
  <c r="F47" i="47"/>
  <c r="F12" i="44"/>
  <c r="I12" i="44" s="1"/>
  <c r="J12" i="44" s="1"/>
  <c r="C73" i="44"/>
  <c r="F13" i="44"/>
  <c r="P14" i="44"/>
  <c r="B18" i="44"/>
  <c r="B15" i="43"/>
  <c r="F14" i="43"/>
  <c r="J14" i="43" s="1"/>
  <c r="C72" i="43"/>
  <c r="K13" i="43"/>
  <c r="K14" i="43" l="1"/>
  <c r="E21" i="47"/>
  <c r="F48" i="47"/>
  <c r="C74" i="44"/>
  <c r="B19" i="44"/>
  <c r="I13" i="44"/>
  <c r="J13" i="44" s="1"/>
  <c r="P15" i="44"/>
  <c r="F14" i="44"/>
  <c r="I14" i="44" s="1"/>
  <c r="J14" i="44" s="1"/>
  <c r="F15" i="43"/>
  <c r="J15" i="43" s="1"/>
  <c r="C73" i="43"/>
  <c r="B16" i="43"/>
  <c r="E22" i="47" l="1"/>
  <c r="F49" i="47"/>
  <c r="F66" i="44"/>
  <c r="F15" i="44"/>
  <c r="B20" i="44"/>
  <c r="P16" i="44"/>
  <c r="B17" i="43"/>
  <c r="C74" i="43"/>
  <c r="F16" i="43"/>
  <c r="J16" i="43" s="1"/>
  <c r="K15" i="43"/>
  <c r="E23" i="47" l="1"/>
  <c r="I41" i="47"/>
  <c r="F67" i="44"/>
  <c r="F16" i="44"/>
  <c r="B21" i="44"/>
  <c r="P17" i="44"/>
  <c r="I15" i="44"/>
  <c r="J15" i="44" s="1"/>
  <c r="F17" i="43"/>
  <c r="J17" i="43" s="1"/>
  <c r="F66" i="43"/>
  <c r="K16" i="43"/>
  <c r="B18" i="43"/>
  <c r="E24" i="47" l="1"/>
  <c r="I42" i="47"/>
  <c r="F68" i="44"/>
  <c r="F17" i="44"/>
  <c r="B22" i="44"/>
  <c r="I16" i="44"/>
  <c r="J16" i="44" s="1"/>
  <c r="P18" i="44"/>
  <c r="F67" i="43"/>
  <c r="F18" i="43"/>
  <c r="J18" i="43" s="1"/>
  <c r="B19" i="43"/>
  <c r="K17" i="43"/>
  <c r="E25" i="47" l="1"/>
  <c r="I43" i="47"/>
  <c r="F69" i="44"/>
  <c r="P19" i="44"/>
  <c r="I17" i="44"/>
  <c r="J17" i="44" s="1"/>
  <c r="F18" i="44"/>
  <c r="B23" i="44"/>
  <c r="F68" i="43"/>
  <c r="F19" i="43"/>
  <c r="J19" i="43" s="1"/>
  <c r="K18" i="43"/>
  <c r="B20" i="43"/>
  <c r="E26" i="47" l="1"/>
  <c r="I44" i="47"/>
  <c r="F70" i="44"/>
  <c r="F19" i="44"/>
  <c r="I19" i="44" s="1"/>
  <c r="J19" i="44" s="1"/>
  <c r="B24" i="44"/>
  <c r="P20" i="44"/>
  <c r="I18" i="44"/>
  <c r="J18" i="44" s="1"/>
  <c r="K19" i="43"/>
  <c r="B21" i="43"/>
  <c r="F20" i="43"/>
  <c r="J20" i="43" s="1"/>
  <c r="F69" i="43"/>
  <c r="E27" i="47" l="1"/>
  <c r="I45" i="47"/>
  <c r="F71" i="44"/>
  <c r="P21" i="44"/>
  <c r="F20" i="44"/>
  <c r="B25" i="44"/>
  <c r="K20" i="43"/>
  <c r="F70" i="43"/>
  <c r="B22" i="43"/>
  <c r="F21" i="43"/>
  <c r="J21" i="43" s="1"/>
  <c r="K21" i="43" l="1"/>
  <c r="E28" i="47"/>
  <c r="I46" i="47"/>
  <c r="F72" i="44"/>
  <c r="B26" i="44"/>
  <c r="F21" i="44"/>
  <c r="I21" i="44" s="1"/>
  <c r="J21" i="44" s="1"/>
  <c r="P22" i="44"/>
  <c r="I20" i="44"/>
  <c r="J20" i="44" s="1"/>
  <c r="B23" i="43"/>
  <c r="F71" i="43"/>
  <c r="F22" i="43"/>
  <c r="J22" i="43" s="1"/>
  <c r="E29" i="47" l="1"/>
  <c r="I47" i="47"/>
  <c r="F73" i="44"/>
  <c r="P23" i="44"/>
  <c r="B27" i="44"/>
  <c r="F22" i="44"/>
  <c r="I22" i="44" s="1"/>
  <c r="J22" i="44" s="1"/>
  <c r="K22" i="43"/>
  <c r="B24" i="43"/>
  <c r="F72" i="43"/>
  <c r="F23" i="43"/>
  <c r="J23" i="43" s="1"/>
  <c r="K23" i="43" l="1"/>
  <c r="E30" i="47"/>
  <c r="I48" i="47"/>
  <c r="F74" i="44"/>
  <c r="B28" i="44"/>
  <c r="P24" i="44"/>
  <c r="F23" i="44"/>
  <c r="I23" i="44" s="1"/>
  <c r="J23" i="44" s="1"/>
  <c r="B25" i="43"/>
  <c r="F73" i="43"/>
  <c r="F24" i="43"/>
  <c r="J24" i="43" s="1"/>
  <c r="K24" i="43" l="1"/>
  <c r="E31" i="47"/>
  <c r="E32" i="47"/>
  <c r="I49" i="47"/>
  <c r="I66" i="44"/>
  <c r="P25" i="44"/>
  <c r="B29" i="44"/>
  <c r="F24" i="44"/>
  <c r="I24" i="44" s="1"/>
  <c r="J24" i="44" s="1"/>
  <c r="F74" i="43"/>
  <c r="F25" i="43"/>
  <c r="J25" i="43" s="1"/>
  <c r="B26" i="43"/>
  <c r="I67" i="44" l="1"/>
  <c r="B30" i="44"/>
  <c r="P26" i="44"/>
  <c r="F25" i="44"/>
  <c r="K25" i="43"/>
  <c r="B27" i="43"/>
  <c r="F26" i="43"/>
  <c r="J26" i="43" s="1"/>
  <c r="I66" i="43"/>
  <c r="I68" i="44" l="1"/>
  <c r="P27" i="44"/>
  <c r="I25" i="44"/>
  <c r="J25" i="44" s="1"/>
  <c r="F26" i="44"/>
  <c r="B31" i="44"/>
  <c r="K26" i="43"/>
  <c r="B28" i="43"/>
  <c r="F27" i="43"/>
  <c r="J27" i="43" s="1"/>
  <c r="I67" i="43"/>
  <c r="K27" i="43" l="1"/>
  <c r="I69" i="44"/>
  <c r="B32" i="44"/>
  <c r="P28" i="44"/>
  <c r="I26" i="44"/>
  <c r="J26" i="44" s="1"/>
  <c r="F27" i="44"/>
  <c r="I27" i="44" s="1"/>
  <c r="J27" i="44" s="1"/>
  <c r="B29" i="43"/>
  <c r="F28" i="43"/>
  <c r="J28" i="43" s="1"/>
  <c r="I68" i="43"/>
  <c r="H30" i="43" l="1"/>
  <c r="E30" i="43"/>
  <c r="L30" i="43"/>
  <c r="G30" i="43"/>
  <c r="D30" i="43"/>
  <c r="I70" i="44"/>
  <c r="B33" i="44"/>
  <c r="F28" i="44"/>
  <c r="P29" i="44"/>
  <c r="K28" i="43"/>
  <c r="B30" i="43"/>
  <c r="F29" i="43"/>
  <c r="J29" i="43" s="1"/>
  <c r="I69" i="43"/>
  <c r="D31" i="43" l="1"/>
  <c r="D32" i="43" s="1"/>
  <c r="G31" i="43"/>
  <c r="L31" i="43"/>
  <c r="E31" i="43"/>
  <c r="H31" i="43"/>
  <c r="I71" i="44"/>
  <c r="B34" i="44"/>
  <c r="F29" i="44"/>
  <c r="P30" i="44"/>
  <c r="I28" i="44"/>
  <c r="J28" i="44" s="1"/>
  <c r="I70" i="43"/>
  <c r="B31" i="43"/>
  <c r="K29" i="43"/>
  <c r="F30" i="43"/>
  <c r="J30" i="43" s="1"/>
  <c r="H32" i="43" l="1"/>
  <c r="E32" i="43"/>
  <c r="L32" i="43"/>
  <c r="G32" i="43"/>
  <c r="D33" i="43"/>
  <c r="I72" i="44"/>
  <c r="B35" i="44"/>
  <c r="I29" i="44"/>
  <c r="J29" i="44" s="1"/>
  <c r="P31" i="44"/>
  <c r="F30" i="44"/>
  <c r="I30" i="44" s="1"/>
  <c r="J30" i="44" s="1"/>
  <c r="B32" i="43"/>
  <c r="K30" i="43"/>
  <c r="I71" i="43"/>
  <c r="F31" i="43"/>
  <c r="J31" i="43" s="1"/>
  <c r="H33" i="43" l="1"/>
  <c r="L33" i="43"/>
  <c r="E33" i="43"/>
  <c r="G33" i="43"/>
  <c r="D34" i="43"/>
  <c r="I73" i="44"/>
  <c r="F31" i="44"/>
  <c r="P32" i="44"/>
  <c r="B36" i="44"/>
  <c r="F32" i="43"/>
  <c r="J32" i="43" s="1"/>
  <c r="I72" i="43"/>
  <c r="K31" i="43"/>
  <c r="B33" i="43"/>
  <c r="E34" i="43" l="1"/>
  <c r="L34" i="43"/>
  <c r="H34" i="43"/>
  <c r="G34" i="43"/>
  <c r="D35" i="43"/>
  <c r="I74" i="44"/>
  <c r="P33" i="44"/>
  <c r="I31" i="44"/>
  <c r="J31" i="44" s="1"/>
  <c r="F32" i="44"/>
  <c r="K32" i="43"/>
  <c r="F33" i="43"/>
  <c r="J33" i="43" s="1"/>
  <c r="B34" i="43"/>
  <c r="I73" i="43"/>
  <c r="H35" i="43" l="1"/>
  <c r="L35" i="43"/>
  <c r="E35" i="43"/>
  <c r="G35" i="43"/>
  <c r="D36" i="43"/>
  <c r="F33" i="44"/>
  <c r="I33" i="44" s="1"/>
  <c r="J33" i="44" s="1"/>
  <c r="I32" i="44"/>
  <c r="J32" i="44" s="1"/>
  <c r="P34" i="44"/>
  <c r="B35" i="43"/>
  <c r="F34" i="43"/>
  <c r="J34" i="43" s="1"/>
  <c r="I74" i="43"/>
  <c r="K33" i="43"/>
  <c r="E36" i="43" l="1"/>
  <c r="L36" i="43"/>
  <c r="H36" i="43"/>
  <c r="G36" i="43"/>
  <c r="P35" i="44"/>
  <c r="F34" i="44"/>
  <c r="I34" i="44" s="1"/>
  <c r="J34" i="44" s="1"/>
  <c r="F35" i="43"/>
  <c r="J35" i="43" s="1"/>
  <c r="K34" i="43"/>
  <c r="B36" i="43"/>
  <c r="F35" i="44" l="1"/>
  <c r="F36" i="44"/>
  <c r="P36" i="44"/>
  <c r="F36" i="43"/>
  <c r="J36" i="43" s="1"/>
  <c r="K35" i="43"/>
  <c r="K36" i="43" l="1"/>
  <c r="I36" i="44"/>
  <c r="J36" i="44" s="1"/>
  <c r="I35" i="44"/>
  <c r="J35" i="44" s="1"/>
  <c r="C67" i="42" l="1"/>
  <c r="C68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P11" i="42" l="1"/>
  <c r="B26" i="42"/>
  <c r="C69" i="42"/>
  <c r="B3" i="42"/>
  <c r="C52" i="42" s="1"/>
  <c r="B9" i="42" s="1"/>
  <c r="D47" i="42"/>
  <c r="P12" i="42" l="1"/>
  <c r="F11" i="42"/>
  <c r="I11" i="42" s="1"/>
  <c r="C70" i="42"/>
  <c r="B27" i="42"/>
  <c r="J11" i="42" l="1"/>
  <c r="P13" i="42"/>
  <c r="P14" i="42" s="1"/>
  <c r="C71" i="42"/>
  <c r="F12" i="42"/>
  <c r="B28" i="42"/>
  <c r="I12" i="42" l="1"/>
  <c r="C72" i="42"/>
  <c r="F13" i="42"/>
  <c r="I13" i="42" s="1"/>
  <c r="B29" i="42"/>
  <c r="P15" i="42"/>
  <c r="J13" i="42" l="1"/>
  <c r="J12" i="42"/>
  <c r="P16" i="42"/>
  <c r="C73" i="42"/>
  <c r="B30" i="42"/>
  <c r="F14" i="42"/>
  <c r="I14" i="42" s="1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J14" i="42" l="1"/>
  <c r="C68" i="41"/>
  <c r="P17" i="42"/>
  <c r="C74" i="42"/>
  <c r="B31" i="42"/>
  <c r="F15" i="42"/>
  <c r="I15" i="42" s="1"/>
  <c r="B26" i="41"/>
  <c r="B3" i="41"/>
  <c r="C52" i="41" s="1"/>
  <c r="B9" i="41" s="1"/>
  <c r="D47" i="41"/>
  <c r="C69" i="41"/>
  <c r="J15" i="42" l="1"/>
  <c r="F11" i="41"/>
  <c r="P18" i="42"/>
  <c r="F66" i="42"/>
  <c r="F16" i="42"/>
  <c r="I16" i="42" s="1"/>
  <c r="B32" i="42"/>
  <c r="C70" i="41"/>
  <c r="B27" i="41"/>
  <c r="J16" i="42" l="1"/>
  <c r="F12" i="41"/>
  <c r="F67" i="42"/>
  <c r="P19" i="42"/>
  <c r="F17" i="42"/>
  <c r="I17" i="42" s="1"/>
  <c r="B33" i="42"/>
  <c r="C71" i="41"/>
  <c r="B28" i="41"/>
  <c r="J17" i="42" l="1"/>
  <c r="I12" i="41"/>
  <c r="J12" i="41" s="1"/>
  <c r="I11" i="41"/>
  <c r="J11" i="41" s="1"/>
  <c r="F68" i="42"/>
  <c r="F18" i="42"/>
  <c r="I18" i="42" s="1"/>
  <c r="P20" i="42"/>
  <c r="B34" i="42"/>
  <c r="B29" i="41"/>
  <c r="C72" i="41"/>
  <c r="F13" i="41" l="1"/>
  <c r="I13" i="41" s="1"/>
  <c r="J13" i="41" s="1"/>
  <c r="J18" i="42"/>
  <c r="P21" i="42"/>
  <c r="B35" i="42"/>
  <c r="F19" i="42"/>
  <c r="I19" i="42" s="1"/>
  <c r="F69" i="42"/>
  <c r="C73" i="41"/>
  <c r="F14" i="41"/>
  <c r="I14" i="41" s="1"/>
  <c r="J14" i="41" s="1"/>
  <c r="B30" i="41"/>
  <c r="J19" i="42" l="1"/>
  <c r="B36" i="42"/>
  <c r="F70" i="42"/>
  <c r="F23" i="42"/>
  <c r="F20" i="42"/>
  <c r="I20" i="42" s="1"/>
  <c r="P22" i="42"/>
  <c r="C74" i="41"/>
  <c r="F15" i="41"/>
  <c r="I15" i="41" s="1"/>
  <c r="J15" i="41" s="1"/>
  <c r="B31" i="41"/>
  <c r="I23" i="42" l="1"/>
  <c r="J23" i="42" s="1"/>
  <c r="J20" i="42"/>
  <c r="P23" i="42"/>
  <c r="F21" i="42"/>
  <c r="I21" i="42" s="1"/>
  <c r="F71" i="42"/>
  <c r="F66" i="41"/>
  <c r="B32" i="41"/>
  <c r="F16" i="41"/>
  <c r="I16" i="41" s="1"/>
  <c r="J16" i="41" s="1"/>
  <c r="J21" i="42" l="1"/>
  <c r="P24" i="42"/>
  <c r="F72" i="42"/>
  <c r="F22" i="42"/>
  <c r="I22" i="42" s="1"/>
  <c r="F17" i="41"/>
  <c r="I17" i="41" s="1"/>
  <c r="J17" i="41" s="1"/>
  <c r="B33" i="41"/>
  <c r="F67" i="41"/>
  <c r="J22" i="42" l="1"/>
  <c r="F73" i="42"/>
  <c r="P25" i="42"/>
  <c r="B34" i="41"/>
  <c r="F68" i="41"/>
  <c r="F18" i="41"/>
  <c r="I18" i="41" s="1"/>
  <c r="J18" i="41" s="1"/>
  <c r="P26" i="42" l="1"/>
  <c r="F24" i="42"/>
  <c r="I24" i="42" s="1"/>
  <c r="F74" i="42"/>
  <c r="F69" i="41"/>
  <c r="B35" i="41"/>
  <c r="F19" i="41"/>
  <c r="I19" i="41" s="1"/>
  <c r="J19" i="41" s="1"/>
  <c r="J24" i="42" l="1"/>
  <c r="P27" i="42"/>
  <c r="I66" i="42"/>
  <c r="F25" i="42"/>
  <c r="I25" i="42" s="1"/>
  <c r="F70" i="41"/>
  <c r="B36" i="41"/>
  <c r="F20" i="41"/>
  <c r="I20" i="41" s="1"/>
  <c r="J20" i="41" s="1"/>
  <c r="J25" i="42" l="1"/>
  <c r="I67" i="42"/>
  <c r="F26" i="42"/>
  <c r="I26" i="42" s="1"/>
  <c r="P28" i="42"/>
  <c r="F71" i="41"/>
  <c r="F21" i="41"/>
  <c r="I21" i="41" s="1"/>
  <c r="J21" i="41" s="1"/>
  <c r="J26" i="42" l="1"/>
  <c r="P29" i="42"/>
  <c r="I68" i="42"/>
  <c r="F27" i="42"/>
  <c r="I27" i="42" s="1"/>
  <c r="F72" i="41"/>
  <c r="F22" i="41"/>
  <c r="I22" i="41" s="1"/>
  <c r="J22" i="41" s="1"/>
  <c r="J27" i="42" l="1"/>
  <c r="P30" i="42"/>
  <c r="F28" i="42"/>
  <c r="I28" i="42" s="1"/>
  <c r="I69" i="42"/>
  <c r="F73" i="41"/>
  <c r="F23" i="41"/>
  <c r="I23" i="41" s="1"/>
  <c r="J23" i="41" s="1"/>
  <c r="J28" i="42" l="1"/>
  <c r="P31" i="42"/>
  <c r="I70" i="42"/>
  <c r="F29" i="42"/>
  <c r="I29" i="42" s="1"/>
  <c r="F74" i="41"/>
  <c r="F24" i="41"/>
  <c r="I24" i="41" s="1"/>
  <c r="J24" i="41" s="1"/>
  <c r="J29" i="42" l="1"/>
  <c r="F30" i="42"/>
  <c r="I30" i="42" s="1"/>
  <c r="P32" i="42"/>
  <c r="I71" i="42"/>
  <c r="F25" i="41"/>
  <c r="I25" i="41" s="1"/>
  <c r="J25" i="41" s="1"/>
  <c r="I66" i="41"/>
  <c r="J30" i="42" l="1"/>
  <c r="I72" i="42"/>
  <c r="P33" i="42"/>
  <c r="F31" i="42"/>
  <c r="I31" i="42" s="1"/>
  <c r="I67" i="41"/>
  <c r="F26" i="41"/>
  <c r="I26" i="41" s="1"/>
  <c r="J26" i="41" s="1"/>
  <c r="J31" i="42" l="1"/>
  <c r="F32" i="42"/>
  <c r="I32" i="42" s="1"/>
  <c r="P34" i="42"/>
  <c r="I73" i="42"/>
  <c r="I68" i="41"/>
  <c r="F27" i="41"/>
  <c r="I27" i="41" s="1"/>
  <c r="J27" i="41" s="1"/>
  <c r="J32" i="42" l="1"/>
  <c r="F33" i="42"/>
  <c r="I33" i="42" s="1"/>
  <c r="I74" i="42"/>
  <c r="P35" i="42"/>
  <c r="I69" i="41"/>
  <c r="F28" i="41"/>
  <c r="I28" i="41" s="1"/>
  <c r="J28" i="41" s="1"/>
  <c r="J33" i="42" l="1"/>
  <c r="P36" i="42"/>
  <c r="F34" i="42"/>
  <c r="I34" i="42" s="1"/>
  <c r="I70" i="41"/>
  <c r="F29" i="41"/>
  <c r="I29" i="41" s="1"/>
  <c r="J29" i="41" s="1"/>
  <c r="J34" i="42" l="1"/>
  <c r="F35" i="42"/>
  <c r="I35" i="42" s="1"/>
  <c r="F36" i="42"/>
  <c r="I36" i="42" s="1"/>
  <c r="F30" i="41"/>
  <c r="I30" i="41" s="1"/>
  <c r="J30" i="41" s="1"/>
  <c r="I71" i="41"/>
  <c r="J36" i="42" l="1"/>
  <c r="J35" i="42"/>
  <c r="F31" i="41"/>
  <c r="I31" i="41" s="1"/>
  <c r="J31" i="41" s="1"/>
  <c r="I72" i="41"/>
  <c r="I73" i="41" l="1"/>
  <c r="F32" i="41"/>
  <c r="I32" i="41" s="1"/>
  <c r="J32" i="41" s="1"/>
  <c r="F33" i="41" l="1"/>
  <c r="I33" i="41" s="1"/>
  <c r="J33" i="41" s="1"/>
  <c r="I74" i="41"/>
  <c r="F34" i="41" l="1"/>
  <c r="I34" i="41" s="1"/>
  <c r="J34" i="41" s="1"/>
  <c r="F35" i="41" l="1"/>
  <c r="I35" i="41" s="1"/>
  <c r="J35" i="41" s="1"/>
  <c r="F36" i="41"/>
  <c r="I36" i="41" s="1"/>
  <c r="J36" i="41" s="1"/>
  <c r="C67" i="40" l="1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D11" i="40" l="1"/>
  <c r="B26" i="40"/>
  <c r="C69" i="40"/>
  <c r="B27" i="40" l="1"/>
  <c r="D12" i="40"/>
  <c r="D13" i="40" s="1"/>
  <c r="F11" i="40"/>
  <c r="C70" i="40"/>
  <c r="F12" i="40" l="1"/>
  <c r="D14" i="40"/>
  <c r="B28" i="40"/>
  <c r="C71" i="40"/>
  <c r="I11" i="40" l="1"/>
  <c r="J11" i="40" s="1"/>
  <c r="I12" i="40"/>
  <c r="J12" i="40" s="1"/>
  <c r="D15" i="40"/>
  <c r="B29" i="40"/>
  <c r="F13" i="40"/>
  <c r="I13" i="40" s="1"/>
  <c r="J13" i="40" s="1"/>
  <c r="C72" i="40"/>
  <c r="F14" i="40"/>
  <c r="I14" i="40" l="1"/>
  <c r="J14" i="40" s="1"/>
  <c r="D16" i="40"/>
  <c r="B30" i="40"/>
  <c r="C73" i="40"/>
  <c r="F15" i="40"/>
  <c r="I15" i="40" s="1"/>
  <c r="J15" i="40" s="1"/>
  <c r="D17" i="40" l="1"/>
  <c r="B31" i="40"/>
  <c r="C74" i="40"/>
  <c r="F16" i="40"/>
  <c r="I16" i="40" l="1"/>
  <c r="J16" i="40" s="1"/>
  <c r="B32" i="40"/>
  <c r="D18" i="40"/>
  <c r="F66" i="40"/>
  <c r="F17" i="40"/>
  <c r="I17" i="40" s="1"/>
  <c r="J17" i="40" s="1"/>
  <c r="B33" i="40" l="1"/>
  <c r="D19" i="40"/>
  <c r="F67" i="40"/>
  <c r="F18" i="40"/>
  <c r="I18" i="40" s="1"/>
  <c r="J18" i="40" s="1"/>
  <c r="D20" i="40" l="1"/>
  <c r="B34" i="40"/>
  <c r="F68" i="40"/>
  <c r="F19" i="40"/>
  <c r="I19" i="40" s="1"/>
  <c r="J19" i="40" s="1"/>
  <c r="D21" i="40" l="1"/>
  <c r="B35" i="40"/>
  <c r="F69" i="40"/>
  <c r="F20" i="40"/>
  <c r="I20" i="40" s="1"/>
  <c r="J20" i="40" s="1"/>
  <c r="B36" i="40" l="1"/>
  <c r="D22" i="40"/>
  <c r="F70" i="40"/>
  <c r="F21" i="40"/>
  <c r="I21" i="40" s="1"/>
  <c r="J21" i="40" s="1"/>
  <c r="D23" i="40" l="1"/>
  <c r="F71" i="40"/>
  <c r="D24" i="40" l="1"/>
  <c r="F72" i="40"/>
  <c r="D25" i="40" l="1"/>
  <c r="F73" i="40"/>
  <c r="D26" i="40" l="1"/>
  <c r="F22" i="40"/>
  <c r="I22" i="40" s="1"/>
  <c r="J22" i="40" s="1"/>
  <c r="F74" i="40"/>
  <c r="I66" i="40" l="1"/>
  <c r="F23" i="40"/>
  <c r="I23" i="40" s="1"/>
  <c r="J23" i="40" s="1"/>
  <c r="F24" i="40" l="1"/>
  <c r="I24" i="40" s="1"/>
  <c r="J24" i="40" s="1"/>
  <c r="I67" i="40"/>
  <c r="I68" i="40" l="1"/>
  <c r="F25" i="40"/>
  <c r="I25" i="40" s="1"/>
  <c r="J25" i="40" s="1"/>
  <c r="F26" i="40" l="1"/>
  <c r="I26" i="40" s="1"/>
  <c r="J26" i="40" s="1"/>
  <c r="I69" i="40"/>
  <c r="I70" i="40" l="1"/>
  <c r="F27" i="40"/>
  <c r="I27" i="40" s="1"/>
  <c r="J27" i="40" s="1"/>
  <c r="I71" i="40" l="1"/>
  <c r="F28" i="40"/>
  <c r="I28" i="40" s="1"/>
  <c r="J28" i="40" s="1"/>
  <c r="F29" i="40" l="1"/>
  <c r="I29" i="40" s="1"/>
  <c r="J29" i="40" s="1"/>
  <c r="I72" i="40"/>
  <c r="I73" i="40" l="1"/>
  <c r="F30" i="40"/>
  <c r="I30" i="40" s="1"/>
  <c r="J30" i="40" s="1"/>
  <c r="F34" i="40" l="1"/>
  <c r="F31" i="40"/>
  <c r="I31" i="40" s="1"/>
  <c r="J31" i="40" s="1"/>
  <c r="I74" i="40"/>
  <c r="I34" i="40" l="1"/>
  <c r="J34" i="40" s="1"/>
  <c r="F35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D9" i="28"/>
  <c r="E9" i="28"/>
  <c r="K343" i="28" l="1"/>
  <c r="K341" i="28"/>
  <c r="D49" i="43"/>
  <c r="D49" i="44"/>
  <c r="D49" i="42"/>
  <c r="D49" i="41"/>
  <c r="D49" i="40"/>
  <c r="K342" i="28"/>
  <c r="C65" i="44" l="1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B43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K283" i="28" l="1"/>
  <c r="K287" i="28"/>
  <c r="K291" i="28"/>
  <c r="K295" i="28"/>
  <c r="K299" i="28"/>
  <c r="K303" i="28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J8" i="31" l="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52" i="31"/>
  <c r="I205" i="31" l="1"/>
  <c r="I194" i="31"/>
  <c r="I172" i="31"/>
  <c r="I64" i="31"/>
  <c r="I161" i="31"/>
  <c r="I53" i="31"/>
  <c r="I97" i="31"/>
  <c r="I217" i="31" s="1"/>
  <c r="I150" i="31"/>
  <c r="I270" i="31" s="1"/>
  <c r="I42" i="31"/>
  <c r="I183" i="31"/>
  <c r="I75" i="31"/>
  <c r="I86" i="31"/>
  <c r="I139" i="31"/>
  <c r="I259" i="31" s="1"/>
  <c r="I31" i="31"/>
  <c r="I20" i="31"/>
  <c r="I206" i="31" l="1"/>
  <c r="I195" i="31"/>
  <c r="I151" i="31"/>
  <c r="I271" i="31" s="1"/>
  <c r="I43" i="31"/>
  <c r="I87" i="31"/>
  <c r="I162" i="31"/>
  <c r="I54" i="31"/>
  <c r="I109" i="31"/>
  <c r="I229" i="31" s="1"/>
  <c r="I184" i="31"/>
  <c r="I76" i="31"/>
  <c r="I140" i="31"/>
  <c r="I260" i="31" s="1"/>
  <c r="I21" i="31"/>
  <c r="I32" i="31"/>
  <c r="I98" i="31"/>
  <c r="I218" i="31" s="1"/>
  <c r="I173" i="31"/>
  <c r="I65" i="31"/>
  <c r="I207" i="31" l="1"/>
  <c r="I196" i="31"/>
  <c r="I152" i="31"/>
  <c r="I272" i="31" s="1"/>
  <c r="I44" i="31"/>
  <c r="I174" i="31"/>
  <c r="I66" i="31"/>
  <c r="I185" i="31"/>
  <c r="I77" i="31"/>
  <c r="I110" i="31"/>
  <c r="I230" i="31" s="1"/>
  <c r="I141" i="31"/>
  <c r="I261" i="31" s="1"/>
  <c r="I33" i="31"/>
  <c r="I22" i="31"/>
  <c r="I88" i="31"/>
  <c r="I121" i="31"/>
  <c r="I241" i="31" s="1"/>
  <c r="I99" i="31"/>
  <c r="I219" i="31" s="1"/>
  <c r="I163" i="31"/>
  <c r="I55" i="31"/>
  <c r="I197" i="31" l="1"/>
  <c r="I208" i="31"/>
  <c r="I175" i="31"/>
  <c r="I67" i="31"/>
  <c r="I100" i="31"/>
  <c r="I220" i="31" s="1"/>
  <c r="I153" i="31"/>
  <c r="I273" i="31" s="1"/>
  <c r="I45" i="31"/>
  <c r="I122" i="31"/>
  <c r="I242" i="31" s="1"/>
  <c r="I164" i="31"/>
  <c r="I56" i="31"/>
  <c r="I111" i="31"/>
  <c r="I231" i="31" s="1"/>
  <c r="I142" i="31"/>
  <c r="I262" i="31" s="1"/>
  <c r="I23" i="31"/>
  <c r="I34" i="31"/>
  <c r="I89" i="31"/>
  <c r="I186" i="31"/>
  <c r="I78" i="31"/>
  <c r="I209" i="31" l="1"/>
  <c r="I198" i="31"/>
  <c r="I90" i="31"/>
  <c r="I143" i="31"/>
  <c r="I263" i="31" s="1"/>
  <c r="I35" i="31"/>
  <c r="I24" i="31"/>
  <c r="I123" i="31"/>
  <c r="I243" i="31" s="1"/>
  <c r="I187" i="31"/>
  <c r="I79" i="31"/>
  <c r="I101" i="31"/>
  <c r="I221" i="31" s="1"/>
  <c r="I154" i="31"/>
  <c r="I274" i="31" s="1"/>
  <c r="I46" i="31"/>
  <c r="I176" i="31"/>
  <c r="I68" i="31"/>
  <c r="I165" i="31"/>
  <c r="I57" i="31"/>
  <c r="I112" i="31"/>
  <c r="I232" i="31" s="1"/>
  <c r="I199" i="31" l="1"/>
  <c r="I210" i="31"/>
  <c r="I177" i="31"/>
  <c r="I69" i="31"/>
  <c r="I188" i="31"/>
  <c r="I80" i="31"/>
  <c r="I113" i="31"/>
  <c r="I233" i="31" s="1"/>
  <c r="I91" i="31"/>
  <c r="I155" i="31"/>
  <c r="I275" i="31" s="1"/>
  <c r="I47" i="31"/>
  <c r="I124" i="31"/>
  <c r="I244" i="31" s="1"/>
  <c r="I166" i="31"/>
  <c r="I58" i="31"/>
  <c r="I144" i="31"/>
  <c r="I264" i="31" s="1"/>
  <c r="I36" i="31"/>
  <c r="I102" i="31"/>
  <c r="I222" i="31" s="1"/>
  <c r="I211" i="31" l="1"/>
  <c r="I200" i="31"/>
  <c r="I114" i="31"/>
  <c r="I234" i="31" s="1"/>
  <c r="I103" i="31"/>
  <c r="I223" i="31" s="1"/>
  <c r="I189" i="31"/>
  <c r="I81" i="31"/>
  <c r="I156" i="31"/>
  <c r="I276" i="31" s="1"/>
  <c r="I48" i="31"/>
  <c r="I178" i="31"/>
  <c r="I70" i="31"/>
  <c r="I167" i="31"/>
  <c r="I59" i="31"/>
  <c r="I125" i="31"/>
  <c r="I245" i="31" s="1"/>
  <c r="I92" i="31"/>
  <c r="I212" i="31" l="1"/>
  <c r="I201" i="31"/>
  <c r="I104" i="31"/>
  <c r="I224" i="31" s="1"/>
  <c r="I190" i="31"/>
  <c r="I82" i="31"/>
  <c r="I93" i="31"/>
  <c r="I179" i="31"/>
  <c r="I71" i="31"/>
  <c r="I168" i="31"/>
  <c r="I60" i="31"/>
  <c r="I115" i="31"/>
  <c r="I235" i="31" s="1"/>
  <c r="I126" i="31"/>
  <c r="I246" i="31" s="1"/>
  <c r="I202" i="31" l="1"/>
  <c r="I213" i="31"/>
  <c r="I127" i="31"/>
  <c r="I247" i="31" s="1"/>
  <c r="I191" i="31"/>
  <c r="I83" i="31"/>
  <c r="I105" i="31"/>
  <c r="I225" i="31" s="1"/>
  <c r="I94" i="31"/>
  <c r="I180" i="31"/>
  <c r="I72" i="31"/>
  <c r="I116" i="31"/>
  <c r="I236" i="31" s="1"/>
  <c r="I203" i="31" l="1"/>
  <c r="I214" i="31"/>
  <c r="I117" i="31"/>
  <c r="I237" i="31" s="1"/>
  <c r="I95" i="31"/>
  <c r="I128" i="31"/>
  <c r="I248" i="31" s="1"/>
  <c r="I192" i="31"/>
  <c r="I84" i="31"/>
  <c r="I106" i="31"/>
  <c r="I226" i="31" s="1"/>
  <c r="I215" i="31" l="1"/>
  <c r="I204" i="31"/>
  <c r="I118" i="31"/>
  <c r="I238" i="31" s="1"/>
  <c r="I107" i="31"/>
  <c r="I227" i="31" s="1"/>
  <c r="I96" i="31"/>
  <c r="I129" i="31"/>
  <c r="I249" i="31" s="1"/>
  <c r="I216" i="31" l="1"/>
  <c r="I119" i="31"/>
  <c r="I239" i="31" s="1"/>
  <c r="I108" i="31"/>
  <c r="I228" i="31" s="1"/>
  <c r="I130" i="31"/>
  <c r="I250" i="31" s="1"/>
  <c r="I131" i="31" l="1"/>
  <c r="I251" i="31" s="1"/>
  <c r="I120" i="31"/>
  <c r="I240" i="31" s="1"/>
  <c r="I132" i="31" l="1"/>
  <c r="I252" i="31" s="1"/>
  <c r="B46" i="25" l="1"/>
  <c r="B47" i="25" l="1"/>
  <c r="M16" i="28"/>
  <c r="C9" i="28" l="1"/>
  <c r="C14" i="28" l="1"/>
  <c r="C39" i="28"/>
  <c r="C34" i="28"/>
  <c r="C27" i="28"/>
  <c r="C17" i="28"/>
  <c r="C33" i="28"/>
  <c r="C23" i="28"/>
  <c r="C40" i="28"/>
  <c r="C25" i="28"/>
  <c r="C29" i="28"/>
  <c r="C19" i="28"/>
  <c r="C18" i="28"/>
  <c r="C15" i="28"/>
  <c r="C35" i="28"/>
  <c r="C24" i="28"/>
  <c r="C28" i="28"/>
  <c r="C20" i="28"/>
  <c r="C30" i="28"/>
  <c r="C26" i="28"/>
  <c r="C21" i="28"/>
  <c r="C31" i="28"/>
  <c r="C37" i="28"/>
  <c r="C16" i="28"/>
  <c r="C32" i="28"/>
  <c r="C38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L13" i="25" l="1"/>
  <c r="AZ13" i="25"/>
  <c r="AW13" i="25"/>
  <c r="AM13" i="25"/>
  <c r="BB13" i="25"/>
  <c r="AY13" i="25"/>
  <c r="AX13" i="25"/>
  <c r="AT13" i="25"/>
  <c r="AU13" i="25"/>
  <c r="BD13" i="25"/>
  <c r="AR13" i="25"/>
  <c r="AO13" i="25"/>
  <c r="AP13" i="25"/>
  <c r="BA13" i="25"/>
  <c r="AS13" i="25"/>
  <c r="BC13" i="25"/>
  <c r="AQ13" i="25"/>
  <c r="AV13" i="25"/>
  <c r="B15" i="25"/>
  <c r="O14" i="25"/>
  <c r="BO13" i="25"/>
  <c r="BR13" i="25"/>
  <c r="BK13" i="25"/>
  <c r="BF13" i="25"/>
  <c r="BW13" i="25"/>
  <c r="BY13" i="25"/>
  <c r="BN13" i="25"/>
  <c r="BQ13" i="25"/>
  <c r="BS13" i="25"/>
  <c r="BJ13" i="25"/>
  <c r="BV13" i="25"/>
  <c r="BU13" i="25"/>
  <c r="BM13" i="25"/>
  <c r="CW13" i="25"/>
  <c r="CX13" i="25" s="1"/>
  <c r="CY13" i="25" s="1"/>
  <c r="BI13" i="25"/>
  <c r="BG13" i="25"/>
  <c r="BX13" i="25"/>
  <c r="BT13" i="25"/>
  <c r="BH13" i="25"/>
  <c r="BP13" i="25"/>
  <c r="BL13" i="25"/>
  <c r="J15" i="31"/>
  <c r="B16" i="31"/>
  <c r="L28" i="31"/>
  <c r="AZ14" i="25" l="1"/>
  <c r="AR14" i="25"/>
  <c r="AW14" i="25"/>
  <c r="AQ14" i="25"/>
  <c r="AM14" i="25"/>
  <c r="BD14" i="25"/>
  <c r="AV14" i="25"/>
  <c r="AP14" i="25"/>
  <c r="AL14" i="25"/>
  <c r="BA14" i="25"/>
  <c r="AS14" i="25"/>
  <c r="AO14" i="25"/>
  <c r="AK14" i="25"/>
  <c r="BC14" i="25"/>
  <c r="AT14" i="25"/>
  <c r="AY14" i="25"/>
  <c r="AX14" i="25"/>
  <c r="AU14" i="25"/>
  <c r="BB14" i="25"/>
  <c r="AN14" i="25"/>
  <c r="AN13" i="25"/>
  <c r="CD13" i="25" s="1"/>
  <c r="CJ13" i="25"/>
  <c r="CE13" i="25"/>
  <c r="CS13" i="25"/>
  <c r="CG13" i="25"/>
  <c r="B17" i="31"/>
  <c r="J16" i="31"/>
  <c r="CC13" i="25"/>
  <c r="CF13" i="25"/>
  <c r="CL13" i="25"/>
  <c r="CK13" i="25"/>
  <c r="CQ13" i="25"/>
  <c r="BJ14" i="25"/>
  <c r="BX14" i="25"/>
  <c r="BQ14" i="25"/>
  <c r="BT14" i="25"/>
  <c r="BG14" i="25"/>
  <c r="BU14" i="25"/>
  <c r="BK14" i="25"/>
  <c r="BI14" i="25"/>
  <c r="CW14" i="25"/>
  <c r="CX14" i="25" s="1"/>
  <c r="CY14" i="25" s="1"/>
  <c r="BV14" i="25"/>
  <c r="BO14" i="25"/>
  <c r="BY14" i="25"/>
  <c r="BM14" i="25"/>
  <c r="BL14" i="25"/>
  <c r="BS14" i="25"/>
  <c r="BH14" i="25"/>
  <c r="BN14" i="25"/>
  <c r="BP14" i="25"/>
  <c r="BF14" i="25"/>
  <c r="BW14" i="25"/>
  <c r="BR14" i="25"/>
  <c r="L29" i="31"/>
  <c r="CH13" i="25"/>
  <c r="CM13" i="25"/>
  <c r="CB13" i="25"/>
  <c r="CT13" i="25"/>
  <c r="O15" i="25"/>
  <c r="B16" i="25"/>
  <c r="CR13" i="25"/>
  <c r="CI13" i="25"/>
  <c r="AK13" i="25"/>
  <c r="CN13" i="25"/>
  <c r="CO13" i="25"/>
  <c r="CP13" i="25"/>
  <c r="BA15" i="25" l="1"/>
  <c r="AS15" i="25"/>
  <c r="AZ15" i="25"/>
  <c r="AR15" i="25"/>
  <c r="AN15" i="25"/>
  <c r="AW15" i="25"/>
  <c r="AM15" i="25"/>
  <c r="AT15" i="25"/>
  <c r="BC15" i="25"/>
  <c r="AX15" i="25"/>
  <c r="AU15" i="25"/>
  <c r="BB15" i="25"/>
  <c r="AY15" i="25"/>
  <c r="AP15" i="25"/>
  <c r="AL15" i="25"/>
  <c r="BD15" i="25"/>
  <c r="AV15" i="25"/>
  <c r="AO15" i="25"/>
  <c r="AQ15" i="25"/>
  <c r="CJ14" i="25"/>
  <c r="CE14" i="25"/>
  <c r="CB14" i="25"/>
  <c r="CM14" i="25"/>
  <c r="CF14" i="25"/>
  <c r="CH14" i="25"/>
  <c r="CQ14" i="25"/>
  <c r="CR14" i="25"/>
  <c r="CI14" i="25"/>
  <c r="CO14" i="25"/>
  <c r="CN14" i="25"/>
  <c r="CP14" i="25"/>
  <c r="CK14" i="25"/>
  <c r="CT14" i="25"/>
  <c r="CC14" i="25"/>
  <c r="CL14" i="25"/>
  <c r="CD14" i="25"/>
  <c r="CS14" i="25"/>
  <c r="CG14" i="25"/>
  <c r="L30" i="31"/>
  <c r="J17" i="31"/>
  <c r="B18" i="31"/>
  <c r="BO15" i="25"/>
  <c r="BS15" i="25"/>
  <c r="BX15" i="25"/>
  <c r="BU15" i="25"/>
  <c r="BY15" i="25"/>
  <c r="BM15" i="25"/>
  <c r="BV15" i="25"/>
  <c r="BP15" i="25"/>
  <c r="BJ15" i="25"/>
  <c r="BW15" i="25"/>
  <c r="BL15" i="25"/>
  <c r="CW15" i="25"/>
  <c r="CX15" i="25" s="1"/>
  <c r="CY15" i="25" s="1"/>
  <c r="BN15" i="25"/>
  <c r="BF15" i="25"/>
  <c r="BI15" i="25"/>
  <c r="BR15" i="25"/>
  <c r="BH15" i="25"/>
  <c r="BQ15" i="25"/>
  <c r="BT15" i="25"/>
  <c r="BG15" i="25"/>
  <c r="BK15" i="25"/>
  <c r="CA13" i="25"/>
  <c r="CU13" i="25" s="1"/>
  <c r="CA14" i="25"/>
  <c r="O16" i="25"/>
  <c r="B17" i="25"/>
  <c r="AR16" i="25" l="1"/>
  <c r="AQ16" i="25"/>
  <c r="AM16" i="25"/>
  <c r="AP16" i="25"/>
  <c r="AL16" i="25"/>
  <c r="AK16" i="25"/>
  <c r="AO16" i="25"/>
  <c r="AX16" i="25"/>
  <c r="AU16" i="25"/>
  <c r="BB16" i="25"/>
  <c r="AY16" i="25"/>
  <c r="BC16" i="25"/>
  <c r="AT16" i="25"/>
  <c r="AW16" i="25"/>
  <c r="AS16" i="25"/>
  <c r="BD16" i="25"/>
  <c r="AV16" i="25"/>
  <c r="AN16" i="25"/>
  <c r="BA16" i="25"/>
  <c r="AZ16" i="25"/>
  <c r="CJ15" i="25"/>
  <c r="CE15" i="25"/>
  <c r="CQ15" i="25"/>
  <c r="CO15" i="25"/>
  <c r="CC15" i="25"/>
  <c r="CM15" i="25"/>
  <c r="CB15" i="25"/>
  <c r="CI15" i="25"/>
  <c r="CF15" i="25"/>
  <c r="CS15" i="25"/>
  <c r="CU14" i="25"/>
  <c r="CN15" i="25"/>
  <c r="AK15" i="25"/>
  <c r="CL15" i="25"/>
  <c r="CH15" i="25"/>
  <c r="CG15" i="25"/>
  <c r="CT15" i="25"/>
  <c r="CD15" i="25"/>
  <c r="CR15" i="25"/>
  <c r="CK15" i="25"/>
  <c r="CP15" i="25"/>
  <c r="B18" i="25"/>
  <c r="O17" i="25"/>
  <c r="BJ16" i="25"/>
  <c r="BL16" i="25"/>
  <c r="BK16" i="25"/>
  <c r="BQ16" i="25"/>
  <c r="BS16" i="25"/>
  <c r="BW16" i="25"/>
  <c r="BH16" i="25"/>
  <c r="BP16" i="25"/>
  <c r="BR16" i="25"/>
  <c r="BV16" i="25"/>
  <c r="BT16" i="25"/>
  <c r="BN16" i="25"/>
  <c r="CW16" i="25"/>
  <c r="CX16" i="25" s="1"/>
  <c r="CY16" i="25" s="1"/>
  <c r="BG16" i="25"/>
  <c r="BF16" i="25"/>
  <c r="BM16" i="25"/>
  <c r="BI16" i="25"/>
  <c r="BY16" i="25"/>
  <c r="BU16" i="25"/>
  <c r="BX16" i="25"/>
  <c r="BO16" i="25"/>
  <c r="J18" i="31"/>
  <c r="B19" i="31"/>
  <c r="L31" i="31"/>
  <c r="BD17" i="25" l="1"/>
  <c r="AL17" i="25"/>
  <c r="AS17" i="25"/>
  <c r="AK17" i="25"/>
  <c r="AZ17" i="25"/>
  <c r="AR17" i="25"/>
  <c r="AN17" i="25"/>
  <c r="AQ17" i="25"/>
  <c r="BB17" i="25"/>
  <c r="AY17" i="25"/>
  <c r="BC17" i="25"/>
  <c r="AU17" i="25"/>
  <c r="AT17" i="25"/>
  <c r="AO17" i="25"/>
  <c r="AP17" i="25"/>
  <c r="AW17" i="25"/>
  <c r="AV17" i="25"/>
  <c r="AM17" i="25"/>
  <c r="AX17" i="25"/>
  <c r="BA17" i="25"/>
  <c r="CA15" i="25"/>
  <c r="CU15" i="25" s="1"/>
  <c r="CJ16" i="25"/>
  <c r="CE16" i="25"/>
  <c r="CT16" i="25"/>
  <c r="CS16" i="25"/>
  <c r="CI16" i="25"/>
  <c r="CA16" i="25"/>
  <c r="CP16" i="25"/>
  <c r="CD16" i="25"/>
  <c r="CB16" i="25"/>
  <c r="CO16" i="25"/>
  <c r="CR16" i="25"/>
  <c r="CN16" i="25"/>
  <c r="CQ16" i="25"/>
  <c r="CL16" i="25"/>
  <c r="CH16" i="25"/>
  <c r="CM16" i="25"/>
  <c r="CF16" i="25"/>
  <c r="CK16" i="25"/>
  <c r="CC16" i="25"/>
  <c r="CG16" i="25"/>
  <c r="B20" i="31"/>
  <c r="J19" i="31"/>
  <c r="BN17" i="25"/>
  <c r="BY17" i="25"/>
  <c r="BW17" i="25"/>
  <c r="BU17" i="25"/>
  <c r="CW17" i="25"/>
  <c r="CX17" i="25" s="1"/>
  <c r="CY17" i="25" s="1"/>
  <c r="BV17" i="25"/>
  <c r="BQ17" i="25"/>
  <c r="BX17" i="25"/>
  <c r="BM17" i="25"/>
  <c r="BR17" i="25"/>
  <c r="BT17" i="25"/>
  <c r="BJ17" i="25"/>
  <c r="BF17" i="25"/>
  <c r="BL17" i="25"/>
  <c r="BO17" i="25"/>
  <c r="BS17" i="25"/>
  <c r="BH17" i="25"/>
  <c r="BI17" i="25"/>
  <c r="BP17" i="25"/>
  <c r="BG17" i="25"/>
  <c r="BK17" i="25"/>
  <c r="L32" i="31"/>
  <c r="B19" i="25"/>
  <c r="O18" i="25"/>
  <c r="AR18" i="25" l="1"/>
  <c r="AQ18" i="25"/>
  <c r="AM18" i="25"/>
  <c r="AL18" i="25"/>
  <c r="AO18" i="25"/>
  <c r="AS18" i="25"/>
  <c r="BC18" i="25"/>
  <c r="AY18" i="25"/>
  <c r="AT18" i="25"/>
  <c r="AX18" i="25"/>
  <c r="AU18" i="25"/>
  <c r="AK18" i="25"/>
  <c r="AN18" i="25"/>
  <c r="BA18" i="25"/>
  <c r="AW18" i="25"/>
  <c r="AZ18" i="25"/>
  <c r="AP18" i="25"/>
  <c r="BD18" i="25"/>
  <c r="BB18" i="25"/>
  <c r="AV18" i="25"/>
  <c r="CJ17" i="25"/>
  <c r="CC17" i="25"/>
  <c r="CE17" i="25"/>
  <c r="CF17" i="25"/>
  <c r="CD17" i="25"/>
  <c r="CN17" i="25"/>
  <c r="CK17" i="25"/>
  <c r="CT17" i="25"/>
  <c r="CR17" i="25"/>
  <c r="CM17" i="25"/>
  <c r="CA17" i="25"/>
  <c r="CU16" i="25"/>
  <c r="CI17" i="25"/>
  <c r="CH17" i="25"/>
  <c r="CS17" i="25"/>
  <c r="CP17" i="25"/>
  <c r="CB17" i="25"/>
  <c r="CG17" i="25"/>
  <c r="CL17" i="25"/>
  <c r="CO17" i="25"/>
  <c r="CQ17" i="25"/>
  <c r="O19" i="25"/>
  <c r="B20" i="25"/>
  <c r="BJ18" i="25"/>
  <c r="BP18" i="25"/>
  <c r="BV18" i="25"/>
  <c r="BY18" i="25"/>
  <c r="BG18" i="25"/>
  <c r="BT18" i="25"/>
  <c r="BO18" i="25"/>
  <c r="BQ18" i="25"/>
  <c r="BL18" i="25"/>
  <c r="BI18" i="25"/>
  <c r="BF18" i="25"/>
  <c r="BN18" i="25"/>
  <c r="BK18" i="25"/>
  <c r="BM18" i="25"/>
  <c r="BX18" i="25"/>
  <c r="BU18" i="25"/>
  <c r="CW18" i="25"/>
  <c r="CX18" i="25" s="1"/>
  <c r="CY18" i="25" s="1"/>
  <c r="BS18" i="25"/>
  <c r="BW18" i="25"/>
  <c r="BH18" i="25"/>
  <c r="BR18" i="25"/>
  <c r="L33" i="31"/>
  <c r="J20" i="31"/>
  <c r="B21" i="31"/>
  <c r="BA19" i="25" l="1"/>
  <c r="AZ19" i="25"/>
  <c r="AR19" i="25"/>
  <c r="AM19" i="25"/>
  <c r="AW19" i="25"/>
  <c r="AX19" i="25"/>
  <c r="AU19" i="25"/>
  <c r="BB19" i="25"/>
  <c r="AY19" i="25"/>
  <c r="BC19" i="25"/>
  <c r="BD19" i="25"/>
  <c r="AS19" i="25"/>
  <c r="AT19" i="25"/>
  <c r="AO19" i="25"/>
  <c r="AV19" i="25"/>
  <c r="AQ19" i="25"/>
  <c r="AP19" i="25"/>
  <c r="AN19" i="25"/>
  <c r="AL19" i="25"/>
  <c r="AK19" i="25"/>
  <c r="CJ18" i="25"/>
  <c r="CE18" i="25"/>
  <c r="CM18" i="25"/>
  <c r="CT18" i="25"/>
  <c r="CA18" i="25"/>
  <c r="CQ18" i="25"/>
  <c r="CP18" i="25"/>
  <c r="CS18" i="25"/>
  <c r="CF18" i="25"/>
  <c r="CL18" i="25"/>
  <c r="CC18" i="25"/>
  <c r="CN18" i="25"/>
  <c r="CO18" i="25"/>
  <c r="CI18" i="25"/>
  <c r="CU17" i="25"/>
  <c r="CH18" i="25"/>
  <c r="CG18" i="25"/>
  <c r="CR18" i="25"/>
  <c r="CD18" i="25"/>
  <c r="CK18" i="25"/>
  <c r="CB18" i="25"/>
  <c r="B22" i="31"/>
  <c r="J21" i="31"/>
  <c r="B21" i="25"/>
  <c r="O20" i="25"/>
  <c r="L34" i="31"/>
  <c r="BN19" i="25"/>
  <c r="BF19" i="25"/>
  <c r="BU19" i="25"/>
  <c r="BH19" i="25"/>
  <c r="BR19" i="25"/>
  <c r="BX19" i="25"/>
  <c r="BV19" i="25"/>
  <c r="BG19" i="25"/>
  <c r="BO19" i="25"/>
  <c r="BQ19" i="25"/>
  <c r="BL19" i="25"/>
  <c r="BW19" i="25"/>
  <c r="BI19" i="25"/>
  <c r="BT19" i="25"/>
  <c r="BY19" i="25"/>
  <c r="CW19" i="25"/>
  <c r="CX19" i="25" s="1"/>
  <c r="CY19" i="25" s="1"/>
  <c r="BP19" i="25"/>
  <c r="BS19" i="25"/>
  <c r="BJ19" i="25"/>
  <c r="BK19" i="25"/>
  <c r="BM19" i="25"/>
  <c r="AN20" i="25" l="1"/>
  <c r="AW20" i="25"/>
  <c r="AV20" i="25"/>
  <c r="AS20" i="25"/>
  <c r="AO20" i="25"/>
  <c r="BA20" i="25"/>
  <c r="AX20" i="25"/>
  <c r="AU20" i="25"/>
  <c r="BB20" i="25"/>
  <c r="AY20" i="25"/>
  <c r="BC20" i="25"/>
  <c r="AT20" i="25"/>
  <c r="AM20" i="25"/>
  <c r="AQ20" i="25"/>
  <c r="AL20" i="25"/>
  <c r="AZ20" i="25"/>
  <c r="AP20" i="25"/>
  <c r="AK20" i="25"/>
  <c r="AR20" i="25"/>
  <c r="BD20" i="25"/>
  <c r="CE19" i="25"/>
  <c r="CJ19" i="25"/>
  <c r="CF19" i="25"/>
  <c r="CT19" i="25"/>
  <c r="CN19" i="25"/>
  <c r="CK19" i="25"/>
  <c r="CR19" i="25"/>
  <c r="CI19" i="25"/>
  <c r="CD19" i="25"/>
  <c r="CH19" i="25"/>
  <c r="CL19" i="25"/>
  <c r="CU18" i="25"/>
  <c r="CO19" i="25"/>
  <c r="CG19" i="25"/>
  <c r="CB19" i="25"/>
  <c r="CC19" i="25"/>
  <c r="CQ19" i="25"/>
  <c r="CP19" i="25"/>
  <c r="CS19" i="25"/>
  <c r="CA19" i="25"/>
  <c r="CM19" i="25"/>
  <c r="BJ20" i="25"/>
  <c r="BV20" i="25"/>
  <c r="BX20" i="25"/>
  <c r="BT20" i="25"/>
  <c r="BR20" i="25"/>
  <c r="BK20" i="25"/>
  <c r="BG20" i="25"/>
  <c r="BM20" i="25"/>
  <c r="BL20" i="25"/>
  <c r="BO20" i="25"/>
  <c r="BU20" i="25"/>
  <c r="BY20" i="25"/>
  <c r="BF20" i="25"/>
  <c r="BI20" i="25"/>
  <c r="BP20" i="25"/>
  <c r="BS20" i="25"/>
  <c r="BN20" i="25"/>
  <c r="BW20" i="25"/>
  <c r="BQ20" i="25"/>
  <c r="CW20" i="25"/>
  <c r="CX20" i="25" s="1"/>
  <c r="CY20" i="25" s="1"/>
  <c r="BH20" i="25"/>
  <c r="J22" i="31"/>
  <c r="B23" i="31"/>
  <c r="B22" i="25"/>
  <c r="O21" i="25"/>
  <c r="L35" i="31"/>
  <c r="BD21" i="25" l="1"/>
  <c r="AL21" i="25"/>
  <c r="AK21" i="25"/>
  <c r="AZ21" i="25"/>
  <c r="AQ21" i="25"/>
  <c r="AM21" i="25"/>
  <c r="BB21" i="25"/>
  <c r="AY21" i="25"/>
  <c r="BC21" i="25"/>
  <c r="AX21" i="25"/>
  <c r="AU21" i="25"/>
  <c r="AT21" i="25"/>
  <c r="AS21" i="25"/>
  <c r="AO21" i="25"/>
  <c r="AV21" i="25"/>
  <c r="AP21" i="25"/>
  <c r="AR21" i="25"/>
  <c r="AN21" i="25"/>
  <c r="AW21" i="25"/>
  <c r="BA21" i="25"/>
  <c r="CJ20" i="25"/>
  <c r="CE20" i="25"/>
  <c r="CP20" i="25"/>
  <c r="CI20" i="25"/>
  <c r="CM20" i="25"/>
  <c r="CN20" i="25"/>
  <c r="CQ20" i="25"/>
  <c r="CC20" i="25"/>
  <c r="CR20" i="25"/>
  <c r="CD20" i="25"/>
  <c r="CK20" i="25"/>
  <c r="CL20" i="25"/>
  <c r="CT20" i="25"/>
  <c r="CG20" i="25"/>
  <c r="CO20" i="25"/>
  <c r="CU19" i="25"/>
  <c r="CH20" i="25"/>
  <c r="CB20" i="25"/>
  <c r="CS20" i="25"/>
  <c r="CA20" i="25"/>
  <c r="CF20" i="25"/>
  <c r="O22" i="25"/>
  <c r="B23" i="25"/>
  <c r="J23" i="31"/>
  <c r="B24" i="31"/>
  <c r="BO21" i="25"/>
  <c r="BW21" i="25"/>
  <c r="BH21" i="25"/>
  <c r="BK21" i="25"/>
  <c r="BQ21" i="25"/>
  <c r="CW21" i="25"/>
  <c r="CX21" i="25" s="1"/>
  <c r="CY21" i="25" s="1"/>
  <c r="BY21" i="25"/>
  <c r="BU21" i="25"/>
  <c r="BS21" i="25"/>
  <c r="BR21" i="25"/>
  <c r="BN21" i="25"/>
  <c r="BG21" i="25"/>
  <c r="BJ21" i="25"/>
  <c r="BT21" i="25"/>
  <c r="BV21" i="25"/>
  <c r="BI21" i="25"/>
  <c r="BM21" i="25"/>
  <c r="BX21" i="25"/>
  <c r="BL21" i="25"/>
  <c r="BF21" i="25"/>
  <c r="BP21" i="25"/>
  <c r="AQ22" i="25" l="1"/>
  <c r="AP22" i="25"/>
  <c r="AK22" i="25"/>
  <c r="AO22" i="25"/>
  <c r="BB22" i="25"/>
  <c r="AY22" i="25"/>
  <c r="AT22" i="25"/>
  <c r="AX22" i="25"/>
  <c r="AN22" i="25"/>
  <c r="AV22" i="25"/>
  <c r="AU22" i="25"/>
  <c r="AL22" i="25"/>
  <c r="AW22" i="25"/>
  <c r="AM22" i="25"/>
  <c r="AR22" i="25"/>
  <c r="BC22" i="25"/>
  <c r="BA22" i="25"/>
  <c r="AS22" i="25"/>
  <c r="BD22" i="25"/>
  <c r="AZ22" i="25"/>
  <c r="CJ21" i="25"/>
  <c r="CE21" i="25"/>
  <c r="CH21" i="25"/>
  <c r="CK21" i="25"/>
  <c r="CS21" i="25"/>
  <c r="CT21" i="25"/>
  <c r="CQ21" i="25"/>
  <c r="CP21" i="25"/>
  <c r="CG21" i="25"/>
  <c r="CA21" i="25"/>
  <c r="CU20" i="25"/>
  <c r="CD21" i="25"/>
  <c r="CO21" i="25"/>
  <c r="CN21" i="25"/>
  <c r="CI21" i="25"/>
  <c r="CF21" i="25"/>
  <c r="CC21" i="25"/>
  <c r="CR21" i="25"/>
  <c r="CB21" i="25"/>
  <c r="CM21" i="25"/>
  <c r="CL21" i="25"/>
  <c r="B24" i="25"/>
  <c r="O23" i="25"/>
  <c r="BJ22" i="25"/>
  <c r="BL22" i="25"/>
  <c r="BK22" i="25"/>
  <c r="BV22" i="25"/>
  <c r="BM22" i="25"/>
  <c r="BU22" i="25"/>
  <c r="BF22" i="25"/>
  <c r="BS22" i="25"/>
  <c r="BG22" i="25"/>
  <c r="BI22" i="25"/>
  <c r="BP22" i="25"/>
  <c r="BQ22" i="25"/>
  <c r="CW22" i="25"/>
  <c r="CX22" i="25" s="1"/>
  <c r="CY22" i="25" s="1"/>
  <c r="BO22" i="25"/>
  <c r="BY22" i="25"/>
  <c r="BW22" i="25"/>
  <c r="BH22" i="25"/>
  <c r="BX22" i="25"/>
  <c r="BN22" i="25"/>
  <c r="BT22" i="25"/>
  <c r="BR22" i="25"/>
  <c r="B25" i="31"/>
  <c r="J24" i="31"/>
  <c r="BD23" i="25" l="1"/>
  <c r="BA23" i="25"/>
  <c r="AO23" i="25"/>
  <c r="AZ23" i="25"/>
  <c r="AN23" i="25"/>
  <c r="AQ23" i="25"/>
  <c r="AM23" i="25"/>
  <c r="AT23" i="25"/>
  <c r="AX23" i="25"/>
  <c r="AU23" i="25"/>
  <c r="BB23" i="25"/>
  <c r="AY23" i="25"/>
  <c r="AV23" i="25"/>
  <c r="AP23" i="25"/>
  <c r="BC23" i="25"/>
  <c r="AL23" i="25"/>
  <c r="AR23" i="25"/>
  <c r="AW23" i="25"/>
  <c r="AK23" i="25"/>
  <c r="AS23" i="25"/>
  <c r="CJ22" i="25"/>
  <c r="CE22" i="25"/>
  <c r="CM22" i="25"/>
  <c r="CI22" i="25"/>
  <c r="CT22" i="25"/>
  <c r="CQ22" i="25"/>
  <c r="CO22" i="25"/>
  <c r="CS22" i="25"/>
  <c r="CR22" i="25"/>
  <c r="CU21" i="25"/>
  <c r="CC22" i="25"/>
  <c r="CP22" i="25"/>
  <c r="CL22" i="25"/>
  <c r="CK22" i="25"/>
  <c r="CB22" i="25"/>
  <c r="CH22" i="25"/>
  <c r="CD22" i="25"/>
  <c r="CN22" i="25"/>
  <c r="CA22" i="25"/>
  <c r="CF22" i="25"/>
  <c r="CG22" i="25"/>
  <c r="BJ23" i="25"/>
  <c r="BP23" i="25"/>
  <c r="BX23" i="25"/>
  <c r="BY23" i="25"/>
  <c r="BW23" i="25"/>
  <c r="CW23" i="25"/>
  <c r="CX23" i="25" s="1"/>
  <c r="CY23" i="25" s="1"/>
  <c r="BQ23" i="25"/>
  <c r="BT23" i="25"/>
  <c r="BR23" i="25"/>
  <c r="BU23" i="25"/>
  <c r="BS23" i="25"/>
  <c r="BI23" i="25"/>
  <c r="BV23" i="25"/>
  <c r="BF23" i="25"/>
  <c r="BO23" i="25"/>
  <c r="BN23" i="25"/>
  <c r="BH23" i="25"/>
  <c r="BK23" i="25"/>
  <c r="BG23" i="25"/>
  <c r="BL23" i="25"/>
  <c r="BM23" i="25"/>
  <c r="O24" i="25"/>
  <c r="B25" i="25"/>
  <c r="J25" i="31"/>
  <c r="B26" i="31"/>
  <c r="AW24" i="25" l="1"/>
  <c r="AV24" i="25"/>
  <c r="AP24" i="25"/>
  <c r="BA24" i="25"/>
  <c r="AO24" i="25"/>
  <c r="AX24" i="25"/>
  <c r="AU24" i="25"/>
  <c r="BC24" i="25"/>
  <c r="AT24" i="25"/>
  <c r="BB24" i="25"/>
  <c r="AY24" i="25"/>
  <c r="BD24" i="25"/>
  <c r="AL24" i="25"/>
  <c r="AQ24" i="25"/>
  <c r="AM24" i="25"/>
  <c r="AK24" i="25"/>
  <c r="AN24" i="25"/>
  <c r="AS24" i="25"/>
  <c r="AR24" i="25"/>
  <c r="AZ24" i="25"/>
  <c r="CJ23" i="25"/>
  <c r="CE23" i="25"/>
  <c r="CF23" i="25"/>
  <c r="CA23" i="25"/>
  <c r="CB23" i="25"/>
  <c r="CN23" i="25"/>
  <c r="CH23" i="25"/>
  <c r="CQ23" i="25"/>
  <c r="CG23" i="25"/>
  <c r="CM23" i="25"/>
  <c r="CI23" i="25"/>
  <c r="CU22" i="25"/>
  <c r="CK23" i="25"/>
  <c r="CC23" i="25"/>
  <c r="CD23" i="25"/>
  <c r="CP23" i="25"/>
  <c r="CR23" i="25"/>
  <c r="CO23" i="25"/>
  <c r="CT23" i="25"/>
  <c r="CL23" i="25"/>
  <c r="CS23" i="25"/>
  <c r="O25" i="25"/>
  <c r="B26" i="25"/>
  <c r="B27" i="31"/>
  <c r="J26" i="31"/>
  <c r="BJ24" i="25"/>
  <c r="BT24" i="25"/>
  <c r="BX24" i="25"/>
  <c r="BV24" i="25"/>
  <c r="BY24" i="25"/>
  <c r="BR24" i="25"/>
  <c r="BO24" i="25"/>
  <c r="BL24" i="25"/>
  <c r="BI24" i="25"/>
  <c r="BQ24" i="25"/>
  <c r="BG24" i="25"/>
  <c r="BN24" i="25"/>
  <c r="BS24" i="25"/>
  <c r="BP24" i="25"/>
  <c r="BF24" i="25"/>
  <c r="BM24" i="25"/>
  <c r="BK24" i="25"/>
  <c r="CW24" i="25"/>
  <c r="CX24" i="25" s="1"/>
  <c r="CY24" i="25" s="1"/>
  <c r="BW24" i="25"/>
  <c r="BU24" i="25"/>
  <c r="BH24" i="25"/>
  <c r="AL25" i="25" l="1"/>
  <c r="AO25" i="25"/>
  <c r="AK25" i="25"/>
  <c r="AR25" i="25"/>
  <c r="AM25" i="25"/>
  <c r="AW25" i="25"/>
  <c r="AQ25" i="25"/>
  <c r="BB25" i="25"/>
  <c r="AY25" i="25"/>
  <c r="BC25" i="25"/>
  <c r="AX25" i="25"/>
  <c r="AU25" i="25"/>
  <c r="AT25" i="25"/>
  <c r="AV25" i="25"/>
  <c r="AN25" i="25"/>
  <c r="AP25" i="25"/>
  <c r="BD25" i="25"/>
  <c r="BA25" i="25"/>
  <c r="AS25" i="25"/>
  <c r="AZ25" i="25"/>
  <c r="CJ24" i="25"/>
  <c r="CE24" i="25"/>
  <c r="CR24" i="25"/>
  <c r="CP24" i="25"/>
  <c r="CI24" i="25"/>
  <c r="CC24" i="25"/>
  <c r="CG24" i="25"/>
  <c r="CH24" i="25"/>
  <c r="CQ24" i="25"/>
  <c r="CF24" i="25"/>
  <c r="CK24" i="25"/>
  <c r="CB24" i="25"/>
  <c r="CT24" i="25"/>
  <c r="CU23" i="25"/>
  <c r="CD24" i="25"/>
  <c r="CA24" i="25"/>
  <c r="CS24" i="25"/>
  <c r="CN24" i="25"/>
  <c r="CL24" i="25"/>
  <c r="CM24" i="25"/>
  <c r="CO24" i="25"/>
  <c r="B28" i="31"/>
  <c r="J27" i="31"/>
  <c r="B27" i="25"/>
  <c r="O26" i="25"/>
  <c r="BI25" i="25"/>
  <c r="BV25" i="25"/>
  <c r="BH25" i="25"/>
  <c r="BQ25" i="25"/>
  <c r="BG25" i="25"/>
  <c r="CW25" i="25"/>
  <c r="CX25" i="25" s="1"/>
  <c r="CY25" i="25" s="1"/>
  <c r="BN25" i="25"/>
  <c r="BP25" i="25"/>
  <c r="BM25" i="25"/>
  <c r="BR25" i="25"/>
  <c r="BO25" i="25"/>
  <c r="BF25" i="25"/>
  <c r="BJ25" i="25"/>
  <c r="BT25" i="25"/>
  <c r="BX25" i="25"/>
  <c r="BL25" i="25"/>
  <c r="BU25" i="25"/>
  <c r="BY25" i="25"/>
  <c r="BK25" i="25"/>
  <c r="BW25" i="25"/>
  <c r="BS25" i="25"/>
  <c r="AN26" i="25" l="1"/>
  <c r="AW26" i="25"/>
  <c r="AV26" i="25"/>
  <c r="AO26" i="25"/>
  <c r="AK26" i="25"/>
  <c r="BC26" i="25"/>
  <c r="AU26" i="25"/>
  <c r="AY26" i="25"/>
  <c r="AT26" i="25"/>
  <c r="AX26" i="25"/>
  <c r="AQ26" i="25"/>
  <c r="BA26" i="25"/>
  <c r="AS26" i="25"/>
  <c r="AR26" i="25"/>
  <c r="AM26" i="25"/>
  <c r="BB26" i="25"/>
  <c r="AL26" i="25"/>
  <c r="AP26" i="25"/>
  <c r="BD26" i="25"/>
  <c r="AZ26" i="25"/>
  <c r="CJ25" i="25"/>
  <c r="CE25" i="25"/>
  <c r="CN25" i="25"/>
  <c r="CT25" i="25"/>
  <c r="CF25" i="25"/>
  <c r="CR25" i="25"/>
  <c r="CO25" i="25"/>
  <c r="CP25" i="25"/>
  <c r="CH25" i="25"/>
  <c r="CC25" i="25"/>
  <c r="CK25" i="25"/>
  <c r="CQ25" i="25"/>
  <c r="CG25" i="25"/>
  <c r="CI25" i="25"/>
  <c r="CB25" i="25"/>
  <c r="CD25" i="25"/>
  <c r="CU24" i="25"/>
  <c r="CS25" i="25"/>
  <c r="CA25" i="25"/>
  <c r="CM25" i="25"/>
  <c r="CL25" i="25"/>
  <c r="BJ26" i="25"/>
  <c r="BH26" i="25"/>
  <c r="BR26" i="25"/>
  <c r="BT26" i="25"/>
  <c r="BM26" i="25"/>
  <c r="BO26" i="25"/>
  <c r="BY26" i="25"/>
  <c r="BS26" i="25"/>
  <c r="BL26" i="25"/>
  <c r="BG26" i="25"/>
  <c r="BN26" i="25"/>
  <c r="BQ26" i="25"/>
  <c r="BU26" i="25"/>
  <c r="CW26" i="25"/>
  <c r="CX26" i="25" s="1"/>
  <c r="CY26" i="25" s="1"/>
  <c r="BK26" i="25"/>
  <c r="BV26" i="25"/>
  <c r="BP26" i="25"/>
  <c r="BF26" i="25"/>
  <c r="BI26" i="25"/>
  <c r="BW26" i="25"/>
  <c r="BX26" i="25"/>
  <c r="J28" i="31"/>
  <c r="B29" i="31"/>
  <c r="O27" i="25"/>
  <c r="B28" i="25"/>
  <c r="AL27" i="25" l="1"/>
  <c r="AK27" i="25"/>
  <c r="AN27" i="25"/>
  <c r="AQ27" i="25"/>
  <c r="AM27" i="25"/>
  <c r="AW27" i="25"/>
  <c r="AT27" i="25"/>
  <c r="AX27" i="25"/>
  <c r="AU27" i="25"/>
  <c r="BB27" i="25"/>
  <c r="AY27" i="25"/>
  <c r="BC27" i="25"/>
  <c r="AS27" i="25"/>
  <c r="AO27" i="25"/>
  <c r="BD27" i="25"/>
  <c r="AV27" i="25"/>
  <c r="AP27" i="25"/>
  <c r="AR27" i="25"/>
  <c r="AZ27" i="25"/>
  <c r="BA27" i="25"/>
  <c r="CJ26" i="25"/>
  <c r="CE26" i="25"/>
  <c r="CA26" i="25"/>
  <c r="CL26" i="25"/>
  <c r="CM26" i="25"/>
  <c r="CR26" i="25"/>
  <c r="CK26" i="25"/>
  <c r="CI26" i="25"/>
  <c r="CD26" i="25"/>
  <c r="CS26" i="25"/>
  <c r="CP26" i="25"/>
  <c r="CQ26" i="25"/>
  <c r="CB26" i="25"/>
  <c r="CC26" i="25"/>
  <c r="CF26" i="25"/>
  <c r="CG26" i="25"/>
  <c r="CH26" i="25"/>
  <c r="CU25" i="25"/>
  <c r="CN26" i="25"/>
  <c r="CO26" i="25"/>
  <c r="CT26" i="25"/>
  <c r="BO27" i="25"/>
  <c r="BY27" i="25"/>
  <c r="BR27" i="25"/>
  <c r="BS27" i="25"/>
  <c r="BU27" i="25"/>
  <c r="CW27" i="25"/>
  <c r="CX27" i="25" s="1"/>
  <c r="CY27" i="25" s="1"/>
  <c r="BJ27" i="25"/>
  <c r="BL27" i="25"/>
  <c r="BK27" i="25"/>
  <c r="BV27" i="25"/>
  <c r="BF27" i="25"/>
  <c r="BW27" i="25"/>
  <c r="BH27" i="25"/>
  <c r="BT27" i="25"/>
  <c r="BN27" i="25"/>
  <c r="BP27" i="25"/>
  <c r="BG27" i="25"/>
  <c r="BQ27" i="25"/>
  <c r="BI27" i="25"/>
  <c r="BX27" i="25"/>
  <c r="BM27" i="25"/>
  <c r="B29" i="25"/>
  <c r="O28" i="25"/>
  <c r="B30" i="31"/>
  <c r="J29" i="31"/>
  <c r="AW28" i="25" l="1"/>
  <c r="AV28" i="25"/>
  <c r="AL28" i="25"/>
  <c r="AS28" i="25"/>
  <c r="AX28" i="25"/>
  <c r="AU28" i="25"/>
  <c r="BC28" i="25"/>
  <c r="BB28" i="25"/>
  <c r="AT28" i="25"/>
  <c r="AY28" i="25"/>
  <c r="AO28" i="25"/>
  <c r="AZ28" i="25"/>
  <c r="AN28" i="25"/>
  <c r="AQ28" i="25"/>
  <c r="AM28" i="25"/>
  <c r="AP28" i="25"/>
  <c r="AR28" i="25"/>
  <c r="BA28" i="25"/>
  <c r="CE27" i="25"/>
  <c r="CJ27" i="25"/>
  <c r="CL27" i="25"/>
  <c r="CI27" i="25"/>
  <c r="CN27" i="25"/>
  <c r="CK27" i="25"/>
  <c r="CD27" i="25"/>
  <c r="CP27" i="25"/>
  <c r="CS27" i="25"/>
  <c r="CB27" i="25"/>
  <c r="CQ27" i="25"/>
  <c r="CM27" i="25"/>
  <c r="CO27" i="25"/>
  <c r="CH27" i="25"/>
  <c r="CU26" i="25"/>
  <c r="CG27" i="25"/>
  <c r="CC27" i="25"/>
  <c r="CR27" i="25"/>
  <c r="CA27" i="25"/>
  <c r="CT27" i="25"/>
  <c r="CF27" i="25"/>
  <c r="B30" i="25"/>
  <c r="O29" i="25"/>
  <c r="BN28" i="25"/>
  <c r="BX28" i="25"/>
  <c r="BH28" i="25"/>
  <c r="BL28" i="25"/>
  <c r="BU28" i="25"/>
  <c r="BS28" i="25"/>
  <c r="BV28" i="25"/>
  <c r="BW28" i="25"/>
  <c r="BJ28" i="25"/>
  <c r="BI28" i="25"/>
  <c r="BG28" i="25"/>
  <c r="BF28" i="25"/>
  <c r="BO28" i="25"/>
  <c r="BR28" i="25"/>
  <c r="BP28" i="25"/>
  <c r="BK28" i="25"/>
  <c r="BM28" i="25"/>
  <c r="BQ28" i="25"/>
  <c r="CW28" i="25"/>
  <c r="CX28" i="25" s="1"/>
  <c r="CY28" i="25" s="1"/>
  <c r="BT28" i="25"/>
  <c r="BY28" i="25"/>
  <c r="B31" i="31"/>
  <c r="J30" i="31"/>
  <c r="BD29" i="25" l="1"/>
  <c r="AL29" i="25"/>
  <c r="AZ29" i="25"/>
  <c r="AN29" i="25"/>
  <c r="AW29" i="25"/>
  <c r="AQ29" i="25"/>
  <c r="AM29" i="25"/>
  <c r="BB29" i="25"/>
  <c r="AY29" i="25"/>
  <c r="BC29" i="25"/>
  <c r="AX29" i="25"/>
  <c r="AU29" i="25"/>
  <c r="AT29" i="25"/>
  <c r="BA29" i="25"/>
  <c r="AO29" i="25"/>
  <c r="AV29" i="25"/>
  <c r="AR29" i="25"/>
  <c r="AP29" i="25"/>
  <c r="AS29" i="25"/>
  <c r="AK29" i="25"/>
  <c r="CJ28" i="25"/>
  <c r="CE28" i="25"/>
  <c r="CF28" i="25"/>
  <c r="CB28" i="25"/>
  <c r="CK28" i="25"/>
  <c r="CM28" i="25"/>
  <c r="CO28" i="25"/>
  <c r="CH28" i="25"/>
  <c r="CQ28" i="25"/>
  <c r="CU27" i="25"/>
  <c r="CC28" i="25"/>
  <c r="CL28" i="25"/>
  <c r="CD28" i="25"/>
  <c r="CN28" i="25"/>
  <c r="CS28" i="25"/>
  <c r="BD28" i="25"/>
  <c r="CT28" i="25" s="1"/>
  <c r="A49" i="25"/>
  <c r="CP28" i="25"/>
  <c r="CI28" i="25"/>
  <c r="AK28" i="25"/>
  <c r="CA28" i="25" s="1"/>
  <c r="A50" i="25"/>
  <c r="CR28" i="25"/>
  <c r="CG28" i="25"/>
  <c r="B32" i="31"/>
  <c r="J31" i="31"/>
  <c r="BN29" i="25"/>
  <c r="BS29" i="25"/>
  <c r="BG29" i="25"/>
  <c r="BF29" i="25"/>
  <c r="BP29" i="25"/>
  <c r="BO29" i="25"/>
  <c r="BW29" i="25"/>
  <c r="BQ29" i="25"/>
  <c r="CW29" i="25"/>
  <c r="CX29" i="25" s="1"/>
  <c r="CY29" i="25" s="1"/>
  <c r="BR29" i="25"/>
  <c r="BX29" i="25"/>
  <c r="BJ29" i="25"/>
  <c r="BL29" i="25"/>
  <c r="BY29" i="25"/>
  <c r="BH29" i="25"/>
  <c r="BK29" i="25"/>
  <c r="BV29" i="25"/>
  <c r="BU29" i="25"/>
  <c r="BI29" i="25"/>
  <c r="BT29" i="25"/>
  <c r="BM29" i="25"/>
  <c r="O30" i="25"/>
  <c r="B31" i="25"/>
  <c r="AW30" i="25" l="1"/>
  <c r="AV30" i="25"/>
  <c r="AS30" i="25"/>
  <c r="BB30" i="25"/>
  <c r="AY30" i="25"/>
  <c r="AT30" i="25"/>
  <c r="AX30" i="25"/>
  <c r="AU30" i="25"/>
  <c r="AO30" i="25"/>
  <c r="AZ30" i="25"/>
  <c r="BC30" i="25"/>
  <c r="AL30" i="25"/>
  <c r="AQ30" i="25"/>
  <c r="AM30" i="25"/>
  <c r="AP30" i="25"/>
  <c r="BD30" i="25"/>
  <c r="AK30" i="25"/>
  <c r="AN30" i="25"/>
  <c r="AR30" i="25"/>
  <c r="BA30" i="25"/>
  <c r="CJ29" i="25"/>
  <c r="CE29" i="25"/>
  <c r="CB29" i="25"/>
  <c r="CL29" i="25"/>
  <c r="CO29" i="25"/>
  <c r="CQ29" i="25"/>
  <c r="CT29" i="25"/>
  <c r="CS29" i="25"/>
  <c r="CP29" i="25"/>
  <c r="CH29" i="25"/>
  <c r="CD29" i="25"/>
  <c r="CC29" i="25"/>
  <c r="CF29" i="25"/>
  <c r="CU28" i="25"/>
  <c r="CR29" i="25"/>
  <c r="CN29" i="25"/>
  <c r="CK29" i="25"/>
  <c r="CI29" i="25"/>
  <c r="CG29" i="25"/>
  <c r="CM29" i="25"/>
  <c r="CA29" i="25"/>
  <c r="O31" i="25"/>
  <c r="B32" i="25"/>
  <c r="BN30" i="25"/>
  <c r="BQ30" i="25"/>
  <c r="BK30" i="25"/>
  <c r="CW30" i="25"/>
  <c r="CX30" i="25" s="1"/>
  <c r="CY30" i="25" s="1"/>
  <c r="BR30" i="25"/>
  <c r="BL30" i="25"/>
  <c r="BV30" i="25"/>
  <c r="BM30" i="25"/>
  <c r="BF30" i="25"/>
  <c r="BG30" i="25"/>
  <c r="BP30" i="25"/>
  <c r="BO30" i="25"/>
  <c r="BH30" i="25"/>
  <c r="BI30" i="25"/>
  <c r="BU30" i="25"/>
  <c r="BY30" i="25"/>
  <c r="BS30" i="25"/>
  <c r="BJ30" i="25"/>
  <c r="BW30" i="25"/>
  <c r="BT30" i="25"/>
  <c r="BX30" i="25"/>
  <c r="J32" i="31"/>
  <c r="B33" i="31"/>
  <c r="AP31" i="25" l="1"/>
  <c r="AL31" i="25"/>
  <c r="BA31" i="25"/>
  <c r="AO31" i="25"/>
  <c r="AK31" i="25"/>
  <c r="AZ31" i="25"/>
  <c r="AW31" i="25"/>
  <c r="AQ31" i="25"/>
  <c r="AM31" i="25"/>
  <c r="AT31" i="25"/>
  <c r="AU31" i="25"/>
  <c r="AY31" i="25"/>
  <c r="AX31" i="25"/>
  <c r="BB31" i="25"/>
  <c r="BC31" i="25"/>
  <c r="BD31" i="25"/>
  <c r="AR31" i="25"/>
  <c r="AS31" i="25"/>
  <c r="AV31" i="25"/>
  <c r="AN31" i="25"/>
  <c r="CJ30" i="25"/>
  <c r="CE30" i="25"/>
  <c r="CP30" i="25"/>
  <c r="CO30" i="25"/>
  <c r="CR30" i="25"/>
  <c r="CM30" i="25"/>
  <c r="CC30" i="25"/>
  <c r="CS30" i="25"/>
  <c r="CQ30" i="25"/>
  <c r="CT30" i="25"/>
  <c r="CK30" i="25"/>
  <c r="CN30" i="25"/>
  <c r="CA30" i="25"/>
  <c r="CH30" i="25"/>
  <c r="CD30" i="25"/>
  <c r="CF30" i="25"/>
  <c r="CG30" i="25"/>
  <c r="CL30" i="25"/>
  <c r="CB30" i="25"/>
  <c r="CI30" i="25"/>
  <c r="CU29" i="25"/>
  <c r="B33" i="25"/>
  <c r="O32" i="25"/>
  <c r="B34" i="31"/>
  <c r="J33" i="31"/>
  <c r="BO31" i="25"/>
  <c r="BP31" i="25"/>
  <c r="BS31" i="25"/>
  <c r="BQ31" i="25"/>
  <c r="BR31" i="25"/>
  <c r="BH31" i="25"/>
  <c r="BL31" i="25"/>
  <c r="BU31" i="25"/>
  <c r="CW31" i="25"/>
  <c r="CX31" i="25" s="1"/>
  <c r="CY31" i="25" s="1"/>
  <c r="BF31" i="25"/>
  <c r="BN31" i="25"/>
  <c r="BV31" i="25"/>
  <c r="BT31" i="25"/>
  <c r="BX31" i="25"/>
  <c r="BI31" i="25"/>
  <c r="BM31" i="25"/>
  <c r="BK31" i="25"/>
  <c r="BJ31" i="25"/>
  <c r="BY31" i="25"/>
  <c r="BG31" i="25"/>
  <c r="BW31" i="25"/>
  <c r="BD32" i="25" l="1"/>
  <c r="AR32" i="25"/>
  <c r="AU32" i="25"/>
  <c r="AQ32" i="25"/>
  <c r="BB32" i="25"/>
  <c r="AX32" i="25"/>
  <c r="AT32" i="25"/>
  <c r="AL32" i="25"/>
  <c r="BA32" i="25"/>
  <c r="AK32" i="25"/>
  <c r="AW32" i="25"/>
  <c r="AS32" i="25"/>
  <c r="AO32" i="25"/>
  <c r="AP32" i="25"/>
  <c r="AY32" i="25"/>
  <c r="AV32" i="25"/>
  <c r="AN32" i="25"/>
  <c r="BC32" i="25"/>
  <c r="AZ32" i="25"/>
  <c r="AM32" i="25"/>
  <c r="B34" i="25"/>
  <c r="O34" i="25" s="1"/>
  <c r="O33" i="25"/>
  <c r="CJ31" i="25"/>
  <c r="CS31" i="25"/>
  <c r="CE31" i="25"/>
  <c r="CB31" i="25"/>
  <c r="CD31" i="25"/>
  <c r="CT31" i="25"/>
  <c r="CN31" i="25"/>
  <c r="CH31" i="25"/>
  <c r="CQ31" i="25"/>
  <c r="CP31" i="25"/>
  <c r="CR31" i="25"/>
  <c r="CO31" i="25"/>
  <c r="CC31" i="25"/>
  <c r="CK31" i="25"/>
  <c r="CA31" i="25"/>
  <c r="CM31" i="25"/>
  <c r="CI31" i="25"/>
  <c r="CL31" i="25"/>
  <c r="CF31" i="25"/>
  <c r="CG31" i="25"/>
  <c r="CU30" i="25"/>
  <c r="B35" i="31"/>
  <c r="J34" i="31"/>
  <c r="BI32" i="25"/>
  <c r="BX32" i="25"/>
  <c r="CW32" i="25"/>
  <c r="CX32" i="25" s="1"/>
  <c r="CY32" i="25" s="1"/>
  <c r="BM32" i="25"/>
  <c r="BV32" i="25"/>
  <c r="BH32" i="25"/>
  <c r="BJ32" i="25"/>
  <c r="BP32" i="25"/>
  <c r="BY32" i="25"/>
  <c r="BU32" i="25"/>
  <c r="BO32" i="25"/>
  <c r="BR32" i="25"/>
  <c r="BW32" i="25"/>
  <c r="BQ32" i="25"/>
  <c r="BL32" i="25"/>
  <c r="BK32" i="25"/>
  <c r="BF32" i="25"/>
  <c r="BN32" i="25"/>
  <c r="BG32" i="25"/>
  <c r="BT32" i="25"/>
  <c r="BS32" i="25"/>
  <c r="AZ34" i="25" l="1"/>
  <c r="AS34" i="25"/>
  <c r="BA34" i="25"/>
  <c r="AO34" i="25"/>
  <c r="AV34" i="25"/>
  <c r="AP34" i="25"/>
  <c r="AL34" i="25"/>
  <c r="AY34" i="25"/>
  <c r="AU34" i="25"/>
  <c r="BB34" i="25"/>
  <c r="BD33" i="25"/>
  <c r="AR33" i="25"/>
  <c r="AN33" i="25"/>
  <c r="AY33" i="25"/>
  <c r="AU33" i="25"/>
  <c r="AX33" i="25"/>
  <c r="AT33" i="25"/>
  <c r="AL33" i="25"/>
  <c r="AW33" i="25"/>
  <c r="AS33" i="25"/>
  <c r="BA33" i="25"/>
  <c r="AO33" i="25"/>
  <c r="AK33" i="25"/>
  <c r="AQ33" i="25"/>
  <c r="AK34" i="25"/>
  <c r="AN34" i="25"/>
  <c r="AQ34" i="25"/>
  <c r="AW34" i="25"/>
  <c r="AV33" i="25"/>
  <c r="BC33" i="25"/>
  <c r="AM33" i="25"/>
  <c r="BB33" i="25"/>
  <c r="AX34" i="25"/>
  <c r="BC34" i="25"/>
  <c r="AM34" i="25"/>
  <c r="BD34" i="25"/>
  <c r="AR34" i="25"/>
  <c r="AZ33" i="25"/>
  <c r="AP33" i="25"/>
  <c r="BF34" i="25"/>
  <c r="AT34" i="25"/>
  <c r="BN34" i="25"/>
  <c r="BT33" i="25"/>
  <c r="BR34" i="25"/>
  <c r="BU34" i="25"/>
  <c r="BO34" i="25"/>
  <c r="BQ34" i="25"/>
  <c r="CW34" i="25"/>
  <c r="CX34" i="25" s="1"/>
  <c r="CY34" i="25" s="1"/>
  <c r="BW34" i="25"/>
  <c r="BT34" i="25"/>
  <c r="BL34" i="25"/>
  <c r="BY34" i="25"/>
  <c r="BM34" i="25"/>
  <c r="BH34" i="25"/>
  <c r="BV34" i="25"/>
  <c r="BP34" i="25"/>
  <c r="BS34" i="25"/>
  <c r="BM33" i="25"/>
  <c r="BX34" i="25"/>
  <c r="BK34" i="25"/>
  <c r="BJ34" i="25"/>
  <c r="BI34" i="25"/>
  <c r="BG34" i="25"/>
  <c r="BO33" i="25"/>
  <c r="BV33" i="25"/>
  <c r="BK33" i="25"/>
  <c r="BJ33" i="25"/>
  <c r="BL33" i="25"/>
  <c r="BX33" i="25"/>
  <c r="BS33" i="25"/>
  <c r="BH33" i="25"/>
  <c r="CW33" i="25"/>
  <c r="CX33" i="25" s="1"/>
  <c r="CY33" i="25" s="1"/>
  <c r="BQ33" i="25"/>
  <c r="BU33" i="25"/>
  <c r="BP33" i="25"/>
  <c r="BW33" i="25"/>
  <c r="BI33" i="25"/>
  <c r="BF33" i="25"/>
  <c r="BG33" i="25"/>
  <c r="BY33" i="25"/>
  <c r="BN33" i="25"/>
  <c r="BR33" i="25"/>
  <c r="CE32" i="25"/>
  <c r="CJ32" i="25"/>
  <c r="CN32" i="25"/>
  <c r="CF32" i="25"/>
  <c r="CA32" i="25"/>
  <c r="CL32" i="25"/>
  <c r="CO32" i="25"/>
  <c r="CT32" i="25"/>
  <c r="CQ32" i="25"/>
  <c r="CM32" i="25"/>
  <c r="CI32" i="25"/>
  <c r="CB32" i="25"/>
  <c r="CU31" i="25"/>
  <c r="CR32" i="25"/>
  <c r="CP32" i="25"/>
  <c r="CK32" i="25"/>
  <c r="CC32" i="25"/>
  <c r="CS32" i="25"/>
  <c r="CD32" i="25"/>
  <c r="CG32" i="25"/>
  <c r="CH32" i="25"/>
  <c r="J35" i="31"/>
  <c r="B36" i="31"/>
  <c r="CJ34" i="25" l="1"/>
  <c r="CI34" i="25"/>
  <c r="CG34" i="25"/>
  <c r="CO33" i="25"/>
  <c r="CP34" i="25"/>
  <c r="CK34" i="25"/>
  <c r="CQ33" i="25"/>
  <c r="CD34" i="25"/>
  <c r="CN34" i="25"/>
  <c r="CA34" i="25"/>
  <c r="CR34" i="25"/>
  <c r="CS34" i="25"/>
  <c r="CB34" i="25"/>
  <c r="CQ34" i="25"/>
  <c r="CO34" i="25"/>
  <c r="CF34" i="25"/>
  <c r="CC34" i="25"/>
  <c r="A51" i="25"/>
  <c r="CN33" i="25"/>
  <c r="CM34" i="25"/>
  <c r="CM33" i="25"/>
  <c r="CD33" i="25"/>
  <c r="CS33" i="25"/>
  <c r="CB33" i="25"/>
  <c r="CK33" i="25"/>
  <c r="CC33" i="25"/>
  <c r="CG33" i="25"/>
  <c r="CP33" i="25"/>
  <c r="CR33" i="25"/>
  <c r="CT33" i="25"/>
  <c r="CH33" i="25"/>
  <c r="CH34" i="25"/>
  <c r="CL34" i="25"/>
  <c r="CL33" i="25"/>
  <c r="CJ33" i="25"/>
  <c r="CA33" i="25"/>
  <c r="CF33" i="25"/>
  <c r="CI33" i="25"/>
  <c r="CT34" i="25"/>
  <c r="CU32" i="25"/>
  <c r="B37" i="31"/>
  <c r="J36" i="31"/>
  <c r="CU34" i="25" l="1"/>
  <c r="CU33" i="25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J191" i="3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7" i="31" l="1"/>
  <c r="J216" i="31"/>
  <c r="J218" i="31" l="1"/>
  <c r="J219" i="31" l="1"/>
  <c r="J265" i="31"/>
  <c r="J220" i="31" l="1"/>
  <c r="J266" i="31"/>
  <c r="J221" i="31" l="1"/>
  <c r="J267" i="31"/>
  <c r="J222" i="31" l="1"/>
  <c r="J268" i="31"/>
  <c r="J223" i="31" l="1"/>
  <c r="J269" i="31"/>
  <c r="J224" i="31" l="1"/>
  <c r="J270" i="31"/>
  <c r="J225" i="31" l="1"/>
  <c r="J271" i="31"/>
  <c r="J226" i="31" l="1"/>
  <c r="J272" i="31"/>
  <c r="J227" i="31" l="1"/>
  <c r="J273" i="31"/>
  <c r="B229" i="31" l="1"/>
  <c r="J228" i="31"/>
  <c r="J274" i="31"/>
  <c r="J229" i="31" l="1"/>
  <c r="B230" i="31"/>
  <c r="J275" i="31"/>
  <c r="J276" i="31"/>
  <c r="J230" i="31" l="1"/>
  <c r="B231" i="31"/>
  <c r="B232" i="31" l="1"/>
  <c r="J231" i="31"/>
  <c r="J232" i="31" l="1"/>
  <c r="B233" i="31"/>
  <c r="B234" i="31" l="1"/>
  <c r="J233" i="31"/>
  <c r="J234" i="31" l="1"/>
  <c r="B235" i="31"/>
  <c r="J235" i="31" l="1"/>
  <c r="B236" i="31"/>
  <c r="J236" i="31" l="1"/>
  <c r="B237" i="31"/>
  <c r="J237" i="31" l="1"/>
  <c r="B238" i="31"/>
  <c r="J238" i="31" l="1"/>
  <c r="B239" i="31"/>
  <c r="B240" i="31" l="1"/>
  <c r="J239" i="31"/>
  <c r="J240" i="31" l="1"/>
  <c r="B241" i="31"/>
  <c r="B242" i="31" l="1"/>
  <c r="J241" i="31"/>
  <c r="J242" i="31" l="1"/>
  <c r="B243" i="31"/>
  <c r="K264" i="31"/>
  <c r="J243" i="31" l="1"/>
  <c r="B244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J244" i="31" l="1"/>
  <c r="B245" i="31"/>
  <c r="J245" i="31" l="1"/>
  <c r="B246" i="31"/>
  <c r="J246" i="31" l="1"/>
  <c r="B247" i="31"/>
  <c r="B248" i="31" l="1"/>
  <c r="J247" i="31"/>
  <c r="J248" i="31" l="1"/>
  <c r="B249" i="31"/>
  <c r="B250" i="31" l="1"/>
  <c r="J249" i="31"/>
  <c r="J250" i="31" l="1"/>
  <c r="B251" i="31"/>
  <c r="J251" i="31" l="1"/>
  <c r="B252" i="31"/>
  <c r="J252" i="31" l="1"/>
  <c r="J253" i="31" l="1"/>
  <c r="J254" i="31" l="1"/>
  <c r="J255" i="31" l="1"/>
  <c r="J256" i="31" l="1"/>
  <c r="J257" i="31" l="1"/>
  <c r="J258" i="31" l="1"/>
  <c r="J259" i="31" l="1"/>
  <c r="J260" i="31" l="1"/>
  <c r="J261" i="31" l="1"/>
  <c r="J262" i="31" l="1"/>
  <c r="J263" i="31"/>
  <c r="R37" i="31" l="1"/>
  <c r="K253" i="31" l="1"/>
  <c r="K259" i="31"/>
  <c r="K262" i="31"/>
  <c r="K261" i="31"/>
  <c r="K260" i="31"/>
  <c r="K254" i="31"/>
  <c r="K258" i="31"/>
  <c r="K255" i="31"/>
  <c r="K257" i="31"/>
  <c r="K263" i="31"/>
  <c r="K256" i="31"/>
  <c r="R36" i="31" l="1"/>
  <c r="A37" i="25" l="1"/>
  <c r="Q6" i="31" l="1"/>
  <c r="M14" i="31" l="1"/>
  <c r="C13" i="25" l="1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L14" i="31" l="1"/>
  <c r="B23" i="66" l="1"/>
  <c r="B24" i="66" l="1"/>
  <c r="B25" i="66" l="1"/>
  <c r="B26" i="66" l="1"/>
  <c r="B27" i="66" l="1"/>
  <c r="B28" i="66" l="1"/>
  <c r="B29" i="66" l="1"/>
  <c r="B30" i="66" l="1"/>
  <c r="F149" i="31" l="1"/>
  <c r="F152" i="31"/>
  <c r="F217" i="31"/>
  <c r="F220" i="31"/>
  <c r="F137" i="31"/>
  <c r="F147" i="31"/>
  <c r="F162" i="31"/>
  <c r="F174" i="31"/>
  <c r="F205" i="31"/>
  <c r="F228" i="31"/>
  <c r="F171" i="31"/>
  <c r="F175" i="31"/>
  <c r="F138" i="31"/>
  <c r="F185" i="31"/>
  <c r="F195" i="31"/>
  <c r="F207" i="31"/>
  <c r="F227" i="31"/>
  <c r="F143" i="31"/>
  <c r="F164" i="31"/>
  <c r="F176" i="31"/>
  <c r="F135" i="31"/>
  <c r="F191" i="31"/>
  <c r="F204" i="31"/>
  <c r="F216" i="31"/>
  <c r="F157" i="31"/>
  <c r="F177" i="31"/>
  <c r="F180" i="31"/>
  <c r="F184" i="31"/>
  <c r="F188" i="31"/>
  <c r="F192" i="31"/>
  <c r="F196" i="31"/>
  <c r="F208" i="31"/>
  <c r="F215" i="31"/>
  <c r="F136" i="31"/>
  <c r="F146" i="31"/>
  <c r="F158" i="31"/>
  <c r="F187" i="31"/>
  <c r="F197" i="31"/>
  <c r="F199" i="31"/>
  <c r="F153" i="31"/>
  <c r="F161" i="31"/>
  <c r="F165" i="31"/>
  <c r="F186" i="31"/>
  <c r="F206" i="31"/>
  <c r="F209" i="31"/>
  <c r="F213" i="31"/>
  <c r="F218" i="31"/>
  <c r="F225" i="31"/>
  <c r="F145" i="31"/>
  <c r="F154" i="31"/>
  <c r="F166" i="31"/>
  <c r="F178" i="31"/>
  <c r="F201" i="31"/>
  <c r="F214" i="31"/>
  <c r="F226" i="31"/>
  <c r="F133" i="31"/>
  <c r="F155" i="31"/>
  <c r="F219" i="31"/>
  <c r="F141" i="31"/>
  <c r="F156" i="31"/>
  <c r="F168" i="31"/>
  <c r="F224" i="31"/>
  <c r="F169" i="31"/>
  <c r="F173" i="31"/>
  <c r="F142" i="31"/>
  <c r="F160" i="31"/>
  <c r="F189" i="31"/>
  <c r="F200" i="31"/>
  <c r="F134" i="31"/>
  <c r="F148" i="31"/>
  <c r="F170" i="31"/>
  <c r="F222" i="31"/>
  <c r="F144" i="31"/>
  <c r="F183" i="31"/>
  <c r="F210" i="31"/>
  <c r="F139" i="31"/>
  <c r="F159" i="31"/>
  <c r="F182" i="31"/>
  <c r="F190" i="31"/>
  <c r="F194" i="31"/>
  <c r="F198" i="31"/>
  <c r="F202" i="31"/>
  <c r="F140" i="31"/>
  <c r="F179" i="31"/>
  <c r="F203" i="31"/>
  <c r="F212" i="31"/>
  <c r="F221" i="31"/>
  <c r="F193" i="31"/>
  <c r="F151" i="31"/>
  <c r="F163" i="31"/>
  <c r="F167" i="31"/>
  <c r="F181" i="31"/>
  <c r="F211" i="31"/>
  <c r="F223" i="31"/>
  <c r="F150" i="31"/>
  <c r="F172" i="31"/>
  <c r="D223" i="31" l="1"/>
  <c r="K223" i="31"/>
  <c r="F235" i="31"/>
  <c r="D167" i="31"/>
  <c r="K167" i="31"/>
  <c r="D193" i="31"/>
  <c r="O31" i="31"/>
  <c r="K193" i="31"/>
  <c r="D212" i="31"/>
  <c r="K212" i="31"/>
  <c r="D179" i="31"/>
  <c r="K179" i="31"/>
  <c r="K198" i="31"/>
  <c r="D198" i="31"/>
  <c r="D190" i="31"/>
  <c r="K190" i="31"/>
  <c r="D159" i="31"/>
  <c r="K159" i="31"/>
  <c r="K210" i="31"/>
  <c r="D210" i="31"/>
  <c r="D144" i="31"/>
  <c r="K144" i="31"/>
  <c r="D200" i="31"/>
  <c r="K200" i="31"/>
  <c r="K160" i="31"/>
  <c r="D160" i="31"/>
  <c r="K169" i="31"/>
  <c r="O29" i="31"/>
  <c r="D169" i="31"/>
  <c r="D226" i="31"/>
  <c r="F238" i="31"/>
  <c r="K226" i="31"/>
  <c r="D201" i="31"/>
  <c r="K201" i="31"/>
  <c r="D166" i="31"/>
  <c r="K166" i="31"/>
  <c r="O27" i="31"/>
  <c r="D145" i="31"/>
  <c r="K145" i="31"/>
  <c r="D199" i="31"/>
  <c r="K199" i="31"/>
  <c r="K197" i="31"/>
  <c r="D197" i="31"/>
  <c r="D158" i="31"/>
  <c r="K158" i="31"/>
  <c r="D136" i="31"/>
  <c r="K136" i="31"/>
  <c r="D215" i="31"/>
  <c r="K215" i="31"/>
  <c r="K196" i="31"/>
  <c r="D196" i="31"/>
  <c r="D188" i="31"/>
  <c r="K188" i="31"/>
  <c r="K180" i="31"/>
  <c r="D180" i="31"/>
  <c r="D157" i="31"/>
  <c r="O28" i="31"/>
  <c r="K157" i="31"/>
  <c r="K176" i="31"/>
  <c r="D176" i="31"/>
  <c r="D143" i="31"/>
  <c r="K143" i="31"/>
  <c r="D207" i="31"/>
  <c r="K207" i="31"/>
  <c r="K185" i="31"/>
  <c r="D185" i="31"/>
  <c r="D171" i="31"/>
  <c r="K171" i="31"/>
  <c r="F240" i="31"/>
  <c r="D228" i="31"/>
  <c r="K228" i="31"/>
  <c r="D174" i="31"/>
  <c r="K174" i="31"/>
  <c r="K147" i="31"/>
  <c r="D147" i="31"/>
  <c r="D163" i="31"/>
  <c r="K163" i="31"/>
  <c r="K170" i="31"/>
  <c r="D170" i="31"/>
  <c r="D134" i="31"/>
  <c r="K134" i="31"/>
  <c r="D156" i="31"/>
  <c r="K156" i="31"/>
  <c r="O26" i="31"/>
  <c r="K133" i="31"/>
  <c r="D133" i="31"/>
  <c r="K218" i="31"/>
  <c r="F230" i="31"/>
  <c r="D218" i="31"/>
  <c r="K209" i="31"/>
  <c r="D209" i="31"/>
  <c r="K186" i="31"/>
  <c r="D186" i="31"/>
  <c r="K161" i="31"/>
  <c r="D161" i="31"/>
  <c r="D204" i="31"/>
  <c r="K204" i="31"/>
  <c r="D135" i="31"/>
  <c r="K135" i="31"/>
  <c r="F229" i="31"/>
  <c r="O33" i="31"/>
  <c r="D217" i="31"/>
  <c r="K217" i="31"/>
  <c r="D149" i="31"/>
  <c r="K149" i="31"/>
  <c r="K211" i="31"/>
  <c r="D211" i="31"/>
  <c r="K150" i="31"/>
  <c r="D150" i="31"/>
  <c r="D221" i="31"/>
  <c r="F233" i="31"/>
  <c r="K221" i="31"/>
  <c r="K203" i="31"/>
  <c r="D203" i="31"/>
  <c r="D140" i="31"/>
  <c r="K140" i="31"/>
  <c r="K202" i="31"/>
  <c r="D202" i="31"/>
  <c r="K194" i="31"/>
  <c r="D194" i="31"/>
  <c r="D182" i="31"/>
  <c r="K182" i="31"/>
  <c r="D139" i="31"/>
  <c r="K139" i="31"/>
  <c r="K183" i="31"/>
  <c r="D183" i="31"/>
  <c r="K189" i="31"/>
  <c r="D189" i="31"/>
  <c r="K142" i="31"/>
  <c r="D142" i="31"/>
  <c r="K173" i="31"/>
  <c r="D173" i="31"/>
  <c r="K214" i="31"/>
  <c r="D214" i="31"/>
  <c r="K178" i="31"/>
  <c r="D178" i="31"/>
  <c r="K154" i="31"/>
  <c r="D154" i="31"/>
  <c r="D187" i="31"/>
  <c r="K187" i="31"/>
  <c r="K146" i="31"/>
  <c r="D146" i="31"/>
  <c r="D208" i="31"/>
  <c r="K208" i="31"/>
  <c r="K192" i="31"/>
  <c r="D192" i="31"/>
  <c r="K184" i="31"/>
  <c r="D184" i="31"/>
  <c r="K177" i="31"/>
  <c r="D177" i="31"/>
  <c r="D164" i="31"/>
  <c r="K164" i="31"/>
  <c r="K227" i="31"/>
  <c r="D227" i="31"/>
  <c r="F239" i="31"/>
  <c r="K195" i="31"/>
  <c r="D195" i="31"/>
  <c r="K138" i="31"/>
  <c r="D138" i="31"/>
  <c r="K175" i="31"/>
  <c r="D175" i="31"/>
  <c r="K205" i="31"/>
  <c r="D205" i="31"/>
  <c r="O32" i="31"/>
  <c r="K162" i="31"/>
  <c r="D162" i="31"/>
  <c r="K137" i="31"/>
  <c r="D137" i="31"/>
  <c r="D172" i="31"/>
  <c r="K172" i="31"/>
  <c r="D181" i="31"/>
  <c r="K181" i="31"/>
  <c r="O30" i="31"/>
  <c r="K151" i="31"/>
  <c r="D151" i="31"/>
  <c r="K222" i="31"/>
  <c r="F234" i="31"/>
  <c r="D222" i="31"/>
  <c r="K148" i="31"/>
  <c r="D148" i="31"/>
  <c r="F236" i="31"/>
  <c r="K224" i="31"/>
  <c r="D224" i="31"/>
  <c r="K168" i="31"/>
  <c r="D168" i="31"/>
  <c r="K141" i="31"/>
  <c r="D141" i="31"/>
  <c r="K219" i="31"/>
  <c r="F231" i="31"/>
  <c r="D219" i="31"/>
  <c r="D155" i="31"/>
  <c r="K155" i="31"/>
  <c r="D225" i="31"/>
  <c r="K225" i="31"/>
  <c r="F237" i="31"/>
  <c r="D213" i="31"/>
  <c r="K213" i="31"/>
  <c r="K206" i="31"/>
  <c r="D206" i="31"/>
  <c r="D165" i="31"/>
  <c r="K165" i="31"/>
  <c r="K153" i="31"/>
  <c r="D153" i="31"/>
  <c r="D216" i="31"/>
  <c r="K216" i="31"/>
  <c r="D191" i="31"/>
  <c r="K191" i="31"/>
  <c r="D220" i="31"/>
  <c r="K220" i="31"/>
  <c r="F232" i="31"/>
  <c r="D152" i="31"/>
  <c r="K152" i="31"/>
  <c r="N30" i="31" l="1"/>
  <c r="N32" i="31"/>
  <c r="F244" i="31"/>
  <c r="K232" i="31"/>
  <c r="F245" i="31"/>
  <c r="K233" i="31"/>
  <c r="K230" i="31"/>
  <c r="F242" i="31"/>
  <c r="K240" i="31"/>
  <c r="F252" i="31"/>
  <c r="N31" i="31"/>
  <c r="F247" i="31"/>
  <c r="K235" i="31"/>
  <c r="F243" i="31"/>
  <c r="K231" i="31"/>
  <c r="F248" i="31"/>
  <c r="K236" i="31"/>
  <c r="N33" i="31"/>
  <c r="N27" i="31"/>
  <c r="K237" i="31"/>
  <c r="F249" i="31"/>
  <c r="K239" i="31"/>
  <c r="F251" i="31"/>
  <c r="N29" i="31"/>
  <c r="F246" i="31"/>
  <c r="K234" i="31"/>
  <c r="F241" i="31"/>
  <c r="K229" i="31"/>
  <c r="D229" i="31"/>
  <c r="O34" i="31"/>
  <c r="N26" i="31"/>
  <c r="N28" i="31"/>
  <c r="F250" i="31"/>
  <c r="K238" i="31"/>
  <c r="D238" i="31" l="1"/>
  <c r="R33" i="31"/>
  <c r="R32" i="31"/>
  <c r="R30" i="31"/>
  <c r="R28" i="31"/>
  <c r="R29" i="31"/>
  <c r="R26" i="31"/>
  <c r="D232" i="31"/>
  <c r="R27" i="31"/>
  <c r="R31" i="31"/>
  <c r="K250" i="31"/>
  <c r="D250" i="31"/>
  <c r="D251" i="31"/>
  <c r="K251" i="31"/>
  <c r="D248" i="31"/>
  <c r="K248" i="31"/>
  <c r="D235" i="31"/>
  <c r="D240" i="31"/>
  <c r="D242" i="31"/>
  <c r="K242" i="31"/>
  <c r="K245" i="31"/>
  <c r="D245" i="31"/>
  <c r="D246" i="31"/>
  <c r="K246" i="31"/>
  <c r="D231" i="31"/>
  <c r="K252" i="31"/>
  <c r="D252" i="31"/>
  <c r="D236" i="31"/>
  <c r="O35" i="31"/>
  <c r="D241" i="31"/>
  <c r="K241" i="31"/>
  <c r="D237" i="31"/>
  <c r="K247" i="31"/>
  <c r="D247" i="31"/>
  <c r="D233" i="31"/>
  <c r="D234" i="31"/>
  <c r="D239" i="31"/>
  <c r="D249" i="31"/>
  <c r="K249" i="31"/>
  <c r="K243" i="31"/>
  <c r="D243" i="31"/>
  <c r="D230" i="31"/>
  <c r="D244" i="31"/>
  <c r="K244" i="31"/>
  <c r="N35" i="31" l="1"/>
  <c r="N34" i="31"/>
  <c r="R34" i="31" l="1"/>
  <c r="R35" i="31"/>
  <c r="C184" i="31" l="1"/>
  <c r="E184" i="31" s="1"/>
  <c r="C219" i="31"/>
  <c r="C185" i="31"/>
  <c r="E185" i="31" s="1"/>
  <c r="C137" i="31"/>
  <c r="E137" i="31" s="1"/>
  <c r="C156" i="31"/>
  <c r="E156" i="31" s="1"/>
  <c r="C183" i="31"/>
  <c r="E183" i="31" s="1"/>
  <c r="C202" i="31"/>
  <c r="E202" i="31" s="1"/>
  <c r="C208" i="31"/>
  <c r="E208" i="31" s="1"/>
  <c r="C153" i="31"/>
  <c r="E153" i="31" s="1"/>
  <c r="C180" i="31"/>
  <c r="E180" i="31" s="1"/>
  <c r="C170" i="31"/>
  <c r="E170" i="31" s="1"/>
  <c r="C179" i="31"/>
  <c r="E179" i="31" s="1"/>
  <c r="C143" i="31"/>
  <c r="E143" i="31" s="1"/>
  <c r="C136" i="31"/>
  <c r="E136" i="31" s="1"/>
  <c r="C197" i="31"/>
  <c r="E197" i="31" s="1"/>
  <c r="C216" i="31"/>
  <c r="E216" i="31" s="1"/>
  <c r="C159" i="31"/>
  <c r="E159" i="31" s="1"/>
  <c r="C218" i="31"/>
  <c r="C178" i="31"/>
  <c r="E178" i="31" s="1"/>
  <c r="C141" i="31"/>
  <c r="E141" i="31" s="1"/>
  <c r="C173" i="31"/>
  <c r="E173" i="31" s="1"/>
  <c r="C150" i="31"/>
  <c r="E150" i="31" s="1"/>
  <c r="C182" i="31"/>
  <c r="E182" i="31" s="1"/>
  <c r="C222" i="31"/>
  <c r="C148" i="31"/>
  <c r="E148" i="31" s="1"/>
  <c r="C199" i="31"/>
  <c r="E199" i="31" s="1"/>
  <c r="C194" i="31"/>
  <c r="E194" i="31" s="1"/>
  <c r="C200" i="31"/>
  <c r="E200" i="31" s="1"/>
  <c r="C160" i="31"/>
  <c r="E160" i="31" s="1"/>
  <c r="C221" i="31"/>
  <c r="C223" i="31"/>
  <c r="C207" i="31"/>
  <c r="E207" i="31" s="1"/>
  <c r="C146" i="31"/>
  <c r="E146" i="31" s="1"/>
  <c r="C201" i="31"/>
  <c r="E201" i="31" s="1"/>
  <c r="C206" i="31"/>
  <c r="E206" i="31" s="1"/>
  <c r="C135" i="31"/>
  <c r="E135" i="31" s="1"/>
  <c r="C225" i="31"/>
  <c r="C213" i="31"/>
  <c r="E213" i="31" s="1"/>
  <c r="C227" i="31"/>
  <c r="C186" i="31"/>
  <c r="E186" i="31" s="1"/>
  <c r="C189" i="31"/>
  <c r="E189" i="31" s="1"/>
  <c r="C138" i="31"/>
  <c r="E138" i="31" s="1"/>
  <c r="C168" i="31"/>
  <c r="E168" i="31" s="1"/>
  <c r="C139" i="31"/>
  <c r="E139" i="31" s="1"/>
  <c r="C212" i="31"/>
  <c r="E212" i="31" s="1"/>
  <c r="C195" i="31"/>
  <c r="E195" i="31" s="1"/>
  <c r="C147" i="31"/>
  <c r="E147" i="31" s="1"/>
  <c r="C198" i="31"/>
  <c r="E198" i="31" s="1"/>
  <c r="C176" i="31"/>
  <c r="E176" i="31" s="1"/>
  <c r="C187" i="31"/>
  <c r="E187" i="31" s="1"/>
  <c r="C204" i="31"/>
  <c r="E204" i="31" s="1"/>
  <c r="C215" i="31"/>
  <c r="E215" i="31" s="1"/>
  <c r="C166" i="31"/>
  <c r="E166" i="31" s="1"/>
  <c r="C155" i="31"/>
  <c r="E155" i="31" s="1"/>
  <c r="C161" i="31"/>
  <c r="E161" i="31" s="1"/>
  <c r="C224" i="31"/>
  <c r="C167" i="31"/>
  <c r="E167" i="31" s="1"/>
  <c r="C149" i="31"/>
  <c r="E149" i="31" s="1"/>
  <c r="C163" i="31"/>
  <c r="E163" i="31" s="1"/>
  <c r="C210" i="31"/>
  <c r="E210" i="31" s="1"/>
  <c r="C191" i="31"/>
  <c r="E191" i="31" s="1"/>
  <c r="C164" i="31"/>
  <c r="E164" i="31" s="1"/>
  <c r="C226" i="31"/>
  <c r="C214" i="31"/>
  <c r="E214" i="31" s="1"/>
  <c r="C188" i="31"/>
  <c r="E188" i="31" s="1"/>
  <c r="C211" i="31"/>
  <c r="E211" i="31" s="1"/>
  <c r="C162" i="31"/>
  <c r="E162" i="31" s="1"/>
  <c r="C192" i="31"/>
  <c r="E192" i="31" s="1"/>
  <c r="C196" i="31"/>
  <c r="E196" i="31" s="1"/>
  <c r="C190" i="31"/>
  <c r="E190" i="31" s="1"/>
  <c r="C209" i="31"/>
  <c r="E209" i="31" s="1"/>
  <c r="C228" i="31"/>
  <c r="C175" i="31"/>
  <c r="E175" i="31" s="1"/>
  <c r="C203" i="31"/>
  <c r="E203" i="31" s="1"/>
  <c r="C220" i="31"/>
  <c r="C158" i="31"/>
  <c r="E158" i="31" s="1"/>
  <c r="C177" i="31"/>
  <c r="E177" i="31" s="1"/>
  <c r="C142" i="31"/>
  <c r="E142" i="31" s="1"/>
  <c r="C140" i="31"/>
  <c r="E140" i="31" s="1"/>
  <c r="C144" i="31"/>
  <c r="E144" i="31" s="1"/>
  <c r="C151" i="31"/>
  <c r="E151" i="31" s="1"/>
  <c r="C174" i="31"/>
  <c r="E174" i="31" s="1"/>
  <c r="C165" i="31"/>
  <c r="E165" i="31" s="1"/>
  <c r="C154" i="31"/>
  <c r="E154" i="31" s="1"/>
  <c r="C134" i="31"/>
  <c r="E134" i="31" s="1"/>
  <c r="C171" i="31"/>
  <c r="E171" i="31" s="1"/>
  <c r="C152" i="31"/>
  <c r="E152" i="31" s="1"/>
  <c r="G171" i="31" l="1"/>
  <c r="G154" i="31"/>
  <c r="G174" i="31"/>
  <c r="G144" i="31"/>
  <c r="G142" i="31"/>
  <c r="G158" i="31"/>
  <c r="G203" i="31"/>
  <c r="G190" i="31"/>
  <c r="G192" i="31"/>
  <c r="G211" i="31"/>
  <c r="G214" i="31"/>
  <c r="G164" i="31"/>
  <c r="G210" i="31"/>
  <c r="G149" i="31"/>
  <c r="G155" i="31"/>
  <c r="G215" i="31"/>
  <c r="G187" i="31"/>
  <c r="G198" i="31"/>
  <c r="G195" i="31"/>
  <c r="G139" i="31"/>
  <c r="G138" i="31"/>
  <c r="G186" i="31"/>
  <c r="G213" i="31"/>
  <c r="G135" i="31"/>
  <c r="G201" i="31"/>
  <c r="G207" i="31"/>
  <c r="G200" i="31"/>
  <c r="G199" i="31"/>
  <c r="G150" i="31"/>
  <c r="G141" i="31"/>
  <c r="G216" i="31"/>
  <c r="G136" i="31"/>
  <c r="G179" i="31"/>
  <c r="G180" i="31"/>
  <c r="G208" i="31"/>
  <c r="G183" i="31"/>
  <c r="G137" i="31"/>
  <c r="G152" i="31"/>
  <c r="G134" i="31"/>
  <c r="G165" i="31"/>
  <c r="G151" i="31"/>
  <c r="G140" i="31"/>
  <c r="G177" i="31"/>
  <c r="G175" i="31"/>
  <c r="G209" i="31"/>
  <c r="G196" i="31"/>
  <c r="G162" i="31"/>
  <c r="G188" i="31"/>
  <c r="G191" i="31"/>
  <c r="G163" i="31"/>
  <c r="G167" i="31"/>
  <c r="G161" i="31"/>
  <c r="G166" i="31"/>
  <c r="G204" i="31"/>
  <c r="G176" i="31"/>
  <c r="G147" i="31"/>
  <c r="G212" i="31"/>
  <c r="G168" i="31"/>
  <c r="G189" i="31"/>
  <c r="G206" i="31"/>
  <c r="G146" i="31"/>
  <c r="G160" i="31"/>
  <c r="G194" i="31"/>
  <c r="G148" i="31"/>
  <c r="G182" i="31"/>
  <c r="G173" i="31"/>
  <c r="G178" i="31"/>
  <c r="G159" i="31"/>
  <c r="G197" i="31"/>
  <c r="G143" i="31"/>
  <c r="G170" i="31"/>
  <c r="G153" i="31"/>
  <c r="G202" i="31"/>
  <c r="G156" i="31"/>
  <c r="G185" i="31"/>
  <c r="G184" i="31"/>
  <c r="E228" i="31"/>
  <c r="C240" i="31"/>
  <c r="E224" i="31"/>
  <c r="C236" i="31"/>
  <c r="E221" i="31"/>
  <c r="C233" i="31"/>
  <c r="C234" i="31"/>
  <c r="E222" i="31"/>
  <c r="E218" i="31"/>
  <c r="C230" i="31"/>
  <c r="C231" i="31"/>
  <c r="E219" i="31"/>
  <c r="C205" i="31"/>
  <c r="C133" i="31"/>
  <c r="C217" i="31"/>
  <c r="C172" i="31"/>
  <c r="E172" i="31" s="1"/>
  <c r="C169" i="31"/>
  <c r="C181" i="31"/>
  <c r="E220" i="31"/>
  <c r="C232" i="31"/>
  <c r="E226" i="31"/>
  <c r="C238" i="31"/>
  <c r="E227" i="31"/>
  <c r="C239" i="31"/>
  <c r="E225" i="31"/>
  <c r="C237" i="31"/>
  <c r="C235" i="31"/>
  <c r="E223" i="31"/>
  <c r="C157" i="31"/>
  <c r="C193" i="31"/>
  <c r="G223" i="31" l="1"/>
  <c r="G227" i="31"/>
  <c r="G220" i="31"/>
  <c r="G218" i="31"/>
  <c r="G221" i="31"/>
  <c r="G228" i="31"/>
  <c r="G172" i="31"/>
  <c r="G219" i="31"/>
  <c r="G222" i="31"/>
  <c r="G225" i="31"/>
  <c r="G226" i="31"/>
  <c r="G224" i="31"/>
  <c r="C145" i="31"/>
  <c r="M28" i="31"/>
  <c r="E157" i="31"/>
  <c r="C249" i="31"/>
  <c r="E249" i="31" s="1"/>
  <c r="E237" i="31"/>
  <c r="E238" i="31"/>
  <c r="C250" i="31"/>
  <c r="E250" i="31" s="1"/>
  <c r="M30" i="31"/>
  <c r="E181" i="31"/>
  <c r="M26" i="31"/>
  <c r="E133" i="31"/>
  <c r="E236" i="31"/>
  <c r="C248" i="31"/>
  <c r="E248" i="31" s="1"/>
  <c r="E231" i="31"/>
  <c r="C243" i="31"/>
  <c r="E243" i="31" s="1"/>
  <c r="C246" i="31"/>
  <c r="E246" i="31" s="1"/>
  <c r="E234" i="31"/>
  <c r="E193" i="31"/>
  <c r="M31" i="31"/>
  <c r="C251" i="31"/>
  <c r="E251" i="31" s="1"/>
  <c r="E239" i="31"/>
  <c r="E232" i="31"/>
  <c r="C244" i="31"/>
  <c r="E244" i="31" s="1"/>
  <c r="E169" i="31"/>
  <c r="M29" i="31"/>
  <c r="E217" i="31"/>
  <c r="M33" i="31"/>
  <c r="C229" i="31"/>
  <c r="M32" i="31"/>
  <c r="E205" i="31"/>
  <c r="E230" i="31"/>
  <c r="C242" i="31"/>
  <c r="E242" i="31" s="1"/>
  <c r="E233" i="31"/>
  <c r="C245" i="31"/>
  <c r="E245" i="31" s="1"/>
  <c r="E240" i="31"/>
  <c r="C252" i="31"/>
  <c r="E252" i="31" s="1"/>
  <c r="C247" i="31"/>
  <c r="E247" i="31" s="1"/>
  <c r="E235" i="31"/>
  <c r="G252" i="31" l="1"/>
  <c r="G169" i="31"/>
  <c r="G246" i="31"/>
  <c r="G236" i="31"/>
  <c r="G249" i="31"/>
  <c r="G242" i="31"/>
  <c r="G240" i="31"/>
  <c r="G230" i="31"/>
  <c r="G244" i="31"/>
  <c r="G243" i="31"/>
  <c r="G133" i="31"/>
  <c r="G250" i="31"/>
  <c r="G157" i="31"/>
  <c r="G251" i="31"/>
  <c r="G235" i="31"/>
  <c r="G245" i="31"/>
  <c r="G205" i="31"/>
  <c r="G217" i="31"/>
  <c r="G232" i="31"/>
  <c r="G193" i="31"/>
  <c r="G231" i="31"/>
  <c r="G238" i="31"/>
  <c r="G247" i="31"/>
  <c r="G233" i="31"/>
  <c r="G239" i="31"/>
  <c r="G234" i="31"/>
  <c r="G248" i="31"/>
  <c r="G181" i="31"/>
  <c r="G237" i="31"/>
  <c r="P33" i="31"/>
  <c r="Q33" i="31"/>
  <c r="P31" i="31"/>
  <c r="Q31" i="31"/>
  <c r="Q26" i="31"/>
  <c r="P26" i="31"/>
  <c r="Q28" i="31"/>
  <c r="P28" i="31"/>
  <c r="P32" i="31"/>
  <c r="Q32" i="31"/>
  <c r="P29" i="31"/>
  <c r="Q29" i="31"/>
  <c r="M27" i="31"/>
  <c r="E145" i="31"/>
  <c r="E229" i="31"/>
  <c r="M34" i="31"/>
  <c r="C241" i="31"/>
  <c r="Q30" i="31"/>
  <c r="P30" i="31"/>
  <c r="G229" i="31" l="1"/>
  <c r="G145" i="31"/>
  <c r="Q34" i="31"/>
  <c r="P34" i="31"/>
  <c r="E241" i="31"/>
  <c r="M35" i="31"/>
  <c r="P27" i="31"/>
  <c r="Q27" i="31"/>
  <c r="G241" i="31" l="1"/>
  <c r="Q35" i="31"/>
  <c r="P35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F10" i="31"/>
  <c r="D22" i="31" l="1"/>
  <c r="K22" i="31"/>
  <c r="D69" i="31"/>
  <c r="K69" i="31"/>
  <c r="D81" i="31"/>
  <c r="K81" i="31"/>
  <c r="K99" i="31"/>
  <c r="D99" i="31"/>
  <c r="D123" i="31"/>
  <c r="K123" i="31"/>
  <c r="K18" i="31"/>
  <c r="D18" i="31"/>
  <c r="K32" i="31"/>
  <c r="D32" i="31"/>
  <c r="K51" i="31"/>
  <c r="D51" i="31"/>
  <c r="K61" i="31"/>
  <c r="O20" i="31"/>
  <c r="D61" i="31"/>
  <c r="K76" i="31"/>
  <c r="D76" i="31"/>
  <c r="D95" i="31"/>
  <c r="K95" i="31"/>
  <c r="D106" i="31"/>
  <c r="K106" i="31"/>
  <c r="K16" i="31"/>
  <c r="D16" i="31"/>
  <c r="D34" i="31"/>
  <c r="K34" i="31"/>
  <c r="K46" i="31"/>
  <c r="D46" i="31"/>
  <c r="D57" i="31"/>
  <c r="K57" i="31"/>
  <c r="D74" i="31"/>
  <c r="K74" i="31"/>
  <c r="D86" i="31"/>
  <c r="K86" i="31"/>
  <c r="O23" i="31"/>
  <c r="K97" i="31"/>
  <c r="D97" i="31"/>
  <c r="K120" i="31"/>
  <c r="D120" i="31"/>
  <c r="D19" i="31"/>
  <c r="K19" i="31"/>
  <c r="K31" i="31"/>
  <c r="D31" i="31"/>
  <c r="K45" i="31"/>
  <c r="D45" i="31"/>
  <c r="D67" i="31"/>
  <c r="K67" i="31"/>
  <c r="K82" i="31"/>
  <c r="D82" i="31"/>
  <c r="K98" i="31"/>
  <c r="D98" i="31"/>
  <c r="K124" i="31"/>
  <c r="D124" i="31"/>
  <c r="K126" i="31"/>
  <c r="D126" i="31"/>
  <c r="D116" i="31"/>
  <c r="K116" i="31"/>
  <c r="K131" i="31"/>
  <c r="D131" i="31"/>
  <c r="D54" i="31"/>
  <c r="K54" i="31"/>
  <c r="D40" i="31"/>
  <c r="K40" i="31"/>
  <c r="D72" i="31"/>
  <c r="K72" i="31"/>
  <c r="D102" i="31"/>
  <c r="K102" i="31"/>
  <c r="K129" i="31"/>
  <c r="D129" i="31"/>
  <c r="K21" i="31"/>
  <c r="D21" i="31"/>
  <c r="D38" i="31"/>
  <c r="K38" i="31"/>
  <c r="K55" i="31"/>
  <c r="D55" i="31"/>
  <c r="K64" i="31"/>
  <c r="D64" i="31"/>
  <c r="D80" i="31"/>
  <c r="K80" i="31"/>
  <c r="D113" i="31"/>
  <c r="K113" i="31"/>
  <c r="D20" i="31"/>
  <c r="K20" i="31"/>
  <c r="O18" i="31"/>
  <c r="D37" i="31"/>
  <c r="K37" i="31"/>
  <c r="D48" i="31"/>
  <c r="K48" i="31"/>
  <c r="D79" i="31"/>
  <c r="K79" i="31"/>
  <c r="K90" i="31"/>
  <c r="D90" i="31"/>
  <c r="K101" i="31"/>
  <c r="D101" i="31"/>
  <c r="K125" i="31"/>
  <c r="D125" i="31"/>
  <c r="D23" i="31"/>
  <c r="K23" i="31"/>
  <c r="D35" i="31"/>
  <c r="K35" i="31"/>
  <c r="D52" i="31"/>
  <c r="K52" i="31"/>
  <c r="D70" i="31"/>
  <c r="K70" i="31"/>
  <c r="K84" i="31"/>
  <c r="D84" i="31"/>
  <c r="K109" i="31"/>
  <c r="D109" i="31"/>
  <c r="O24" i="31"/>
  <c r="K111" i="31"/>
  <c r="D111" i="31"/>
  <c r="D130" i="31"/>
  <c r="K130" i="31"/>
  <c r="K105" i="31"/>
  <c r="D105" i="31"/>
  <c r="D119" i="31"/>
  <c r="K119" i="31"/>
  <c r="D17" i="31"/>
  <c r="K17" i="31"/>
  <c r="K24" i="31"/>
  <c r="D24" i="31"/>
  <c r="K59" i="31"/>
  <c r="D59" i="31"/>
  <c r="K14" i="31"/>
  <c r="D14" i="31"/>
  <c r="K28" i="31"/>
  <c r="D28" i="31"/>
  <c r="K44" i="31"/>
  <c r="D44" i="31"/>
  <c r="D62" i="31"/>
  <c r="K62" i="31"/>
  <c r="O21" i="31"/>
  <c r="D73" i="31"/>
  <c r="K73" i="31"/>
  <c r="D88" i="31"/>
  <c r="K88" i="31"/>
  <c r="D108" i="31"/>
  <c r="K108" i="31"/>
  <c r="D43" i="31"/>
  <c r="K43" i="31"/>
  <c r="K58" i="31"/>
  <c r="D58" i="31"/>
  <c r="D71" i="31"/>
  <c r="K71" i="31"/>
  <c r="D87" i="31"/>
  <c r="K87" i="31"/>
  <c r="D100" i="31"/>
  <c r="K100" i="31"/>
  <c r="D27" i="31"/>
  <c r="K27" i="31"/>
  <c r="K39" i="31"/>
  <c r="D39" i="31"/>
  <c r="D49" i="31"/>
  <c r="O19" i="31"/>
  <c r="K49" i="31"/>
  <c r="D65" i="31"/>
  <c r="K65" i="31"/>
  <c r="D83" i="31"/>
  <c r="K83" i="31"/>
  <c r="K94" i="31"/>
  <c r="D94" i="31"/>
  <c r="K104" i="31"/>
  <c r="D104" i="31"/>
  <c r="D12" i="31"/>
  <c r="G12" i="31" s="1"/>
  <c r="D25" i="31"/>
  <c r="K25" i="31"/>
  <c r="O17" i="31"/>
  <c r="K36" i="31"/>
  <c r="D36" i="31"/>
  <c r="K56" i="31"/>
  <c r="D56" i="31"/>
  <c r="K75" i="31"/>
  <c r="D75" i="31"/>
  <c r="K89" i="31"/>
  <c r="D89" i="31"/>
  <c r="K117" i="31"/>
  <c r="D117" i="31"/>
  <c r="K114" i="31"/>
  <c r="D114" i="31"/>
  <c r="D132" i="31"/>
  <c r="K132" i="31"/>
  <c r="K107" i="31"/>
  <c r="D107" i="31"/>
  <c r="D122" i="31"/>
  <c r="K122" i="31"/>
  <c r="D33" i="31"/>
  <c r="K33" i="31"/>
  <c r="D50" i="31"/>
  <c r="K50" i="31"/>
  <c r="K66" i="31"/>
  <c r="D66" i="31"/>
  <c r="K77" i="31"/>
  <c r="D77" i="31"/>
  <c r="D93" i="31"/>
  <c r="K93" i="31"/>
  <c r="K115" i="31"/>
  <c r="D115" i="31"/>
  <c r="K13" i="31"/>
  <c r="D13" i="31"/>
  <c r="O16" i="31"/>
  <c r="D29" i="31"/>
  <c r="K29" i="31"/>
  <c r="D47" i="31"/>
  <c r="K47" i="31"/>
  <c r="D60" i="31"/>
  <c r="K60" i="31"/>
  <c r="K91" i="31"/>
  <c r="D91" i="31"/>
  <c r="K103" i="31"/>
  <c r="D103" i="31"/>
  <c r="D128" i="31"/>
  <c r="K128" i="31"/>
  <c r="D30" i="31"/>
  <c r="K30" i="31"/>
  <c r="K42" i="31"/>
  <c r="D42" i="31"/>
  <c r="K53" i="31"/>
  <c r="D53" i="31"/>
  <c r="D68" i="31"/>
  <c r="K68" i="31"/>
  <c r="O22" i="31"/>
  <c r="K85" i="31"/>
  <c r="D85" i="31"/>
  <c r="K96" i="31"/>
  <c r="D96" i="31"/>
  <c r="D110" i="31"/>
  <c r="K110" i="31"/>
  <c r="D15" i="31"/>
  <c r="K15" i="31"/>
  <c r="K26" i="31"/>
  <c r="D26" i="31"/>
  <c r="K41" i="31"/>
  <c r="D41" i="31"/>
  <c r="K63" i="31"/>
  <c r="D63" i="31"/>
  <c r="K78" i="31"/>
  <c r="D78" i="31"/>
  <c r="K92" i="31"/>
  <c r="D92" i="31"/>
  <c r="K121" i="31"/>
  <c r="D121" i="31"/>
  <c r="O25" i="31"/>
  <c r="D118" i="31"/>
  <c r="K118" i="31"/>
  <c r="D112" i="31"/>
  <c r="K112" i="31"/>
  <c r="K127" i="31"/>
  <c r="D127" i="31"/>
  <c r="D10" i="31"/>
  <c r="N25" i="31" l="1"/>
  <c r="K5" i="31"/>
  <c r="K4" i="31"/>
  <c r="N19" i="31"/>
  <c r="N18" i="31"/>
  <c r="N24" i="31"/>
  <c r="N23" i="31"/>
  <c r="N20" i="31"/>
  <c r="N17" i="31"/>
  <c r="N22" i="31"/>
  <c r="N16" i="31"/>
  <c r="N21" i="31"/>
  <c r="R22" i="31" l="1"/>
  <c r="R24" i="31"/>
  <c r="R23" i="31"/>
  <c r="R17" i="31"/>
  <c r="R25" i="31"/>
  <c r="R16" i="31"/>
  <c r="R18" i="31"/>
  <c r="R21" i="31"/>
  <c r="R20" i="31"/>
  <c r="R19" i="31"/>
  <c r="K6" i="31"/>
  <c r="B5" i="31" s="1"/>
  <c r="K3" i="25"/>
  <c r="P5" i="31"/>
  <c r="M7" i="31"/>
  <c r="B5" i="25" l="1"/>
  <c r="G9" i="25"/>
  <c r="C39" i="25"/>
  <c r="P6" i="31"/>
  <c r="G29" i="25"/>
  <c r="E23" i="25"/>
  <c r="E31" i="25"/>
  <c r="E32" i="25"/>
  <c r="E27" i="25"/>
  <c r="G34" i="25"/>
  <c r="G27" i="25"/>
  <c r="G25" i="25"/>
  <c r="E28" i="25"/>
  <c r="E30" i="25"/>
  <c r="G32" i="25"/>
  <c r="E24" i="25"/>
  <c r="E33" i="25"/>
  <c r="E25" i="25"/>
  <c r="G33" i="25"/>
  <c r="E34" i="25"/>
  <c r="G31" i="25"/>
  <c r="G24" i="25"/>
  <c r="G30" i="25"/>
  <c r="G23" i="25"/>
  <c r="G26" i="25"/>
  <c r="G28" i="25"/>
  <c r="E29" i="25"/>
  <c r="E26" i="25"/>
  <c r="B5" i="66" l="1"/>
  <c r="B5" i="28"/>
  <c r="B4" i="31"/>
  <c r="C94" i="31" l="1"/>
  <c r="E94" i="31" s="1"/>
  <c r="C118" i="31"/>
  <c r="E118" i="31" s="1"/>
  <c r="C80" i="31"/>
  <c r="E80" i="31" s="1"/>
  <c r="C68" i="31"/>
  <c r="E68" i="31" s="1"/>
  <c r="C108" i="31"/>
  <c r="E108" i="31" s="1"/>
  <c r="C101" i="31"/>
  <c r="E101" i="31" s="1"/>
  <c r="C32" i="31"/>
  <c r="E32" i="31" s="1"/>
  <c r="C71" i="31"/>
  <c r="E71" i="31" s="1"/>
  <c r="C92" i="31"/>
  <c r="E92" i="31" s="1"/>
  <c r="C23" i="31"/>
  <c r="E23" i="31" s="1"/>
  <c r="C122" i="31"/>
  <c r="E122" i="31" s="1"/>
  <c r="C89" i="31"/>
  <c r="E89" i="31" s="1"/>
  <c r="C55" i="31"/>
  <c r="E55" i="31" s="1"/>
  <c r="C115" i="31"/>
  <c r="E115" i="31" s="1"/>
  <c r="C56" i="31"/>
  <c r="E56" i="31" s="1"/>
  <c r="C17" i="31"/>
  <c r="E17" i="31" s="1"/>
  <c r="C51" i="31"/>
  <c r="E51" i="31" s="1"/>
  <c r="C77" i="31"/>
  <c r="E77" i="31" s="1"/>
  <c r="C99" i="31"/>
  <c r="E99" i="31" s="1"/>
  <c r="C53" i="31"/>
  <c r="E53" i="31" s="1"/>
  <c r="C128" i="31"/>
  <c r="E128" i="31" s="1"/>
  <c r="C59" i="31"/>
  <c r="E59" i="31" s="1"/>
  <c r="C105" i="31"/>
  <c r="E105" i="31" s="1"/>
  <c r="C79" i="31"/>
  <c r="E79" i="31" s="1"/>
  <c r="C31" i="31"/>
  <c r="E31" i="31" s="1"/>
  <c r="C36" i="31"/>
  <c r="E36" i="31" s="1"/>
  <c r="C91" i="31"/>
  <c r="E91" i="31" s="1"/>
  <c r="C124" i="31"/>
  <c r="E124" i="31" s="1"/>
  <c r="C14" i="31"/>
  <c r="E14" i="31" s="1"/>
  <c r="C123" i="31"/>
  <c r="E123" i="31" s="1"/>
  <c r="C52" i="31"/>
  <c r="E52" i="31" s="1"/>
  <c r="C76" i="31"/>
  <c r="E76" i="31" s="1"/>
  <c r="C117" i="31"/>
  <c r="E117" i="31" s="1"/>
  <c r="C72" i="31"/>
  <c r="E72" i="31" s="1"/>
  <c r="C70" i="31"/>
  <c r="E70" i="31" s="1"/>
  <c r="C93" i="31"/>
  <c r="E93" i="31" s="1"/>
  <c r="C26" i="31"/>
  <c r="E26" i="31" s="1"/>
  <c r="C127" i="31"/>
  <c r="E127" i="31" s="1"/>
  <c r="C86" i="31"/>
  <c r="E86" i="31" s="1"/>
  <c r="C87" i="31"/>
  <c r="E87" i="31" s="1"/>
  <c r="C30" i="31"/>
  <c r="E30" i="31" s="1"/>
  <c r="C39" i="31"/>
  <c r="E39" i="31" s="1"/>
  <c r="C44" i="31"/>
  <c r="E44" i="31" s="1"/>
  <c r="C100" i="31"/>
  <c r="E100" i="31" s="1"/>
  <c r="C132" i="31"/>
  <c r="E132" i="31" s="1"/>
  <c r="C29" i="31"/>
  <c r="E29" i="31" s="1"/>
  <c r="C120" i="31"/>
  <c r="E120" i="31" s="1"/>
  <c r="C22" i="31"/>
  <c r="E22" i="31" s="1"/>
  <c r="C112" i="31"/>
  <c r="E112" i="31" s="1"/>
  <c r="C82" i="31"/>
  <c r="E82" i="31" s="1"/>
  <c r="C78" i="31"/>
  <c r="E78" i="31" s="1"/>
  <c r="C33" i="31"/>
  <c r="E33" i="31" s="1"/>
  <c r="C28" i="31"/>
  <c r="E28" i="31" s="1"/>
  <c r="C125" i="31"/>
  <c r="E125" i="31" s="1"/>
  <c r="C107" i="31"/>
  <c r="E107" i="31" s="1"/>
  <c r="C54" i="31"/>
  <c r="E54" i="31" s="1"/>
  <c r="C103" i="31"/>
  <c r="E103" i="31" s="1"/>
  <c r="C46" i="31"/>
  <c r="E46" i="31" s="1"/>
  <c r="C64" i="31"/>
  <c r="E64" i="31" s="1"/>
  <c r="C19" i="31"/>
  <c r="E19" i="31" s="1"/>
  <c r="C21" i="31"/>
  <c r="E21" i="31" s="1"/>
  <c r="C88" i="31"/>
  <c r="E88" i="31" s="1"/>
  <c r="C58" i="31"/>
  <c r="E58" i="31" s="1"/>
  <c r="C110" i="31"/>
  <c r="E110" i="31" s="1"/>
  <c r="C106" i="31"/>
  <c r="E106" i="31" s="1"/>
  <c r="C47" i="31"/>
  <c r="E47" i="31" s="1"/>
  <c r="C42" i="31"/>
  <c r="E42" i="31" s="1"/>
  <c r="C24" i="31"/>
  <c r="E24" i="31" s="1"/>
  <c r="C102" i="31"/>
  <c r="E102" i="31" s="1"/>
  <c r="C111" i="31"/>
  <c r="E111" i="31" s="1"/>
  <c r="C84" i="31"/>
  <c r="E84" i="31" s="1"/>
  <c r="C45" i="31"/>
  <c r="E45" i="31" s="1"/>
  <c r="C50" i="31"/>
  <c r="E50" i="31" s="1"/>
  <c r="C104" i="31"/>
  <c r="E104" i="31" s="1"/>
  <c r="C113" i="31"/>
  <c r="E113" i="31" s="1"/>
  <c r="C66" i="31"/>
  <c r="E66" i="31" s="1"/>
  <c r="C38" i="31"/>
  <c r="E38" i="31" s="1"/>
  <c r="C75" i="31"/>
  <c r="E75" i="31" s="1"/>
  <c r="C116" i="31"/>
  <c r="E116" i="31" s="1"/>
  <c r="C20" i="31"/>
  <c r="E20" i="31" s="1"/>
  <c r="C15" i="31"/>
  <c r="E15" i="31" s="1"/>
  <c r="C57" i="31"/>
  <c r="E57" i="31" s="1"/>
  <c r="C96" i="31"/>
  <c r="E96" i="31" s="1"/>
  <c r="C131" i="31"/>
  <c r="E131" i="31" s="1"/>
  <c r="C67" i="31"/>
  <c r="E67" i="31" s="1"/>
  <c r="C41" i="31"/>
  <c r="E41" i="31" s="1"/>
  <c r="C74" i="31"/>
  <c r="E74" i="31" s="1"/>
  <c r="C95" i="31"/>
  <c r="E95" i="31" s="1"/>
  <c r="C98" i="31"/>
  <c r="E98" i="31" s="1"/>
  <c r="C114" i="31"/>
  <c r="E114" i="31" s="1"/>
  <c r="C65" i="31"/>
  <c r="E65" i="31" s="1"/>
  <c r="C35" i="31"/>
  <c r="E35" i="31" s="1"/>
  <c r="C119" i="31"/>
  <c r="E119" i="31" s="1"/>
  <c r="C27" i="31"/>
  <c r="E27" i="31" s="1"/>
  <c r="C43" i="31"/>
  <c r="E43" i="31" s="1"/>
  <c r="C130" i="31"/>
  <c r="E130" i="31" s="1"/>
  <c r="C81" i="31"/>
  <c r="E81" i="31" s="1"/>
  <c r="C34" i="31"/>
  <c r="E34" i="31" s="1"/>
  <c r="C63" i="31"/>
  <c r="E63" i="31" s="1"/>
  <c r="C18" i="31"/>
  <c r="E18" i="31" s="1"/>
  <c r="C16" i="31"/>
  <c r="E16" i="31" s="1"/>
  <c r="C69" i="31"/>
  <c r="E69" i="31" s="1"/>
  <c r="C83" i="31"/>
  <c r="E83" i="31" s="1"/>
  <c r="C90" i="31"/>
  <c r="E90" i="31" s="1"/>
  <c r="C60" i="31"/>
  <c r="E60" i="31" s="1"/>
  <c r="C126" i="31"/>
  <c r="E126" i="31" s="1"/>
  <c r="C129" i="31"/>
  <c r="E129" i="31" s="1"/>
  <c r="C48" i="31"/>
  <c r="E48" i="31" s="1"/>
  <c r="C62" i="31"/>
  <c r="E62" i="31" s="1"/>
  <c r="C40" i="31"/>
  <c r="E40" i="31" s="1"/>
  <c r="G126" i="31" l="1"/>
  <c r="G69" i="31"/>
  <c r="G27" i="31"/>
  <c r="G41" i="31"/>
  <c r="G20" i="31"/>
  <c r="G104" i="31"/>
  <c r="G111" i="31"/>
  <c r="G110" i="31"/>
  <c r="G54" i="31"/>
  <c r="G22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48" i="31"/>
  <c r="G18" i="31"/>
  <c r="G130" i="31"/>
  <c r="G114" i="31"/>
  <c r="G131" i="31"/>
  <c r="G66" i="31"/>
  <c r="G24" i="31"/>
  <c r="G88" i="31"/>
  <c r="G46" i="31"/>
  <c r="G33" i="31"/>
  <c r="G29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90" i="31"/>
  <c r="G34" i="31"/>
  <c r="G35" i="31"/>
  <c r="G95" i="31"/>
  <c r="G57" i="31"/>
  <c r="G75" i="31"/>
  <c r="G45" i="31"/>
  <c r="G47" i="31"/>
  <c r="G19" i="31"/>
  <c r="G125" i="31"/>
  <c r="G82" i="31"/>
  <c r="G62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C25" i="31"/>
  <c r="C97" i="31"/>
  <c r="C73" i="31"/>
  <c r="C37" i="31"/>
  <c r="C85" i="31"/>
  <c r="C109" i="31"/>
  <c r="C49" i="31"/>
  <c r="C121" i="31"/>
  <c r="C61" i="31"/>
  <c r="C13" i="31"/>
  <c r="E14" i="25"/>
  <c r="E13" i="25"/>
  <c r="E17" i="25"/>
  <c r="E15" i="25"/>
  <c r="E20" i="25"/>
  <c r="E18" i="25"/>
  <c r="C10" i="31"/>
  <c r="E21" i="25"/>
  <c r="E16" i="25"/>
  <c r="E19" i="25"/>
  <c r="E22" i="25"/>
  <c r="E39" i="25" l="1"/>
  <c r="G10" i="31"/>
  <c r="E37" i="31"/>
  <c r="M18" i="31"/>
  <c r="M25" i="31"/>
  <c r="E121" i="31"/>
  <c r="E73" i="31"/>
  <c r="M21" i="31"/>
  <c r="E61" i="31"/>
  <c r="M20" i="31"/>
  <c r="E85" i="31"/>
  <c r="M22" i="31"/>
  <c r="M19" i="31"/>
  <c r="E49" i="31"/>
  <c r="M23" i="31"/>
  <c r="E97" i="31"/>
  <c r="M16" i="31"/>
  <c r="E13" i="31"/>
  <c r="E109" i="31"/>
  <c r="M24" i="31"/>
  <c r="M17" i="31"/>
  <c r="E25" i="31"/>
  <c r="M19" i="66"/>
  <c r="O20" i="66"/>
  <c r="K19" i="66"/>
  <c r="J16" i="66"/>
  <c r="F16" i="66"/>
  <c r="K22" i="66"/>
  <c r="J14" i="66"/>
  <c r="E13" i="66"/>
  <c r="L21" i="66"/>
  <c r="E14" i="66"/>
  <c r="I14" i="66"/>
  <c r="O22" i="66"/>
  <c r="G21" i="66"/>
  <c r="G14" i="66"/>
  <c r="J20" i="66"/>
  <c r="L13" i="66"/>
  <c r="M20" i="66"/>
  <c r="I20" i="66"/>
  <c r="E16" i="66"/>
  <c r="E15" i="66"/>
  <c r="F13" i="66"/>
  <c r="J17" i="66"/>
  <c r="E20" i="66"/>
  <c r="N21" i="66"/>
  <c r="L18" i="66"/>
  <c r="G13" i="66"/>
  <c r="O16" i="66"/>
  <c r="E17" i="66"/>
  <c r="K17" i="66"/>
  <c r="N17" i="66"/>
  <c r="H19" i="66"/>
  <c r="H13" i="66"/>
  <c r="H16" i="66"/>
  <c r="J18" i="66"/>
  <c r="G22" i="66"/>
  <c r="G18" i="66"/>
  <c r="L19" i="66"/>
  <c r="F19" i="66"/>
  <c r="G20" i="66"/>
  <c r="M13" i="66"/>
  <c r="L14" i="66"/>
  <c r="I16" i="66"/>
  <c r="J13" i="66"/>
  <c r="E21" i="66"/>
  <c r="O13" i="66"/>
  <c r="L15" i="66"/>
  <c r="I17" i="66"/>
  <c r="K13" i="66"/>
  <c r="N22" i="66"/>
  <c r="N19" i="66"/>
  <c r="N14" i="66"/>
  <c r="M22" i="66"/>
  <c r="I13" i="66"/>
  <c r="I19" i="66"/>
  <c r="O15" i="66"/>
  <c r="K18" i="66"/>
  <c r="K14" i="66"/>
  <c r="E22" i="66"/>
  <c r="K16" i="66"/>
  <c r="F20" i="66"/>
  <c r="L20" i="66"/>
  <c r="J19" i="66"/>
  <c r="G16" i="66"/>
  <c r="M17" i="66"/>
  <c r="E19" i="66"/>
  <c r="K15" i="66"/>
  <c r="O21" i="66"/>
  <c r="I18" i="66"/>
  <c r="N20" i="66"/>
  <c r="G17" i="66"/>
  <c r="M16" i="66"/>
  <c r="I15" i="66"/>
  <c r="O18" i="66"/>
  <c r="H21" i="66"/>
  <c r="K21" i="66"/>
  <c r="O19" i="66"/>
  <c r="E18" i="66"/>
  <c r="H17" i="66"/>
  <c r="J15" i="66"/>
  <c r="F17" i="66"/>
  <c r="N18" i="66"/>
  <c r="L22" i="66"/>
  <c r="M21" i="66"/>
  <c r="H20" i="66"/>
  <c r="N13" i="66"/>
  <c r="J21" i="66"/>
  <c r="H18" i="66"/>
  <c r="N16" i="66"/>
  <c r="O14" i="66"/>
  <c r="F22" i="66"/>
  <c r="O17" i="66"/>
  <c r="J22" i="66"/>
  <c r="F15" i="66"/>
  <c r="H14" i="66"/>
  <c r="M18" i="66"/>
  <c r="H22" i="66"/>
  <c r="M15" i="66"/>
  <c r="G19" i="66"/>
  <c r="N15" i="66"/>
  <c r="F21" i="66"/>
  <c r="K20" i="66"/>
  <c r="F18" i="66"/>
  <c r="L16" i="66"/>
  <c r="H15" i="66"/>
  <c r="I21" i="66"/>
  <c r="F14" i="66"/>
  <c r="M14" i="66"/>
  <c r="L17" i="66"/>
  <c r="I22" i="66"/>
  <c r="G15" i="66"/>
  <c r="G19" i="25"/>
  <c r="G13" i="25"/>
  <c r="G15" i="25"/>
  <c r="G20" i="25"/>
  <c r="G17" i="25"/>
  <c r="G21" i="25"/>
  <c r="G22" i="25"/>
  <c r="G14" i="25"/>
  <c r="G18" i="25"/>
  <c r="G16" i="25"/>
  <c r="E10" i="31"/>
  <c r="G97" i="31" l="1"/>
  <c r="G25" i="31"/>
  <c r="G13" i="31"/>
  <c r="G49" i="31"/>
  <c r="Q20" i="31"/>
  <c r="P20" i="31"/>
  <c r="G121" i="31"/>
  <c r="G39" i="25"/>
  <c r="P17" i="31"/>
  <c r="Q17" i="31"/>
  <c r="Q16" i="31"/>
  <c r="P16" i="31"/>
  <c r="Q19" i="31"/>
  <c r="P19" i="31"/>
  <c r="G61" i="31"/>
  <c r="P25" i="31"/>
  <c r="Q25" i="31"/>
  <c r="Q22" i="31"/>
  <c r="P22" i="31"/>
  <c r="Q21" i="31"/>
  <c r="P21" i="31"/>
  <c r="Q18" i="31"/>
  <c r="P18" i="31"/>
  <c r="Q24" i="31"/>
  <c r="P24" i="31"/>
  <c r="G109" i="31"/>
  <c r="P23" i="31"/>
  <c r="Q23" i="31"/>
  <c r="G85" i="31"/>
  <c r="G73" i="31"/>
  <c r="G37" i="31"/>
  <c r="D17" i="66"/>
  <c r="D16" i="66"/>
  <c r="D19" i="66"/>
  <c r="D22" i="66"/>
  <c r="D20" i="66"/>
  <c r="D18" i="66"/>
  <c r="D14" i="66"/>
  <c r="C14" i="66"/>
  <c r="D21" i="66"/>
  <c r="D15" i="66"/>
  <c r="D13" i="66"/>
  <c r="C22" i="66" l="1"/>
  <c r="C19" i="66"/>
  <c r="C13" i="66"/>
  <c r="C18" i="66"/>
  <c r="C21" i="66"/>
  <c r="C17" i="66"/>
  <c r="C16" i="66"/>
  <c r="C20" i="66"/>
  <c r="C15" i="66"/>
  <c r="G25" i="66" l="1"/>
  <c r="O25" i="66"/>
  <c r="I29" i="66"/>
  <c r="L27" i="66"/>
  <c r="I23" i="66"/>
  <c r="M24" i="66"/>
  <c r="F24" i="66"/>
  <c r="N24" i="66"/>
  <c r="N29" i="66"/>
  <c r="H25" i="66"/>
  <c r="L26" i="66"/>
  <c r="K23" i="66"/>
  <c r="F28" i="66"/>
  <c r="I27" i="66"/>
  <c r="K30" i="66"/>
  <c r="L25" i="66"/>
  <c r="O23" i="66"/>
  <c r="N25" i="66"/>
  <c r="G29" i="66"/>
  <c r="J23" i="66"/>
  <c r="M25" i="66"/>
  <c r="I26" i="66"/>
  <c r="L24" i="66"/>
  <c r="M28" i="66"/>
  <c r="M23" i="66"/>
  <c r="H24" i="66"/>
  <c r="G30" i="66"/>
  <c r="F25" i="66"/>
  <c r="F29" i="66"/>
  <c r="L29" i="66"/>
  <c r="O27" i="66"/>
  <c r="G28" i="66"/>
  <c r="O24" i="66"/>
  <c r="J28" i="66"/>
  <c r="N26" i="66"/>
  <c r="H26" i="66"/>
  <c r="H28" i="66"/>
  <c r="H23" i="66"/>
  <c r="H29" i="66"/>
  <c r="N23" i="66"/>
  <c r="N27" i="66"/>
  <c r="H30" i="66"/>
  <c r="K27" i="66"/>
  <c r="E27" i="66"/>
  <c r="O26" i="66"/>
  <c r="N28" i="66"/>
  <c r="G23" i="66"/>
  <c r="F27" i="66"/>
  <c r="L28" i="66"/>
  <c r="J25" i="66"/>
  <c r="H27" i="66"/>
  <c r="E30" i="66"/>
  <c r="E28" i="66"/>
  <c r="J27" i="66"/>
  <c r="O29" i="66"/>
  <c r="F23" i="66"/>
  <c r="E25" i="66"/>
  <c r="E26" i="66"/>
  <c r="O28" i="66"/>
  <c r="I30" i="66"/>
  <c r="I25" i="66"/>
  <c r="M30" i="66"/>
  <c r="M26" i="66"/>
  <c r="L23" i="66"/>
  <c r="G27" i="66"/>
  <c r="J30" i="66"/>
  <c r="N30" i="66"/>
  <c r="G24" i="66"/>
  <c r="I28" i="66"/>
  <c r="K25" i="66"/>
  <c r="I24" i="66"/>
  <c r="E29" i="66"/>
  <c r="E24" i="66"/>
  <c r="M27" i="66"/>
  <c r="G26" i="66"/>
  <c r="E23" i="66"/>
  <c r="J29" i="66"/>
  <c r="J24" i="66"/>
  <c r="L30" i="66"/>
  <c r="F30" i="66"/>
  <c r="F26" i="66"/>
  <c r="K26" i="66"/>
  <c r="J26" i="66"/>
  <c r="K29" i="66"/>
  <c r="K24" i="66"/>
  <c r="O30" i="66"/>
  <c r="K28" i="66"/>
  <c r="M29" i="66"/>
  <c r="D23" i="66" l="1"/>
  <c r="D24" i="66"/>
  <c r="D26" i="66"/>
  <c r="D25" i="66"/>
  <c r="D28" i="66"/>
  <c r="D29" i="66"/>
  <c r="D27" i="66"/>
  <c r="D30" i="66"/>
  <c r="C24" i="66"/>
  <c r="C26" i="66" l="1"/>
  <c r="C29" i="66"/>
  <c r="C25" i="66"/>
  <c r="C27" i="66"/>
  <c r="C28" i="66"/>
  <c r="C30" i="66"/>
  <c r="C23" i="66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<sst xmlns="http://schemas.openxmlformats.org/spreadsheetml/2006/main" count="1333" uniqueCount="178">
  <si>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</si>
  <si>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</si>
  <si>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</si>
  <si>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</si>
  <si>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</si>
  <si>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</si>
  <si>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</si>
  <si>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</si>
  <si>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</si>
  <si>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</si>
  <si>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</si>
  <si>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</si>
  <si>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</si>
  <si>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</si>
  <si>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</si>
  <si>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</si>
  <si>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</si>
  <si>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</si>
  <si>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</si>
  <si>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</si>
  <si>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</si>
  <si>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</si>
  <si>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</si>
  <si>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</si>
  <si>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</si>
  <si>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</si>
  <si>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</si>
  <si>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</si>
  <si>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</si>
  <si>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</si>
  <si>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</si>
  <si>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</si>
  <si>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</si>
  <si>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</si>
  <si>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</si>
  <si>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</si>
  <si>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</si>
  <si>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</si>
  <si>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</si>
  <si>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</si>
  <si>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</si>
  <si>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</si>
  <si>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</si>
  <si>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</si>
  <si>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</si>
  <si>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</si>
  <si>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</si>
  <si>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</si>
  <si>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</si>
  <si>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</si>
  <si>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</si>
  <si>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</si>
  <si>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</si>
  <si>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</si>
  <si>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</si>
  <si>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</si>
  <si>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</si>
  <si>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</si>
  <si>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</si>
  <si>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</si>
  <si>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</si>
  <si>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</si>
  <si>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</si>
  <si>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</si>
  <si>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</si>
  <si>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</si>
  <si>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</si>
  <si>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</si>
  <si>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</si>
  <si>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</si>
  <si>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</si>
  <si>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</si>
  <si>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</si>
  <si>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</si>
  <si>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</si>
  <si>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</si>
  <si>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</si>
  <si>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</si>
  <si>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</si>
  <si>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</si>
  <si>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</si>
  <si>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</si>
  <si>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</si>
  <si>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</si>
  <si>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</si>
  <si>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</si>
  <si>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</si>
  <si>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</si>
  <si>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</si>
  <si>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</si>
  <si>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</si>
  <si>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</si>
  <si>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</si>
  <si>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</si>
  <si>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</si>
  <si>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</si>
  <si>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</si>
  <si>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</si>
  <si>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</si>
  <si>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</si>
  <si>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</si>
  <si>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</si>
  <si>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</si>
  <si>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</si>
  <si>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</si>
  <si>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</si>
  <si>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</si>
  <si>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</si>
  <si>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</si>
  <si>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</si>
  <si>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</si>
  <si>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</si>
  <si>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</si>
  <si>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</si>
  <si>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</si>
  <si>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</si>
  <si>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</si>
  <si>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</si>
  <si>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</si>
  <si>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</si>
  <si>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</si>
  <si>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</si>
  <si>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</si>
  <si>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</si>
  <si>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</si>
  <si>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</si>
  <si>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</si>
  <si>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</si>
  <si>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</si>
  <si>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</si>
  <si>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</si>
  <si>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Update Utah Solar Resource-2035</t>
  </si>
  <si>
    <t>2017 IRP Update Utah Solar Resource-2033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</si>
  <si>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</si>
  <si>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</si>
  <si>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</si>
  <si>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</si>
  <si>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</si>
  <si>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</si>
  <si>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</si>
  <si>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</si>
  <si>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</si>
  <si>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</si>
  <si>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</si>
  <si>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</si>
  <si>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</si>
  <si>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</si>
  <si>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</si>
  <si>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</si>
  <si>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</si>
  <si>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</si>
  <si>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</si>
  <si>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</si>
  <si>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</si>
  <si>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</si>
  <si>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</si>
  <si>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</si>
  <si>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 (based on COD of 1/11/2020)</t>
  </si>
  <si>
    <t>Proration Months_PTC (based on COD of 1/11/2020)</t>
  </si>
  <si>
    <t>Discount Rate - 2017 IRP Update</t>
  </si>
  <si>
    <t>IRP17 UT Wind 2030</t>
  </si>
  <si>
    <t>IRP17 UT Wind 2036</t>
  </si>
  <si>
    <t>IRP17 Goshen Wind 2 2030</t>
  </si>
  <si>
    <t>IRP17 Goshen Wind 2 2033</t>
  </si>
  <si>
    <t>15 Year Starting 2019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</si>
  <si>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</si>
  <si>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</si>
  <si>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</si>
  <si>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</si>
  <si>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</si>
  <si>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</si>
  <si>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2017 IRP Update Yakima Solar Resource-2030</t>
  </si>
  <si>
    <t>2017 IRP Update Yakima Solar Resource-2032</t>
  </si>
  <si>
    <t>2017 IRP Update Yakima Solar Resource-2033</t>
  </si>
  <si>
    <t>2017 IRP Update Oregon Solar Resource-2030</t>
  </si>
  <si>
    <t>2017 IRP Update Oregon Solar Resource-2031</t>
  </si>
  <si>
    <t>20 Year Starting 2019</t>
  </si>
  <si>
    <t>QF - Sch37 - UT - Solar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</si>
</sst>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08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1" fontId="0" fillId="0" borderId="0" xfId="0" applyAlignment="1">
      <alignment wrapText="1"/>
    </xf>
    <xf numFmtId="174" fontId="5" fillId="0" borderId="0" xfId="8" applyNumberFormat="1" applyFont="1" applyFill="1"/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5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6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0" borderId="1" xfId="0" applyNumberFormat="1" applyFont="1" applyFill="1" applyBorder="1" applyAlignment="1">
      <alignment horizontal="center"/>
    </xf>
    <xf numFmtId="8" fontId="5" fillId="0" borderId="1" xfId="0" quotePrefix="1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8" fontId="5" fillId="0" borderId="12" xfId="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8/349%20-%20UT%20Compliance%202018Q3%20-%20UT%20-%202018%20Dec/sch%2038%20filing%20package/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5%20Apr%20-%20Sch%2037%20Update/Sent%20out%202015%2004%2030%20(filing%20date)/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a%20-%20GRID%20AC%20Study%20Solar%20F%2004-24-19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b%20-%20GRID%20AC%20Study%20Solar%20F%2004-24-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7/01%20to%2035%20Studies%20-%20Jan-Feb/29-35%20-%20Goshen%20Valley%20I-VII%20Solar%20-%20UT%20-%202017%20Feb/Scenario/35%20-%20Goshen%20Valley%20Solar%20VII%20-%207---%20Avoided%20Cost%20Study%20_2017%2003%200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7%20Apr%20-%20Sch%2037%20Update/Sent%20Out/Public%20Workpapers/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3%20May%20-%20Sch%2037%20Update/Scenario/Preliminary%20and%20Draft%20Versions/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ent%20out%20Settlement_2016%2005%2027/ORACSch%2037-AC%20%20Study(2015IRPUpdate_2018DeficitRenew_2028DeficitStd-1603OFPC)2016%2005%2027RenewORWind29CF100%25PTCnominalgrossedu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cenario/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>
        <row r="39">
          <cell r="F39" t="str">
            <v>PP-GC</v>
          </cell>
        </row>
      </sheetData>
      <sheetData sheetId="2" refreshError="1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2019</v>
          </cell>
          <cell r="C7">
            <v>24.837423755893965</v>
          </cell>
          <cell r="D7">
            <v>20.556492485267214</v>
          </cell>
          <cell r="E7">
            <v>50.322197082794325</v>
          </cell>
          <cell r="F7">
            <v>22.610604577952493</v>
          </cell>
          <cell r="G7">
            <v>15.619169822752554</v>
          </cell>
          <cell r="H7">
            <v>14.052677728569124</v>
          </cell>
          <cell r="I7">
            <v>18.615258260230771</v>
          </cell>
          <cell r="J7">
            <v>39.489039535299298</v>
          </cell>
          <cell r="K7">
            <v>41.918569370495767</v>
          </cell>
          <cell r="L7">
            <v>23.805094880593355</v>
          </cell>
          <cell r="M7">
            <v>16.293433987319453</v>
          </cell>
          <cell r="N7">
            <v>15.389083762360928</v>
          </cell>
          <cell r="O7">
            <v>22.5430829478966</v>
          </cell>
        </row>
        <row r="8">
          <cell r="B8">
            <v>2020</v>
          </cell>
          <cell r="C8">
            <v>19.383006066104009</v>
          </cell>
          <cell r="D8">
            <v>17.329676018005227</v>
          </cell>
          <cell r="E8">
            <v>17.525650289585176</v>
          </cell>
          <cell r="F8">
            <v>15.568859807719262</v>
          </cell>
          <cell r="G8">
            <v>13.627442522223504</v>
          </cell>
          <cell r="H8">
            <v>13.995584822857232</v>
          </cell>
          <cell r="I8">
            <v>17.046756386244112</v>
          </cell>
          <cell r="J8">
            <v>31.54820582479535</v>
          </cell>
          <cell r="K8">
            <v>32.383501618440548</v>
          </cell>
          <cell r="L8">
            <v>23.026516162279961</v>
          </cell>
          <cell r="M8">
            <v>15.584524335561321</v>
          </cell>
          <cell r="N8">
            <v>14.231489321103084</v>
          </cell>
          <cell r="O8">
            <v>17.064011295778901</v>
          </cell>
        </row>
        <row r="9">
          <cell r="B9">
            <v>2021</v>
          </cell>
          <cell r="C9">
            <v>17.173088726688764</v>
          </cell>
          <cell r="D9">
            <v>14.36930370165666</v>
          </cell>
          <cell r="E9">
            <v>14.003616603759124</v>
          </cell>
          <cell r="F9">
            <v>14.820308365660885</v>
          </cell>
          <cell r="G9">
            <v>12.624809077592555</v>
          </cell>
          <cell r="H9">
            <v>13.978119675426253</v>
          </cell>
          <cell r="I9">
            <v>15.23145170423979</v>
          </cell>
          <cell r="J9">
            <v>30.819118962119603</v>
          </cell>
          <cell r="K9">
            <v>26.203322783881109</v>
          </cell>
          <cell r="L9">
            <v>17.84234708908118</v>
          </cell>
          <cell r="M9">
            <v>13.667940356587774</v>
          </cell>
          <cell r="N9">
            <v>13.14786264858307</v>
          </cell>
          <cell r="O9">
            <v>15.876047167969697</v>
          </cell>
        </row>
        <row r="10">
          <cell r="B10">
            <v>2022</v>
          </cell>
          <cell r="C10">
            <v>16.11064808694767</v>
          </cell>
          <cell r="D10">
            <v>13.660833491556522</v>
          </cell>
          <cell r="E10">
            <v>12.959284107357483</v>
          </cell>
          <cell r="F10">
            <v>12.424731533309437</v>
          </cell>
          <cell r="G10">
            <v>11.375680666258335</v>
          </cell>
          <cell r="H10">
            <v>12.828161232207989</v>
          </cell>
          <cell r="I10">
            <v>14.109538402738135</v>
          </cell>
          <cell r="J10">
            <v>32.358063765361806</v>
          </cell>
          <cell r="K10">
            <v>25.899457052731563</v>
          </cell>
          <cell r="L10">
            <v>14.300229949076005</v>
          </cell>
          <cell r="M10">
            <v>13.700550804641242</v>
          </cell>
          <cell r="N10">
            <v>12.647364853567</v>
          </cell>
          <cell r="O10">
            <v>13.246543100978272</v>
          </cell>
        </row>
        <row r="11">
          <cell r="B11">
            <v>2023</v>
          </cell>
          <cell r="C11">
            <v>14.935645876259906</v>
          </cell>
          <cell r="D11">
            <v>-15.892746033135237</v>
          </cell>
          <cell r="E11">
            <v>13.793705328608164</v>
          </cell>
          <cell r="F11">
            <v>13.272544086305516</v>
          </cell>
          <cell r="G11">
            <v>12.499255593861479</v>
          </cell>
          <cell r="H11">
            <v>13.218920358292763</v>
          </cell>
          <cell r="I11">
            <v>13.683291302502283</v>
          </cell>
          <cell r="J11">
            <v>33.102944794685108</v>
          </cell>
          <cell r="K11">
            <v>28.020026414311911</v>
          </cell>
          <cell r="L11">
            <v>14.475460683674932</v>
          </cell>
          <cell r="M11">
            <v>14.431876941127982</v>
          </cell>
          <cell r="N11">
            <v>14.277834044368566</v>
          </cell>
          <cell r="O11">
            <v>14.445743621757822</v>
          </cell>
        </row>
        <row r="12">
          <cell r="B12">
            <v>2024</v>
          </cell>
          <cell r="C12">
            <v>20.873265604298201</v>
          </cell>
          <cell r="D12">
            <v>17.516307544158551</v>
          </cell>
          <cell r="E12">
            <v>16.533388621017579</v>
          </cell>
          <cell r="F12">
            <v>15.604918717893467</v>
          </cell>
          <cell r="G12">
            <v>13.470787215990043</v>
          </cell>
          <cell r="H12">
            <v>14.938417450185369</v>
          </cell>
          <cell r="I12">
            <v>19.307892938644308</v>
          </cell>
          <cell r="J12">
            <v>38.319488828704571</v>
          </cell>
          <cell r="K12">
            <v>35.451650923069977</v>
          </cell>
          <cell r="L12">
            <v>19.550528061295129</v>
          </cell>
          <cell r="M12">
            <v>18.426623722726795</v>
          </cell>
          <cell r="N12">
            <v>17.30194143659935</v>
          </cell>
          <cell r="O12">
            <v>20.316683874300622</v>
          </cell>
        </row>
        <row r="13">
          <cell r="B13">
            <v>2025</v>
          </cell>
          <cell r="C13">
            <v>22.533747000614277</v>
          </cell>
          <cell r="D13">
            <v>18.556204409154663</v>
          </cell>
          <cell r="E13">
            <v>17.595762631064943</v>
          </cell>
          <cell r="F13">
            <v>15.406789313034794</v>
          </cell>
          <cell r="G13">
            <v>15.106133149372129</v>
          </cell>
          <cell r="H13">
            <v>15.955439949405333</v>
          </cell>
          <cell r="I13">
            <v>20.717654215933411</v>
          </cell>
          <cell r="J13">
            <v>40.043468847932409</v>
          </cell>
          <cell r="K13">
            <v>40.784306934913168</v>
          </cell>
          <cell r="L13">
            <v>20.658825572024224</v>
          </cell>
          <cell r="M13">
            <v>19.875895691197691</v>
          </cell>
          <cell r="N13">
            <v>19.622913996761984</v>
          </cell>
          <cell r="O13">
            <v>21.625421106949613</v>
          </cell>
        </row>
        <row r="14">
          <cell r="B14">
            <v>2026</v>
          </cell>
          <cell r="C14">
            <v>23.383988636167416</v>
          </cell>
          <cell r="D14">
            <v>18.68520453461722</v>
          </cell>
          <cell r="E14">
            <v>18.417360291723906</v>
          </cell>
          <cell r="F14">
            <v>17.485165934987574</v>
          </cell>
          <cell r="G14">
            <v>16.19832765879211</v>
          </cell>
          <cell r="H14">
            <v>16.370107933312141</v>
          </cell>
          <cell r="I14">
            <v>21.80270598170145</v>
          </cell>
          <cell r="J14">
            <v>43.671281072671917</v>
          </cell>
          <cell r="K14">
            <v>40.097730919842043</v>
          </cell>
          <cell r="L14">
            <v>20.466875006776885</v>
          </cell>
          <cell r="M14">
            <v>20.442788432821473</v>
          </cell>
          <cell r="N14">
            <v>20.095591638715373</v>
          </cell>
          <cell r="O14">
            <v>22.223597063025512</v>
          </cell>
        </row>
        <row r="15">
          <cell r="B15">
            <v>2027</v>
          </cell>
          <cell r="C15">
            <v>23.614024922377986</v>
          </cell>
          <cell r="D15">
            <v>19.264503355041331</v>
          </cell>
          <cell r="E15">
            <v>19.057811332594454</v>
          </cell>
          <cell r="F15">
            <v>18.329516818425269</v>
          </cell>
          <cell r="G15">
            <v>16.227025783501585</v>
          </cell>
          <cell r="H15">
            <v>16.207301021451418</v>
          </cell>
          <cell r="I15">
            <v>22.704041842821361</v>
          </cell>
          <cell r="J15">
            <v>42.67975700284498</v>
          </cell>
          <cell r="K15">
            <v>38.76649824290444</v>
          </cell>
          <cell r="L15">
            <v>21.052984146831442</v>
          </cell>
          <cell r="M15">
            <v>20.991318980930654</v>
          </cell>
          <cell r="N15">
            <v>21.091454203322691</v>
          </cell>
          <cell r="O15">
            <v>23.023088646496895</v>
          </cell>
        </row>
        <row r="16">
          <cell r="B16">
            <v>2028</v>
          </cell>
          <cell r="C16">
            <v>28.073980475897915</v>
          </cell>
          <cell r="D16">
            <v>21.762457009091676</v>
          </cell>
          <cell r="E16">
            <v>20.890354675984153</v>
          </cell>
          <cell r="F16">
            <v>19.001281344589412</v>
          </cell>
          <cell r="G16">
            <v>18.183357686146504</v>
          </cell>
          <cell r="H16">
            <v>18.939239762264197</v>
          </cell>
          <cell r="I16">
            <v>27.20491969561915</v>
          </cell>
          <cell r="J16">
            <v>53.106219584430328</v>
          </cell>
          <cell r="K16">
            <v>54.452754504270381</v>
          </cell>
          <cell r="L16">
            <v>25.306388607914116</v>
          </cell>
          <cell r="M16">
            <v>22.095173839296049</v>
          </cell>
          <cell r="N16">
            <v>22.715466116412507</v>
          </cell>
          <cell r="O16">
            <v>26.409060207707544</v>
          </cell>
        </row>
        <row r="17">
          <cell r="B17">
            <v>2029</v>
          </cell>
          <cell r="C17">
            <v>31.050945967255355</v>
          </cell>
          <cell r="D17">
            <v>25.483803190635687</v>
          </cell>
          <cell r="E17">
            <v>23.709461994203867</v>
          </cell>
          <cell r="F17">
            <v>21.064240631528449</v>
          </cell>
          <cell r="G17">
            <v>19.608216790714692</v>
          </cell>
          <cell r="H17">
            <v>19.979243316976607</v>
          </cell>
          <cell r="I17">
            <v>28.470945099663936</v>
          </cell>
          <cell r="J17">
            <v>54.356428195010999</v>
          </cell>
          <cell r="K17">
            <v>65.561422221287074</v>
          </cell>
          <cell r="L17">
            <v>28.386329862811813</v>
          </cell>
          <cell r="M17">
            <v>24.681722830977755</v>
          </cell>
          <cell r="N17">
            <v>24.880507853928339</v>
          </cell>
          <cell r="O17">
            <v>28.831908588346145</v>
          </cell>
        </row>
        <row r="18">
          <cell r="B18">
            <v>2030</v>
          </cell>
          <cell r="C18">
            <v>15.220496479320216</v>
          </cell>
          <cell r="D18">
            <v>12.962804222991595</v>
          </cell>
          <cell r="E18">
            <v>9.6725816623575689</v>
          </cell>
          <cell r="F18">
            <v>12.48099624186997</v>
          </cell>
          <cell r="G18">
            <v>10.493762600480165</v>
          </cell>
          <cell r="H18">
            <v>12.153994406934775</v>
          </cell>
          <cell r="I18">
            <v>15.247853495264755</v>
          </cell>
          <cell r="J18">
            <v>13.107547532247498</v>
          </cell>
          <cell r="K18">
            <v>26.179335837207027</v>
          </cell>
          <cell r="L18">
            <v>18.338884990040416</v>
          </cell>
          <cell r="M18">
            <v>20.686985729382833</v>
          </cell>
          <cell r="N18">
            <v>12.042963092970815</v>
          </cell>
          <cell r="O18">
            <v>15.995174080637062</v>
          </cell>
        </row>
        <row r="19">
          <cell r="B19">
            <v>2031</v>
          </cell>
          <cell r="C19">
            <v>15.438141556169063</v>
          </cell>
          <cell r="D19">
            <v>13.697193054516134</v>
          </cell>
          <cell r="E19">
            <v>10.037885008764055</v>
          </cell>
          <cell r="F19">
            <v>12.956238273928196</v>
          </cell>
          <cell r="G19">
            <v>12.544868585116282</v>
          </cell>
          <cell r="H19">
            <v>12.448005429692829</v>
          </cell>
          <cell r="I19">
            <v>14.69563176576718</v>
          </cell>
          <cell r="J19">
            <v>11.740039407276448</v>
          </cell>
          <cell r="K19">
            <v>27.593603597890962</v>
          </cell>
          <cell r="L19">
            <v>20.685933761281088</v>
          </cell>
          <cell r="M19">
            <v>18.105066507295842</v>
          </cell>
          <cell r="N19">
            <v>11.939243721530277</v>
          </cell>
          <cell r="O19">
            <v>15.192340665938357</v>
          </cell>
        </row>
        <row r="20">
          <cell r="B20">
            <v>2032</v>
          </cell>
          <cell r="C20">
            <v>16.250752966065416</v>
          </cell>
          <cell r="D20">
            <v>12.500603728699566</v>
          </cell>
          <cell r="E20">
            <v>10.095857366625451</v>
          </cell>
          <cell r="F20">
            <v>12.924440322819782</v>
          </cell>
          <cell r="G20">
            <v>12.557864822608453</v>
          </cell>
          <cell r="H20">
            <v>15.205452331225949</v>
          </cell>
          <cell r="I20">
            <v>16.417679601924718</v>
          </cell>
          <cell r="J20">
            <v>13.103121726924797</v>
          </cell>
          <cell r="K20">
            <v>29.276361327044111</v>
          </cell>
          <cell r="L20">
            <v>20.107282267897979</v>
          </cell>
          <cell r="M20">
            <v>19.823512645510853</v>
          </cell>
          <cell r="N20">
            <v>12.707589511304709</v>
          </cell>
          <cell r="O20">
            <v>15.819173366379498</v>
          </cell>
        </row>
        <row r="21">
          <cell r="B21">
            <v>2033</v>
          </cell>
          <cell r="C21">
            <v>13.24049590589075</v>
          </cell>
          <cell r="D21">
            <v>9.9063760189472649</v>
          </cell>
          <cell r="E21">
            <v>5.4799971146841457</v>
          </cell>
          <cell r="F21">
            <v>8.7504532775703705</v>
          </cell>
          <cell r="G21">
            <v>8.9506362758320854</v>
          </cell>
          <cell r="H21">
            <v>11.144591047339945</v>
          </cell>
          <cell r="I21">
            <v>14.074047712044544</v>
          </cell>
          <cell r="J21">
            <v>14.899879859469859</v>
          </cell>
          <cell r="K21">
            <v>28.27886218305235</v>
          </cell>
          <cell r="L21">
            <v>14.375387740784946</v>
          </cell>
          <cell r="M21">
            <v>15.634484652260406</v>
          </cell>
          <cell r="N21">
            <v>8.9282060892651405</v>
          </cell>
          <cell r="O21">
            <v>13.31134779235181</v>
          </cell>
        </row>
        <row r="22">
          <cell r="B22">
            <v>2034</v>
          </cell>
          <cell r="C22">
            <v>13.629358040680728</v>
          </cell>
          <cell r="D22">
            <v>9.8063086387838077</v>
          </cell>
          <cell r="E22">
            <v>6.8309014154122805</v>
          </cell>
          <cell r="F22">
            <v>9.332324423253489</v>
          </cell>
          <cell r="G22">
            <v>9.0599218781202424</v>
          </cell>
          <cell r="H22">
            <v>10.417195488618601</v>
          </cell>
          <cell r="I22">
            <v>12.790447287708782</v>
          </cell>
          <cell r="J22">
            <v>13.688955551622316</v>
          </cell>
          <cell r="K22">
            <v>33.060366438515167</v>
          </cell>
          <cell r="L22">
            <v>14.714030697520565</v>
          </cell>
          <cell r="M22">
            <v>15.41802145576389</v>
          </cell>
          <cell r="N22">
            <v>9.3733664147217546</v>
          </cell>
          <cell r="O22">
            <v>14.143123541339961</v>
          </cell>
        </row>
        <row r="23">
          <cell r="B23">
            <v>2035</v>
          </cell>
          <cell r="C23">
            <v>18.826587205610871</v>
          </cell>
          <cell r="D23">
            <v>11.838952704820526</v>
          </cell>
          <cell r="E23">
            <v>9.1885126237523398</v>
          </cell>
          <cell r="F23">
            <v>10.73871623830151</v>
          </cell>
          <cell r="G23">
            <v>8.7073160905430349</v>
          </cell>
          <cell r="H23">
            <v>15.560925054699453</v>
          </cell>
          <cell r="I23">
            <v>18.381449972539208</v>
          </cell>
          <cell r="J23">
            <v>30.065811682436632</v>
          </cell>
          <cell r="K23">
            <v>48.517471237154737</v>
          </cell>
          <cell r="L23">
            <v>17.581177990829104</v>
          </cell>
          <cell r="M23">
            <v>19.67310874964172</v>
          </cell>
          <cell r="N23">
            <v>11.608685418179713</v>
          </cell>
          <cell r="O23">
            <v>14.195253194395807</v>
          </cell>
        </row>
        <row r="24">
          <cell r="B24">
            <v>2036</v>
          </cell>
          <cell r="C24">
            <v>19.259217328736838</v>
          </cell>
          <cell r="D24">
            <v>11.095436531517713</v>
          </cell>
          <cell r="E24">
            <v>9.5045113917302153</v>
          </cell>
          <cell r="F24">
            <v>15.345188237969507</v>
          </cell>
          <cell r="G24">
            <v>11.216875409977071</v>
          </cell>
          <cell r="H24">
            <v>15.180577796347011</v>
          </cell>
          <cell r="I24">
            <v>17.127703663419879</v>
          </cell>
          <cell r="J24">
            <v>27.675046541807152</v>
          </cell>
          <cell r="K24">
            <v>39.077379555405912</v>
          </cell>
          <cell r="L24">
            <v>22.859603403508125</v>
          </cell>
          <cell r="M24">
            <v>24.671806318704423</v>
          </cell>
          <cell r="N24">
            <v>14.829068471024259</v>
          </cell>
          <cell r="O24">
            <v>13.930447645089936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2019-2028</v>
          </cell>
          <cell r="F3">
            <v>43466</v>
          </cell>
          <cell r="G3">
            <v>43497</v>
          </cell>
          <cell r="H3">
            <v>43525</v>
          </cell>
          <cell r="I3">
            <v>43556</v>
          </cell>
          <cell r="J3">
            <v>43586</v>
          </cell>
          <cell r="K3">
            <v>43617</v>
          </cell>
          <cell r="L3">
            <v>43647</v>
          </cell>
          <cell r="M3">
            <v>43678</v>
          </cell>
          <cell r="N3">
            <v>43709</v>
          </cell>
          <cell r="O3">
            <v>43739</v>
          </cell>
          <cell r="P3">
            <v>43770</v>
          </cell>
          <cell r="Q3">
            <v>43800</v>
          </cell>
          <cell r="R3">
            <v>2020</v>
          </cell>
          <cell r="S3">
            <v>43831</v>
          </cell>
          <cell r="T3">
            <v>43862</v>
          </cell>
          <cell r="U3">
            <v>43891</v>
          </cell>
          <cell r="V3">
            <v>43922</v>
          </cell>
          <cell r="W3">
            <v>43952</v>
          </cell>
          <cell r="X3">
            <v>43983</v>
          </cell>
          <cell r="Y3">
            <v>44013</v>
          </cell>
          <cell r="Z3">
            <v>44044</v>
          </cell>
          <cell r="AA3">
            <v>44075</v>
          </cell>
          <cell r="AB3">
            <v>44105</v>
          </cell>
          <cell r="AC3">
            <v>44136</v>
          </cell>
          <cell r="AD3">
            <v>44166</v>
          </cell>
          <cell r="AE3">
            <v>2021</v>
          </cell>
          <cell r="AF3">
            <v>44197</v>
          </cell>
          <cell r="AG3">
            <v>44228</v>
          </cell>
          <cell r="AH3">
            <v>44256</v>
          </cell>
          <cell r="AI3">
            <v>44287</v>
          </cell>
          <cell r="AJ3">
            <v>44317</v>
          </cell>
          <cell r="AK3">
            <v>44348</v>
          </cell>
          <cell r="AL3">
            <v>44378</v>
          </cell>
          <cell r="AM3">
            <v>44409</v>
          </cell>
          <cell r="AN3">
            <v>44440</v>
          </cell>
          <cell r="AO3">
            <v>44470</v>
          </cell>
          <cell r="AP3">
            <v>44501</v>
          </cell>
          <cell r="AQ3">
            <v>44531</v>
          </cell>
          <cell r="AR3">
            <v>2022</v>
          </cell>
          <cell r="AS3">
            <v>44562</v>
          </cell>
          <cell r="AT3">
            <v>44593</v>
          </cell>
          <cell r="AU3">
            <v>44621</v>
          </cell>
          <cell r="AV3">
            <v>44652</v>
          </cell>
          <cell r="AW3">
            <v>44682</v>
          </cell>
          <cell r="AX3">
            <v>44713</v>
          </cell>
          <cell r="AY3">
            <v>44743</v>
          </cell>
          <cell r="AZ3">
            <v>44774</v>
          </cell>
          <cell r="BA3">
            <v>44805</v>
          </cell>
          <cell r="BB3">
            <v>44835</v>
          </cell>
          <cell r="BC3">
            <v>44866</v>
          </cell>
          <cell r="BD3">
            <v>44896</v>
          </cell>
          <cell r="BE3">
            <v>2023</v>
          </cell>
          <cell r="BF3">
            <v>44927</v>
          </cell>
          <cell r="BG3">
            <v>44958</v>
          </cell>
          <cell r="BH3">
            <v>44986</v>
          </cell>
          <cell r="BI3">
            <v>45017</v>
          </cell>
          <cell r="BJ3">
            <v>45047</v>
          </cell>
          <cell r="BK3">
            <v>45078</v>
          </cell>
          <cell r="BL3">
            <v>45108</v>
          </cell>
          <cell r="BM3">
            <v>45139</v>
          </cell>
          <cell r="BN3">
            <v>45170</v>
          </cell>
          <cell r="BO3">
            <v>45200</v>
          </cell>
          <cell r="BP3">
            <v>45231</v>
          </cell>
          <cell r="BQ3">
            <v>45261</v>
          </cell>
          <cell r="BR3">
            <v>2024</v>
          </cell>
          <cell r="BS3">
            <v>45292</v>
          </cell>
          <cell r="BT3">
            <v>45323</v>
          </cell>
          <cell r="BU3">
            <v>45352</v>
          </cell>
          <cell r="BV3">
            <v>45383</v>
          </cell>
          <cell r="BW3">
            <v>45413</v>
          </cell>
          <cell r="BX3">
            <v>45444</v>
          </cell>
          <cell r="BY3">
            <v>45474</v>
          </cell>
          <cell r="BZ3">
            <v>45505</v>
          </cell>
          <cell r="CA3">
            <v>45536</v>
          </cell>
          <cell r="CB3">
            <v>45566</v>
          </cell>
          <cell r="CC3">
            <v>45597</v>
          </cell>
          <cell r="CD3">
            <v>45627</v>
          </cell>
          <cell r="CE3">
            <v>2025</v>
          </cell>
          <cell r="CF3">
            <v>45658</v>
          </cell>
          <cell r="CG3">
            <v>45689</v>
          </cell>
          <cell r="CH3">
            <v>45717</v>
          </cell>
          <cell r="CI3">
            <v>45748</v>
          </cell>
          <cell r="CJ3">
            <v>45778</v>
          </cell>
          <cell r="CK3">
            <v>45809</v>
          </cell>
          <cell r="CL3">
            <v>45839</v>
          </cell>
          <cell r="CM3">
            <v>45870</v>
          </cell>
          <cell r="CN3">
            <v>45901</v>
          </cell>
          <cell r="CO3">
            <v>45931</v>
          </cell>
          <cell r="CP3">
            <v>45962</v>
          </cell>
          <cell r="CQ3">
            <v>45992</v>
          </cell>
          <cell r="CR3">
            <v>2026</v>
          </cell>
          <cell r="CS3">
            <v>46023</v>
          </cell>
          <cell r="CT3">
            <v>46054</v>
          </cell>
          <cell r="CU3">
            <v>46082</v>
          </cell>
          <cell r="CV3">
            <v>46113</v>
          </cell>
          <cell r="CW3">
            <v>46143</v>
          </cell>
          <cell r="CX3">
            <v>46174</v>
          </cell>
          <cell r="CY3">
            <v>46204</v>
          </cell>
          <cell r="CZ3">
            <v>46235</v>
          </cell>
          <cell r="DA3">
            <v>46266</v>
          </cell>
          <cell r="DB3">
            <v>46296</v>
          </cell>
          <cell r="DC3">
            <v>46327</v>
          </cell>
          <cell r="DD3">
            <v>46357</v>
          </cell>
          <cell r="DE3">
            <v>2027</v>
          </cell>
          <cell r="DF3">
            <v>46388</v>
          </cell>
          <cell r="DG3">
            <v>46419</v>
          </cell>
          <cell r="DH3">
            <v>46447</v>
          </cell>
          <cell r="DI3">
            <v>46478</v>
          </cell>
          <cell r="DJ3">
            <v>46508</v>
          </cell>
          <cell r="DK3">
            <v>46539</v>
          </cell>
          <cell r="DL3">
            <v>46569</v>
          </cell>
          <cell r="DM3">
            <v>46600</v>
          </cell>
          <cell r="DN3">
            <v>46631</v>
          </cell>
          <cell r="DO3">
            <v>46661</v>
          </cell>
          <cell r="DP3">
            <v>46692</v>
          </cell>
          <cell r="DQ3">
            <v>46722</v>
          </cell>
          <cell r="DR3">
            <v>2028</v>
          </cell>
          <cell r="DS3">
            <v>46753</v>
          </cell>
          <cell r="DT3">
            <v>46784</v>
          </cell>
          <cell r="DU3">
            <v>46813</v>
          </cell>
          <cell r="DV3">
            <v>46844</v>
          </cell>
          <cell r="DW3">
            <v>46874</v>
          </cell>
          <cell r="DX3">
            <v>46905</v>
          </cell>
          <cell r="DY3">
            <v>46935</v>
          </cell>
          <cell r="DZ3">
            <v>46966</v>
          </cell>
          <cell r="EA3">
            <v>46997</v>
          </cell>
          <cell r="EB3">
            <v>47027</v>
          </cell>
          <cell r="EC3">
            <v>47058</v>
          </cell>
          <cell r="ED3">
            <v>47088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74</v>
          </cell>
          <cell r="H32">
            <v>184.30000000004657</v>
          </cell>
          <cell r="I32">
            <v>0</v>
          </cell>
          <cell r="J32">
            <v>692</v>
          </cell>
          <cell r="K32">
            <v>228.29999999981374</v>
          </cell>
          <cell r="L32">
            <v>7138.5999999996275</v>
          </cell>
          <cell r="M32">
            <v>4539.5</v>
          </cell>
          <cell r="N32">
            <v>549.5</v>
          </cell>
          <cell r="O32">
            <v>14</v>
          </cell>
          <cell r="P32">
            <v>0</v>
          </cell>
          <cell r="Q32">
            <v>0</v>
          </cell>
          <cell r="R32">
            <v>7412.6999999955297</v>
          </cell>
          <cell r="S32">
            <v>0</v>
          </cell>
          <cell r="T32">
            <v>0</v>
          </cell>
          <cell r="U32">
            <v>84.700000000186265</v>
          </cell>
          <cell r="V32">
            <v>137.4000000001397</v>
          </cell>
          <cell r="W32">
            <v>221.30000000004657</v>
          </cell>
          <cell r="X32">
            <v>1109.4000000001397</v>
          </cell>
          <cell r="Y32">
            <v>3624.5</v>
          </cell>
          <cell r="Z32">
            <v>2235.4000000003725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3194.6000000089407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141.29999999981374</v>
          </cell>
          <cell r="AK32">
            <v>33.5</v>
          </cell>
          <cell r="AL32">
            <v>2126.5</v>
          </cell>
          <cell r="AM32">
            <v>833.5</v>
          </cell>
          <cell r="AN32">
            <v>59.799999999813735</v>
          </cell>
          <cell r="AO32">
            <v>0</v>
          </cell>
          <cell r="AP32">
            <v>0</v>
          </cell>
          <cell r="AQ32">
            <v>0</v>
          </cell>
          <cell r="AR32">
            <v>5026.2000000029802</v>
          </cell>
          <cell r="AS32">
            <v>0</v>
          </cell>
          <cell r="AT32">
            <v>0</v>
          </cell>
          <cell r="AU32">
            <v>358.29999999981374</v>
          </cell>
          <cell r="AV32">
            <v>0</v>
          </cell>
          <cell r="AW32">
            <v>164.29999999981374</v>
          </cell>
          <cell r="AX32">
            <v>400</v>
          </cell>
          <cell r="AY32">
            <v>2653</v>
          </cell>
          <cell r="AZ32">
            <v>525</v>
          </cell>
          <cell r="BA32">
            <v>925.59999999962747</v>
          </cell>
          <cell r="BB32">
            <v>0</v>
          </cell>
          <cell r="BC32">
            <v>0</v>
          </cell>
          <cell r="BD32">
            <v>0</v>
          </cell>
          <cell r="BE32">
            <v>8660.3200000040233</v>
          </cell>
          <cell r="BF32">
            <v>0</v>
          </cell>
          <cell r="BG32">
            <v>0</v>
          </cell>
          <cell r="BH32">
            <v>101.29999999981374</v>
          </cell>
          <cell r="BI32">
            <v>0</v>
          </cell>
          <cell r="BJ32">
            <v>721.01999999996042</v>
          </cell>
          <cell r="BK32">
            <v>842.29999999981374</v>
          </cell>
          <cell r="BL32">
            <v>2521</v>
          </cell>
          <cell r="BM32">
            <v>1974</v>
          </cell>
          <cell r="BN32">
            <v>1382.9000000001397</v>
          </cell>
          <cell r="BO32">
            <v>153.19999999995343</v>
          </cell>
          <cell r="BP32">
            <v>87.599999999627471</v>
          </cell>
          <cell r="BQ32">
            <v>877</v>
          </cell>
          <cell r="BR32">
            <v>10453.749999996275</v>
          </cell>
          <cell r="BS32">
            <v>92.600000000093132</v>
          </cell>
          <cell r="BT32">
            <v>678.0999999998603</v>
          </cell>
          <cell r="BU32">
            <v>630.4000000001397</v>
          </cell>
          <cell r="BV32">
            <v>1389.1000000000931</v>
          </cell>
          <cell r="BW32">
            <v>817.84999999997672</v>
          </cell>
          <cell r="BX32">
            <v>896.29999999981374</v>
          </cell>
          <cell r="BY32">
            <v>2986</v>
          </cell>
          <cell r="BZ32">
            <v>1529</v>
          </cell>
          <cell r="CA32">
            <v>845.39999999990687</v>
          </cell>
          <cell r="CB32">
            <v>85</v>
          </cell>
          <cell r="CC32">
            <v>8</v>
          </cell>
          <cell r="CD32">
            <v>496</v>
          </cell>
          <cell r="CE32">
            <v>14390.910000000149</v>
          </cell>
          <cell r="CF32">
            <v>159.89999999990687</v>
          </cell>
          <cell r="CG32">
            <v>407.10000000009313</v>
          </cell>
          <cell r="CH32">
            <v>1439.1999999999534</v>
          </cell>
          <cell r="CI32">
            <v>1199.5</v>
          </cell>
          <cell r="CJ32">
            <v>327.20999999999185</v>
          </cell>
          <cell r="CK32">
            <v>560.79999999981374</v>
          </cell>
          <cell r="CL32">
            <v>5994.5</v>
          </cell>
          <cell r="CM32">
            <v>2547</v>
          </cell>
          <cell r="CN32">
            <v>1126.7999999998137</v>
          </cell>
          <cell r="CO32">
            <v>409.29999999981374</v>
          </cell>
          <cell r="CP32">
            <v>5.599999999627471</v>
          </cell>
          <cell r="CQ32">
            <v>214</v>
          </cell>
          <cell r="CR32">
            <v>15040.85000000149</v>
          </cell>
          <cell r="CS32">
            <v>4</v>
          </cell>
          <cell r="CT32">
            <v>147.70000000018626</v>
          </cell>
          <cell r="CU32">
            <v>1464.3999999999069</v>
          </cell>
          <cell r="CV32">
            <v>1440.1999999999534</v>
          </cell>
          <cell r="CW32">
            <v>437.15000000002328</v>
          </cell>
          <cell r="CX32">
            <v>1510</v>
          </cell>
          <cell r="CY32">
            <v>5068</v>
          </cell>
          <cell r="CZ32">
            <v>2516</v>
          </cell>
          <cell r="DA32">
            <v>1548</v>
          </cell>
          <cell r="DB32">
            <v>343.5</v>
          </cell>
          <cell r="DC32">
            <v>355.70000000018626</v>
          </cell>
          <cell r="DD32">
            <v>206.20000000018626</v>
          </cell>
          <cell r="DE32">
            <v>11323.069999992847</v>
          </cell>
          <cell r="DF32">
            <v>0</v>
          </cell>
          <cell r="DG32">
            <v>316.79999999981374</v>
          </cell>
          <cell r="DH32">
            <v>1221.3999999999069</v>
          </cell>
          <cell r="DI32">
            <v>1096.3000000000466</v>
          </cell>
          <cell r="DJ32">
            <v>170.37000000005355</v>
          </cell>
          <cell r="DK32">
            <v>1255.2000000001863</v>
          </cell>
          <cell r="DL32">
            <v>3652</v>
          </cell>
          <cell r="DM32">
            <v>1181.5</v>
          </cell>
          <cell r="DN32">
            <v>1403.5</v>
          </cell>
          <cell r="DO32">
            <v>648.20000000018626</v>
          </cell>
          <cell r="DP32">
            <v>187.20000000018626</v>
          </cell>
          <cell r="DQ32">
            <v>190.59999999962747</v>
          </cell>
          <cell r="DR32">
            <v>20922.360000003129</v>
          </cell>
          <cell r="DS32">
            <v>198.19999999995343</v>
          </cell>
          <cell r="DT32">
            <v>185.20000000018626</v>
          </cell>
          <cell r="DU32">
            <v>1070.3999999999069</v>
          </cell>
          <cell r="DV32">
            <v>887.79999999981374</v>
          </cell>
          <cell r="DW32">
            <v>218.35999999998603</v>
          </cell>
          <cell r="DX32">
            <v>2096.5</v>
          </cell>
          <cell r="DY32">
            <v>4447</v>
          </cell>
          <cell r="DZ32">
            <v>8082</v>
          </cell>
          <cell r="EA32">
            <v>1865.6000000000931</v>
          </cell>
          <cell r="EB32">
            <v>579.29999999981374</v>
          </cell>
          <cell r="EC32">
            <v>284</v>
          </cell>
          <cell r="ED32">
            <v>1008</v>
          </cell>
        </row>
        <row r="33">
          <cell r="F33">
            <v>490.30000000004657</v>
          </cell>
          <cell r="G33">
            <v>665.19999999995343</v>
          </cell>
          <cell r="H33">
            <v>0</v>
          </cell>
          <cell r="I33">
            <v>155.12999999997555</v>
          </cell>
          <cell r="J33">
            <v>81</v>
          </cell>
          <cell r="K33">
            <v>182.13000000000466</v>
          </cell>
          <cell r="L33">
            <v>1908</v>
          </cell>
          <cell r="M33">
            <v>1782.5</v>
          </cell>
          <cell r="N33">
            <v>4359</v>
          </cell>
          <cell r="O33">
            <v>2469</v>
          </cell>
          <cell r="P33">
            <v>939.5</v>
          </cell>
          <cell r="Q33">
            <v>5367.7999999998137</v>
          </cell>
          <cell r="R33">
            <v>19179.810000002384</v>
          </cell>
          <cell r="S33">
            <v>3595</v>
          </cell>
          <cell r="T33">
            <v>1325.2999999998137</v>
          </cell>
          <cell r="U33">
            <v>1066</v>
          </cell>
          <cell r="V33">
            <v>731.75</v>
          </cell>
          <cell r="W33">
            <v>549.76000000000931</v>
          </cell>
          <cell r="X33">
            <v>274.60000000009313</v>
          </cell>
          <cell r="Y33">
            <v>3758</v>
          </cell>
          <cell r="Z33">
            <v>1548</v>
          </cell>
          <cell r="AA33">
            <v>1500</v>
          </cell>
          <cell r="AB33">
            <v>2318.2999999998137</v>
          </cell>
          <cell r="AC33">
            <v>834.29999999981374</v>
          </cell>
          <cell r="AD33">
            <v>1678.7999999998137</v>
          </cell>
          <cell r="AE33">
            <v>37987.260000005364</v>
          </cell>
          <cell r="AF33">
            <v>2513</v>
          </cell>
          <cell r="AG33">
            <v>3898.7000000001863</v>
          </cell>
          <cell r="AH33">
            <v>16415.299999999814</v>
          </cell>
          <cell r="AI33">
            <v>892.36000000010245</v>
          </cell>
          <cell r="AJ33">
            <v>729.19999999995343</v>
          </cell>
          <cell r="AK33">
            <v>423.29999999981374</v>
          </cell>
          <cell r="AL33">
            <v>1338</v>
          </cell>
          <cell r="AM33">
            <v>1495</v>
          </cell>
          <cell r="AN33">
            <v>1045</v>
          </cell>
          <cell r="AO33">
            <v>3571.7000000001863</v>
          </cell>
          <cell r="AP33">
            <v>3036.2999999998137</v>
          </cell>
          <cell r="AQ33">
            <v>2629.4000000003725</v>
          </cell>
          <cell r="AR33">
            <v>20916.80000000447</v>
          </cell>
          <cell r="AS33">
            <v>2855.5</v>
          </cell>
          <cell r="AT33">
            <v>938.79999999981374</v>
          </cell>
          <cell r="AU33">
            <v>1436.7000000001863</v>
          </cell>
          <cell r="AV33">
            <v>2614.8000000000466</v>
          </cell>
          <cell r="AW33">
            <v>1071.5999999998603</v>
          </cell>
          <cell r="AX33">
            <v>434.70000000018626</v>
          </cell>
          <cell r="AY33">
            <v>2062</v>
          </cell>
          <cell r="AZ33">
            <v>1293</v>
          </cell>
          <cell r="BA33">
            <v>263</v>
          </cell>
          <cell r="BB33">
            <v>2692</v>
          </cell>
          <cell r="BC33">
            <v>2157.2000000001863</v>
          </cell>
          <cell r="BD33">
            <v>3097.5</v>
          </cell>
          <cell r="BE33">
            <v>-88434.20000000298</v>
          </cell>
          <cell r="BF33">
            <v>-103028</v>
          </cell>
          <cell r="BG33">
            <v>2440</v>
          </cell>
          <cell r="BH33">
            <v>2065.7000000001863</v>
          </cell>
          <cell r="BI33">
            <v>1830.9000000001397</v>
          </cell>
          <cell r="BJ33">
            <v>959.20000000018626</v>
          </cell>
          <cell r="BK33">
            <v>288</v>
          </cell>
          <cell r="BL33">
            <v>592</v>
          </cell>
          <cell r="BM33">
            <v>22</v>
          </cell>
          <cell r="BN33">
            <v>403</v>
          </cell>
          <cell r="BO33">
            <v>2759</v>
          </cell>
          <cell r="BP33">
            <v>1990</v>
          </cell>
          <cell r="BQ33">
            <v>1244</v>
          </cell>
          <cell r="BR33">
            <v>16293.70000000298</v>
          </cell>
          <cell r="BS33">
            <v>1181.5</v>
          </cell>
          <cell r="BT33">
            <v>2350</v>
          </cell>
          <cell r="BU33">
            <v>1249.7000000001863</v>
          </cell>
          <cell r="BV33">
            <v>-612</v>
          </cell>
          <cell r="BW33">
            <v>1042.5</v>
          </cell>
          <cell r="BX33">
            <v>250</v>
          </cell>
          <cell r="BY33">
            <v>1153.5</v>
          </cell>
          <cell r="BZ33">
            <v>1518</v>
          </cell>
          <cell r="CA33">
            <v>626</v>
          </cell>
          <cell r="CB33">
            <v>2432</v>
          </cell>
          <cell r="CC33">
            <v>3720</v>
          </cell>
          <cell r="CD33">
            <v>1382.5</v>
          </cell>
          <cell r="CE33">
            <v>18010.29999999702</v>
          </cell>
          <cell r="CF33">
            <v>683.5</v>
          </cell>
          <cell r="CG33">
            <v>1267</v>
          </cell>
          <cell r="CH33">
            <v>1627.5</v>
          </cell>
          <cell r="CI33">
            <v>780.5</v>
          </cell>
          <cell r="CJ33">
            <v>893.5</v>
          </cell>
          <cell r="CK33">
            <v>516.79999999981374</v>
          </cell>
          <cell r="CL33">
            <v>923</v>
          </cell>
          <cell r="CM33">
            <v>2098</v>
          </cell>
          <cell r="CN33">
            <v>895</v>
          </cell>
          <cell r="CO33">
            <v>3509.5</v>
          </cell>
          <cell r="CP33">
            <v>3424</v>
          </cell>
          <cell r="CQ33">
            <v>1392</v>
          </cell>
          <cell r="CR33">
            <v>21296.79999999702</v>
          </cell>
          <cell r="CS33">
            <v>996</v>
          </cell>
          <cell r="CT33">
            <v>2348.5</v>
          </cell>
          <cell r="CU33">
            <v>649.5</v>
          </cell>
          <cell r="CV33">
            <v>795.5</v>
          </cell>
          <cell r="CW33">
            <v>1587</v>
          </cell>
          <cell r="CX33">
            <v>523.79999999981374</v>
          </cell>
          <cell r="CY33">
            <v>2063</v>
          </cell>
          <cell r="CZ33">
            <v>2839</v>
          </cell>
          <cell r="DA33">
            <v>1615.5</v>
          </cell>
          <cell r="DB33">
            <v>3380.5</v>
          </cell>
          <cell r="DC33">
            <v>2504</v>
          </cell>
          <cell r="DD33">
            <v>1994.5</v>
          </cell>
          <cell r="DE33">
            <v>20838.09999999404</v>
          </cell>
          <cell r="DF33">
            <v>1072</v>
          </cell>
          <cell r="DG33">
            <v>2560.5</v>
          </cell>
          <cell r="DH33">
            <v>820</v>
          </cell>
          <cell r="DI33">
            <v>582.29999999981374</v>
          </cell>
          <cell r="DJ33">
            <v>1043.7999999998137</v>
          </cell>
          <cell r="DK33">
            <v>388.5</v>
          </cell>
          <cell r="DL33">
            <v>3029</v>
          </cell>
          <cell r="DM33">
            <v>290</v>
          </cell>
          <cell r="DN33">
            <v>631.5</v>
          </cell>
          <cell r="DO33">
            <v>4637.5</v>
          </cell>
          <cell r="DP33">
            <v>4440.5</v>
          </cell>
          <cell r="DQ33">
            <v>1342.5</v>
          </cell>
          <cell r="DR33">
            <v>29397.29999999702</v>
          </cell>
          <cell r="DS33">
            <v>3280</v>
          </cell>
          <cell r="DT33">
            <v>2197</v>
          </cell>
          <cell r="DU33">
            <v>1743</v>
          </cell>
          <cell r="DV33">
            <v>2162</v>
          </cell>
          <cell r="DW33">
            <v>773.29999999981374</v>
          </cell>
          <cell r="DX33">
            <v>1658</v>
          </cell>
          <cell r="DY33">
            <v>5352</v>
          </cell>
          <cell r="DZ33">
            <v>7523</v>
          </cell>
          <cell r="EA33">
            <v>-3768.5</v>
          </cell>
          <cell r="EB33">
            <v>4187.5</v>
          </cell>
          <cell r="EC33">
            <v>3370</v>
          </cell>
          <cell r="ED33">
            <v>920</v>
          </cell>
        </row>
        <row r="34">
          <cell r="F34">
            <v>9313</v>
          </cell>
          <cell r="G34">
            <v>46946</v>
          </cell>
          <cell r="H34">
            <v>3792</v>
          </cell>
          <cell r="I34">
            <v>5096.5999999996275</v>
          </cell>
          <cell r="J34">
            <v>1453</v>
          </cell>
          <cell r="K34">
            <v>4127.2000000001863</v>
          </cell>
          <cell r="L34">
            <v>27024</v>
          </cell>
          <cell r="M34">
            <v>7417</v>
          </cell>
          <cell r="N34">
            <v>6524.5</v>
          </cell>
          <cell r="O34">
            <v>3035</v>
          </cell>
          <cell r="P34">
            <v>664.20000000018626</v>
          </cell>
          <cell r="Q34">
            <v>4571.5</v>
          </cell>
          <cell r="R34">
            <v>22814.199999991804</v>
          </cell>
          <cell r="S34">
            <v>351.5</v>
          </cell>
          <cell r="T34">
            <v>698</v>
          </cell>
          <cell r="U34">
            <v>2003</v>
          </cell>
          <cell r="V34">
            <v>3387.3000000000466</v>
          </cell>
          <cell r="W34">
            <v>2527.3000000000466</v>
          </cell>
          <cell r="X34">
            <v>3418.5</v>
          </cell>
          <cell r="Y34">
            <v>7193</v>
          </cell>
          <cell r="Z34">
            <v>0</v>
          </cell>
          <cell r="AA34">
            <v>1571.7999999998137</v>
          </cell>
          <cell r="AB34">
            <v>994.70000000018626</v>
          </cell>
          <cell r="AC34">
            <v>62.599999999860302</v>
          </cell>
          <cell r="AD34">
            <v>606.5</v>
          </cell>
          <cell r="AE34">
            <v>14012.35000000149</v>
          </cell>
          <cell r="AF34">
            <v>0</v>
          </cell>
          <cell r="AG34">
            <v>0</v>
          </cell>
          <cell r="AH34">
            <v>241.69999999995343</v>
          </cell>
          <cell r="AI34">
            <v>665.80000000004657</v>
          </cell>
          <cell r="AJ34">
            <v>147.80000000004657</v>
          </cell>
          <cell r="AK34">
            <v>859.44999999995343</v>
          </cell>
          <cell r="AL34">
            <v>9795</v>
          </cell>
          <cell r="AM34">
            <v>777.79999999981374</v>
          </cell>
          <cell r="AN34">
            <v>1127.3999999999069</v>
          </cell>
          <cell r="AO34">
            <v>9.4000000001396984</v>
          </cell>
          <cell r="AP34">
            <v>0</v>
          </cell>
          <cell r="AQ34">
            <v>388</v>
          </cell>
          <cell r="AR34">
            <v>20274.040000002831</v>
          </cell>
          <cell r="AS34">
            <v>0</v>
          </cell>
          <cell r="AT34">
            <v>0</v>
          </cell>
          <cell r="AU34">
            <v>430.20000000006985</v>
          </cell>
          <cell r="AV34">
            <v>115</v>
          </cell>
          <cell r="AW34">
            <v>576.43999999994412</v>
          </cell>
          <cell r="AX34">
            <v>1491</v>
          </cell>
          <cell r="AY34">
            <v>15343</v>
          </cell>
          <cell r="AZ34">
            <v>1024.7000000001863</v>
          </cell>
          <cell r="BA34">
            <v>642.79999999981374</v>
          </cell>
          <cell r="BB34">
            <v>216.20000000018626</v>
          </cell>
          <cell r="BC34">
            <v>0</v>
          </cell>
          <cell r="BD34">
            <v>434.70000000018626</v>
          </cell>
          <cell r="BE34">
            <v>17103.989999998361</v>
          </cell>
          <cell r="BF34">
            <v>0</v>
          </cell>
          <cell r="BG34">
            <v>0</v>
          </cell>
          <cell r="BH34">
            <v>55.239999999990687</v>
          </cell>
          <cell r="BI34">
            <v>431.05000000004657</v>
          </cell>
          <cell r="BJ34">
            <v>0</v>
          </cell>
          <cell r="BK34">
            <v>1089.2999999998137</v>
          </cell>
          <cell r="BL34">
            <v>10522</v>
          </cell>
          <cell r="BM34">
            <v>2397</v>
          </cell>
          <cell r="BN34">
            <v>569.19999999995343</v>
          </cell>
          <cell r="BO34">
            <v>500.20000000018626</v>
          </cell>
          <cell r="BP34">
            <v>234.79999999998836</v>
          </cell>
          <cell r="BQ34">
            <v>1305.1999999999534</v>
          </cell>
          <cell r="BR34">
            <v>17431.480000004172</v>
          </cell>
          <cell r="BS34">
            <v>0</v>
          </cell>
          <cell r="BT34">
            <v>0</v>
          </cell>
          <cell r="BU34">
            <v>670.79999999993015</v>
          </cell>
          <cell r="BV34">
            <v>337.12000000011176</v>
          </cell>
          <cell r="BW34">
            <v>375.75</v>
          </cell>
          <cell r="BX34">
            <v>934.5</v>
          </cell>
          <cell r="BY34">
            <v>12309.5</v>
          </cell>
          <cell r="BZ34">
            <v>878</v>
          </cell>
          <cell r="CA34">
            <v>594.79999999981374</v>
          </cell>
          <cell r="CB34">
            <v>220.34999999997672</v>
          </cell>
          <cell r="CC34">
            <v>235.05999999999767</v>
          </cell>
          <cell r="CD34">
            <v>875.5999999998603</v>
          </cell>
          <cell r="CE34">
            <v>20185.830000001937</v>
          </cell>
          <cell r="CF34">
            <v>0</v>
          </cell>
          <cell r="CG34">
            <v>0</v>
          </cell>
          <cell r="CH34">
            <v>465.1600000000326</v>
          </cell>
          <cell r="CI34">
            <v>593.19999999995343</v>
          </cell>
          <cell r="CJ34">
            <v>143.19000000000233</v>
          </cell>
          <cell r="CK34">
            <v>650.5</v>
          </cell>
          <cell r="CL34">
            <v>14048</v>
          </cell>
          <cell r="CM34">
            <v>1766.7000000001863</v>
          </cell>
          <cell r="CN34">
            <v>305.70000000018626</v>
          </cell>
          <cell r="CO34">
            <v>620</v>
          </cell>
          <cell r="CP34">
            <v>160.18000000005122</v>
          </cell>
          <cell r="CQ34">
            <v>1433.2000000001863</v>
          </cell>
          <cell r="CR34">
            <v>16513.750000003725</v>
          </cell>
          <cell r="CS34">
            <v>5.9800000000104774</v>
          </cell>
          <cell r="CT34">
            <v>0</v>
          </cell>
          <cell r="CU34">
            <v>496.65000000002328</v>
          </cell>
          <cell r="CV34">
            <v>269</v>
          </cell>
          <cell r="CW34">
            <v>706.98000000001048</v>
          </cell>
          <cell r="CX34">
            <v>532.29999999981374</v>
          </cell>
          <cell r="CY34">
            <v>11436.5</v>
          </cell>
          <cell r="CZ34">
            <v>1240.7999999998137</v>
          </cell>
          <cell r="DA34">
            <v>865.29999999981374</v>
          </cell>
          <cell r="DB34">
            <v>239.73999999999069</v>
          </cell>
          <cell r="DC34">
            <v>163.5</v>
          </cell>
          <cell r="DD34">
            <v>557</v>
          </cell>
          <cell r="DE34">
            <v>18765.480000000447</v>
          </cell>
          <cell r="DF34">
            <v>0</v>
          </cell>
          <cell r="DG34">
            <v>45.379999999946449</v>
          </cell>
          <cell r="DH34">
            <v>588.40000000002328</v>
          </cell>
          <cell r="DI34">
            <v>382.90000000002328</v>
          </cell>
          <cell r="DJ34">
            <v>352.98000000001048</v>
          </cell>
          <cell r="DK34">
            <v>2067.7000000001863</v>
          </cell>
          <cell r="DL34">
            <v>11450</v>
          </cell>
          <cell r="DM34">
            <v>889.70000000018626</v>
          </cell>
          <cell r="DN34">
            <v>710.79999999981374</v>
          </cell>
          <cell r="DO34">
            <v>332.79999999981374</v>
          </cell>
          <cell r="DP34">
            <v>140.32000000000698</v>
          </cell>
          <cell r="DQ34">
            <v>1804.5</v>
          </cell>
          <cell r="DR34">
            <v>39874.54999999702</v>
          </cell>
          <cell r="DS34">
            <v>63.389999999984866</v>
          </cell>
          <cell r="DT34">
            <v>0</v>
          </cell>
          <cell r="DU34">
            <v>451.90000000002328</v>
          </cell>
          <cell r="DV34">
            <v>424.20000000006985</v>
          </cell>
          <cell r="DW34">
            <v>153.40000000000873</v>
          </cell>
          <cell r="DX34">
            <v>1326.7000000001863</v>
          </cell>
          <cell r="DY34">
            <v>29985</v>
          </cell>
          <cell r="DZ34">
            <v>3657</v>
          </cell>
          <cell r="EA34">
            <v>1299.5</v>
          </cell>
          <cell r="EB34">
            <v>700.40000000037253</v>
          </cell>
          <cell r="EC34">
            <v>222.56000000005588</v>
          </cell>
          <cell r="ED34">
            <v>1590.5</v>
          </cell>
        </row>
        <row r="35">
          <cell r="F35">
            <v>1999.7000000001863</v>
          </cell>
          <cell r="G35">
            <v>3635</v>
          </cell>
          <cell r="H35">
            <v>694.5</v>
          </cell>
          <cell r="I35">
            <v>59.049999999988358</v>
          </cell>
          <cell r="J35">
            <v>162</v>
          </cell>
          <cell r="K35">
            <v>79.539999999920838</v>
          </cell>
          <cell r="L35">
            <v>2692.7000000001863</v>
          </cell>
          <cell r="M35">
            <v>3843.8999999994412</v>
          </cell>
          <cell r="N35">
            <v>145.20000000018626</v>
          </cell>
          <cell r="O35">
            <v>835.5</v>
          </cell>
          <cell r="P35">
            <v>208.8000000002794</v>
          </cell>
          <cell r="Q35">
            <v>1116.359999999404</v>
          </cell>
          <cell r="R35">
            <v>11516.60000000149</v>
          </cell>
          <cell r="S35">
            <v>1838.3000000007451</v>
          </cell>
          <cell r="T35">
            <v>376.29999999981374</v>
          </cell>
          <cell r="U35">
            <v>935.29999999981374</v>
          </cell>
          <cell r="V35">
            <v>566.04999999981374</v>
          </cell>
          <cell r="W35">
            <v>810.8499999998603</v>
          </cell>
          <cell r="X35">
            <v>1053.9999999995343</v>
          </cell>
          <cell r="Y35">
            <v>2132.9000000003725</v>
          </cell>
          <cell r="Z35">
            <v>166.29999999981374</v>
          </cell>
          <cell r="AA35">
            <v>1548.7999999998137</v>
          </cell>
          <cell r="AB35">
            <v>804.40000000037253</v>
          </cell>
          <cell r="AC35">
            <v>491.09999999962747</v>
          </cell>
          <cell r="AD35">
            <v>792.30000000074506</v>
          </cell>
          <cell r="AE35">
            <v>17611.230000004172</v>
          </cell>
          <cell r="AF35">
            <v>507.5</v>
          </cell>
          <cell r="AG35">
            <v>1089.5</v>
          </cell>
          <cell r="AH35">
            <v>6181.3999999999069</v>
          </cell>
          <cell r="AI35">
            <v>739.72999999998137</v>
          </cell>
          <cell r="AJ35">
            <v>1073.8999999999069</v>
          </cell>
          <cell r="AK35">
            <v>436</v>
          </cell>
          <cell r="AL35">
            <v>2042.5</v>
          </cell>
          <cell r="AM35">
            <v>193.90000000037253</v>
          </cell>
          <cell r="AN35">
            <v>575.59999999962747</v>
          </cell>
          <cell r="AO35">
            <v>2169.1000000000931</v>
          </cell>
          <cell r="AP35">
            <v>627.40000000037253</v>
          </cell>
          <cell r="AQ35">
            <v>1974.6999999992549</v>
          </cell>
          <cell r="AR35">
            <v>12970.079999998212</v>
          </cell>
          <cell r="AS35">
            <v>458.79999999981374</v>
          </cell>
          <cell r="AT35">
            <v>1116.5</v>
          </cell>
          <cell r="AU35">
            <v>423.35000000009313</v>
          </cell>
          <cell r="AV35">
            <v>1471.7800000002608</v>
          </cell>
          <cell r="AW35">
            <v>835.9000000001397</v>
          </cell>
          <cell r="AX35">
            <v>910.45000000018626</v>
          </cell>
          <cell r="AY35">
            <v>2286.5</v>
          </cell>
          <cell r="AZ35">
            <v>1195.2000000001863</v>
          </cell>
          <cell r="BA35">
            <v>1032.2999999998137</v>
          </cell>
          <cell r="BB35">
            <v>1414</v>
          </cell>
          <cell r="BC35">
            <v>528.70000000111759</v>
          </cell>
          <cell r="BD35">
            <v>1296.5999999996275</v>
          </cell>
          <cell r="BE35">
            <v>-256.39000000059605</v>
          </cell>
          <cell r="BF35">
            <v>-10720.600000000559</v>
          </cell>
          <cell r="BG35">
            <v>238.90000000037253</v>
          </cell>
          <cell r="BH35">
            <v>1067</v>
          </cell>
          <cell r="BI35">
            <v>1243.1100000001024</v>
          </cell>
          <cell r="BJ35">
            <v>849.60000000009313</v>
          </cell>
          <cell r="BK35">
            <v>829.49999999953434</v>
          </cell>
          <cell r="BL35">
            <v>2127.4000000003725</v>
          </cell>
          <cell r="BM35">
            <v>1240</v>
          </cell>
          <cell r="BN35">
            <v>485.1999999997206</v>
          </cell>
          <cell r="BO35">
            <v>1287.5</v>
          </cell>
          <cell r="BP35">
            <v>910</v>
          </cell>
          <cell r="BQ35">
            <v>186</v>
          </cell>
          <cell r="BR35">
            <v>8339.0000000074506</v>
          </cell>
          <cell r="BS35">
            <v>1052.2999999998137</v>
          </cell>
          <cell r="BT35">
            <v>125.79999999981374</v>
          </cell>
          <cell r="BU35">
            <v>303.89999999944121</v>
          </cell>
          <cell r="BV35">
            <v>905</v>
          </cell>
          <cell r="BW35">
            <v>712.59999999962747</v>
          </cell>
          <cell r="BX35">
            <v>245</v>
          </cell>
          <cell r="BY35">
            <v>850.10000000009313</v>
          </cell>
          <cell r="BZ35">
            <v>704.70000000018626</v>
          </cell>
          <cell r="CA35">
            <v>1390</v>
          </cell>
          <cell r="CB35">
            <v>1152.7999999988824</v>
          </cell>
          <cell r="CC35">
            <v>315.70000000018626</v>
          </cell>
          <cell r="CD35">
            <v>581.10000000055879</v>
          </cell>
          <cell r="CE35">
            <v>11250.29999999702</v>
          </cell>
          <cell r="CF35">
            <v>489.90000000037253</v>
          </cell>
          <cell r="CG35">
            <v>369</v>
          </cell>
          <cell r="CH35">
            <v>1353.8999999999069</v>
          </cell>
          <cell r="CI35">
            <v>388.70000000018626</v>
          </cell>
          <cell r="CJ35">
            <v>274</v>
          </cell>
          <cell r="CK35">
            <v>448.39999999990687</v>
          </cell>
          <cell r="CL35">
            <v>1494.2000000001863</v>
          </cell>
          <cell r="CM35">
            <v>1718</v>
          </cell>
          <cell r="CN35">
            <v>1135.1999999992549</v>
          </cell>
          <cell r="CO35">
            <v>1600.5</v>
          </cell>
          <cell r="CP35">
            <v>1419.4000000003725</v>
          </cell>
          <cell r="CQ35">
            <v>559.10000000055879</v>
          </cell>
          <cell r="CR35">
            <v>12333.5</v>
          </cell>
          <cell r="CS35">
            <v>316</v>
          </cell>
          <cell r="CT35">
            <v>568</v>
          </cell>
          <cell r="CU35">
            <v>465.3000000002794</v>
          </cell>
          <cell r="CV35">
            <v>432.6999999997206</v>
          </cell>
          <cell r="CW35">
            <v>842.10000000055879</v>
          </cell>
          <cell r="CX35">
            <v>0</v>
          </cell>
          <cell r="CY35">
            <v>764.70000000018626</v>
          </cell>
          <cell r="CZ35">
            <v>3902</v>
          </cell>
          <cell r="DA35">
            <v>1785.2000000001863</v>
          </cell>
          <cell r="DB35">
            <v>1591.4000000003725</v>
          </cell>
          <cell r="DC35">
            <v>855.70000000018626</v>
          </cell>
          <cell r="DD35">
            <v>810.40000000037253</v>
          </cell>
          <cell r="DE35">
            <v>13646.19999999553</v>
          </cell>
          <cell r="DF35">
            <v>507.20000000018626</v>
          </cell>
          <cell r="DG35">
            <v>639.59999999962747</v>
          </cell>
          <cell r="DH35">
            <v>505.70000000018626</v>
          </cell>
          <cell r="DI35">
            <v>879.29999999981374</v>
          </cell>
          <cell r="DJ35">
            <v>766.5</v>
          </cell>
          <cell r="DK35">
            <v>440.90000000037253</v>
          </cell>
          <cell r="DL35">
            <v>2063.5</v>
          </cell>
          <cell r="DM35">
            <v>3211</v>
          </cell>
          <cell r="DN35">
            <v>1297.7999999998137</v>
          </cell>
          <cell r="DO35">
            <v>1314.2999999998137</v>
          </cell>
          <cell r="DP35">
            <v>1730.3999999994412</v>
          </cell>
          <cell r="DQ35">
            <v>290</v>
          </cell>
          <cell r="DR35">
            <v>24423.500000007451</v>
          </cell>
          <cell r="DS35">
            <v>495.29999999981374</v>
          </cell>
          <cell r="DT35">
            <v>1093.5999999996275</v>
          </cell>
          <cell r="DU35">
            <v>1098.5</v>
          </cell>
          <cell r="DV35">
            <v>733.59999999962747</v>
          </cell>
          <cell r="DW35">
            <v>1419</v>
          </cell>
          <cell r="DX35">
            <v>1915.2000000011176</v>
          </cell>
          <cell r="DY35">
            <v>3780.7999999998137</v>
          </cell>
          <cell r="DZ35">
            <v>9785.6999999992549</v>
          </cell>
          <cell r="EA35">
            <v>812.19999999925494</v>
          </cell>
          <cell r="EB35">
            <v>1521.4000000003725</v>
          </cell>
          <cell r="EC35">
            <v>861.70000000018626</v>
          </cell>
          <cell r="ED35">
            <v>906.5</v>
          </cell>
        </row>
        <row r="36">
          <cell r="F36">
            <v>4797.7000000001863</v>
          </cell>
          <cell r="G36">
            <v>4286</v>
          </cell>
          <cell r="H36">
            <v>2034.8100000000559</v>
          </cell>
          <cell r="I36">
            <v>717.80000000004657</v>
          </cell>
          <cell r="J36">
            <v>1271.7000000001863</v>
          </cell>
          <cell r="K36">
            <v>0</v>
          </cell>
          <cell r="L36">
            <v>1110</v>
          </cell>
          <cell r="M36">
            <v>812</v>
          </cell>
          <cell r="N36">
            <v>199.79999999981374</v>
          </cell>
          <cell r="O36">
            <v>0</v>
          </cell>
          <cell r="P36">
            <v>0</v>
          </cell>
          <cell r="Q36">
            <v>0</v>
          </cell>
          <cell r="R36">
            <v>19956.480000004172</v>
          </cell>
          <cell r="S36">
            <v>60.560000000055879</v>
          </cell>
          <cell r="T36">
            <v>0</v>
          </cell>
          <cell r="U36">
            <v>47.519999999960419</v>
          </cell>
          <cell r="V36">
            <v>34</v>
          </cell>
          <cell r="W36">
            <v>242.4000000001397</v>
          </cell>
          <cell r="X36">
            <v>66</v>
          </cell>
          <cell r="Y36">
            <v>3938</v>
          </cell>
          <cell r="Z36">
            <v>6295</v>
          </cell>
          <cell r="AA36">
            <v>3613</v>
          </cell>
          <cell r="AB36">
            <v>3048</v>
          </cell>
          <cell r="AC36">
            <v>2383</v>
          </cell>
          <cell r="AD36">
            <v>229</v>
          </cell>
          <cell r="AE36">
            <v>114.30000000447035</v>
          </cell>
          <cell r="AF36">
            <v>0</v>
          </cell>
          <cell r="AG36">
            <v>0</v>
          </cell>
          <cell r="AH36">
            <v>7.5</v>
          </cell>
          <cell r="AI36">
            <v>34.300000000046566</v>
          </cell>
          <cell r="AJ36">
            <v>0</v>
          </cell>
          <cell r="AK36">
            <v>0</v>
          </cell>
          <cell r="AL36">
            <v>0</v>
          </cell>
          <cell r="AM36">
            <v>72.5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76.090000003576279</v>
          </cell>
          <cell r="AS36">
            <v>0</v>
          </cell>
          <cell r="AT36">
            <v>0.79999999981373549</v>
          </cell>
          <cell r="AU36">
            <v>34.400000000372529</v>
          </cell>
          <cell r="AV36">
            <v>11</v>
          </cell>
          <cell r="AW36">
            <v>16.400000000372529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13.489999999997963</v>
          </cell>
          <cell r="BE36">
            <v>131.16699999989942</v>
          </cell>
          <cell r="BF36">
            <v>-99.4120000000039</v>
          </cell>
          <cell r="BG36">
            <v>0</v>
          </cell>
          <cell r="BH36">
            <v>33.703999999997905</v>
          </cell>
          <cell r="BI36">
            <v>87.636999999995169</v>
          </cell>
          <cell r="BJ36">
            <v>21.052999999999884</v>
          </cell>
          <cell r="BK36">
            <v>0</v>
          </cell>
          <cell r="BL36">
            <v>0</v>
          </cell>
          <cell r="BM36">
            <v>71.69999999999709</v>
          </cell>
          <cell r="BN36">
            <v>0</v>
          </cell>
          <cell r="BO36">
            <v>9.1489999999976135</v>
          </cell>
          <cell r="BP36">
            <v>7.3360000000029686</v>
          </cell>
          <cell r="BQ36">
            <v>0</v>
          </cell>
          <cell r="BR36">
            <v>129.69500000006519</v>
          </cell>
          <cell r="BS36">
            <v>0</v>
          </cell>
          <cell r="BT36">
            <v>0</v>
          </cell>
          <cell r="BU36">
            <v>129.69499999999971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129.35300000000279</v>
          </cell>
          <cell r="CF36">
            <v>0</v>
          </cell>
          <cell r="CG36">
            <v>11.436000000001513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79.419999999998254</v>
          </cell>
          <cell r="CM36">
            <v>0</v>
          </cell>
          <cell r="CN36">
            <v>0</v>
          </cell>
          <cell r="CO36">
            <v>38.496999999995751</v>
          </cell>
          <cell r="CP36">
            <v>0</v>
          </cell>
          <cell r="CQ36">
            <v>0</v>
          </cell>
          <cell r="CR36">
            <v>292.68499999993946</v>
          </cell>
          <cell r="CS36">
            <v>0</v>
          </cell>
          <cell r="CT36">
            <v>31.5</v>
          </cell>
          <cell r="CU36">
            <v>28.309999999997672</v>
          </cell>
          <cell r="CV36">
            <v>0</v>
          </cell>
          <cell r="CW36">
            <v>13.625</v>
          </cell>
          <cell r="CX36">
            <v>0</v>
          </cell>
          <cell r="CY36">
            <v>104.13999999999942</v>
          </cell>
          <cell r="CZ36">
            <v>115.11000000000058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285.42900000000373</v>
          </cell>
          <cell r="DF36">
            <v>0</v>
          </cell>
          <cell r="DG36">
            <v>54.932999999997264</v>
          </cell>
          <cell r="DH36">
            <v>0</v>
          </cell>
          <cell r="DI36">
            <v>16.105999999999767</v>
          </cell>
          <cell r="DJ36">
            <v>0</v>
          </cell>
          <cell r="DK36">
            <v>0</v>
          </cell>
          <cell r="DL36">
            <v>214.38999999999942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115.59200000017881</v>
          </cell>
          <cell r="DS36">
            <v>0</v>
          </cell>
          <cell r="DT36">
            <v>0</v>
          </cell>
          <cell r="DU36">
            <v>0</v>
          </cell>
          <cell r="DV36">
            <v>23.581999999994878</v>
          </cell>
          <cell r="DW36">
            <v>90.090000000003783</v>
          </cell>
          <cell r="DX36">
            <v>0</v>
          </cell>
          <cell r="DY36">
            <v>0</v>
          </cell>
          <cell r="DZ36">
            <v>1.9199999999982538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-3.9015600000275299</v>
          </cell>
          <cell r="H38">
            <v>-33.127879999985453</v>
          </cell>
          <cell r="I38">
            <v>0</v>
          </cell>
          <cell r="J38">
            <v>-115.79263999999966</v>
          </cell>
          <cell r="K38">
            <v>-28.499850000021979</v>
          </cell>
          <cell r="L38">
            <v>-463.11209999979474</v>
          </cell>
          <cell r="M38">
            <v>-254.09459999995306</v>
          </cell>
          <cell r="N38">
            <v>-43.826249999925494</v>
          </cell>
          <cell r="O38">
            <v>-0.82960000005550683</v>
          </cell>
          <cell r="P38">
            <v>0</v>
          </cell>
          <cell r="Q38">
            <v>0</v>
          </cell>
          <cell r="R38">
            <v>-758.26085000112653</v>
          </cell>
          <cell r="S38">
            <v>0</v>
          </cell>
          <cell r="T38">
            <v>0</v>
          </cell>
          <cell r="U38">
            <v>-41.819550000014715</v>
          </cell>
          <cell r="V38">
            <v>-45.355349999968894</v>
          </cell>
          <cell r="W38">
            <v>-33.502949999936391</v>
          </cell>
          <cell r="X38">
            <v>-225.12150000000838</v>
          </cell>
          <cell r="Y38">
            <v>-274.14149999991059</v>
          </cell>
          <cell r="Z38">
            <v>-138.32000000006519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-226.75073999911547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-32.793000000005122</v>
          </cell>
          <cell r="AK38">
            <v>-2.9597399999620393</v>
          </cell>
          <cell r="AL38">
            <v>-126.11700000008568</v>
          </cell>
          <cell r="AM38">
            <v>-61.867799999890849</v>
          </cell>
          <cell r="AN38">
            <v>-3.0132000001613051</v>
          </cell>
          <cell r="AO38">
            <v>0</v>
          </cell>
          <cell r="AP38">
            <v>0</v>
          </cell>
          <cell r="AQ38">
            <v>0</v>
          </cell>
          <cell r="AR38">
            <v>-418.73111999966204</v>
          </cell>
          <cell r="AS38">
            <v>0</v>
          </cell>
          <cell r="AT38">
            <v>0</v>
          </cell>
          <cell r="AU38">
            <v>-57.550500000012107</v>
          </cell>
          <cell r="AV38">
            <v>0</v>
          </cell>
          <cell r="AW38">
            <v>-35.443799999949988</v>
          </cell>
          <cell r="AX38">
            <v>-49.849800000083633</v>
          </cell>
          <cell r="AY38">
            <v>-158.96160000003874</v>
          </cell>
          <cell r="AZ38">
            <v>-27.091199999907985</v>
          </cell>
          <cell r="BA38">
            <v>-89.834219999960624</v>
          </cell>
          <cell r="BB38">
            <v>0</v>
          </cell>
          <cell r="BC38">
            <v>0</v>
          </cell>
          <cell r="BD38">
            <v>0</v>
          </cell>
          <cell r="BE38">
            <v>-875.90582999959588</v>
          </cell>
          <cell r="BF38">
            <v>0</v>
          </cell>
          <cell r="BG38">
            <v>0</v>
          </cell>
          <cell r="BH38">
            <v>-44.829300000041258</v>
          </cell>
          <cell r="BI38">
            <v>0</v>
          </cell>
          <cell r="BJ38">
            <v>-106.13517000002321</v>
          </cell>
          <cell r="BK38">
            <v>-105.62610000011045</v>
          </cell>
          <cell r="BL38">
            <v>-146.3444999998901</v>
          </cell>
          <cell r="BM38">
            <v>-105.54960000002757</v>
          </cell>
          <cell r="BN38">
            <v>-256.96860000013839</v>
          </cell>
          <cell r="BO38">
            <v>-15.630179999978282</v>
          </cell>
          <cell r="BP38">
            <v>-8.3571000000229105</v>
          </cell>
          <cell r="BQ38">
            <v>-86.465280000003986</v>
          </cell>
          <cell r="BR38">
            <v>-1167.7578299986199</v>
          </cell>
          <cell r="BS38">
            <v>-12.017460000002757</v>
          </cell>
          <cell r="BT38">
            <v>-86.740290000045206</v>
          </cell>
          <cell r="BU38">
            <v>-104.39519999996992</v>
          </cell>
          <cell r="BV38">
            <v>-181.33205999992788</v>
          </cell>
          <cell r="BW38">
            <v>-139.7432399999816</v>
          </cell>
          <cell r="BX38">
            <v>-167.19659999979194</v>
          </cell>
          <cell r="BY38">
            <v>-189.4859999998007</v>
          </cell>
          <cell r="BZ38">
            <v>-84.198600000003353</v>
          </cell>
          <cell r="CA38">
            <v>-135.84527999989223</v>
          </cell>
          <cell r="CB38">
            <v>-6.0878999999840744</v>
          </cell>
          <cell r="CC38">
            <v>-0.46409999998286366</v>
          </cell>
          <cell r="CD38">
            <v>-60.25109999999404</v>
          </cell>
          <cell r="CE38">
            <v>-1288.2315599983558</v>
          </cell>
          <cell r="CF38">
            <v>-26.309699999983422</v>
          </cell>
          <cell r="CG38">
            <v>-44.439119999937247</v>
          </cell>
          <cell r="CH38">
            <v>-246.35700000001816</v>
          </cell>
          <cell r="CI38">
            <v>-151.93223999999464</v>
          </cell>
          <cell r="CJ38">
            <v>-40.98788999998942</v>
          </cell>
          <cell r="CK38">
            <v>-87.25560000014957</v>
          </cell>
          <cell r="CL38">
            <v>-358.68779999995604</v>
          </cell>
          <cell r="CM38">
            <v>-103.11540000000969</v>
          </cell>
          <cell r="CN38">
            <v>-172.04946000000928</v>
          </cell>
          <cell r="CO38">
            <v>-37.190700000093784</v>
          </cell>
          <cell r="CP38">
            <v>-0.3766499999910593</v>
          </cell>
          <cell r="CQ38">
            <v>-19.529999999969732</v>
          </cell>
          <cell r="CR38">
            <v>-1385.6055600009859</v>
          </cell>
          <cell r="CS38">
            <v>-0.3334500000346452</v>
          </cell>
          <cell r="CT38">
            <v>-11.975700000009965</v>
          </cell>
          <cell r="CU38">
            <v>-186.33014999999432</v>
          </cell>
          <cell r="CV38">
            <v>-201.73725000000559</v>
          </cell>
          <cell r="CW38">
            <v>-77.998799999943003</v>
          </cell>
          <cell r="CX38">
            <v>-181.5722999998834</v>
          </cell>
          <cell r="CY38">
            <v>-291.23640000005253</v>
          </cell>
          <cell r="CZ38">
            <v>-115.8066000000108</v>
          </cell>
          <cell r="DA38">
            <v>-236.8056599998381</v>
          </cell>
          <cell r="DB38">
            <v>-31.577999999921303</v>
          </cell>
          <cell r="DC38">
            <v>-30.309750000014901</v>
          </cell>
          <cell r="DD38">
            <v>-19.921500000054948</v>
          </cell>
          <cell r="DE38">
            <v>-1094.7512700017542</v>
          </cell>
          <cell r="DF38">
            <v>0</v>
          </cell>
          <cell r="DG38">
            <v>-33.977119999995921</v>
          </cell>
          <cell r="DH38">
            <v>-155.39656000002287</v>
          </cell>
          <cell r="DI38">
            <v>-169.91479999991134</v>
          </cell>
          <cell r="DJ38">
            <v>-22.390559999970719</v>
          </cell>
          <cell r="DK38">
            <v>-148.60456000012346</v>
          </cell>
          <cell r="DL38">
            <v>-189.69665000005625</v>
          </cell>
          <cell r="DM38">
            <v>-61.266400000080466</v>
          </cell>
          <cell r="DN38">
            <v>-221.75530000007711</v>
          </cell>
          <cell r="DO38">
            <v>-60.794400000013411</v>
          </cell>
          <cell r="DP38">
            <v>-12.088800000026822</v>
          </cell>
          <cell r="DQ38">
            <v>-18.866119999962393</v>
          </cell>
          <cell r="DR38">
            <v>-1656.7617429997772</v>
          </cell>
          <cell r="DS38">
            <v>-29.322930000140332</v>
          </cell>
          <cell r="DT38">
            <v>-16.456959999981336</v>
          </cell>
          <cell r="DU38">
            <v>-141.91436999995494</v>
          </cell>
          <cell r="DV38">
            <v>-112.79177000001073</v>
          </cell>
          <cell r="DW38">
            <v>-26.068912999937311</v>
          </cell>
          <cell r="DX38">
            <v>-244.22112000011839</v>
          </cell>
          <cell r="DY38">
            <v>-228.17080000019632</v>
          </cell>
          <cell r="DZ38">
            <v>-386.44319999986328</v>
          </cell>
          <cell r="EA38">
            <v>-314.46843999973498</v>
          </cell>
          <cell r="EB38">
            <v>-50.710399999981746</v>
          </cell>
          <cell r="EC38">
            <v>-20.331999999994878</v>
          </cell>
          <cell r="ED38">
            <v>-85.860839999979362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16600.70000000298</v>
          </cell>
          <cell r="G41">
            <v>55602.298440001905</v>
          </cell>
          <cell r="H41">
            <v>6672.482119999826</v>
          </cell>
          <cell r="I41">
            <v>6028.5799999991432</v>
          </cell>
          <cell r="J41">
            <v>3543.9073600014672</v>
          </cell>
          <cell r="K41">
            <v>4588.670150000602</v>
          </cell>
          <cell r="L41">
            <v>39410.187899999321</v>
          </cell>
          <cell r="M41">
            <v>18140.805400002748</v>
          </cell>
          <cell r="N41">
            <v>11734.173749994487</v>
          </cell>
          <cell r="O41">
            <v>6352.670399999246</v>
          </cell>
          <cell r="P41">
            <v>1812.5</v>
          </cell>
          <cell r="Q41">
            <v>11055.659999996424</v>
          </cell>
          <cell r="R41">
            <v>80121.529150009155</v>
          </cell>
          <cell r="S41">
            <v>5845.3600000031292</v>
          </cell>
          <cell r="T41">
            <v>2399.5999999977648</v>
          </cell>
          <cell r="U41">
            <v>4094.7004500012845</v>
          </cell>
          <cell r="V41">
            <v>4811.1446500001475</v>
          </cell>
          <cell r="W41">
            <v>4318.1070500006899</v>
          </cell>
          <cell r="X41">
            <v>5697.3784999996424</v>
          </cell>
          <cell r="Y41">
            <v>20372.258499998599</v>
          </cell>
          <cell r="Z41">
            <v>10106.379999998957</v>
          </cell>
          <cell r="AA41">
            <v>8233.5999999977648</v>
          </cell>
          <cell r="AB41">
            <v>7165.3999999985099</v>
          </cell>
          <cell r="AC41">
            <v>3771</v>
          </cell>
          <cell r="AD41">
            <v>3306.6000000014901</v>
          </cell>
          <cell r="AE41">
            <v>72692.989259958267</v>
          </cell>
          <cell r="AF41">
            <v>3020.5</v>
          </cell>
          <cell r="AG41">
            <v>4988.1999999992549</v>
          </cell>
          <cell r="AH41">
            <v>22845.89999999851</v>
          </cell>
          <cell r="AI41">
            <v>2332.1900000004098</v>
          </cell>
          <cell r="AJ41">
            <v>2059.4070000005886</v>
          </cell>
          <cell r="AK41">
            <v>1749.2902600001544</v>
          </cell>
          <cell r="AL41">
            <v>15175.883000001311</v>
          </cell>
          <cell r="AM41">
            <v>3310.8322000019252</v>
          </cell>
          <cell r="AN41">
            <v>2804.7868000008166</v>
          </cell>
          <cell r="AO41">
            <v>5750.1999999992549</v>
          </cell>
          <cell r="AP41">
            <v>3663.6999999992549</v>
          </cell>
          <cell r="AQ41">
            <v>4992.0999999940395</v>
          </cell>
          <cell r="AR41">
            <v>58844.478879958391</v>
          </cell>
          <cell r="AS41">
            <v>3314.2999999988824</v>
          </cell>
          <cell r="AT41">
            <v>2056.0999999996275</v>
          </cell>
          <cell r="AU41">
            <v>2625.3994999993593</v>
          </cell>
          <cell r="AV41">
            <v>4212.5800000000745</v>
          </cell>
          <cell r="AW41">
            <v>2629.1961999982595</v>
          </cell>
          <cell r="AX41">
            <v>3186.300200002268</v>
          </cell>
          <cell r="AY41">
            <v>22185.538399998099</v>
          </cell>
          <cell r="AZ41">
            <v>4010.8087999969721</v>
          </cell>
          <cell r="BA41">
            <v>2773.8657800033689</v>
          </cell>
          <cell r="BB41">
            <v>4322.1999999992549</v>
          </cell>
          <cell r="BC41">
            <v>2685.9000000003725</v>
          </cell>
          <cell r="BD41">
            <v>4842.2899999991059</v>
          </cell>
          <cell r="BE41">
            <v>-63671.018830031157</v>
          </cell>
          <cell r="BF41">
            <v>-113848.0120000001</v>
          </cell>
          <cell r="BG41">
            <v>2678.9000000003725</v>
          </cell>
          <cell r="BH41">
            <v>3278.1147000007331</v>
          </cell>
          <cell r="BI41">
            <v>3592.6969999996945</v>
          </cell>
          <cell r="BJ41">
            <v>2444.7378299999982</v>
          </cell>
          <cell r="BK41">
            <v>2943.4738999977708</v>
          </cell>
          <cell r="BL41">
            <v>15616.05549999699</v>
          </cell>
          <cell r="BM41">
            <v>5599.1504000015557</v>
          </cell>
          <cell r="BN41">
            <v>2583.3313999976963</v>
          </cell>
          <cell r="BO41">
            <v>4693.4188199993223</v>
          </cell>
          <cell r="BP41">
            <v>3221.3789000008255</v>
          </cell>
          <cell r="BQ41">
            <v>3525.7347200028598</v>
          </cell>
          <cell r="BR41">
            <v>51479.867169946432</v>
          </cell>
          <cell r="BS41">
            <v>2314.3825400006026</v>
          </cell>
          <cell r="BT41">
            <v>3067.1597099993378</v>
          </cell>
          <cell r="BU41">
            <v>2880.0997999981046</v>
          </cell>
          <cell r="BV41">
            <v>1837.8879399998114</v>
          </cell>
          <cell r="BW41">
            <v>2808.9567599995062</v>
          </cell>
          <cell r="BX41">
            <v>2158.6034000013024</v>
          </cell>
          <cell r="BY41">
            <v>17109.61400000006</v>
          </cell>
          <cell r="BZ41">
            <v>4545.5014000013471</v>
          </cell>
          <cell r="CA41">
            <v>3320.3547200001776</v>
          </cell>
          <cell r="CB41">
            <v>3884.0620999969542</v>
          </cell>
          <cell r="CC41">
            <v>4278.2959000002593</v>
          </cell>
          <cell r="CD41">
            <v>3274.9488999992609</v>
          </cell>
          <cell r="CE41">
            <v>62678.461440056562</v>
          </cell>
          <cell r="CF41">
            <v>1306.9903000015765</v>
          </cell>
          <cell r="CG41">
            <v>2010.0968800000846</v>
          </cell>
          <cell r="CH41">
            <v>4639.4029999990016</v>
          </cell>
          <cell r="CI41">
            <v>2809.9677600003779</v>
          </cell>
          <cell r="CJ41">
            <v>1596.9121100008488</v>
          </cell>
          <cell r="CK41">
            <v>2089.2444000001997</v>
          </cell>
          <cell r="CL41">
            <v>22180.43219999969</v>
          </cell>
          <cell r="CM41">
            <v>8026.5845999978483</v>
          </cell>
          <cell r="CN41">
            <v>3290.6505399979651</v>
          </cell>
          <cell r="CO41">
            <v>6140.6063000001013</v>
          </cell>
          <cell r="CP41">
            <v>5008.8033500015736</v>
          </cell>
          <cell r="CQ41">
            <v>3578.7699999958277</v>
          </cell>
          <cell r="CR41">
            <v>64091.979440033436</v>
          </cell>
          <cell r="CS41">
            <v>1321.6465500034392</v>
          </cell>
          <cell r="CT41">
            <v>3083.7242999989539</v>
          </cell>
          <cell r="CU41">
            <v>2917.829849999398</v>
          </cell>
          <cell r="CV41">
            <v>2735.6627499982715</v>
          </cell>
          <cell r="CW41">
            <v>3508.8562000002712</v>
          </cell>
          <cell r="CX41">
            <v>2384.5277000013739</v>
          </cell>
          <cell r="CY41">
            <v>19145.103599995375</v>
          </cell>
          <cell r="CZ41">
            <v>10497.103400003165</v>
          </cell>
          <cell r="DA41">
            <v>5577.1943399980664</v>
          </cell>
          <cell r="DB41">
            <v>5523.5619999989867</v>
          </cell>
          <cell r="DC41">
            <v>3848.5902500003576</v>
          </cell>
          <cell r="DD41">
            <v>3548.1785000041127</v>
          </cell>
          <cell r="DE41">
            <v>63763.5277300179</v>
          </cell>
          <cell r="DF41">
            <v>1579.1999999992549</v>
          </cell>
          <cell r="DG41">
            <v>3583.2358800023794</v>
          </cell>
          <cell r="DH41">
            <v>2980.1034399997443</v>
          </cell>
          <cell r="DI41">
            <v>2786.991199998185</v>
          </cell>
          <cell r="DJ41">
            <v>2311.259440000169</v>
          </cell>
          <cell r="DK41">
            <v>4003.6954400017858</v>
          </cell>
          <cell r="DL41">
            <v>20219.19335000217</v>
          </cell>
          <cell r="DM41">
            <v>5510.9335999973118</v>
          </cell>
          <cell r="DN41">
            <v>3821.8447000011802</v>
          </cell>
          <cell r="DO41">
            <v>6872.005600001663</v>
          </cell>
          <cell r="DP41">
            <v>6486.3311999998987</v>
          </cell>
          <cell r="DQ41">
            <v>3608.7338800020516</v>
          </cell>
          <cell r="DR41">
            <v>113076.54025703669</v>
          </cell>
          <cell r="DS41">
            <v>4007.5670699998736</v>
          </cell>
          <cell r="DT41">
            <v>3459.3430400006473</v>
          </cell>
          <cell r="DU41">
            <v>4221.8856300003827</v>
          </cell>
          <cell r="DV41">
            <v>4118.3902300000191</v>
          </cell>
          <cell r="DW41">
            <v>2628.0810869997367</v>
          </cell>
          <cell r="DX41">
            <v>6752.1788799986243</v>
          </cell>
          <cell r="DY41">
            <v>43336.629200000316</v>
          </cell>
          <cell r="DZ41">
            <v>28663.176800001413</v>
          </cell>
          <cell r="EA41">
            <v>-105.66843999922276</v>
          </cell>
          <cell r="EB41">
            <v>6937.8895999975502</v>
          </cell>
          <cell r="EC41">
            <v>4717.9279999993742</v>
          </cell>
          <cell r="ED41">
            <v>4339.1391599997878</v>
          </cell>
        </row>
        <row r="43">
          <cell r="A43" t="str">
            <v>Total Special Sales For Resale</v>
          </cell>
          <cell r="F43">
            <v>16600.70000000298</v>
          </cell>
          <cell r="G43">
            <v>55602.298439994454</v>
          </cell>
          <cell r="H43">
            <v>6672.4821200072765</v>
          </cell>
          <cell r="I43">
            <v>6028.5799999982119</v>
          </cell>
          <cell r="J43">
            <v>3543.9073599986732</v>
          </cell>
          <cell r="K43">
            <v>4588.6701500043273</v>
          </cell>
          <cell r="L43">
            <v>39410.187900006771</v>
          </cell>
          <cell r="M43">
            <v>18140.805400006473</v>
          </cell>
          <cell r="N43">
            <v>11734.173749998212</v>
          </cell>
          <cell r="O43">
            <v>6352.6703999936581</v>
          </cell>
          <cell r="P43">
            <v>1812.5</v>
          </cell>
          <cell r="Q43">
            <v>11055.659999996424</v>
          </cell>
          <cell r="R43">
            <v>80121.529150009155</v>
          </cell>
          <cell r="S43">
            <v>5845.359999999404</v>
          </cell>
          <cell r="T43">
            <v>2399.5999999940395</v>
          </cell>
          <cell r="U43">
            <v>4094.7004499994218</v>
          </cell>
          <cell r="V43">
            <v>4811.1446499992162</v>
          </cell>
          <cell r="W43">
            <v>4318.1070500016212</v>
          </cell>
          <cell r="X43">
            <v>5697.3784999996424</v>
          </cell>
          <cell r="Y43">
            <v>20372.258500002325</v>
          </cell>
          <cell r="Z43">
            <v>10106.379999995232</v>
          </cell>
          <cell r="AA43">
            <v>8233.5999999977648</v>
          </cell>
          <cell r="AB43">
            <v>7165.3999999985099</v>
          </cell>
          <cell r="AC43">
            <v>3771</v>
          </cell>
          <cell r="AD43">
            <v>3306.6000000014901</v>
          </cell>
          <cell r="AE43">
            <v>72692.98925998807</v>
          </cell>
          <cell r="AF43">
            <v>3020.5</v>
          </cell>
          <cell r="AG43">
            <v>4988.1999999992549</v>
          </cell>
          <cell r="AH43">
            <v>22845.89999999851</v>
          </cell>
          <cell r="AI43">
            <v>2332.1899999994785</v>
          </cell>
          <cell r="AJ43">
            <v>2059.4070000015199</v>
          </cell>
          <cell r="AK43">
            <v>1749.2902600001544</v>
          </cell>
          <cell r="AL43">
            <v>15175.883000001311</v>
          </cell>
          <cell r="AM43">
            <v>3310.8322000056505</v>
          </cell>
          <cell r="AN43">
            <v>2804.7868000008166</v>
          </cell>
          <cell r="AO43">
            <v>5750.1999999992549</v>
          </cell>
          <cell r="AP43">
            <v>3663.6999999992549</v>
          </cell>
          <cell r="AQ43">
            <v>4992.0999999940395</v>
          </cell>
          <cell r="AR43">
            <v>58844.478879988194</v>
          </cell>
          <cell r="AS43">
            <v>3314.2999999988824</v>
          </cell>
          <cell r="AT43">
            <v>2056.0999999996275</v>
          </cell>
          <cell r="AU43">
            <v>2625.3994999993593</v>
          </cell>
          <cell r="AV43">
            <v>4212.5800000000745</v>
          </cell>
          <cell r="AW43">
            <v>2629.1961999982595</v>
          </cell>
          <cell r="AX43">
            <v>3186.300200002268</v>
          </cell>
          <cell r="AY43">
            <v>22185.538399998099</v>
          </cell>
          <cell r="AZ43">
            <v>4010.8087999969721</v>
          </cell>
          <cell r="BA43">
            <v>2773.8657800033689</v>
          </cell>
          <cell r="BB43">
            <v>4322.1999999992549</v>
          </cell>
          <cell r="BC43">
            <v>2685.9000000003725</v>
          </cell>
          <cell r="BD43">
            <v>4842.2899999991059</v>
          </cell>
          <cell r="BE43">
            <v>-63671.018830001354</v>
          </cell>
          <cell r="BF43">
            <v>-113848.0120000001</v>
          </cell>
          <cell r="BG43">
            <v>2678.9000000003725</v>
          </cell>
          <cell r="BH43">
            <v>3278.1147000007331</v>
          </cell>
          <cell r="BI43">
            <v>3592.6969999996945</v>
          </cell>
          <cell r="BJ43">
            <v>2444.7378299999982</v>
          </cell>
          <cell r="BK43">
            <v>2943.4738999977708</v>
          </cell>
          <cell r="BL43">
            <v>15616.05549999699</v>
          </cell>
          <cell r="BM43">
            <v>5599.1504000015557</v>
          </cell>
          <cell r="BN43">
            <v>2583.3313999976963</v>
          </cell>
          <cell r="BO43">
            <v>4693.4188199993223</v>
          </cell>
          <cell r="BP43">
            <v>3221.3789000008255</v>
          </cell>
          <cell r="BQ43">
            <v>3525.7347200028598</v>
          </cell>
          <cell r="BR43">
            <v>51479.867169946432</v>
          </cell>
          <cell r="BS43">
            <v>2314.3825400024652</v>
          </cell>
          <cell r="BT43">
            <v>3067.1597099993378</v>
          </cell>
          <cell r="BU43">
            <v>2880.0997999981046</v>
          </cell>
          <cell r="BV43">
            <v>1837.8879399998114</v>
          </cell>
          <cell r="BW43">
            <v>2808.9567599995062</v>
          </cell>
          <cell r="BX43">
            <v>2158.6034000013024</v>
          </cell>
          <cell r="BY43">
            <v>17109.61400000006</v>
          </cell>
          <cell r="BZ43">
            <v>4545.5014000013471</v>
          </cell>
          <cell r="CA43">
            <v>3320.3547200001776</v>
          </cell>
          <cell r="CB43">
            <v>3884.0620999969542</v>
          </cell>
          <cell r="CC43">
            <v>4278.2959000002593</v>
          </cell>
          <cell r="CD43">
            <v>3274.9488999992609</v>
          </cell>
          <cell r="CE43">
            <v>62678.461440056562</v>
          </cell>
          <cell r="CF43">
            <v>1306.9903000015765</v>
          </cell>
          <cell r="CG43">
            <v>2010.0968800000846</v>
          </cell>
          <cell r="CH43">
            <v>4639.4029999990016</v>
          </cell>
          <cell r="CI43">
            <v>2809.9677600003779</v>
          </cell>
          <cell r="CJ43">
            <v>1596.9121100008488</v>
          </cell>
          <cell r="CK43">
            <v>2089.2444000001997</v>
          </cell>
          <cell r="CL43">
            <v>22180.43219999969</v>
          </cell>
          <cell r="CM43">
            <v>8026.5845999978483</v>
          </cell>
          <cell r="CN43">
            <v>3290.6505399979651</v>
          </cell>
          <cell r="CO43">
            <v>6140.6063000001013</v>
          </cell>
          <cell r="CP43">
            <v>5008.8033500015736</v>
          </cell>
          <cell r="CQ43">
            <v>3578.7699999958277</v>
          </cell>
          <cell r="CR43">
            <v>64091.979440033436</v>
          </cell>
          <cell r="CS43">
            <v>1321.6465500034392</v>
          </cell>
          <cell r="CT43">
            <v>3083.7242999989539</v>
          </cell>
          <cell r="CU43">
            <v>2917.829849999398</v>
          </cell>
          <cell r="CV43">
            <v>2735.6627499982715</v>
          </cell>
          <cell r="CW43">
            <v>3508.8562000002712</v>
          </cell>
          <cell r="CX43">
            <v>2384.5277000013739</v>
          </cell>
          <cell r="CY43">
            <v>19145.103599995375</v>
          </cell>
          <cell r="CZ43">
            <v>10497.103400003165</v>
          </cell>
          <cell r="DA43">
            <v>5577.1943399980664</v>
          </cell>
          <cell r="DB43">
            <v>5523.5619999989867</v>
          </cell>
          <cell r="DC43">
            <v>3848.5902500003576</v>
          </cell>
          <cell r="DD43">
            <v>3548.1785000041127</v>
          </cell>
          <cell r="DE43">
            <v>63763.5277300179</v>
          </cell>
          <cell r="DF43">
            <v>1579.1999999992549</v>
          </cell>
          <cell r="DG43">
            <v>3583.2358800023794</v>
          </cell>
          <cell r="DH43">
            <v>2980.1034399997443</v>
          </cell>
          <cell r="DI43">
            <v>2786.991199998185</v>
          </cell>
          <cell r="DJ43">
            <v>2311.259440000169</v>
          </cell>
          <cell r="DK43">
            <v>4003.6954400017858</v>
          </cell>
          <cell r="DL43">
            <v>20219.19335000217</v>
          </cell>
          <cell r="DM43">
            <v>5510.9335999973118</v>
          </cell>
          <cell r="DN43">
            <v>3821.8447000011802</v>
          </cell>
          <cell r="DO43">
            <v>6872.005600001663</v>
          </cell>
          <cell r="DP43">
            <v>6486.3311999998987</v>
          </cell>
          <cell r="DQ43">
            <v>3608.7338800020516</v>
          </cell>
          <cell r="DR43">
            <v>113076.54025703669</v>
          </cell>
          <cell r="DS43">
            <v>4007.5670699998736</v>
          </cell>
          <cell r="DT43">
            <v>3459.3430400006473</v>
          </cell>
          <cell r="DU43">
            <v>4221.8856300003827</v>
          </cell>
          <cell r="DV43">
            <v>4118.3902300000191</v>
          </cell>
          <cell r="DW43">
            <v>2628.0810869997367</v>
          </cell>
          <cell r="DX43">
            <v>6752.1788799986243</v>
          </cell>
          <cell r="DY43">
            <v>43336.629200000316</v>
          </cell>
          <cell r="DZ43">
            <v>28663.176800001413</v>
          </cell>
          <cell r="EA43">
            <v>-105.66843999922276</v>
          </cell>
          <cell r="EB43">
            <v>6937.8895999975502</v>
          </cell>
          <cell r="EC43">
            <v>4717.9279999993742</v>
          </cell>
          <cell r="ED43">
            <v>4339.1391599997878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0</v>
          </cell>
          <cell r="G186">
            <v>-514.20000000001164</v>
          </cell>
          <cell r="H186">
            <v>-9021.1000000000931</v>
          </cell>
          <cell r="I186">
            <v>-660.39899999999761</v>
          </cell>
          <cell r="J186">
            <v>-896.30000000000291</v>
          </cell>
          <cell r="K186">
            <v>-468.56600000000253</v>
          </cell>
          <cell r="L186">
            <v>-6648</v>
          </cell>
          <cell r="M186">
            <v>-11150.790000000037</v>
          </cell>
          <cell r="N186">
            <v>-111.64099999999962</v>
          </cell>
          <cell r="O186">
            <v>0</v>
          </cell>
          <cell r="P186">
            <v>0</v>
          </cell>
          <cell r="Q186">
            <v>0</v>
          </cell>
          <cell r="R186">
            <v>-16964.653599999845</v>
          </cell>
          <cell r="S186">
            <v>0</v>
          </cell>
          <cell r="T186">
            <v>0</v>
          </cell>
          <cell r="U186">
            <v>-137.81330000000889</v>
          </cell>
          <cell r="V186">
            <v>-180.00030000000334</v>
          </cell>
          <cell r="W186">
            <v>-518.47899999999936</v>
          </cell>
          <cell r="X186">
            <v>-265.7100000000064</v>
          </cell>
          <cell r="Y186">
            <v>-7100.9399999999441</v>
          </cell>
          <cell r="Z186">
            <v>-7792.6600000000326</v>
          </cell>
          <cell r="AA186">
            <v>-487.05099999997765</v>
          </cell>
          <cell r="AB186">
            <v>0</v>
          </cell>
          <cell r="AC186">
            <v>0</v>
          </cell>
          <cell r="AD186">
            <v>-482</v>
          </cell>
          <cell r="AE186">
            <v>-7079.398399999598</v>
          </cell>
          <cell r="AF186">
            <v>0</v>
          </cell>
          <cell r="AG186">
            <v>0</v>
          </cell>
          <cell r="AH186">
            <v>-1.1328000000003158</v>
          </cell>
          <cell r="AI186">
            <v>-30.328600000000051</v>
          </cell>
          <cell r="AJ186">
            <v>0</v>
          </cell>
          <cell r="AK186">
            <v>-430.63000000000466</v>
          </cell>
          <cell r="AL186">
            <v>-4318.6599999999162</v>
          </cell>
          <cell r="AM186">
            <v>-1222.2529999999679</v>
          </cell>
          <cell r="AN186">
            <v>-1076.3940000000002</v>
          </cell>
          <cell r="AO186">
            <v>0</v>
          </cell>
          <cell r="AP186">
            <v>0</v>
          </cell>
          <cell r="AQ186">
            <v>0</v>
          </cell>
          <cell r="AR186">
            <v>-8823.0404000000563</v>
          </cell>
          <cell r="AS186">
            <v>0</v>
          </cell>
          <cell r="AT186">
            <v>-0.73939999999993233</v>
          </cell>
          <cell r="AU186">
            <v>-32.888000000006286</v>
          </cell>
          <cell r="AV186">
            <v>0</v>
          </cell>
          <cell r="AW186">
            <v>-518.40399999998044</v>
          </cell>
          <cell r="AX186">
            <v>0</v>
          </cell>
          <cell r="AY186">
            <v>-4279.5999999998603</v>
          </cell>
          <cell r="AZ186">
            <v>-3489.76800000004</v>
          </cell>
          <cell r="BA186">
            <v>-501.64099999999598</v>
          </cell>
          <cell r="BB186">
            <v>0</v>
          </cell>
          <cell r="BC186">
            <v>0</v>
          </cell>
          <cell r="BD186">
            <v>0</v>
          </cell>
          <cell r="BE186">
            <v>-13363.746999999508</v>
          </cell>
          <cell r="BF186">
            <v>0</v>
          </cell>
          <cell r="BG186">
            <v>0</v>
          </cell>
          <cell r="BH186">
            <v>-864.18500000001222</v>
          </cell>
          <cell r="BI186">
            <v>-259.77799999999843</v>
          </cell>
          <cell r="BJ186">
            <v>-1676.4899999997579</v>
          </cell>
          <cell r="BK186">
            <v>-243.88000000000466</v>
          </cell>
          <cell r="BL186">
            <v>-4324.2199999999721</v>
          </cell>
          <cell r="BM186">
            <v>-4070.5469999999623</v>
          </cell>
          <cell r="BN186">
            <v>-1281.5399999999208</v>
          </cell>
          <cell r="BO186">
            <v>-215.69699999998556</v>
          </cell>
          <cell r="BP186">
            <v>-220.05999999999767</v>
          </cell>
          <cell r="BQ186">
            <v>-207.34999999997672</v>
          </cell>
          <cell r="BR186">
            <v>-24341.49479999952</v>
          </cell>
          <cell r="BS186">
            <v>-193.44000000000233</v>
          </cell>
          <cell r="BT186">
            <v>-1123.5420000001322</v>
          </cell>
          <cell r="BU186">
            <v>-2742.5429999998305</v>
          </cell>
          <cell r="BV186">
            <v>-2796.3999999999069</v>
          </cell>
          <cell r="BW186">
            <v>-2976.0999999996275</v>
          </cell>
          <cell r="BX186">
            <v>-1174.0190000000002</v>
          </cell>
          <cell r="BY186">
            <v>-6315</v>
          </cell>
          <cell r="BZ186">
            <v>-2987.8099999999395</v>
          </cell>
          <cell r="CA186">
            <v>-2530.2000000000698</v>
          </cell>
          <cell r="CB186">
            <v>-556.00800000003073</v>
          </cell>
          <cell r="CC186">
            <v>-231.32779999999912</v>
          </cell>
          <cell r="CD186">
            <v>-715.10499999998137</v>
          </cell>
          <cell r="CE186">
            <v>-28157.059999998659</v>
          </cell>
          <cell r="CF186">
            <v>-139.00699999998324</v>
          </cell>
          <cell r="CG186">
            <v>-348.89999999990687</v>
          </cell>
          <cell r="CH186">
            <v>-3631.0500000000466</v>
          </cell>
          <cell r="CI186">
            <v>-3562.1999999999534</v>
          </cell>
          <cell r="CJ186">
            <v>-2334.9899999997579</v>
          </cell>
          <cell r="CK186">
            <v>-550.83999999999651</v>
          </cell>
          <cell r="CL186">
            <v>-10039.429999999935</v>
          </cell>
          <cell r="CM186">
            <v>-5218.9000000000233</v>
          </cell>
          <cell r="CN186">
            <v>-1231.1500000000233</v>
          </cell>
          <cell r="CO186">
            <v>-304.06300000002375</v>
          </cell>
          <cell r="CP186">
            <v>-112.55999999993946</v>
          </cell>
          <cell r="CQ186">
            <v>-683.97000000003027</v>
          </cell>
          <cell r="CR186">
            <v>-24602.18400000222</v>
          </cell>
          <cell r="CS186">
            <v>-6.3800000000046566</v>
          </cell>
          <cell r="CT186">
            <v>-1567.565000000177</v>
          </cell>
          <cell r="CU186">
            <v>-2854.8899999998976</v>
          </cell>
          <cell r="CV186">
            <v>-3297.2150000000838</v>
          </cell>
          <cell r="CW186">
            <v>-2177.2299999999814</v>
          </cell>
          <cell r="CX186">
            <v>-1306.1399999999849</v>
          </cell>
          <cell r="CY186">
            <v>-6627.7800000000279</v>
          </cell>
          <cell r="CZ186">
            <v>-5113.3899999998976</v>
          </cell>
          <cell r="DA186">
            <v>-731.89000000013039</v>
          </cell>
          <cell r="DB186">
            <v>-630.94799999997485</v>
          </cell>
          <cell r="DC186">
            <v>-56.246000000159256</v>
          </cell>
          <cell r="DD186">
            <v>-232.50999999995111</v>
          </cell>
          <cell r="DE186">
            <v>-28876.060000002384</v>
          </cell>
          <cell r="DF186">
            <v>-265.61999999999534</v>
          </cell>
          <cell r="DG186">
            <v>-630.69999999995343</v>
          </cell>
          <cell r="DH186">
            <v>-2762.9799999999814</v>
          </cell>
          <cell r="DI186">
            <v>-3566.7180000001099</v>
          </cell>
          <cell r="DJ186">
            <v>-2354.7099999999627</v>
          </cell>
          <cell r="DK186">
            <v>-1242.1290000000154</v>
          </cell>
          <cell r="DL186">
            <v>-9741.6499999999069</v>
          </cell>
          <cell r="DM186">
            <v>-4899.7600000000093</v>
          </cell>
          <cell r="DN186">
            <v>-2197.8999999999069</v>
          </cell>
          <cell r="DO186">
            <v>-476.81000000005588</v>
          </cell>
          <cell r="DP186">
            <v>-308.93000000005122</v>
          </cell>
          <cell r="DQ186">
            <v>-428.15299999999115</v>
          </cell>
          <cell r="DR186">
            <v>-35798.016000002623</v>
          </cell>
          <cell r="DS186">
            <v>-1159.2780000000494</v>
          </cell>
          <cell r="DT186">
            <v>-904.9000000001397</v>
          </cell>
          <cell r="DU186">
            <v>-3098.3599999998696</v>
          </cell>
          <cell r="DV186">
            <v>-3315.8519999999553</v>
          </cell>
          <cell r="DW186">
            <v>-2780.6499999999069</v>
          </cell>
          <cell r="DX186">
            <v>-926.69599999993807</v>
          </cell>
          <cell r="DY186">
            <v>-3924.4500000001863</v>
          </cell>
          <cell r="DZ186">
            <v>-12330.5</v>
          </cell>
          <cell r="EA186">
            <v>-3921.3100000000559</v>
          </cell>
          <cell r="EB186">
            <v>-448.45000000006985</v>
          </cell>
          <cell r="EC186">
            <v>-406.72999999998137</v>
          </cell>
          <cell r="ED186">
            <v>-2580.839999999851</v>
          </cell>
        </row>
        <row r="187">
          <cell r="F187">
            <v>-9403.5999999996275</v>
          </cell>
          <cell r="G187">
            <v>-13941</v>
          </cell>
          <cell r="H187">
            <v>-13317.700000000186</v>
          </cell>
          <cell r="I187">
            <v>-2960</v>
          </cell>
          <cell r="J187">
            <v>-3560.5</v>
          </cell>
          <cell r="K187">
            <v>-2868.5</v>
          </cell>
          <cell r="L187">
            <v>-3601.9699999999721</v>
          </cell>
          <cell r="M187">
            <v>-234.4800000000032</v>
          </cell>
          <cell r="N187">
            <v>-3713.140000000014</v>
          </cell>
          <cell r="O187">
            <v>-5926.1000000000931</v>
          </cell>
          <cell r="P187">
            <v>-3815.5</v>
          </cell>
          <cell r="Q187">
            <v>-10052.300000000047</v>
          </cell>
          <cell r="R187">
            <v>-55316.82500000298</v>
          </cell>
          <cell r="S187">
            <v>-5619.4400000000023</v>
          </cell>
          <cell r="T187">
            <v>-5349.4000000003725</v>
          </cell>
          <cell r="U187">
            <v>-3795.5</v>
          </cell>
          <cell r="V187">
            <v>-2551.7000000001863</v>
          </cell>
          <cell r="W187">
            <v>-7603</v>
          </cell>
          <cell r="X187">
            <v>-2605.5600000000559</v>
          </cell>
          <cell r="Y187">
            <v>-4392.539999999979</v>
          </cell>
          <cell r="Z187">
            <v>-1228.2450000000026</v>
          </cell>
          <cell r="AA187">
            <v>-2787.1900000000023</v>
          </cell>
          <cell r="AB187">
            <v>-7305</v>
          </cell>
          <cell r="AC187">
            <v>-6387.2999999998137</v>
          </cell>
          <cell r="AD187">
            <v>-5691.9500000000116</v>
          </cell>
          <cell r="AE187">
            <v>-42938.599000001326</v>
          </cell>
          <cell r="AF187">
            <v>-1527.4699999999721</v>
          </cell>
          <cell r="AG187">
            <v>-3321.3000000000466</v>
          </cell>
          <cell r="AH187">
            <v>-7376.8999999999069</v>
          </cell>
          <cell r="AI187">
            <v>-4585.2000000001863</v>
          </cell>
          <cell r="AJ187">
            <v>-4250.2999999998137</v>
          </cell>
          <cell r="AK187">
            <v>-602.91999999999825</v>
          </cell>
          <cell r="AL187">
            <v>-2777.4699999999721</v>
          </cell>
          <cell r="AM187">
            <v>-1168.653999999995</v>
          </cell>
          <cell r="AN187">
            <v>-524.10499999999956</v>
          </cell>
          <cell r="AO187">
            <v>-5620</v>
          </cell>
          <cell r="AP187">
            <v>-5692.8999999999069</v>
          </cell>
          <cell r="AQ187">
            <v>-5491.3799999998882</v>
          </cell>
          <cell r="AR187">
            <v>-46950.628000000492</v>
          </cell>
          <cell r="AS187">
            <v>-7602.3999999999069</v>
          </cell>
          <cell r="AT187">
            <v>-1902</v>
          </cell>
          <cell r="AU187">
            <v>-3987.5</v>
          </cell>
          <cell r="AV187">
            <v>-5078.7000000001863</v>
          </cell>
          <cell r="AW187">
            <v>-5654.6999999999534</v>
          </cell>
          <cell r="AX187">
            <v>-453.20999999999185</v>
          </cell>
          <cell r="AY187">
            <v>-3110.5599999999977</v>
          </cell>
          <cell r="AZ187">
            <v>-1108.7639999999956</v>
          </cell>
          <cell r="BA187">
            <v>-362.5940000000046</v>
          </cell>
          <cell r="BB187">
            <v>-7933.7000000000698</v>
          </cell>
          <cell r="BC187">
            <v>-5014.6000000000931</v>
          </cell>
          <cell r="BD187">
            <v>-4741.9000000001397</v>
          </cell>
          <cell r="BE187">
            <v>76345.172999998555</v>
          </cell>
          <cell r="BF187">
            <v>112746.76000000001</v>
          </cell>
          <cell r="BG187">
            <v>-3400.3999999999069</v>
          </cell>
          <cell r="BH187">
            <v>-4422.1000000000931</v>
          </cell>
          <cell r="BI187">
            <v>-5331.3000000000466</v>
          </cell>
          <cell r="BJ187">
            <v>-3260.3800000000047</v>
          </cell>
          <cell r="BK187">
            <v>-1599.7100000000064</v>
          </cell>
          <cell r="BL187">
            <v>-5308.0999999999767</v>
          </cell>
          <cell r="BM187">
            <v>-536.06200000000536</v>
          </cell>
          <cell r="BN187">
            <v>-641.44499999999971</v>
          </cell>
          <cell r="BO187">
            <v>-4917.9000000000233</v>
          </cell>
          <cell r="BP187">
            <v>-5211.8000000000466</v>
          </cell>
          <cell r="BQ187">
            <v>-1772.3899999999849</v>
          </cell>
          <cell r="BR187">
            <v>-32915.588000000454</v>
          </cell>
          <cell r="BS187">
            <v>-295.35199999999895</v>
          </cell>
          <cell r="BT187">
            <v>-3002.7000000000698</v>
          </cell>
          <cell r="BU187">
            <v>-1745.2000000000698</v>
          </cell>
          <cell r="BV187">
            <v>-4407</v>
          </cell>
          <cell r="BW187">
            <v>-3321.5800000000163</v>
          </cell>
          <cell r="BX187">
            <v>-1149.3899999999849</v>
          </cell>
          <cell r="BY187">
            <v>-2397.5899999999965</v>
          </cell>
          <cell r="BZ187">
            <v>-4133.179999999993</v>
          </cell>
          <cell r="CA187">
            <v>-766.8859999999986</v>
          </cell>
          <cell r="CB187">
            <v>-3489.960000000021</v>
          </cell>
          <cell r="CC187">
            <v>-5308.6899999999441</v>
          </cell>
          <cell r="CD187">
            <v>-2898.0599999999977</v>
          </cell>
          <cell r="CE187">
            <v>-30114.625</v>
          </cell>
          <cell r="CF187">
            <v>-1082.4700000000012</v>
          </cell>
          <cell r="CG187">
            <v>-4726.9600000000792</v>
          </cell>
          <cell r="CH187">
            <v>-1233.6999999999534</v>
          </cell>
          <cell r="CI187">
            <v>-2060.6999999999825</v>
          </cell>
          <cell r="CJ187">
            <v>-2328.2199999999721</v>
          </cell>
          <cell r="CK187">
            <v>-795.08000000000175</v>
          </cell>
          <cell r="CL187">
            <v>-1977.7800000000279</v>
          </cell>
          <cell r="CM187">
            <v>-2813.7600000000093</v>
          </cell>
          <cell r="CN187">
            <v>-1345.8450000000012</v>
          </cell>
          <cell r="CO187">
            <v>-3942.8799999999464</v>
          </cell>
          <cell r="CP187">
            <v>-6278.25</v>
          </cell>
          <cell r="CQ187">
            <v>-1528.9799999999814</v>
          </cell>
          <cell r="CR187">
            <v>-26083.286999999546</v>
          </cell>
          <cell r="CS187">
            <v>-633.97000000000116</v>
          </cell>
          <cell r="CT187">
            <v>-3296.5</v>
          </cell>
          <cell r="CU187">
            <v>-3488.4000000000233</v>
          </cell>
          <cell r="CV187">
            <v>-1711.5100000000093</v>
          </cell>
          <cell r="CW187">
            <v>-1969.5600000000559</v>
          </cell>
          <cell r="CX187">
            <v>-652.75999999999476</v>
          </cell>
          <cell r="CY187">
            <v>-3410.9199999999837</v>
          </cell>
          <cell r="CZ187">
            <v>-1609.1000000000349</v>
          </cell>
          <cell r="DA187">
            <v>-951.28700000000026</v>
          </cell>
          <cell r="DB187">
            <v>-3537.8499999999767</v>
          </cell>
          <cell r="DC187">
            <v>-3380.3799999999756</v>
          </cell>
          <cell r="DD187">
            <v>-1441.0499999999884</v>
          </cell>
          <cell r="DE187">
            <v>-23061.845499999356</v>
          </cell>
          <cell r="DF187">
            <v>-765.23000000001048</v>
          </cell>
          <cell r="DG187">
            <v>-3880.4399999999441</v>
          </cell>
          <cell r="DH187">
            <v>-3773.5999999999767</v>
          </cell>
          <cell r="DI187">
            <v>-1614.1100000000151</v>
          </cell>
          <cell r="DJ187">
            <v>-1676.5300000000279</v>
          </cell>
          <cell r="DK187">
            <v>0</v>
          </cell>
          <cell r="DL187">
            <v>-3685.2800000000279</v>
          </cell>
          <cell r="DM187">
            <v>-1097.5</v>
          </cell>
          <cell r="DN187">
            <v>-128.95549999999957</v>
          </cell>
          <cell r="DO187">
            <v>-1987.8399999999965</v>
          </cell>
          <cell r="DP187">
            <v>-3474.1200000000244</v>
          </cell>
          <cell r="DQ187">
            <v>-978.23999999999069</v>
          </cell>
          <cell r="DR187">
            <v>-51039.409999998286</v>
          </cell>
          <cell r="DS187">
            <v>-886.69000000000233</v>
          </cell>
          <cell r="DT187">
            <v>-3911.0399999999208</v>
          </cell>
          <cell r="DU187">
            <v>-3906.2000000001863</v>
          </cell>
          <cell r="DV187">
            <v>-2442.6500000000233</v>
          </cell>
          <cell r="DW187">
            <v>-3293.0399999999208</v>
          </cell>
          <cell r="DX187">
            <v>-2331.679999999993</v>
          </cell>
          <cell r="DY187">
            <v>-12108.700000000186</v>
          </cell>
          <cell r="DZ187">
            <v>-5957.3499999999767</v>
          </cell>
          <cell r="EA187">
            <v>-8186.3600000000151</v>
          </cell>
          <cell r="EB187">
            <v>-2205.7999999999884</v>
          </cell>
          <cell r="EC187">
            <v>-4181.5</v>
          </cell>
          <cell r="ED187">
            <v>-1628.4000000000233</v>
          </cell>
        </row>
        <row r="188">
          <cell r="F188">
            <v>-498.54999999998836</v>
          </cell>
          <cell r="G188">
            <v>-4004.8799999999464</v>
          </cell>
          <cell r="H188">
            <v>0</v>
          </cell>
          <cell r="I188">
            <v>-13879.200000000186</v>
          </cell>
          <cell r="J188">
            <v>-10793.5</v>
          </cell>
          <cell r="K188">
            <v>-13671.200000000186</v>
          </cell>
          <cell r="L188">
            <v>-15944</v>
          </cell>
          <cell r="M188">
            <v>-35876</v>
          </cell>
          <cell r="N188">
            <v>-11362.400000000373</v>
          </cell>
          <cell r="O188">
            <v>-1815.1800000000512</v>
          </cell>
          <cell r="P188">
            <v>-884.77999999996973</v>
          </cell>
          <cell r="Q188">
            <v>-729.30000000004657</v>
          </cell>
          <cell r="R188">
            <v>-116142.00999999046</v>
          </cell>
          <cell r="S188">
            <v>0</v>
          </cell>
          <cell r="T188">
            <v>-2123.25</v>
          </cell>
          <cell r="U188">
            <v>-3498.3600000001024</v>
          </cell>
          <cell r="V188">
            <v>-10962.599999999627</v>
          </cell>
          <cell r="W188">
            <v>-7807.5</v>
          </cell>
          <cell r="X188">
            <v>-13495</v>
          </cell>
          <cell r="Y188">
            <v>-21234</v>
          </cell>
          <cell r="Z188">
            <v>-37039</v>
          </cell>
          <cell r="AA188">
            <v>-16405.5</v>
          </cell>
          <cell r="AB188">
            <v>-2426.5</v>
          </cell>
          <cell r="AC188">
            <v>-507</v>
          </cell>
          <cell r="AD188">
            <v>-643.30000000004657</v>
          </cell>
          <cell r="AE188">
            <v>-94218.070000000298</v>
          </cell>
          <cell r="AF188">
            <v>-33.5</v>
          </cell>
          <cell r="AG188">
            <v>-958</v>
          </cell>
          <cell r="AH188">
            <v>-1952</v>
          </cell>
          <cell r="AI188">
            <v>-7144.6999999999534</v>
          </cell>
          <cell r="AJ188">
            <v>-10949</v>
          </cell>
          <cell r="AK188">
            <v>-9946.2000000001863</v>
          </cell>
          <cell r="AL188">
            <v>-25230.5</v>
          </cell>
          <cell r="AM188">
            <v>-27607</v>
          </cell>
          <cell r="AN188">
            <v>-8360.7000000001863</v>
          </cell>
          <cell r="AO188">
            <v>-1908</v>
          </cell>
          <cell r="AP188">
            <v>-127.5</v>
          </cell>
          <cell r="AQ188">
            <v>-0.96999999997206032</v>
          </cell>
          <cell r="AR188">
            <v>-102030.45000000298</v>
          </cell>
          <cell r="AS188">
            <v>-115.29999999981374</v>
          </cell>
          <cell r="AT188">
            <v>-1931.2000000001863</v>
          </cell>
          <cell r="AU188">
            <v>-3776.5999999998603</v>
          </cell>
          <cell r="AV188">
            <v>-2325.75</v>
          </cell>
          <cell r="AW188">
            <v>-14712</v>
          </cell>
          <cell r="AX188">
            <v>-9964</v>
          </cell>
          <cell r="AY188">
            <v>-26019</v>
          </cell>
          <cell r="AZ188">
            <v>-33769</v>
          </cell>
          <cell r="BA188">
            <v>-5788.5</v>
          </cell>
          <cell r="BB188">
            <v>-1102.6000000000931</v>
          </cell>
          <cell r="BC188">
            <v>-326.70000000018626</v>
          </cell>
          <cell r="BD188">
            <v>-2199.7999999998137</v>
          </cell>
          <cell r="BE188">
            <v>-118816.39999999851</v>
          </cell>
          <cell r="BF188">
            <v>7427.2999999998137</v>
          </cell>
          <cell r="BG188">
            <v>-1455.5999999996275</v>
          </cell>
          <cell r="BH188">
            <v>-5255.2000000001863</v>
          </cell>
          <cell r="BI188">
            <v>-7963</v>
          </cell>
          <cell r="BJ188">
            <v>-11402</v>
          </cell>
          <cell r="BK188">
            <v>-6919.5</v>
          </cell>
          <cell r="BL188">
            <v>-32084</v>
          </cell>
          <cell r="BM188">
            <v>-35363</v>
          </cell>
          <cell r="BN188">
            <v>-4754.1000000000931</v>
          </cell>
          <cell r="BO188">
            <v>-7479.2999999998137</v>
          </cell>
          <cell r="BP188">
            <v>-5821.5</v>
          </cell>
          <cell r="BQ188">
            <v>-7746.5</v>
          </cell>
          <cell r="BR188">
            <v>-141244.20000000298</v>
          </cell>
          <cell r="BS188">
            <v>-2346</v>
          </cell>
          <cell r="BT188">
            <v>-1275.5</v>
          </cell>
          <cell r="BU188">
            <v>-13201</v>
          </cell>
          <cell r="BV188">
            <v>-9767.5</v>
          </cell>
          <cell r="BW188">
            <v>-11417</v>
          </cell>
          <cell r="BX188">
            <v>-9039</v>
          </cell>
          <cell r="BY188">
            <v>-33940</v>
          </cell>
          <cell r="BZ188">
            <v>-38906</v>
          </cell>
          <cell r="CA188">
            <v>-7800.2000000001863</v>
          </cell>
          <cell r="CB188">
            <v>-6705</v>
          </cell>
          <cell r="CC188">
            <v>-2363</v>
          </cell>
          <cell r="CD188">
            <v>-4484</v>
          </cell>
          <cell r="CE188">
            <v>-153529.60000000894</v>
          </cell>
          <cell r="CF188">
            <v>-1845</v>
          </cell>
          <cell r="CG188">
            <v>-4303.7000000001863</v>
          </cell>
          <cell r="CH188">
            <v>-6668</v>
          </cell>
          <cell r="CI188">
            <v>-12216</v>
          </cell>
          <cell r="CJ188">
            <v>-13600</v>
          </cell>
          <cell r="CK188">
            <v>-11473.700000000186</v>
          </cell>
          <cell r="CL188">
            <v>-29832</v>
          </cell>
          <cell r="CM188">
            <v>-45830</v>
          </cell>
          <cell r="CN188">
            <v>-7907.1999999999534</v>
          </cell>
          <cell r="CO188">
            <v>-9025</v>
          </cell>
          <cell r="CP188">
            <v>-5719.5</v>
          </cell>
          <cell r="CQ188">
            <v>-5109.5</v>
          </cell>
          <cell r="CR188">
            <v>-162560.20000000298</v>
          </cell>
          <cell r="CS188">
            <v>-1150.5</v>
          </cell>
          <cell r="CT188">
            <v>-1922.7999999998137</v>
          </cell>
          <cell r="CU188">
            <v>-6659</v>
          </cell>
          <cell r="CV188">
            <v>-12533.5</v>
          </cell>
          <cell r="CW188">
            <v>-14294</v>
          </cell>
          <cell r="CX188">
            <v>-11287.599999999627</v>
          </cell>
          <cell r="CY188">
            <v>-41023</v>
          </cell>
          <cell r="CZ188">
            <v>-43274</v>
          </cell>
          <cell r="DA188">
            <v>-8114.2999999998137</v>
          </cell>
          <cell r="DB188">
            <v>-10705.5</v>
          </cell>
          <cell r="DC188">
            <v>-4890</v>
          </cell>
          <cell r="DD188">
            <v>-6706</v>
          </cell>
          <cell r="DE188">
            <v>-154872.20000000298</v>
          </cell>
          <cell r="DF188">
            <v>-829</v>
          </cell>
          <cell r="DG188">
            <v>-2223</v>
          </cell>
          <cell r="DH188">
            <v>-7760</v>
          </cell>
          <cell r="DI188">
            <v>-13364.5</v>
          </cell>
          <cell r="DJ188">
            <v>-15082</v>
          </cell>
          <cell r="DK188">
            <v>-11333.200000000186</v>
          </cell>
          <cell r="DL188">
            <v>-31597</v>
          </cell>
          <cell r="DM188">
            <v>-42558</v>
          </cell>
          <cell r="DN188">
            <v>-6557</v>
          </cell>
          <cell r="DO188">
            <v>-9191</v>
          </cell>
          <cell r="DP188">
            <v>-5590.5</v>
          </cell>
          <cell r="DQ188">
            <v>-8787</v>
          </cell>
          <cell r="DR188">
            <v>-176777</v>
          </cell>
          <cell r="DS188">
            <v>-4237.5</v>
          </cell>
          <cell r="DT188">
            <v>-4240</v>
          </cell>
          <cell r="DU188">
            <v>-8309</v>
          </cell>
          <cell r="DV188">
            <v>-14831.5</v>
          </cell>
          <cell r="DW188">
            <v>-9824</v>
          </cell>
          <cell r="DX188">
            <v>-17070.5</v>
          </cell>
          <cell r="DY188">
            <v>-26406</v>
          </cell>
          <cell r="DZ188">
            <v>-48348</v>
          </cell>
          <cell r="EA188">
            <v>-13478.5</v>
          </cell>
          <cell r="EB188">
            <v>-10348</v>
          </cell>
          <cell r="EC188">
            <v>-6256</v>
          </cell>
          <cell r="ED188">
            <v>-13428</v>
          </cell>
        </row>
        <row r="189">
          <cell r="F189">
            <v>-230.67399999999907</v>
          </cell>
          <cell r="G189">
            <v>0</v>
          </cell>
          <cell r="H189">
            <v>-1472.6419999999925</v>
          </cell>
          <cell r="I189">
            <v>-78.819999999948777</v>
          </cell>
          <cell r="J189">
            <v>-1677.460000000021</v>
          </cell>
          <cell r="K189">
            <v>-235.5460000000021</v>
          </cell>
          <cell r="L189">
            <v>-62.565999999998894</v>
          </cell>
          <cell r="M189">
            <v>0</v>
          </cell>
          <cell r="N189">
            <v>-46.634000000000015</v>
          </cell>
          <cell r="O189">
            <v>-746.19000000000233</v>
          </cell>
          <cell r="P189">
            <v>-144.42000000001281</v>
          </cell>
          <cell r="Q189">
            <v>-183</v>
          </cell>
          <cell r="R189">
            <v>-1445.9578000000329</v>
          </cell>
          <cell r="S189">
            <v>-292.99399999999878</v>
          </cell>
          <cell r="T189">
            <v>0</v>
          </cell>
          <cell r="U189">
            <v>-160.47200000000157</v>
          </cell>
          <cell r="V189">
            <v>-203.95200000000477</v>
          </cell>
          <cell r="W189">
            <v>-47.052500000005239</v>
          </cell>
          <cell r="X189">
            <v>-2.9263000000000829</v>
          </cell>
          <cell r="Y189">
            <v>0</v>
          </cell>
          <cell r="Z189">
            <v>0</v>
          </cell>
          <cell r="AA189">
            <v>-128.87900000000081</v>
          </cell>
          <cell r="AB189">
            <v>-407.73499999998603</v>
          </cell>
          <cell r="AC189">
            <v>-95.970000000001164</v>
          </cell>
          <cell r="AD189">
            <v>-105.97699999999895</v>
          </cell>
          <cell r="AE189">
            <v>-1422.5304999999353</v>
          </cell>
          <cell r="AF189">
            <v>-216.93799999999828</v>
          </cell>
          <cell r="AG189">
            <v>-226.06300000000192</v>
          </cell>
          <cell r="AH189">
            <v>-558.24600000000646</v>
          </cell>
          <cell r="AI189">
            <v>-149.92699999999604</v>
          </cell>
          <cell r="AJ189">
            <v>-80.725500000000466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-116.01200000000244</v>
          </cell>
          <cell r="AP189">
            <v>-54.809999999997672</v>
          </cell>
          <cell r="AQ189">
            <v>-19.809000000001106</v>
          </cell>
          <cell r="AR189">
            <v>-908.01640000008047</v>
          </cell>
          <cell r="AS189">
            <v>-33.619999999995343</v>
          </cell>
          <cell r="AT189">
            <v>-103.39429999999993</v>
          </cell>
          <cell r="AU189">
            <v>0</v>
          </cell>
          <cell r="AV189">
            <v>-329.58030000000144</v>
          </cell>
          <cell r="AW189">
            <v>0</v>
          </cell>
          <cell r="AX189">
            <v>-79.422800000000279</v>
          </cell>
          <cell r="AY189">
            <v>-24.773000000001048</v>
          </cell>
          <cell r="AZ189">
            <v>0</v>
          </cell>
          <cell r="BA189">
            <v>0</v>
          </cell>
          <cell r="BB189">
            <v>-337.22600000000966</v>
          </cell>
          <cell r="BC189">
            <v>0</v>
          </cell>
          <cell r="BD189">
            <v>0</v>
          </cell>
          <cell r="BE189">
            <v>240.76936000000569</v>
          </cell>
          <cell r="BF189">
            <v>67.079799999999977</v>
          </cell>
          <cell r="BG189">
            <v>0</v>
          </cell>
          <cell r="BH189">
            <v>633.79399999999987</v>
          </cell>
          <cell r="BI189">
            <v>-272.96539999999914</v>
          </cell>
          <cell r="BJ189">
            <v>-25.672839999999951</v>
          </cell>
          <cell r="BK189">
            <v>-116.5021999999999</v>
          </cell>
          <cell r="BL189">
            <v>0</v>
          </cell>
          <cell r="BM189">
            <v>0</v>
          </cell>
          <cell r="BN189">
            <v>0</v>
          </cell>
          <cell r="BO189">
            <v>-44.963999999999942</v>
          </cell>
          <cell r="BP189">
            <v>0</v>
          </cell>
          <cell r="BQ189">
            <v>0</v>
          </cell>
          <cell r="BR189">
            <v>-526.10285000001022</v>
          </cell>
          <cell r="BS189">
            <v>0</v>
          </cell>
          <cell r="BT189">
            <v>-24.74389999999994</v>
          </cell>
          <cell r="BU189">
            <v>0</v>
          </cell>
          <cell r="BV189">
            <v>0</v>
          </cell>
          <cell r="BW189">
            <v>-10.387950000000046</v>
          </cell>
          <cell r="BX189">
            <v>0</v>
          </cell>
          <cell r="BY189">
            <v>0</v>
          </cell>
          <cell r="BZ189">
            <v>-490.97100000000137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819.46014999999898</v>
          </cell>
          <cell r="CF189">
            <v>-34.236049999999977</v>
          </cell>
          <cell r="CG189">
            <v>0</v>
          </cell>
          <cell r="CH189">
            <v>1131.6730000000007</v>
          </cell>
          <cell r="CI189">
            <v>0</v>
          </cell>
          <cell r="CJ189">
            <v>0</v>
          </cell>
          <cell r="CK189">
            <v>0</v>
          </cell>
          <cell r="CL189">
            <v>-201.66400000000431</v>
          </cell>
          <cell r="CM189">
            <v>0</v>
          </cell>
          <cell r="CN189">
            <v>-70.889999999999418</v>
          </cell>
          <cell r="CO189">
            <v>0</v>
          </cell>
          <cell r="CP189">
            <v>-5.4227999999998246</v>
          </cell>
          <cell r="CQ189">
            <v>0</v>
          </cell>
          <cell r="CR189">
            <v>-663.31239999999525</v>
          </cell>
          <cell r="CS189">
            <v>0</v>
          </cell>
          <cell r="CT189">
            <v>-10.974600000000464</v>
          </cell>
          <cell r="CU189">
            <v>-80.383999999998196</v>
          </cell>
          <cell r="CV189">
            <v>0</v>
          </cell>
          <cell r="CW189">
            <v>-23.730000000000018</v>
          </cell>
          <cell r="CX189">
            <v>-51.87880000000041</v>
          </cell>
          <cell r="CY189">
            <v>-133.94900000000052</v>
          </cell>
          <cell r="CZ189">
            <v>-163.67900000000009</v>
          </cell>
          <cell r="DA189">
            <v>-58.827999999997701</v>
          </cell>
          <cell r="DB189">
            <v>-139.88899999999921</v>
          </cell>
          <cell r="DC189">
            <v>0</v>
          </cell>
          <cell r="DD189">
            <v>0</v>
          </cell>
          <cell r="DE189">
            <v>-673.24089999997523</v>
          </cell>
          <cell r="DF189">
            <v>-23.470299999999952</v>
          </cell>
          <cell r="DG189">
            <v>-30.960399999999936</v>
          </cell>
          <cell r="DH189">
            <v>-455.35099999999511</v>
          </cell>
          <cell r="DI189">
            <v>0</v>
          </cell>
          <cell r="DJ189">
            <v>-34.16019999999935</v>
          </cell>
          <cell r="DK189">
            <v>0</v>
          </cell>
          <cell r="DL189">
            <v>0</v>
          </cell>
          <cell r="DM189">
            <v>0</v>
          </cell>
          <cell r="DN189">
            <v>-129.29899999999907</v>
          </cell>
          <cell r="DO189">
            <v>0</v>
          </cell>
          <cell r="DP189">
            <v>0</v>
          </cell>
          <cell r="DQ189">
            <v>0</v>
          </cell>
          <cell r="DR189">
            <v>-1255.1756999999634</v>
          </cell>
          <cell r="DS189">
            <v>0</v>
          </cell>
          <cell r="DT189">
            <v>0</v>
          </cell>
          <cell r="DU189">
            <v>-12.525999999998021</v>
          </cell>
          <cell r="DV189">
            <v>-75.89600000000064</v>
          </cell>
          <cell r="DW189">
            <v>-126.30659999999989</v>
          </cell>
          <cell r="DX189">
            <v>-241.84970000000067</v>
          </cell>
          <cell r="DY189">
            <v>0</v>
          </cell>
          <cell r="DZ189">
            <v>-361.64300000000003</v>
          </cell>
          <cell r="EA189">
            <v>-77.879000000000815</v>
          </cell>
          <cell r="EB189">
            <v>-256.68530000000101</v>
          </cell>
          <cell r="EC189">
            <v>-102.39010000000007</v>
          </cell>
          <cell r="ED189">
            <v>0</v>
          </cell>
        </row>
        <row r="190">
          <cell r="F190">
            <v>-690.06999999997788</v>
          </cell>
          <cell r="G190">
            <v>-1404</v>
          </cell>
          <cell r="H190">
            <v>-1392.1000000000931</v>
          </cell>
          <cell r="I190">
            <v>-45.660000000003492</v>
          </cell>
          <cell r="J190">
            <v>-312.08999999999651</v>
          </cell>
          <cell r="K190">
            <v>-285.72000000000116</v>
          </cell>
          <cell r="L190">
            <v>-5448.5</v>
          </cell>
          <cell r="M190">
            <v>-11799.5</v>
          </cell>
          <cell r="N190">
            <v>-4664.2999999998137</v>
          </cell>
          <cell r="O190">
            <v>-2111.8999999999069</v>
          </cell>
          <cell r="P190">
            <v>-2088.3000000000466</v>
          </cell>
          <cell r="Q190">
            <v>-3676.7000000001863</v>
          </cell>
          <cell r="R190">
            <v>-9147.3237000014633</v>
          </cell>
          <cell r="S190">
            <v>-497</v>
          </cell>
          <cell r="T190">
            <v>-3024.2000000001863</v>
          </cell>
          <cell r="U190">
            <v>-1712.5</v>
          </cell>
          <cell r="V190">
            <v>-1040</v>
          </cell>
          <cell r="W190">
            <v>-2286.6000000000931</v>
          </cell>
          <cell r="X190">
            <v>-404.10000000009313</v>
          </cell>
          <cell r="Y190">
            <v>0</v>
          </cell>
          <cell r="Z190">
            <v>0</v>
          </cell>
          <cell r="AA190">
            <v>0</v>
          </cell>
          <cell r="AB190">
            <v>-182.92370000000028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-10822.893999999389</v>
          </cell>
          <cell r="G195">
            <v>-19864.080000000075</v>
          </cell>
          <cell r="H195">
            <v>-25203.542000001296</v>
          </cell>
          <cell r="I195">
            <v>-17624.078999999911</v>
          </cell>
          <cell r="J195">
            <v>-17239.849999999627</v>
          </cell>
          <cell r="K195">
            <v>-17529.532000000589</v>
          </cell>
          <cell r="L195">
            <v>-31705.03599999845</v>
          </cell>
          <cell r="M195">
            <v>-59060.769999999553</v>
          </cell>
          <cell r="N195">
            <v>-19898.115000000224</v>
          </cell>
          <cell r="O195">
            <v>-10599.370000000112</v>
          </cell>
          <cell r="P195">
            <v>-6933.0000000009313</v>
          </cell>
          <cell r="Q195">
            <v>-14641.300000000745</v>
          </cell>
          <cell r="R195">
            <v>-199016.77009996772</v>
          </cell>
          <cell r="S195">
            <v>-6409.433999999892</v>
          </cell>
          <cell r="T195">
            <v>-10496.85000000149</v>
          </cell>
          <cell r="U195">
            <v>-9304.645300000906</v>
          </cell>
          <cell r="V195">
            <v>-14938.252299999818</v>
          </cell>
          <cell r="W195">
            <v>-18262.631500000134</v>
          </cell>
          <cell r="X195">
            <v>-16773.296300000511</v>
          </cell>
          <cell r="Y195">
            <v>-32727.480000000447</v>
          </cell>
          <cell r="Z195">
            <v>-46059.905000001192</v>
          </cell>
          <cell r="AA195">
            <v>-19808.620000000112</v>
          </cell>
          <cell r="AB195">
            <v>-10322.158699999796</v>
          </cell>
          <cell r="AC195">
            <v>-6990.269999999553</v>
          </cell>
          <cell r="AD195">
            <v>-6923.227000000421</v>
          </cell>
          <cell r="AE195">
            <v>-145658.59789999574</v>
          </cell>
          <cell r="AF195">
            <v>-1777.9080000007525</v>
          </cell>
          <cell r="AG195">
            <v>-4505.3630000003614</v>
          </cell>
          <cell r="AH195">
            <v>-9888.2787999995053</v>
          </cell>
          <cell r="AI195">
            <v>-11910.15559999831</v>
          </cell>
          <cell r="AJ195">
            <v>-15280.025499999523</v>
          </cell>
          <cell r="AK195">
            <v>-10979.750000000466</v>
          </cell>
          <cell r="AL195">
            <v>-32326.63000000082</v>
          </cell>
          <cell r="AM195">
            <v>-29997.906999999657</v>
          </cell>
          <cell r="AN195">
            <v>-9961.1990000000224</v>
          </cell>
          <cell r="AO195">
            <v>-7644.0120000001043</v>
          </cell>
          <cell r="AP195">
            <v>-5875.2099999999627</v>
          </cell>
          <cell r="AQ195">
            <v>-5512.1589999997523</v>
          </cell>
          <cell r="AR195">
            <v>-158712.13479998708</v>
          </cell>
          <cell r="AS195">
            <v>-7751.320000000298</v>
          </cell>
          <cell r="AT195">
            <v>-3937.3336999993771</v>
          </cell>
          <cell r="AU195">
            <v>-7796.9880000003614</v>
          </cell>
          <cell r="AV195">
            <v>-7734.0303000002168</v>
          </cell>
          <cell r="AW195">
            <v>-20885.104000000283</v>
          </cell>
          <cell r="AX195">
            <v>-10496.632800000254</v>
          </cell>
          <cell r="AY195">
            <v>-33433.933000000194</v>
          </cell>
          <cell r="AZ195">
            <v>-38367.531999999657</v>
          </cell>
          <cell r="BA195">
            <v>-6652.7349999998696</v>
          </cell>
          <cell r="BB195">
            <v>-9373.5260000000708</v>
          </cell>
          <cell r="BC195">
            <v>-5341.3000000002794</v>
          </cell>
          <cell r="BD195">
            <v>-6941.6999999997206</v>
          </cell>
          <cell r="BE195">
            <v>-55594.204639986157</v>
          </cell>
          <cell r="BF195">
            <v>120241.1398</v>
          </cell>
          <cell r="BG195">
            <v>-4855.9999999990687</v>
          </cell>
          <cell r="BH195">
            <v>-9907.6909999996424</v>
          </cell>
          <cell r="BI195">
            <v>-13827.043399999849</v>
          </cell>
          <cell r="BJ195">
            <v>-16364.542840000242</v>
          </cell>
          <cell r="BK195">
            <v>-8879.5921999998391</v>
          </cell>
          <cell r="BL195">
            <v>-41716.319999998435</v>
          </cell>
          <cell r="BM195">
            <v>-39969.60899999924</v>
          </cell>
          <cell r="BN195">
            <v>-6677.0849999999627</v>
          </cell>
          <cell r="BO195">
            <v>-12657.861000000499</v>
          </cell>
          <cell r="BP195">
            <v>-11253.360000000335</v>
          </cell>
          <cell r="BQ195">
            <v>-9726.2400000002235</v>
          </cell>
          <cell r="BR195">
            <v>-199027.38565000892</v>
          </cell>
          <cell r="BS195">
            <v>-2834.7920000003651</v>
          </cell>
          <cell r="BT195">
            <v>-5426.4858999997377</v>
          </cell>
          <cell r="BU195">
            <v>-17688.742999999784</v>
          </cell>
          <cell r="BV195">
            <v>-16970.899999999441</v>
          </cell>
          <cell r="BW195">
            <v>-17725.067950000986</v>
          </cell>
          <cell r="BX195">
            <v>-11362.408999999985</v>
          </cell>
          <cell r="BY195">
            <v>-42652.589999999851</v>
          </cell>
          <cell r="BZ195">
            <v>-46517.960999999195</v>
          </cell>
          <cell r="CA195">
            <v>-11097.286000000313</v>
          </cell>
          <cell r="CB195">
            <v>-10750.968000000343</v>
          </cell>
          <cell r="CC195">
            <v>-7903.0177999995649</v>
          </cell>
          <cell r="CD195">
            <v>-8097.1650000000373</v>
          </cell>
          <cell r="CE195">
            <v>-210981.82485000789</v>
          </cell>
          <cell r="CF195">
            <v>-3100.7130500003695</v>
          </cell>
          <cell r="CG195">
            <v>-9379.5599999995902</v>
          </cell>
          <cell r="CH195">
            <v>-10401.076999999583</v>
          </cell>
          <cell r="CI195">
            <v>-17838.899999999441</v>
          </cell>
          <cell r="CJ195">
            <v>-18263.209999999031</v>
          </cell>
          <cell r="CK195">
            <v>-12819.620000000112</v>
          </cell>
          <cell r="CL195">
            <v>-42050.873999999836</v>
          </cell>
          <cell r="CM195">
            <v>-53862.660000000149</v>
          </cell>
          <cell r="CN195">
            <v>-10555.084999999963</v>
          </cell>
          <cell r="CO195">
            <v>-13271.94299999997</v>
          </cell>
          <cell r="CP195">
            <v>-12115.732800001279</v>
          </cell>
          <cell r="CQ195">
            <v>-7322.4500000001863</v>
          </cell>
          <cell r="CR195">
            <v>-213908.98339998722</v>
          </cell>
          <cell r="CS195">
            <v>-1790.8499999996275</v>
          </cell>
          <cell r="CT195">
            <v>-6797.8395999995992</v>
          </cell>
          <cell r="CU195">
            <v>-13082.67399999965</v>
          </cell>
          <cell r="CV195">
            <v>-17542.224999999627</v>
          </cell>
          <cell r="CW195">
            <v>-18464.519999999553</v>
          </cell>
          <cell r="CX195">
            <v>-13298.378800000064</v>
          </cell>
          <cell r="CY195">
            <v>-51195.648999998346</v>
          </cell>
          <cell r="CZ195">
            <v>-50160.168999996036</v>
          </cell>
          <cell r="DA195">
            <v>-9856.3050000001676</v>
          </cell>
          <cell r="DB195">
            <v>-15014.186999999918</v>
          </cell>
          <cell r="DC195">
            <v>-8326.6260000001639</v>
          </cell>
          <cell r="DD195">
            <v>-8379.5600000005215</v>
          </cell>
          <cell r="DE195">
            <v>-207483.34640000761</v>
          </cell>
          <cell r="DF195">
            <v>-1883.3202999988571</v>
          </cell>
          <cell r="DG195">
            <v>-6765.1003999998793</v>
          </cell>
          <cell r="DH195">
            <v>-14751.931000000797</v>
          </cell>
          <cell r="DI195">
            <v>-18545.327999999747</v>
          </cell>
          <cell r="DJ195">
            <v>-19147.400200000033</v>
          </cell>
          <cell r="DK195">
            <v>-12575.329000000376</v>
          </cell>
          <cell r="DL195">
            <v>-45023.929999999702</v>
          </cell>
          <cell r="DM195">
            <v>-48555.260000001639</v>
          </cell>
          <cell r="DN195">
            <v>-9013.1545000001788</v>
          </cell>
          <cell r="DO195">
            <v>-11655.650000000373</v>
          </cell>
          <cell r="DP195">
            <v>-9373.5500000007451</v>
          </cell>
          <cell r="DQ195">
            <v>-10193.393000000156</v>
          </cell>
          <cell r="DR195">
            <v>-264869.60169994831</v>
          </cell>
          <cell r="DS195">
            <v>-6283.4680000003427</v>
          </cell>
          <cell r="DT195">
            <v>-9055.9399999994785</v>
          </cell>
          <cell r="DU195">
            <v>-15326.086000001058</v>
          </cell>
          <cell r="DV195">
            <v>-20665.898000000045</v>
          </cell>
          <cell r="DW195">
            <v>-16023.996599998325</v>
          </cell>
          <cell r="DX195">
            <v>-20570.72569999937</v>
          </cell>
          <cell r="DY195">
            <v>-42439.150000000373</v>
          </cell>
          <cell r="DZ195">
            <v>-66997.493000000715</v>
          </cell>
          <cell r="EA195">
            <v>-25664.04899999965</v>
          </cell>
          <cell r="EB195">
            <v>-13258.935300000943</v>
          </cell>
          <cell r="EC195">
            <v>-10946.620100000873</v>
          </cell>
          <cell r="ED195">
            <v>-17637.240000000224</v>
          </cell>
        </row>
        <row r="197">
          <cell r="A197" t="str">
            <v>Total Purchased Power &amp; Net Interchange</v>
          </cell>
          <cell r="F197">
            <v>-10822.893999993801</v>
          </cell>
          <cell r="G197">
            <v>-19864.079999998212</v>
          </cell>
          <cell r="H197">
            <v>-25203.541999995708</v>
          </cell>
          <cell r="I197">
            <v>-17624.079000003636</v>
          </cell>
          <cell r="J197">
            <v>-17239.85000000149</v>
          </cell>
          <cell r="K197">
            <v>-17529.531999997795</v>
          </cell>
          <cell r="L197">
            <v>-31705.03599999845</v>
          </cell>
          <cell r="M197">
            <v>-59060.769999995828</v>
          </cell>
          <cell r="N197">
            <v>-19898.114999994636</v>
          </cell>
          <cell r="O197">
            <v>-10599.369999997318</v>
          </cell>
          <cell r="P197">
            <v>-6933</v>
          </cell>
          <cell r="Q197">
            <v>-14641.29999999702</v>
          </cell>
          <cell r="R197">
            <v>-199016.77009999752</v>
          </cell>
          <cell r="S197">
            <v>-6409.4340000003576</v>
          </cell>
          <cell r="T197">
            <v>-10496.85000000149</v>
          </cell>
          <cell r="U197">
            <v>-9304.645300000906</v>
          </cell>
          <cell r="V197">
            <v>-14938.252300001681</v>
          </cell>
          <cell r="W197">
            <v>-18262.631499998271</v>
          </cell>
          <cell r="X197">
            <v>-16773.296299993992</v>
          </cell>
          <cell r="Y197">
            <v>-32727.480000004172</v>
          </cell>
          <cell r="Z197">
            <v>-46059.905000001192</v>
          </cell>
          <cell r="AA197">
            <v>-19808.620000004768</v>
          </cell>
          <cell r="AB197">
            <v>-10322.158699996769</v>
          </cell>
          <cell r="AC197">
            <v>-6990.2700000032783</v>
          </cell>
          <cell r="AD197">
            <v>-6923.2269999980927</v>
          </cell>
          <cell r="AE197">
            <v>-145658.597900033</v>
          </cell>
          <cell r="AF197">
            <v>-1777.9080000072718</v>
          </cell>
          <cell r="AG197">
            <v>-4505.362999998033</v>
          </cell>
          <cell r="AH197">
            <v>-9888.27879999578</v>
          </cell>
          <cell r="AI197">
            <v>-11910.155600003898</v>
          </cell>
          <cell r="AJ197">
            <v>-15280.025499999523</v>
          </cell>
          <cell r="AK197">
            <v>-10979.75</v>
          </cell>
          <cell r="AL197">
            <v>-32326.630000002682</v>
          </cell>
          <cell r="AM197">
            <v>-29997.906999997795</v>
          </cell>
          <cell r="AN197">
            <v>-9961.1989999935031</v>
          </cell>
          <cell r="AO197">
            <v>-7644.012000001967</v>
          </cell>
          <cell r="AP197">
            <v>-5875.2100000008941</v>
          </cell>
          <cell r="AQ197">
            <v>-5512.1590000018477</v>
          </cell>
          <cell r="AR197">
            <v>-158712.13479995728</v>
          </cell>
          <cell r="AS197">
            <v>-7751.320000000298</v>
          </cell>
          <cell r="AT197">
            <v>-3937.3337000012398</v>
          </cell>
          <cell r="AU197">
            <v>-7796.9880000054836</v>
          </cell>
          <cell r="AV197">
            <v>-7734.0302999988198</v>
          </cell>
          <cell r="AW197">
            <v>-20885.104000002146</v>
          </cell>
          <cell r="AX197">
            <v>-10496.632799997926</v>
          </cell>
          <cell r="AY197">
            <v>-33433.932999998331</v>
          </cell>
          <cell r="AZ197">
            <v>-38367.531999997795</v>
          </cell>
          <cell r="BA197">
            <v>-6652.734999999404</v>
          </cell>
          <cell r="BB197">
            <v>-9373.5260000005364</v>
          </cell>
          <cell r="BC197">
            <v>-5341.2999999970198</v>
          </cell>
          <cell r="BD197">
            <v>-6941.6999999955297</v>
          </cell>
          <cell r="BE197">
            <v>-55594.204640030861</v>
          </cell>
          <cell r="BF197">
            <v>120241.13979999721</v>
          </cell>
          <cell r="BG197">
            <v>-4855.9999999925494</v>
          </cell>
          <cell r="BH197">
            <v>-9907.6909999996424</v>
          </cell>
          <cell r="BI197">
            <v>-13827.043399997056</v>
          </cell>
          <cell r="BJ197">
            <v>-16364.542839996517</v>
          </cell>
          <cell r="BK197">
            <v>-8879.5922000035644</v>
          </cell>
          <cell r="BL197">
            <v>-41716.320000000298</v>
          </cell>
          <cell r="BM197">
            <v>-39969.608999997377</v>
          </cell>
          <cell r="BN197">
            <v>-6677.0850000008941</v>
          </cell>
          <cell r="BO197">
            <v>-12657.861000001431</v>
          </cell>
          <cell r="BP197">
            <v>-11253.360000006855</v>
          </cell>
          <cell r="BQ197">
            <v>-9726.2400000020862</v>
          </cell>
          <cell r="BR197">
            <v>-199027.3856498003</v>
          </cell>
          <cell r="BS197">
            <v>-2834.7919999957085</v>
          </cell>
          <cell r="BT197">
            <v>-5426.4858999997377</v>
          </cell>
          <cell r="BU197">
            <v>-17688.743000000715</v>
          </cell>
          <cell r="BV197">
            <v>-16970.89999999851</v>
          </cell>
          <cell r="BW197">
            <v>-17725.067950002849</v>
          </cell>
          <cell r="BX197">
            <v>-11362.409000001848</v>
          </cell>
          <cell r="BY197">
            <v>-42652.589999996126</v>
          </cell>
          <cell r="BZ197">
            <v>-46517.961000002921</v>
          </cell>
          <cell r="CA197">
            <v>-11097.28599999845</v>
          </cell>
          <cell r="CB197">
            <v>-10750.967999994755</v>
          </cell>
          <cell r="CC197">
            <v>-7903.0178000032902</v>
          </cell>
          <cell r="CD197">
            <v>-8097.1649999991059</v>
          </cell>
          <cell r="CE197">
            <v>-210981.82485020161</v>
          </cell>
          <cell r="CF197">
            <v>-3100.7130500003695</v>
          </cell>
          <cell r="CG197">
            <v>-9379.5600000023842</v>
          </cell>
          <cell r="CH197">
            <v>-10401.076999999583</v>
          </cell>
          <cell r="CI197">
            <v>-17838.89999999851</v>
          </cell>
          <cell r="CJ197">
            <v>-18263.210000000894</v>
          </cell>
          <cell r="CK197">
            <v>-12819.620000004768</v>
          </cell>
          <cell r="CL197">
            <v>-42050.874000005424</v>
          </cell>
          <cell r="CM197">
            <v>-53862.659999996424</v>
          </cell>
          <cell r="CN197">
            <v>-10555.085000000894</v>
          </cell>
          <cell r="CO197">
            <v>-13271.942999996245</v>
          </cell>
          <cell r="CP197">
            <v>-12115.732799999416</v>
          </cell>
          <cell r="CQ197">
            <v>-7322.4500000029802</v>
          </cell>
          <cell r="CR197">
            <v>-213908.98339998722</v>
          </cell>
          <cell r="CS197">
            <v>-1790.8499999940395</v>
          </cell>
          <cell r="CT197">
            <v>-6797.8395999968052</v>
          </cell>
          <cell r="CU197">
            <v>-13082.674000002444</v>
          </cell>
          <cell r="CV197">
            <v>-17542.22500000149</v>
          </cell>
          <cell r="CW197">
            <v>-18464.520000003278</v>
          </cell>
          <cell r="CX197">
            <v>-13298.37879999727</v>
          </cell>
          <cell r="CY197">
            <v>-51195.648999996483</v>
          </cell>
          <cell r="CZ197">
            <v>-50160.168999992311</v>
          </cell>
          <cell r="DA197">
            <v>-9856.304999999702</v>
          </cell>
          <cell r="DB197">
            <v>-15014.186999998987</v>
          </cell>
          <cell r="DC197">
            <v>-8326.625999994576</v>
          </cell>
          <cell r="DD197">
            <v>-8379.5600000023842</v>
          </cell>
          <cell r="DE197">
            <v>-207483.3463999629</v>
          </cell>
          <cell r="DF197">
            <v>-1883.3202999979258</v>
          </cell>
          <cell r="DG197">
            <v>-6765.1004000008106</v>
          </cell>
          <cell r="DH197">
            <v>-14751.931000001729</v>
          </cell>
          <cell r="DI197">
            <v>-18545.328000001609</v>
          </cell>
          <cell r="DJ197">
            <v>-19147.400200001895</v>
          </cell>
          <cell r="DK197">
            <v>-12575.328999996185</v>
          </cell>
          <cell r="DL197">
            <v>-45023.929999999702</v>
          </cell>
          <cell r="DM197">
            <v>-48555.260000005364</v>
          </cell>
          <cell r="DN197">
            <v>-9013.1545000001788</v>
          </cell>
          <cell r="DO197">
            <v>-11655.64999999851</v>
          </cell>
          <cell r="DP197">
            <v>-9373.5499999970198</v>
          </cell>
          <cell r="DQ197">
            <v>-10193.392999999225</v>
          </cell>
          <cell r="DR197">
            <v>-264869.60170006752</v>
          </cell>
          <cell r="DS197">
            <v>-6283.4680000022054</v>
          </cell>
          <cell r="DT197">
            <v>-9055.9399999976158</v>
          </cell>
          <cell r="DU197">
            <v>-15326.086000002921</v>
          </cell>
          <cell r="DV197">
            <v>-20665.897999994457</v>
          </cell>
          <cell r="DW197">
            <v>-16023.99660000205</v>
          </cell>
          <cell r="DX197">
            <v>-20570.725699998438</v>
          </cell>
          <cell r="DY197">
            <v>-42439.14999999851</v>
          </cell>
          <cell r="DZ197">
            <v>-66997.493000000715</v>
          </cell>
          <cell r="EA197">
            <v>-25664.048999994993</v>
          </cell>
          <cell r="EB197">
            <v>-13258.935300000012</v>
          </cell>
          <cell r="EC197">
            <v>-10946.620099999011</v>
          </cell>
          <cell r="ED197">
            <v>-17637.240000002086</v>
          </cell>
        </row>
        <row r="199">
          <cell r="A199" t="str">
            <v>Wheeling &amp; U. of F. Expense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-4.6460000000001855</v>
          </cell>
          <cell r="I202">
            <v>0</v>
          </cell>
          <cell r="J202">
            <v>0</v>
          </cell>
          <cell r="K202">
            <v>-14.746999999999389</v>
          </cell>
          <cell r="L202">
            <v>0</v>
          </cell>
          <cell r="M202">
            <v>-30.085999999999331</v>
          </cell>
          <cell r="N202">
            <v>1.3260000000009313</v>
          </cell>
          <cell r="O202">
            <v>4.6649999999999636</v>
          </cell>
          <cell r="P202">
            <v>0</v>
          </cell>
          <cell r="Q202">
            <v>0</v>
          </cell>
          <cell r="R202">
            <v>-6.9538999999931548</v>
          </cell>
          <cell r="S202">
            <v>0</v>
          </cell>
          <cell r="T202">
            <v>0</v>
          </cell>
          <cell r="U202">
            <v>-2.2392999999999574</v>
          </cell>
          <cell r="V202">
            <v>-5.3634999999999309</v>
          </cell>
          <cell r="W202">
            <v>-0.23829999999998108</v>
          </cell>
          <cell r="X202">
            <v>-0.2498000000000502</v>
          </cell>
          <cell r="Y202">
            <v>0</v>
          </cell>
          <cell r="Z202">
            <v>-2.0989999999983411</v>
          </cell>
          <cell r="AA202">
            <v>3.2359999999971478</v>
          </cell>
          <cell r="AB202">
            <v>0</v>
          </cell>
          <cell r="AC202">
            <v>0</v>
          </cell>
          <cell r="AD202">
            <v>0</v>
          </cell>
          <cell r="AE202">
            <v>15.546679999999469</v>
          </cell>
          <cell r="AF202">
            <v>11.670000000001892</v>
          </cell>
          <cell r="AG202">
            <v>16.259000000000015</v>
          </cell>
          <cell r="AH202">
            <v>-0.67550000000005639</v>
          </cell>
          <cell r="AI202">
            <v>-3.6822199999999725</v>
          </cell>
          <cell r="AJ202">
            <v>6.352100000000064</v>
          </cell>
          <cell r="AK202">
            <v>0</v>
          </cell>
          <cell r="AL202">
            <v>-0.34130000000004657</v>
          </cell>
          <cell r="AM202">
            <v>-20.488999999999578</v>
          </cell>
          <cell r="AN202">
            <v>0</v>
          </cell>
          <cell r="AO202">
            <v>6.4535999999998239</v>
          </cell>
          <cell r="AP202">
            <v>0</v>
          </cell>
          <cell r="AQ202">
            <v>0</v>
          </cell>
          <cell r="AR202">
            <v>-72.921100000006845</v>
          </cell>
          <cell r="AS202">
            <v>9.6980000000003201</v>
          </cell>
          <cell r="AT202">
            <v>5.6260000000002037</v>
          </cell>
          <cell r="AU202">
            <v>0</v>
          </cell>
          <cell r="AV202">
            <v>0</v>
          </cell>
          <cell r="AW202">
            <v>-1.6031000000002678</v>
          </cell>
          <cell r="AX202">
            <v>0</v>
          </cell>
          <cell r="AY202">
            <v>-45.376000000000204</v>
          </cell>
          <cell r="AZ202">
            <v>-69.590000000000146</v>
          </cell>
          <cell r="BA202">
            <v>0</v>
          </cell>
          <cell r="BB202">
            <v>15.127000000000407</v>
          </cell>
          <cell r="BC202">
            <v>5.3060000000004948</v>
          </cell>
          <cell r="BD202">
            <v>7.8910000000032596</v>
          </cell>
          <cell r="BE202">
            <v>-4.5760000000009313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-4.5760000000009313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5.7539999999571592</v>
          </cell>
          <cell r="CF202">
            <v>-5.4729999999981374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11.226999999998952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2.5579999999608845</v>
          </cell>
          <cell r="CS202">
            <v>5.9269999999996799</v>
          </cell>
          <cell r="CT202">
            <v>-2.3459999999977299</v>
          </cell>
          <cell r="CU202">
            <v>-1.2299999999959255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0.20700000000215368</v>
          </cell>
          <cell r="DD202">
            <v>0</v>
          </cell>
          <cell r="DE202">
            <v>13.195999999996275</v>
          </cell>
          <cell r="DF202">
            <v>-2.7700000000040745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9.0619999999980791</v>
          </cell>
          <cell r="DQ202">
            <v>6.9039999999986321</v>
          </cell>
          <cell r="DR202">
            <v>-8.2710000000661239</v>
          </cell>
          <cell r="DS202">
            <v>0</v>
          </cell>
          <cell r="DT202">
            <v>-17.880000000004657</v>
          </cell>
          <cell r="DU202">
            <v>0</v>
          </cell>
          <cell r="DV202">
            <v>0</v>
          </cell>
          <cell r="DW202">
            <v>9.6089999999967404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A204" t="str">
            <v>Total Wheeling &amp; U. of F. Expense</v>
          </cell>
          <cell r="F204">
            <v>0</v>
          </cell>
          <cell r="G204">
            <v>0</v>
          </cell>
          <cell r="H204">
            <v>-4.6459999997168779</v>
          </cell>
          <cell r="I204">
            <v>0</v>
          </cell>
          <cell r="J204">
            <v>0</v>
          </cell>
          <cell r="K204">
            <v>-14.747000001370907</v>
          </cell>
          <cell r="L204">
            <v>0</v>
          </cell>
          <cell r="M204">
            <v>-30.086000001057982</v>
          </cell>
          <cell r="N204">
            <v>1.3259999994188547</v>
          </cell>
          <cell r="O204">
            <v>4.6649999991059303</v>
          </cell>
          <cell r="P204">
            <v>0</v>
          </cell>
          <cell r="Q204">
            <v>0</v>
          </cell>
          <cell r="R204">
            <v>-6.9538999944925308</v>
          </cell>
          <cell r="S204">
            <v>0</v>
          </cell>
          <cell r="T204">
            <v>0</v>
          </cell>
          <cell r="U204">
            <v>-2.2392999995499849</v>
          </cell>
          <cell r="V204">
            <v>-5.3634999990463257</v>
          </cell>
          <cell r="W204">
            <v>-0.23829999938607216</v>
          </cell>
          <cell r="X204">
            <v>-0.24979999847710133</v>
          </cell>
          <cell r="Y204">
            <v>0</v>
          </cell>
          <cell r="Z204">
            <v>-2.0990000013262033</v>
          </cell>
          <cell r="AA204">
            <v>3.2359999995678663</v>
          </cell>
          <cell r="AB204">
            <v>0</v>
          </cell>
          <cell r="AC204">
            <v>0</v>
          </cell>
          <cell r="AD204">
            <v>0</v>
          </cell>
          <cell r="AE204">
            <v>15.546679988503456</v>
          </cell>
          <cell r="AF204">
            <v>11.669999999925494</v>
          </cell>
          <cell r="AG204">
            <v>16.25899999961257</v>
          </cell>
          <cell r="AH204">
            <v>-0.67549999989569187</v>
          </cell>
          <cell r="AI204">
            <v>-3.6822199989110231</v>
          </cell>
          <cell r="AJ204">
            <v>6.3520999997854233</v>
          </cell>
          <cell r="AK204">
            <v>0</v>
          </cell>
          <cell r="AL204">
            <v>-0.34129999950528145</v>
          </cell>
          <cell r="AM204">
            <v>-20.489000000059605</v>
          </cell>
          <cell r="AN204">
            <v>0</v>
          </cell>
          <cell r="AO204">
            <v>6.453600000590086</v>
          </cell>
          <cell r="AP204">
            <v>0</v>
          </cell>
          <cell r="AQ204">
            <v>0</v>
          </cell>
          <cell r="AR204">
            <v>-72.921100005507469</v>
          </cell>
          <cell r="AS204">
            <v>9.6980000007897615</v>
          </cell>
          <cell r="AT204">
            <v>5.6259999983012676</v>
          </cell>
          <cell r="AU204">
            <v>0</v>
          </cell>
          <cell r="AV204">
            <v>0</v>
          </cell>
          <cell r="AW204">
            <v>-1.6030999999493361</v>
          </cell>
          <cell r="AX204">
            <v>0</v>
          </cell>
          <cell r="AY204">
            <v>-45.376000000163913</v>
          </cell>
          <cell r="AZ204">
            <v>-69.589999999850988</v>
          </cell>
          <cell r="BA204">
            <v>0</v>
          </cell>
          <cell r="BB204">
            <v>15.127000000327826</v>
          </cell>
          <cell r="BC204">
            <v>5.3059999998658895</v>
          </cell>
          <cell r="BD204">
            <v>7.8909999988973141</v>
          </cell>
          <cell r="BE204">
            <v>-4.575999990105629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-4.5759999994188547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5.7540000081062317</v>
          </cell>
          <cell r="CF204">
            <v>-5.4729999992996454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11.226999999955297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2.5580000132322311</v>
          </cell>
          <cell r="CS204">
            <v>5.9269999992102385</v>
          </cell>
          <cell r="CT204">
            <v>-2.346000000834465</v>
          </cell>
          <cell r="CU204">
            <v>-1.2300000004470348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0.20700000040233135</v>
          </cell>
          <cell r="DD204">
            <v>0</v>
          </cell>
          <cell r="DE204">
            <v>13.196000009775162</v>
          </cell>
          <cell r="DF204">
            <v>-2.7699999995529652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9.061999998986721</v>
          </cell>
          <cell r="DQ204">
            <v>6.9040000010281801</v>
          </cell>
          <cell r="DR204">
            <v>-8.271000012755394</v>
          </cell>
          <cell r="DS204">
            <v>0</v>
          </cell>
          <cell r="DT204">
            <v>-17.879999998956919</v>
          </cell>
          <cell r="DU204">
            <v>0</v>
          </cell>
          <cell r="DV204">
            <v>0</v>
          </cell>
          <cell r="DW204">
            <v>9.6090000011026859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</row>
        <row r="206">
          <cell r="A206" t="str">
            <v>Coal Fuel Burn Expense</v>
          </cell>
        </row>
        <row r="207">
          <cell r="F207">
            <v>-115.0904577691108</v>
          </cell>
          <cell r="G207">
            <v>-51.151314563583583</v>
          </cell>
          <cell r="H207">
            <v>-444.17723545385525</v>
          </cell>
          <cell r="I207">
            <v>-0.59942946722730994</v>
          </cell>
          <cell r="J207">
            <v>0</v>
          </cell>
          <cell r="K207">
            <v>0</v>
          </cell>
          <cell r="L207">
            <v>-2013.6833913181908</v>
          </cell>
          <cell r="M207">
            <v>-2683.4459163928404</v>
          </cell>
          <cell r="N207">
            <v>-949.09665695251897</v>
          </cell>
          <cell r="O207">
            <v>-131.27505339309573</v>
          </cell>
          <cell r="P207">
            <v>-163.84405446378514</v>
          </cell>
          <cell r="Q207">
            <v>-67.335910188499838</v>
          </cell>
          <cell r="R207">
            <v>-2959.0888275876641</v>
          </cell>
          <cell r="S207">
            <v>-81.726822131313384</v>
          </cell>
          <cell r="T207">
            <v>-116.60518814250827</v>
          </cell>
          <cell r="U207">
            <v>-15.272183933760971</v>
          </cell>
          <cell r="V207">
            <v>-34.671985146589577</v>
          </cell>
          <cell r="W207">
            <v>-171.91525968536735</v>
          </cell>
          <cell r="X207">
            <v>-125.89232702087611</v>
          </cell>
          <cell r="Y207">
            <v>-665.37190543534234</v>
          </cell>
          <cell r="Z207">
            <v>-1434.7597663113847</v>
          </cell>
          <cell r="AA207">
            <v>-208.44467260828242</v>
          </cell>
          <cell r="AB207">
            <v>0</v>
          </cell>
          <cell r="AC207">
            <v>-102.57128939218819</v>
          </cell>
          <cell r="AD207">
            <v>-1.8574277753941715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-54.539008984342217</v>
          </cell>
          <cell r="J208">
            <v>0</v>
          </cell>
          <cell r="K208">
            <v>-65.901767143048346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-470.5852035433054</v>
          </cell>
          <cell r="S208">
            <v>0</v>
          </cell>
          <cell r="T208">
            <v>0</v>
          </cell>
          <cell r="U208">
            <v>-297.64790186844766</v>
          </cell>
          <cell r="V208">
            <v>-71.439216030063108</v>
          </cell>
          <cell r="W208">
            <v>-101.49808564526029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-9219.1828785426915</v>
          </cell>
          <cell r="AF208">
            <v>-988.06052459962666</v>
          </cell>
          <cell r="AG208">
            <v>-471.70158567558974</v>
          </cell>
          <cell r="AH208">
            <v>-2998.3578488924541</v>
          </cell>
          <cell r="AI208">
            <v>-577.70641409279779</v>
          </cell>
          <cell r="AJ208">
            <v>-501.88443732121959</v>
          </cell>
          <cell r="AK208">
            <v>-1202.0735267521814</v>
          </cell>
          <cell r="AL208">
            <v>-580.06797347450629</v>
          </cell>
          <cell r="AM208">
            <v>-123.03989721438847</v>
          </cell>
          <cell r="AN208">
            <v>-798.7377584525384</v>
          </cell>
          <cell r="AO208">
            <v>-495.75499667949043</v>
          </cell>
          <cell r="AP208">
            <v>-428.53015743172728</v>
          </cell>
          <cell r="AQ208">
            <v>-53.267757958965376</v>
          </cell>
          <cell r="AR208">
            <v>-1517.9175740666687</v>
          </cell>
          <cell r="AS208">
            <v>0</v>
          </cell>
          <cell r="AT208">
            <v>0</v>
          </cell>
          <cell r="AU208">
            <v>-141.00473461160436</v>
          </cell>
          <cell r="AV208">
            <v>-650.02219070051797</v>
          </cell>
          <cell r="AW208">
            <v>-124.19979676441289</v>
          </cell>
          <cell r="AX208">
            <v>-399.90099038928747</v>
          </cell>
          <cell r="AY208">
            <v>0</v>
          </cell>
          <cell r="AZ208">
            <v>0</v>
          </cell>
          <cell r="BA208">
            <v>0</v>
          </cell>
          <cell r="BB208">
            <v>-202.78986160457134</v>
          </cell>
          <cell r="BC208">
            <v>0</v>
          </cell>
          <cell r="BD208">
            <v>0</v>
          </cell>
          <cell r="BE208">
            <v>-1868.7926136963069</v>
          </cell>
          <cell r="BF208">
            <v>0</v>
          </cell>
          <cell r="BG208">
            <v>-79.17902002716437</v>
          </cell>
          <cell r="BH208">
            <v>-381.78126290184446</v>
          </cell>
          <cell r="BI208">
            <v>-473.61949069891125</v>
          </cell>
          <cell r="BJ208">
            <v>-164.09792929177638</v>
          </cell>
          <cell r="BK208">
            <v>0</v>
          </cell>
          <cell r="BL208">
            <v>0</v>
          </cell>
          <cell r="BM208">
            <v>-163.6785766533576</v>
          </cell>
          <cell r="BN208">
            <v>-229.98871259158477</v>
          </cell>
          <cell r="BO208">
            <v>-288.30493886116892</v>
          </cell>
          <cell r="BP208">
            <v>-88.142682671779767</v>
          </cell>
          <cell r="BQ208">
            <v>0</v>
          </cell>
          <cell r="BR208">
            <v>-1043.5238390043378</v>
          </cell>
          <cell r="BS208">
            <v>0</v>
          </cell>
          <cell r="BT208">
            <v>-103.75354868010618</v>
          </cell>
          <cell r="BU208">
            <v>-59.121611158363521</v>
          </cell>
          <cell r="BV208">
            <v>-211.78449179162271</v>
          </cell>
          <cell r="BW208">
            <v>-0.34753829753026366</v>
          </cell>
          <cell r="BX208">
            <v>-388.14681094721891</v>
          </cell>
          <cell r="BY208">
            <v>0</v>
          </cell>
          <cell r="BZ208">
            <v>0</v>
          </cell>
          <cell r="CA208">
            <v>0</v>
          </cell>
          <cell r="CB208">
            <v>-280.36983812972903</v>
          </cell>
          <cell r="CC208">
            <v>0</v>
          </cell>
          <cell r="CD208">
            <v>0</v>
          </cell>
          <cell r="CE208">
            <v>-1895.4404529258609</v>
          </cell>
          <cell r="CF208">
            <v>0</v>
          </cell>
          <cell r="CG208">
            <v>0</v>
          </cell>
          <cell r="CH208">
            <v>-200.04101772606373</v>
          </cell>
          <cell r="CI208">
            <v>-558.92049350170419</v>
          </cell>
          <cell r="CJ208">
            <v>0</v>
          </cell>
          <cell r="CK208">
            <v>-315.14095445186831</v>
          </cell>
          <cell r="CL208">
            <v>0</v>
          </cell>
          <cell r="CM208">
            <v>-24.609735346166417</v>
          </cell>
          <cell r="CN208">
            <v>-150.33071574755013</v>
          </cell>
          <cell r="CO208">
            <v>-167.01897949469276</v>
          </cell>
          <cell r="CP208">
            <v>-479.37855665548705</v>
          </cell>
          <cell r="CQ208">
            <v>0</v>
          </cell>
          <cell r="CR208">
            <v>-964.65048221871257</v>
          </cell>
          <cell r="CS208">
            <v>-38.800185185391456</v>
          </cell>
          <cell r="CT208">
            <v>0</v>
          </cell>
          <cell r="CU208">
            <v>0</v>
          </cell>
          <cell r="CV208">
            <v>-578.91545121674426</v>
          </cell>
          <cell r="CW208">
            <v>-89.685445971321315</v>
          </cell>
          <cell r="CX208">
            <v>-83.24656219384633</v>
          </cell>
          <cell r="CY208">
            <v>0</v>
          </cell>
          <cell r="CZ208">
            <v>0</v>
          </cell>
          <cell r="DA208">
            <v>-174.00283764814958</v>
          </cell>
          <cell r="DB208">
            <v>0</v>
          </cell>
          <cell r="DC208">
            <v>0</v>
          </cell>
          <cell r="DD208">
            <v>0</v>
          </cell>
          <cell r="DE208">
            <v>-1498.221913613379</v>
          </cell>
          <cell r="DF208">
            <v>0</v>
          </cell>
          <cell r="DG208">
            <v>-214.53425697376952</v>
          </cell>
          <cell r="DH208">
            <v>-440.71441615396179</v>
          </cell>
          <cell r="DI208">
            <v>-371.71847421256825</v>
          </cell>
          <cell r="DJ208">
            <v>-91.152944677975029</v>
          </cell>
          <cell r="DK208">
            <v>-162.78730051754974</v>
          </cell>
          <cell r="DL208">
            <v>0</v>
          </cell>
          <cell r="DM208">
            <v>0</v>
          </cell>
          <cell r="DN208">
            <v>-115.18237018142827</v>
          </cell>
          <cell r="DO208">
            <v>-102.13215089985169</v>
          </cell>
          <cell r="DP208">
            <v>0</v>
          </cell>
          <cell r="DQ208">
            <v>0</v>
          </cell>
          <cell r="DR208">
            <v>-984.93033799529076</v>
          </cell>
          <cell r="DS208">
            <v>-271.67658018157817</v>
          </cell>
          <cell r="DT208">
            <v>0</v>
          </cell>
          <cell r="DU208">
            <v>-311.35505886701867</v>
          </cell>
          <cell r="DV208">
            <v>-205.42402256093919</v>
          </cell>
          <cell r="DW208">
            <v>-1.2936980007216334</v>
          </cell>
          <cell r="DX208">
            <v>0</v>
          </cell>
          <cell r="DY208">
            <v>-100.0561253845226</v>
          </cell>
          <cell r="DZ208">
            <v>0</v>
          </cell>
          <cell r="EA208">
            <v>0</v>
          </cell>
          <cell r="EB208">
            <v>-95.124853004934266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-103.21919864416122</v>
          </cell>
          <cell r="M209">
            <v>-299.77378811687231</v>
          </cell>
          <cell r="N209">
            <v>0</v>
          </cell>
          <cell r="O209">
            <v>0</v>
          </cell>
          <cell r="P209">
            <v>-162.13650693674572</v>
          </cell>
          <cell r="Q209">
            <v>-131.43361457251012</v>
          </cell>
          <cell r="R209">
            <v>-433.49046701565385</v>
          </cell>
          <cell r="S209">
            <v>-3.0948017411865294</v>
          </cell>
          <cell r="T209">
            <v>-56.976093601668254</v>
          </cell>
          <cell r="U209">
            <v>-63.522789593553171</v>
          </cell>
          <cell r="V209">
            <v>0</v>
          </cell>
          <cell r="W209">
            <v>-1.8251394885592163</v>
          </cell>
          <cell r="X209">
            <v>0</v>
          </cell>
          <cell r="Y209">
            <v>-131.17198150930926</v>
          </cell>
          <cell r="Z209">
            <v>-61.578619268722832</v>
          </cell>
          <cell r="AA209">
            <v>0</v>
          </cell>
          <cell r="AB209">
            <v>0</v>
          </cell>
          <cell r="AC209">
            <v>-114.72588763921522</v>
          </cell>
          <cell r="AD209">
            <v>-0.59515418065711856</v>
          </cell>
          <cell r="AE209">
            <v>-5238.750837162137</v>
          </cell>
          <cell r="AF209">
            <v>-74.589723117416725</v>
          </cell>
          <cell r="AG209">
            <v>0</v>
          </cell>
          <cell r="AH209">
            <v>-2156.6322517057415</v>
          </cell>
          <cell r="AI209">
            <v>0</v>
          </cell>
          <cell r="AJ209">
            <v>-186.63258837233298</v>
          </cell>
          <cell r="AK209">
            <v>-447.22177754342556</v>
          </cell>
          <cell r="AL209">
            <v>-847.82992440694943</v>
          </cell>
          <cell r="AM209">
            <v>-687.64997789310291</v>
          </cell>
          <cell r="AN209">
            <v>-228.75500760762952</v>
          </cell>
          <cell r="AO209">
            <v>-5.9355217264965177E-2</v>
          </cell>
          <cell r="AP209">
            <v>-167.30257259355858</v>
          </cell>
          <cell r="AQ209">
            <v>-442.07765870774165</v>
          </cell>
          <cell r="AR209">
            <v>-2396.0383991375566</v>
          </cell>
          <cell r="AS209">
            <v>0</v>
          </cell>
          <cell r="AT209">
            <v>-49.375164442230016</v>
          </cell>
          <cell r="AU209">
            <v>-4.7658645431511104</v>
          </cell>
          <cell r="AV209">
            <v>-20.638616793323308</v>
          </cell>
          <cell r="AW209">
            <v>-130.31408431264572</v>
          </cell>
          <cell r="AX209">
            <v>-157.39469597651623</v>
          </cell>
          <cell r="AY209">
            <v>-1171.8372360914946</v>
          </cell>
          <cell r="AZ209">
            <v>-424.92932932102121</v>
          </cell>
          <cell r="BA209">
            <v>-319.39370176498778</v>
          </cell>
          <cell r="BB209">
            <v>-117.38970589009114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-784.97594963572919</v>
          </cell>
          <cell r="J210">
            <v>-1038.101893030107</v>
          </cell>
          <cell r="K210">
            <v>-330.99102092161775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-1785.9316445887089</v>
          </cell>
          <cell r="S210">
            <v>0</v>
          </cell>
          <cell r="T210">
            <v>0</v>
          </cell>
          <cell r="U210">
            <v>-175.65297115128487</v>
          </cell>
          <cell r="V210">
            <v>-123.03089218959212</v>
          </cell>
          <cell r="W210">
            <v>-1202.8958225147799</v>
          </cell>
          <cell r="X210">
            <v>-132.87254342716187</v>
          </cell>
          <cell r="Y210">
            <v>-48.449628904461861</v>
          </cell>
          <cell r="Z210">
            <v>0</v>
          </cell>
          <cell r="AA210">
            <v>0</v>
          </cell>
          <cell r="AB210">
            <v>-103.0297863939777</v>
          </cell>
          <cell r="AC210">
            <v>0</v>
          </cell>
          <cell r="AD210">
            <v>0</v>
          </cell>
          <cell r="AE210">
            <v>-9117.1141268312931</v>
          </cell>
          <cell r="AF210">
            <v>-61.819471076130867</v>
          </cell>
          <cell r="AG210">
            <v>-505.32302319910377</v>
          </cell>
          <cell r="AH210">
            <v>-812.40780762396753</v>
          </cell>
          <cell r="AI210">
            <v>-1279.0447447458282</v>
          </cell>
          <cell r="AJ210">
            <v>-1113.287164949812</v>
          </cell>
          <cell r="AK210">
            <v>-1465.6324338968843</v>
          </cell>
          <cell r="AL210">
            <v>-327.75836048368365</v>
          </cell>
          <cell r="AM210">
            <v>-486.19241820462048</v>
          </cell>
          <cell r="AN210">
            <v>-1166.2401428874582</v>
          </cell>
          <cell r="AO210">
            <v>-1063.0847006458789</v>
          </cell>
          <cell r="AP210">
            <v>-746.87626123894006</v>
          </cell>
          <cell r="AQ210">
            <v>-89.447597865946591</v>
          </cell>
          <cell r="AR210">
            <v>-4760.7750537842512</v>
          </cell>
          <cell r="AS210">
            <v>0</v>
          </cell>
          <cell r="AT210">
            <v>-111.19105647038668</v>
          </cell>
          <cell r="AU210">
            <v>-816.89355256594718</v>
          </cell>
          <cell r="AV210">
            <v>-1469.6457453547046</v>
          </cell>
          <cell r="AW210">
            <v>-760.1071005538106</v>
          </cell>
          <cell r="AX210">
            <v>-395.95925340987742</v>
          </cell>
          <cell r="AY210">
            <v>0</v>
          </cell>
          <cell r="AZ210">
            <v>0</v>
          </cell>
          <cell r="BA210">
            <v>-297.45611564069986</v>
          </cell>
          <cell r="BB210">
            <v>-802.33908987045288</v>
          </cell>
          <cell r="BC210">
            <v>-107.18313991464674</v>
          </cell>
          <cell r="BD210">
            <v>0</v>
          </cell>
          <cell r="BE210">
            <v>-4074.3194086998701</v>
          </cell>
          <cell r="BF210">
            <v>0</v>
          </cell>
          <cell r="BG210">
            <v>-97.003410772420466</v>
          </cell>
          <cell r="BH210">
            <v>-514.61131476983428</v>
          </cell>
          <cell r="BI210">
            <v>-877.46983607579023</v>
          </cell>
          <cell r="BJ210">
            <v>-1821.2214215947315</v>
          </cell>
          <cell r="BK210">
            <v>-135.6990812914446</v>
          </cell>
          <cell r="BL210">
            <v>-95.852522845380008</v>
          </cell>
          <cell r="BM210">
            <v>-78.095966299064457</v>
          </cell>
          <cell r="BN210">
            <v>0</v>
          </cell>
          <cell r="BO210">
            <v>-454.36585505120456</v>
          </cell>
          <cell r="BP210">
            <v>0</v>
          </cell>
          <cell r="BQ210">
            <v>0</v>
          </cell>
          <cell r="BR210">
            <v>-2266.8512749820948</v>
          </cell>
          <cell r="BS210">
            <v>0</v>
          </cell>
          <cell r="BT210">
            <v>0</v>
          </cell>
          <cell r="BU210">
            <v>-130.46721421927214</v>
          </cell>
          <cell r="BV210">
            <v>-1037.0365801537409</v>
          </cell>
          <cell r="BW210">
            <v>-384.10994153562933</v>
          </cell>
          <cell r="BX210">
            <v>-544.69609971251339</v>
          </cell>
          <cell r="BY210">
            <v>0</v>
          </cell>
          <cell r="BZ210">
            <v>-47.606974241323769</v>
          </cell>
          <cell r="CA210">
            <v>-107.74844296649098</v>
          </cell>
          <cell r="CB210">
            <v>-15.186022162437439</v>
          </cell>
          <cell r="CC210">
            <v>0</v>
          </cell>
          <cell r="CD210">
            <v>0</v>
          </cell>
          <cell r="CE210">
            <v>-2394.6149664074183</v>
          </cell>
          <cell r="CF210">
            <v>-13.230941693298519</v>
          </cell>
          <cell r="CG210">
            <v>-94.100435797125101</v>
          </cell>
          <cell r="CH210">
            <v>-210.33487686049193</v>
          </cell>
          <cell r="CI210">
            <v>-753.73088883515447</v>
          </cell>
          <cell r="CJ210">
            <v>-873.92224704101682</v>
          </cell>
          <cell r="CK210">
            <v>-324.04678324609995</v>
          </cell>
          <cell r="CL210">
            <v>0</v>
          </cell>
          <cell r="CM210">
            <v>0</v>
          </cell>
          <cell r="CN210">
            <v>-14.887900748290122</v>
          </cell>
          <cell r="CO210">
            <v>-110.3608921803534</v>
          </cell>
          <cell r="CP210">
            <v>0</v>
          </cell>
          <cell r="CQ210">
            <v>0</v>
          </cell>
          <cell r="CR210">
            <v>-1878.3148090392351</v>
          </cell>
          <cell r="CS210">
            <v>-35.76558762229979</v>
          </cell>
          <cell r="CT210">
            <v>-107.67724784649909</v>
          </cell>
          <cell r="CU210">
            <v>-157.00078340340406</v>
          </cell>
          <cell r="CV210">
            <v>-365.64606071077287</v>
          </cell>
          <cell r="CW210">
            <v>-646.57080038171262</v>
          </cell>
          <cell r="CX210">
            <v>-141.15992562379688</v>
          </cell>
          <cell r="CY210">
            <v>0</v>
          </cell>
          <cell r="CZ210">
            <v>0</v>
          </cell>
          <cell r="DA210">
            <v>-218.90568879153579</v>
          </cell>
          <cell r="DB210">
            <v>-205.58871467411518</v>
          </cell>
          <cell r="DC210">
            <v>0</v>
          </cell>
          <cell r="DD210">
            <v>0</v>
          </cell>
          <cell r="DE210">
            <v>-2230.0013688504696</v>
          </cell>
          <cell r="DF210">
            <v>0</v>
          </cell>
          <cell r="DG210">
            <v>0</v>
          </cell>
          <cell r="DH210">
            <v>-134.9908103197813</v>
          </cell>
          <cell r="DI210">
            <v>-102.86871961783618</v>
          </cell>
          <cell r="DJ210">
            <v>-1113.7392096100375</v>
          </cell>
          <cell r="DK210">
            <v>-223.09897408727556</v>
          </cell>
          <cell r="DL210">
            <v>0</v>
          </cell>
          <cell r="DM210">
            <v>0</v>
          </cell>
          <cell r="DN210">
            <v>-546.53071326389909</v>
          </cell>
          <cell r="DO210">
            <v>-108.77294195815921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-1.1614091738592833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-132.96061095688492</v>
          </cell>
          <cell r="L211">
            <v>-286.61919254809618</v>
          </cell>
          <cell r="M211">
            <v>-537.81540529313497</v>
          </cell>
          <cell r="N211">
            <v>-197.64695405075327</v>
          </cell>
          <cell r="O211">
            <v>-1.9557300909655169</v>
          </cell>
          <cell r="P211">
            <v>0</v>
          </cell>
          <cell r="Q211">
            <v>-135.30416875425726</v>
          </cell>
          <cell r="R211">
            <v>-732.20149549469352</v>
          </cell>
          <cell r="S211">
            <v>-5.231894918018952</v>
          </cell>
          <cell r="T211">
            <v>0</v>
          </cell>
          <cell r="U211">
            <v>-1.1431030913372524</v>
          </cell>
          <cell r="V211">
            <v>-71.092219179263338</v>
          </cell>
          <cell r="W211">
            <v>-16.113357037422247</v>
          </cell>
          <cell r="X211">
            <v>-1.3849133607000113</v>
          </cell>
          <cell r="Y211">
            <v>0</v>
          </cell>
          <cell r="Z211">
            <v>-365.52919620077591</v>
          </cell>
          <cell r="AA211">
            <v>-161.41934614512138</v>
          </cell>
          <cell r="AB211">
            <v>0</v>
          </cell>
          <cell r="AC211">
            <v>0</v>
          </cell>
          <cell r="AD211">
            <v>-110.2874655603664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-2718.6692094877362</v>
          </cell>
          <cell r="G212">
            <v>-633.50390147790313</v>
          </cell>
          <cell r="H212">
            <v>-6207.2019046340138</v>
          </cell>
          <cell r="I212">
            <v>-2607.5428326772526</v>
          </cell>
          <cell r="J212">
            <v>-1631.1346827605739</v>
          </cell>
          <cell r="K212">
            <v>-9057.3845856199041</v>
          </cell>
          <cell r="L212">
            <v>-5963.5594123173505</v>
          </cell>
          <cell r="M212">
            <v>-6168.934325248003</v>
          </cell>
          <cell r="N212">
            <v>-11036.269629491493</v>
          </cell>
          <cell r="O212">
            <v>-4413.8060009954497</v>
          </cell>
          <cell r="P212">
            <v>-4965.2602017056197</v>
          </cell>
          <cell r="Q212">
            <v>-4094.6309939175844</v>
          </cell>
          <cell r="R212">
            <v>-71051.330741032958</v>
          </cell>
          <cell r="S212">
            <v>-8356.1566381715238</v>
          </cell>
          <cell r="T212">
            <v>-5985.3511947933584</v>
          </cell>
          <cell r="U212">
            <v>-5975.9831152344123</v>
          </cell>
          <cell r="V212">
            <v>-2567.8757715625688</v>
          </cell>
          <cell r="W212">
            <v>-2155.8505996707827</v>
          </cell>
          <cell r="X212">
            <v>-6573.0704406015575</v>
          </cell>
          <cell r="Y212">
            <v>-6392.7774912640452</v>
          </cell>
          <cell r="Z212">
            <v>-8313.7447870764881</v>
          </cell>
          <cell r="AA212">
            <v>-12727.1322318241</v>
          </cell>
          <cell r="AB212">
            <v>-3718.95725631807</v>
          </cell>
          <cell r="AC212">
            <v>-1748.9182564904913</v>
          </cell>
          <cell r="AD212">
            <v>-6535.5129579994828</v>
          </cell>
          <cell r="AE212">
            <v>-56178.946662649512</v>
          </cell>
          <cell r="AF212">
            <v>-1666.6808791887015</v>
          </cell>
          <cell r="AG212">
            <v>-1254.2376099796966</v>
          </cell>
          <cell r="AH212">
            <v>-25105.026261243969</v>
          </cell>
          <cell r="AI212">
            <v>-1337.0552391624078</v>
          </cell>
          <cell r="AJ212">
            <v>-1348.4163642730564</v>
          </cell>
          <cell r="AK212">
            <v>-3449.5359569108114</v>
          </cell>
          <cell r="AL212">
            <v>-6643.0066899191588</v>
          </cell>
          <cell r="AM212">
            <v>-8194.2401765584946</v>
          </cell>
          <cell r="AN212">
            <v>-3050.4812189769</v>
          </cell>
          <cell r="AO212">
            <v>-1657.4236661344767</v>
          </cell>
          <cell r="AP212">
            <v>-833.62733669299632</v>
          </cell>
          <cell r="AQ212">
            <v>-1639.2152635995299</v>
          </cell>
          <cell r="AR212">
            <v>-41641.139123484492</v>
          </cell>
          <cell r="AS212">
            <v>-2681.8626098632812</v>
          </cell>
          <cell r="AT212">
            <v>-2244.7455455139279</v>
          </cell>
          <cell r="AU212">
            <v>-1665.3602992026135</v>
          </cell>
          <cell r="AV212">
            <v>-932.1584710823372</v>
          </cell>
          <cell r="AW212">
            <v>-1368.7892870148644</v>
          </cell>
          <cell r="AX212">
            <v>-5978.5255589000881</v>
          </cell>
          <cell r="AY212">
            <v>-6177.3809001110494</v>
          </cell>
          <cell r="AZ212">
            <v>-8160.6261003352702</v>
          </cell>
          <cell r="BA212">
            <v>-5647.4714299794286</v>
          </cell>
          <cell r="BB212">
            <v>-2160.2801438327879</v>
          </cell>
          <cell r="BC212">
            <v>-1040.8957727905363</v>
          </cell>
          <cell r="BD212">
            <v>-3583.0430048685521</v>
          </cell>
          <cell r="BE212">
            <v>-7406.619417771697</v>
          </cell>
          <cell r="BF212">
            <v>29936.100188080221</v>
          </cell>
          <cell r="BG212">
            <v>-1282.8753565698862</v>
          </cell>
          <cell r="BH212">
            <v>-1594.8121902588755</v>
          </cell>
          <cell r="BI212">
            <v>-1356.6648659184575</v>
          </cell>
          <cell r="BJ212">
            <v>-1019.125903390348</v>
          </cell>
          <cell r="BK212">
            <v>-4561.1050062226132</v>
          </cell>
          <cell r="BL212">
            <v>-6962.9938293807209</v>
          </cell>
          <cell r="BM212">
            <v>-7694.1939351670444</v>
          </cell>
          <cell r="BN212">
            <v>-3468.7888362118974</v>
          </cell>
          <cell r="BO212">
            <v>-2575.7518675848842</v>
          </cell>
          <cell r="BP212">
            <v>-2553.8071857243776</v>
          </cell>
          <cell r="BQ212">
            <v>-4272.6006294358522</v>
          </cell>
          <cell r="BR212">
            <v>-50986.423555478454</v>
          </cell>
          <cell r="BS212">
            <v>-4375.2323309332132</v>
          </cell>
          <cell r="BT212">
            <v>-1082.5143005400896</v>
          </cell>
          <cell r="BU212">
            <v>-1447.8417671006173</v>
          </cell>
          <cell r="BV212">
            <v>-1708.2320537073538</v>
          </cell>
          <cell r="BW212">
            <v>-1359.4758376507089</v>
          </cell>
          <cell r="BX212">
            <v>-5163.8971957545727</v>
          </cell>
          <cell r="BY212">
            <v>-7967.499462813139</v>
          </cell>
          <cell r="BZ212">
            <v>-8195.4860939737409</v>
          </cell>
          <cell r="CA212">
            <v>-5550.1234368365258</v>
          </cell>
          <cell r="CB212">
            <v>-5421.3321001045406</v>
          </cell>
          <cell r="CC212">
            <v>-1685.6233794474974</v>
          </cell>
          <cell r="CD212">
            <v>-7029.1655966062099</v>
          </cell>
          <cell r="CE212">
            <v>-63750.253513753414</v>
          </cell>
          <cell r="CF212">
            <v>-4804.0697486456484</v>
          </cell>
          <cell r="CG212">
            <v>-2097.184447158128</v>
          </cell>
          <cell r="CH212">
            <v>-1461.5019019162282</v>
          </cell>
          <cell r="CI212">
            <v>-1303.8316079890355</v>
          </cell>
          <cell r="CJ212">
            <v>-1248.1383912656456</v>
          </cell>
          <cell r="CK212">
            <v>-3507.9521173983812</v>
          </cell>
          <cell r="CL212">
            <v>-6394.9714912474155</v>
          </cell>
          <cell r="CM212">
            <v>-10291.589360065758</v>
          </cell>
          <cell r="CN212">
            <v>-11390.619123905897</v>
          </cell>
          <cell r="CO212">
            <v>-4848.5734606385231</v>
          </cell>
          <cell r="CP212">
            <v>-4305.924865713343</v>
          </cell>
          <cell r="CQ212">
            <v>-12095.896997811273</v>
          </cell>
          <cell r="CR212">
            <v>-69310.889085650444</v>
          </cell>
          <cell r="CS212">
            <v>-6640.4432576932013</v>
          </cell>
          <cell r="CT212">
            <v>-4284.6862390898168</v>
          </cell>
          <cell r="CU212">
            <v>-3056.2830812884495</v>
          </cell>
          <cell r="CV212">
            <v>-2220.9535911995918</v>
          </cell>
          <cell r="CW212">
            <v>-1614.2955490220338</v>
          </cell>
          <cell r="CX212">
            <v>-6990.7702173124999</v>
          </cell>
          <cell r="CY212">
            <v>-8040.8987191356719</v>
          </cell>
          <cell r="CZ212">
            <v>-9388.2937104236335</v>
          </cell>
          <cell r="DA212">
            <v>-5025.6149730235338</v>
          </cell>
          <cell r="DB212">
            <v>-3662.6641009319574</v>
          </cell>
          <cell r="DC212">
            <v>-6666.8669456467032</v>
          </cell>
          <cell r="DD212">
            <v>-11719.118700878695</v>
          </cell>
          <cell r="DE212">
            <v>-73225.839168161154</v>
          </cell>
          <cell r="DF212">
            <v>-6546.8869303483516</v>
          </cell>
          <cell r="DG212">
            <v>-3858.7351567447186</v>
          </cell>
          <cell r="DH212">
            <v>-2853.0460324194282</v>
          </cell>
          <cell r="DI212">
            <v>-1724.7555388435721</v>
          </cell>
          <cell r="DJ212">
            <v>-2024.8211898189038</v>
          </cell>
          <cell r="DK212">
            <v>-6757.8276272453368</v>
          </cell>
          <cell r="DL212">
            <v>-10208.124331366271</v>
          </cell>
          <cell r="DM212">
            <v>-10712.671084130183</v>
          </cell>
          <cell r="DN212">
            <v>-6387.1428892482072</v>
          </cell>
          <cell r="DO212">
            <v>-7901.6560658067465</v>
          </cell>
          <cell r="DP212">
            <v>-5492.6199049949646</v>
          </cell>
          <cell r="DQ212">
            <v>-8757.5524171646684</v>
          </cell>
          <cell r="DR212">
            <v>-80489.584861010313</v>
          </cell>
          <cell r="DS212">
            <v>-7995.6926775872707</v>
          </cell>
          <cell r="DT212">
            <v>-5983.503433553502</v>
          </cell>
          <cell r="DU212">
            <v>-4381.4989781174809</v>
          </cell>
          <cell r="DV212">
            <v>-3149.1534123998135</v>
          </cell>
          <cell r="DW212">
            <v>-2378.7135338317603</v>
          </cell>
          <cell r="DX212">
            <v>-9122.8052462283522</v>
          </cell>
          <cell r="DY212">
            <v>-7298.0202969890088</v>
          </cell>
          <cell r="DZ212">
            <v>-8430.0586654972285</v>
          </cell>
          <cell r="EA212">
            <v>-11661.383375613019</v>
          </cell>
          <cell r="EB212">
            <v>-5999.4003331139684</v>
          </cell>
          <cell r="EC212">
            <v>-6483.2482196558267</v>
          </cell>
          <cell r="ED212">
            <v>-7606.1066884174943</v>
          </cell>
        </row>
        <row r="213">
          <cell r="F213">
            <v>-118.10323559306562</v>
          </cell>
          <cell r="G213">
            <v>-184.4983742069453</v>
          </cell>
          <cell r="H213">
            <v>-892.99640725925565</v>
          </cell>
          <cell r="I213">
            <v>-1160.0335278231651</v>
          </cell>
          <cell r="J213">
            <v>-2076.2136123646051</v>
          </cell>
          <cell r="K213">
            <v>-979.05518838763237</v>
          </cell>
          <cell r="L213">
            <v>-3.1558932419866323</v>
          </cell>
          <cell r="M213">
            <v>-21.605730662122369</v>
          </cell>
          <cell r="N213">
            <v>0</v>
          </cell>
          <cell r="O213">
            <v>-1351.329210549593</v>
          </cell>
          <cell r="P213">
            <v>-25.489906962960958</v>
          </cell>
          <cell r="Q213">
            <v>0</v>
          </cell>
          <cell r="R213">
            <v>-14018.410792350769</v>
          </cell>
          <cell r="S213">
            <v>-96.350646506994963</v>
          </cell>
          <cell r="T213">
            <v>-1437.3521319050342</v>
          </cell>
          <cell r="U213">
            <v>-2119.4709134195</v>
          </cell>
          <cell r="V213">
            <v>-3169.5956364478916</v>
          </cell>
          <cell r="W213">
            <v>-2197.4516765624285</v>
          </cell>
          <cell r="X213">
            <v>-1192.095940798521</v>
          </cell>
          <cell r="Y213">
            <v>-640.51282052136958</v>
          </cell>
          <cell r="Z213">
            <v>-94.404168799519539</v>
          </cell>
          <cell r="AA213">
            <v>0</v>
          </cell>
          <cell r="AB213">
            <v>-1458.6417318265885</v>
          </cell>
          <cell r="AC213">
            <v>-908.76177954487503</v>
          </cell>
          <cell r="AD213">
            <v>-703.77334600873291</v>
          </cell>
          <cell r="AE213">
            <v>-31508.273329332471</v>
          </cell>
          <cell r="AF213">
            <v>-2618.1904355511069</v>
          </cell>
          <cell r="AG213">
            <v>-2657.9412776697427</v>
          </cell>
          <cell r="AH213">
            <v>-6839.7054816205055</v>
          </cell>
          <cell r="AI213">
            <v>-2863.8896590806544</v>
          </cell>
          <cell r="AJ213">
            <v>-2525.6416957695037</v>
          </cell>
          <cell r="AK213">
            <v>-4230.9040486551821</v>
          </cell>
          <cell r="AL213">
            <v>-1440.5412539858371</v>
          </cell>
          <cell r="AM213">
            <v>-604.43228339217603</v>
          </cell>
          <cell r="AN213">
            <v>-1420.0561574352905</v>
          </cell>
          <cell r="AO213">
            <v>-3245.6684525646269</v>
          </cell>
          <cell r="AP213">
            <v>-2384.4408516753465</v>
          </cell>
          <cell r="AQ213">
            <v>-676.86173192039132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-75380.310100212693</v>
          </cell>
          <cell r="BS213">
            <v>-9667.4691550340503</v>
          </cell>
          <cell r="BT213">
            <v>-5401.2791758123785</v>
          </cell>
          <cell r="BU213">
            <v>-3160.2551402915269</v>
          </cell>
          <cell r="BV213">
            <v>-2524.844603471458</v>
          </cell>
          <cell r="BW213">
            <v>-1504.0559349274263</v>
          </cell>
          <cell r="BX213">
            <v>-10891.759101551957</v>
          </cell>
          <cell r="BY213">
            <v>-7822.056237699464</v>
          </cell>
          <cell r="BZ213">
            <v>-8117.8474690616131</v>
          </cell>
          <cell r="CA213">
            <v>-7023.5743731958792</v>
          </cell>
          <cell r="CB213">
            <v>-5949.4197148708627</v>
          </cell>
          <cell r="CC213">
            <v>-7308.2830871455371</v>
          </cell>
          <cell r="CD213">
            <v>-6009.4661071356386</v>
          </cell>
          <cell r="CE213">
            <v>-77634.192179650068</v>
          </cell>
          <cell r="CF213">
            <v>-10565.964420836419</v>
          </cell>
          <cell r="CG213">
            <v>-4363.337676346302</v>
          </cell>
          <cell r="CH213">
            <v>-4748.5767815671861</v>
          </cell>
          <cell r="CI213">
            <v>-3596.2248640488833</v>
          </cell>
          <cell r="CJ213">
            <v>-3775.3828240828589</v>
          </cell>
          <cell r="CK213">
            <v>-12905.707989494316</v>
          </cell>
          <cell r="CL213">
            <v>-5845.3006474059075</v>
          </cell>
          <cell r="CM213">
            <v>-7403.8759173974395</v>
          </cell>
          <cell r="CN213">
            <v>-5977.5409980164841</v>
          </cell>
          <cell r="CO213">
            <v>-8249.3827099967748</v>
          </cell>
          <cell r="CP213">
            <v>-6200.2511693276465</v>
          </cell>
          <cell r="CQ213">
            <v>-4002.6461811214685</v>
          </cell>
          <cell r="CR213">
            <v>-86303.683878436685</v>
          </cell>
          <cell r="CS213">
            <v>-12434.128121178597</v>
          </cell>
          <cell r="CT213">
            <v>-7343.3984240703285</v>
          </cell>
          <cell r="CU213">
            <v>-6367.4801013767719</v>
          </cell>
          <cell r="CV213">
            <v>-3578.036453127861</v>
          </cell>
          <cell r="CW213">
            <v>-2719.1965790707618</v>
          </cell>
          <cell r="CX213">
            <v>-12070.589616263285</v>
          </cell>
          <cell r="CY213">
            <v>-2867.8266774211079</v>
          </cell>
          <cell r="CZ213">
            <v>-7307.0842611901462</v>
          </cell>
          <cell r="DA213">
            <v>-8200.4523556921631</v>
          </cell>
          <cell r="DB213">
            <v>-7580.7303301189095</v>
          </cell>
          <cell r="DC213">
            <v>-10522.177523547783</v>
          </cell>
          <cell r="DD213">
            <v>-5312.5834353696555</v>
          </cell>
          <cell r="DE213">
            <v>-95152.543019607663</v>
          </cell>
          <cell r="DF213">
            <v>-13280.555968398228</v>
          </cell>
          <cell r="DG213">
            <v>-8760.5021003913134</v>
          </cell>
          <cell r="DH213">
            <v>-6499.2550690695643</v>
          </cell>
          <cell r="DI213">
            <v>-3983.0076980683953</v>
          </cell>
          <cell r="DJ213">
            <v>-3065.9012132408097</v>
          </cell>
          <cell r="DK213">
            <v>-10317.752978617325</v>
          </cell>
          <cell r="DL213">
            <v>-4629.0492285080254</v>
          </cell>
          <cell r="DM213">
            <v>-8461.5782572254539</v>
          </cell>
          <cell r="DN213">
            <v>-10628.674445424229</v>
          </cell>
          <cell r="DO213">
            <v>-8491.8773406464607</v>
          </cell>
          <cell r="DP213">
            <v>-9246.5075324848294</v>
          </cell>
          <cell r="DQ213">
            <v>-7787.8811875488609</v>
          </cell>
          <cell r="DR213">
            <v>-57882.518668025732</v>
          </cell>
          <cell r="DS213">
            <v>-6686.8045537061989</v>
          </cell>
          <cell r="DT213">
            <v>-5711.4145896341652</v>
          </cell>
          <cell r="DU213">
            <v>-4952.8490175716579</v>
          </cell>
          <cell r="DV213">
            <v>-3515.6678705066442</v>
          </cell>
          <cell r="DW213">
            <v>-8975.9328693915159</v>
          </cell>
          <cell r="DX213">
            <v>-6423.9289633855224</v>
          </cell>
          <cell r="DY213">
            <v>-1525.0195438303053</v>
          </cell>
          <cell r="DZ213">
            <v>-1900.6779299955815</v>
          </cell>
          <cell r="EA213">
            <v>-3697.5274638105184</v>
          </cell>
          <cell r="EB213">
            <v>-5881.1217833794653</v>
          </cell>
          <cell r="EC213">
            <v>-4964.1486171539873</v>
          </cell>
          <cell r="ED213">
            <v>-3647.4254656564444</v>
          </cell>
        </row>
        <row r="214">
          <cell r="F214">
            <v>-998.75052842125297</v>
          </cell>
          <cell r="G214">
            <v>-368.1385539919138</v>
          </cell>
          <cell r="H214">
            <v>-7187.6864108964801</v>
          </cell>
          <cell r="I214">
            <v>-5120.4586525447667</v>
          </cell>
          <cell r="J214">
            <v>-6646.8283667769283</v>
          </cell>
          <cell r="K214">
            <v>-7838.4177639484406</v>
          </cell>
          <cell r="L214">
            <v>-2535.1952902711928</v>
          </cell>
          <cell r="M214">
            <v>-1913.0303832069039</v>
          </cell>
          <cell r="N214">
            <v>-5404.740865085274</v>
          </cell>
          <cell r="O214">
            <v>-7091.6048592105508</v>
          </cell>
          <cell r="P214">
            <v>-9028.8399299941957</v>
          </cell>
          <cell r="Q214">
            <v>-352.47308361157775</v>
          </cell>
          <cell r="R214">
            <v>-69377.669073015451</v>
          </cell>
          <cell r="S214">
            <v>-3026.5688949115574</v>
          </cell>
          <cell r="T214">
            <v>-6962.2050412371755</v>
          </cell>
          <cell r="U214">
            <v>-8380.4000829346478</v>
          </cell>
          <cell r="V214">
            <v>-2561.6960587017238</v>
          </cell>
          <cell r="W214">
            <v>-2402.8481881245971</v>
          </cell>
          <cell r="X214">
            <v>-7637.5434732157737</v>
          </cell>
          <cell r="Y214">
            <v>-5160.0493182986975</v>
          </cell>
          <cell r="Z214">
            <v>-5998.7786072902381</v>
          </cell>
          <cell r="AA214">
            <v>-8578.2549749780446</v>
          </cell>
          <cell r="AB214">
            <v>-6935.4170867279172</v>
          </cell>
          <cell r="AC214">
            <v>-7783.5456580035388</v>
          </cell>
          <cell r="AD214">
            <v>-3950.3616885617375</v>
          </cell>
          <cell r="AE214">
            <v>-92342.37607678771</v>
          </cell>
          <cell r="AF214">
            <v>-6871.5145358480513</v>
          </cell>
          <cell r="AG214">
            <v>-4329.7700069285929</v>
          </cell>
          <cell r="AH214">
            <v>-24625.536954181269</v>
          </cell>
          <cell r="AI214">
            <v>-4994.231592958793</v>
          </cell>
          <cell r="AJ214">
            <v>-7659.1086002886295</v>
          </cell>
          <cell r="AK214">
            <v>-7633.7342977076769</v>
          </cell>
          <cell r="AL214">
            <v>-6131.0578723028302</v>
          </cell>
          <cell r="AM214">
            <v>-12542.703120775521</v>
          </cell>
          <cell r="AN214">
            <v>-1584.8712695389986</v>
          </cell>
          <cell r="AO214">
            <v>-5136.0752227045596</v>
          </cell>
          <cell r="AP214">
            <v>-4943.51494535245</v>
          </cell>
          <cell r="AQ214">
            <v>-5890.2576582431793</v>
          </cell>
          <cell r="AR214">
            <v>-65165.87753123045</v>
          </cell>
          <cell r="AS214">
            <v>-5111.9791831187904</v>
          </cell>
          <cell r="AT214">
            <v>-7663.8126940466464</v>
          </cell>
          <cell r="AU214">
            <v>-7601.2270091660321</v>
          </cell>
          <cell r="AV214">
            <v>-4334.1564681977034</v>
          </cell>
          <cell r="AW214">
            <v>-1733.3952942490578</v>
          </cell>
          <cell r="AX214">
            <v>-7232.5582091584802</v>
          </cell>
          <cell r="AY214">
            <v>-3450.8507968820632</v>
          </cell>
          <cell r="AZ214">
            <v>-6416.3365688212216</v>
          </cell>
          <cell r="BA214">
            <v>-8185.6860351692885</v>
          </cell>
          <cell r="BB214">
            <v>-6851.8286261260509</v>
          </cell>
          <cell r="BC214">
            <v>-4796.9319725073874</v>
          </cell>
          <cell r="BD214">
            <v>-1787.1146737746894</v>
          </cell>
          <cell r="BE214">
            <v>-55119.670049339533</v>
          </cell>
          <cell r="BF214">
            <v>2846.582735016942</v>
          </cell>
          <cell r="BG214">
            <v>-4820.0560543742031</v>
          </cell>
          <cell r="BH214">
            <v>-6866.3439061120152</v>
          </cell>
          <cell r="BI214">
            <v>-3284.2180238049477</v>
          </cell>
          <cell r="BJ214">
            <v>-3484.0423797834665</v>
          </cell>
          <cell r="BK214">
            <v>-7760.7324545197189</v>
          </cell>
          <cell r="BL214">
            <v>-3366.7577848248184</v>
          </cell>
          <cell r="BM214">
            <v>-7263.8314561545849</v>
          </cell>
          <cell r="BN214">
            <v>-8573.8945633824915</v>
          </cell>
          <cell r="BO214">
            <v>-8021.401830708608</v>
          </cell>
          <cell r="BP214">
            <v>-3928.6598840132356</v>
          </cell>
          <cell r="BQ214">
            <v>-596.31444668397307</v>
          </cell>
          <cell r="BR214">
            <v>-47497.445866644382</v>
          </cell>
          <cell r="BS214">
            <v>-2444.493558973074</v>
          </cell>
          <cell r="BT214">
            <v>-4967.6667108498514</v>
          </cell>
          <cell r="BU214">
            <v>-4215.1235355846584</v>
          </cell>
          <cell r="BV214">
            <v>-1864.3333021271974</v>
          </cell>
          <cell r="BW214">
            <v>-5793.7006955314428</v>
          </cell>
          <cell r="BX214">
            <v>-6682.8479226268828</v>
          </cell>
          <cell r="BY214">
            <v>-2884.0140434876084</v>
          </cell>
          <cell r="BZ214">
            <v>-4019.2723937481642</v>
          </cell>
          <cell r="CA214">
            <v>-6283.9220384135842</v>
          </cell>
          <cell r="CB214">
            <v>-5248.3018967621028</v>
          </cell>
          <cell r="CC214">
            <v>-2423.2975479476154</v>
          </cell>
          <cell r="CD214">
            <v>-670.47222060337663</v>
          </cell>
          <cell r="CE214">
            <v>-44228.861761868</v>
          </cell>
          <cell r="CF214">
            <v>-1671.8260373063385</v>
          </cell>
          <cell r="CG214">
            <v>-4461.1430767886341</v>
          </cell>
          <cell r="CH214">
            <v>-4367.2260957919061</v>
          </cell>
          <cell r="CI214">
            <v>-2686.9250454716384</v>
          </cell>
          <cell r="CJ214">
            <v>-7289.8948707114905</v>
          </cell>
          <cell r="CK214">
            <v>-6396.3863554336131</v>
          </cell>
          <cell r="CL214">
            <v>-2834.1135368570685</v>
          </cell>
          <cell r="CM214">
            <v>-3442.9307985343039</v>
          </cell>
          <cell r="CN214">
            <v>-4605.3047778066248</v>
          </cell>
          <cell r="CO214">
            <v>-4223.4276096150279</v>
          </cell>
          <cell r="CP214">
            <v>-2249.6835575439036</v>
          </cell>
          <cell r="CQ214">
            <v>0</v>
          </cell>
          <cell r="CR214">
            <v>-53118.311531066895</v>
          </cell>
          <cell r="CS214">
            <v>-2916.3765273354948</v>
          </cell>
          <cell r="CT214">
            <v>-4050.5719598121941</v>
          </cell>
          <cell r="CU214">
            <v>-6218.2277816906571</v>
          </cell>
          <cell r="CV214">
            <v>-4299.3222413230687</v>
          </cell>
          <cell r="CW214">
            <v>-6113.0822726320475</v>
          </cell>
          <cell r="CX214">
            <v>-6615.169720262289</v>
          </cell>
          <cell r="CY214">
            <v>-4403.762075830251</v>
          </cell>
          <cell r="CZ214">
            <v>-3469.4489617459476</v>
          </cell>
          <cell r="DA214">
            <v>-6665.3608231637627</v>
          </cell>
          <cell r="DB214">
            <v>-4607.1551251485944</v>
          </cell>
          <cell r="DC214">
            <v>-2878.6229385137558</v>
          </cell>
          <cell r="DD214">
            <v>-881.21110362932086</v>
          </cell>
          <cell r="DE214">
            <v>-53271.927325487137</v>
          </cell>
          <cell r="DF214">
            <v>-4232.8935644589365</v>
          </cell>
          <cell r="DG214">
            <v>-3544.9561373852193</v>
          </cell>
          <cell r="DH214">
            <v>-6192.3365786671638</v>
          </cell>
          <cell r="DI214">
            <v>-3358.081165375188</v>
          </cell>
          <cell r="DJ214">
            <v>-5638.9995166156441</v>
          </cell>
          <cell r="DK214">
            <v>-8754.9619772732258</v>
          </cell>
          <cell r="DL214">
            <v>-3071.3356016725302</v>
          </cell>
          <cell r="DM214">
            <v>-2711.08168355003</v>
          </cell>
          <cell r="DN214">
            <v>-7509.9086008984596</v>
          </cell>
          <cell r="DO214">
            <v>-4251.7520113177598</v>
          </cell>
          <cell r="DP214">
            <v>-3194.4193579144776</v>
          </cell>
          <cell r="DQ214">
            <v>-811.20113031938672</v>
          </cell>
          <cell r="DR214">
            <v>-64520.44521304965</v>
          </cell>
          <cell r="DS214">
            <v>-4608.916054494679</v>
          </cell>
          <cell r="DT214">
            <v>-6031.3531095888466</v>
          </cell>
          <cell r="DU214">
            <v>-4765.3576495572925</v>
          </cell>
          <cell r="DV214">
            <v>-3891.3828271478415</v>
          </cell>
          <cell r="DW214">
            <v>-7613.4909596350044</v>
          </cell>
          <cell r="DX214">
            <v>-7978.7250481061637</v>
          </cell>
          <cell r="DY214">
            <v>-3383.0494931973517</v>
          </cell>
          <cell r="DZ214">
            <v>-2738.7464135363698</v>
          </cell>
          <cell r="EA214">
            <v>-6335.3549799844623</v>
          </cell>
          <cell r="EB214">
            <v>-8580.5770491026342</v>
          </cell>
          <cell r="EC214">
            <v>-7122.7776751294732</v>
          </cell>
          <cell r="ED214">
            <v>-1470.7139535676688</v>
          </cell>
        </row>
        <row r="215">
          <cell r="F215">
            <v>0</v>
          </cell>
          <cell r="G215">
            <v>-10.280471509322524</v>
          </cell>
          <cell r="H215">
            <v>-26.576112520880997</v>
          </cell>
          <cell r="I215">
            <v>-658.60637696273625</v>
          </cell>
          <cell r="J215">
            <v>-534.63920188974589</v>
          </cell>
          <cell r="K215">
            <v>-162.84704339131713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-3214.6037563085556</v>
          </cell>
          <cell r="S215">
            <v>0</v>
          </cell>
          <cell r="T215">
            <v>-148.79673455562443</v>
          </cell>
          <cell r="U215">
            <v>-305.44258095603436</v>
          </cell>
          <cell r="V215">
            <v>-1097.0815756535158</v>
          </cell>
          <cell r="W215">
            <v>-1087.3823160175234</v>
          </cell>
          <cell r="X215">
            <v>-109.5511753289029</v>
          </cell>
          <cell r="Y215">
            <v>0</v>
          </cell>
          <cell r="Z215">
            <v>0</v>
          </cell>
          <cell r="AA215">
            <v>-66.717450685799122</v>
          </cell>
          <cell r="AB215">
            <v>-170.43785721529275</v>
          </cell>
          <cell r="AC215">
            <v>0</v>
          </cell>
          <cell r="AD215">
            <v>-229.19406588654965</v>
          </cell>
          <cell r="AE215">
            <v>-8567.4840974658728</v>
          </cell>
          <cell r="AF215">
            <v>-629.46546146832407</v>
          </cell>
          <cell r="AG215">
            <v>-644.5772823356092</v>
          </cell>
          <cell r="AH215">
            <v>-1653.581937099807</v>
          </cell>
          <cell r="AI215">
            <v>-1643.4686415968463</v>
          </cell>
          <cell r="AJ215">
            <v>-679.28797241766006</v>
          </cell>
          <cell r="AK215">
            <v>-898.3396281125024</v>
          </cell>
          <cell r="AL215">
            <v>-179.01695487834513</v>
          </cell>
          <cell r="AM215">
            <v>0</v>
          </cell>
          <cell r="AN215">
            <v>-334.3199754729867</v>
          </cell>
          <cell r="AO215">
            <v>-495.60960202757269</v>
          </cell>
          <cell r="AP215">
            <v>-1248.8176274346188</v>
          </cell>
          <cell r="AQ215">
            <v>-160.99901461414993</v>
          </cell>
          <cell r="AR215">
            <v>-19380.143132664263</v>
          </cell>
          <cell r="AS215">
            <v>-1657.6258398722857</v>
          </cell>
          <cell r="AT215">
            <v>-1483.4719938570634</v>
          </cell>
          <cell r="AU215">
            <v>-1907.7229511761107</v>
          </cell>
          <cell r="AV215">
            <v>-1738.022568248678</v>
          </cell>
          <cell r="AW215">
            <v>-777.87155268481001</v>
          </cell>
          <cell r="AX215">
            <v>-2095.7841029753909</v>
          </cell>
          <cell r="AY215">
            <v>-725.21130494307727</v>
          </cell>
          <cell r="AZ215">
            <v>-1219.9363623578101</v>
          </cell>
          <cell r="BA215">
            <v>-3341.034887094982</v>
          </cell>
          <cell r="BB215">
            <v>-1778.3381288331002</v>
          </cell>
          <cell r="BC215">
            <v>-2633.0905179837719</v>
          </cell>
          <cell r="BD215">
            <v>-22.032922644168139</v>
          </cell>
          <cell r="BE215">
            <v>-23389.489195525646</v>
          </cell>
          <cell r="BF215">
            <v>-1291.918405123055</v>
          </cell>
          <cell r="BG215">
            <v>-3248.8560537463054</v>
          </cell>
          <cell r="BH215">
            <v>-2473.7050106730312</v>
          </cell>
          <cell r="BI215">
            <v>-1536.1752322763205</v>
          </cell>
          <cell r="BJ215">
            <v>-3006.7134496234357</v>
          </cell>
          <cell r="BK215">
            <v>-3159.3219118602574</v>
          </cell>
          <cell r="BL215">
            <v>-624.97714068926871</v>
          </cell>
          <cell r="BM215">
            <v>-1211.6740310871974</v>
          </cell>
          <cell r="BN215">
            <v>-5145.2500429181382</v>
          </cell>
          <cell r="BO215">
            <v>-736.29418650502339</v>
          </cell>
          <cell r="BP215">
            <v>-954.6037310352549</v>
          </cell>
          <cell r="BQ215">
            <v>0</v>
          </cell>
          <cell r="BR215">
            <v>-17146.500052906573</v>
          </cell>
          <cell r="BS215">
            <v>-1285.7999367527664</v>
          </cell>
          <cell r="BT215">
            <v>-2224.0464432071894</v>
          </cell>
          <cell r="BU215">
            <v>-1142.8876736089587</v>
          </cell>
          <cell r="BV215">
            <v>-1427.1525600352325</v>
          </cell>
          <cell r="BW215">
            <v>-2452.7224814989604</v>
          </cell>
          <cell r="BX215">
            <v>-1520.0742612872273</v>
          </cell>
          <cell r="BY215">
            <v>-576.24588585272431</v>
          </cell>
          <cell r="BZ215">
            <v>-1542.0733919721097</v>
          </cell>
          <cell r="CA215">
            <v>-1234.0855623818934</v>
          </cell>
          <cell r="CB215">
            <v>-1184.4233457241207</v>
          </cell>
          <cell r="CC215">
            <v>-1729.3943480299786</v>
          </cell>
          <cell r="CD215">
            <v>-827.59416256006807</v>
          </cell>
          <cell r="CE215">
            <v>-14049.18833963573</v>
          </cell>
          <cell r="CF215">
            <v>-811.59962584078312</v>
          </cell>
          <cell r="CG215">
            <v>-1331.743611631915</v>
          </cell>
          <cell r="CH215">
            <v>-1971.1959396870807</v>
          </cell>
          <cell r="CI215">
            <v>-1378.8611515955999</v>
          </cell>
          <cell r="CJ215">
            <v>-1969.2607550085522</v>
          </cell>
          <cell r="CK215">
            <v>-1045.6728332936764</v>
          </cell>
          <cell r="CL215">
            <v>-314.50957924500108</v>
          </cell>
          <cell r="CM215">
            <v>-493.21967724245042</v>
          </cell>
          <cell r="CN215">
            <v>-1833.5454122256488</v>
          </cell>
          <cell r="CO215">
            <v>-855.51990416180342</v>
          </cell>
          <cell r="CP215">
            <v>-1296.7420105189085</v>
          </cell>
          <cell r="CQ215">
            <v>-747.31783917825669</v>
          </cell>
          <cell r="CR215">
            <v>-16286.184224039316</v>
          </cell>
          <cell r="CS215">
            <v>-1478.5315968133509</v>
          </cell>
          <cell r="CT215">
            <v>-1663.7792560486123</v>
          </cell>
          <cell r="CU215">
            <v>-2171.9166900450364</v>
          </cell>
          <cell r="CV215">
            <v>-1299.2518789246678</v>
          </cell>
          <cell r="CW215">
            <v>-3004.9964566617273</v>
          </cell>
          <cell r="CX215">
            <v>-1422.6468281038105</v>
          </cell>
          <cell r="CY215">
            <v>-819.47079053428024</v>
          </cell>
          <cell r="CZ215">
            <v>-505.03272462263703</v>
          </cell>
          <cell r="DA215">
            <v>-945.21152012608945</v>
          </cell>
          <cell r="DB215">
            <v>-1928.5419719973579</v>
          </cell>
          <cell r="DC215">
            <v>-808.77679158374667</v>
          </cell>
          <cell r="DD215">
            <v>-238.02771857287735</v>
          </cell>
          <cell r="DE215">
            <v>-18442.823342010379</v>
          </cell>
          <cell r="DF215">
            <v>-1574.7215459337458</v>
          </cell>
          <cell r="DG215">
            <v>-1773.616992120631</v>
          </cell>
          <cell r="DH215">
            <v>-2290.0379683934152</v>
          </cell>
          <cell r="DI215">
            <v>-2383.9166189925745</v>
          </cell>
          <cell r="DJ215">
            <v>-3116.8242386938073</v>
          </cell>
          <cell r="DK215">
            <v>-2164.6896383082494</v>
          </cell>
          <cell r="DL215">
            <v>-1215.11857922934</v>
          </cell>
          <cell r="DM215">
            <v>-27.226576633751392</v>
          </cell>
          <cell r="DN215">
            <v>-1116.2896419698372</v>
          </cell>
          <cell r="DO215">
            <v>-1685.130618060939</v>
          </cell>
          <cell r="DP215">
            <v>-811.49342043697834</v>
          </cell>
          <cell r="DQ215">
            <v>-283.75750322453678</v>
          </cell>
          <cell r="DR215">
            <v>-21149.851700998843</v>
          </cell>
          <cell r="DS215">
            <v>-1702.9726358214393</v>
          </cell>
          <cell r="DT215">
            <v>-1978.6454092441127</v>
          </cell>
          <cell r="DU215">
            <v>-1527.2924127578735</v>
          </cell>
          <cell r="DV215">
            <v>-1558.7745697228238</v>
          </cell>
          <cell r="DW215">
            <v>-3796.0874940301292</v>
          </cell>
          <cell r="DX215">
            <v>-2281.8446800131351</v>
          </cell>
          <cell r="DY215">
            <v>-450.21115659642965</v>
          </cell>
          <cell r="DZ215">
            <v>-876.15821553207934</v>
          </cell>
          <cell r="EA215">
            <v>-1967.8387102857232</v>
          </cell>
          <cell r="EB215">
            <v>-2203.5470875622705</v>
          </cell>
          <cell r="EC215">
            <v>-2188.2545890361071</v>
          </cell>
          <cell r="ED215">
            <v>-618.22474039718509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-25.799500007880852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-239.8893000036478</v>
          </cell>
          <cell r="S216">
            <v>0</v>
          </cell>
          <cell r="T216">
            <v>0</v>
          </cell>
          <cell r="U216">
            <v>-64.469811876770109</v>
          </cell>
          <cell r="V216">
            <v>-125.01963519211859</v>
          </cell>
          <cell r="W216">
            <v>0</v>
          </cell>
          <cell r="X216">
            <v>-50.399852932896465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-57.659700002521276</v>
          </cell>
          <cell r="AS216">
            <v>0</v>
          </cell>
          <cell r="AT216">
            <v>0</v>
          </cell>
          <cell r="AU216">
            <v>0</v>
          </cell>
          <cell r="AV216">
            <v>-7.3199619147926569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-50.339738086331636</v>
          </cell>
          <cell r="BC216">
            <v>0</v>
          </cell>
          <cell r="BD216">
            <v>0</v>
          </cell>
          <cell r="BE216">
            <v>-280.69930000603199</v>
          </cell>
          <cell r="BF216">
            <v>0</v>
          </cell>
          <cell r="BG216">
            <v>0</v>
          </cell>
          <cell r="BH216">
            <v>-53.759865936124697</v>
          </cell>
          <cell r="BI216">
            <v>0</v>
          </cell>
          <cell r="BJ216">
            <v>-122.14969538804144</v>
          </cell>
          <cell r="BK216">
            <v>-7.9099802747368813</v>
          </cell>
          <cell r="BL216">
            <v>-16.799958104733378</v>
          </cell>
          <cell r="BM216">
            <v>0</v>
          </cell>
          <cell r="BN216">
            <v>0</v>
          </cell>
          <cell r="BO216">
            <v>-80.079800300765783</v>
          </cell>
          <cell r="BP216">
            <v>0</v>
          </cell>
          <cell r="BQ216">
            <v>0</v>
          </cell>
          <cell r="BR216">
            <v>-180.38929999992251</v>
          </cell>
          <cell r="BS216">
            <v>0</v>
          </cell>
          <cell r="BT216">
            <v>0</v>
          </cell>
          <cell r="BU216">
            <v>-39.899845169391483</v>
          </cell>
          <cell r="BV216">
            <v>0</v>
          </cell>
          <cell r="BW216">
            <v>-110.73957027727738</v>
          </cell>
          <cell r="BX216">
            <v>-29.749884556047618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-78.819300003349781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-67.619399469811469</v>
          </cell>
          <cell r="CK216">
            <v>0</v>
          </cell>
          <cell r="CL216">
            <v>0</v>
          </cell>
          <cell r="CM216">
            <v>-11.19990053307265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-605.56930000334978</v>
          </cell>
          <cell r="CS216">
            <v>0</v>
          </cell>
          <cell r="CT216">
            <v>0</v>
          </cell>
          <cell r="CU216">
            <v>-58.869931950466707</v>
          </cell>
          <cell r="CV216">
            <v>-49.069943278562278</v>
          </cell>
          <cell r="CW216">
            <v>-382.89955739444122</v>
          </cell>
          <cell r="CX216">
            <v>0</v>
          </cell>
          <cell r="CY216">
            <v>0</v>
          </cell>
          <cell r="CZ216">
            <v>0</v>
          </cell>
          <cell r="DA216">
            <v>-114.72986738011241</v>
          </cell>
          <cell r="DB216">
            <v>0</v>
          </cell>
          <cell r="DC216">
            <v>0</v>
          </cell>
          <cell r="DD216">
            <v>0</v>
          </cell>
          <cell r="DE216">
            <v>-164.77929999679327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-164.77930000098422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-711.76729799807072</v>
          </cell>
          <cell r="DS216">
            <v>-98.859074718784541</v>
          </cell>
          <cell r="DT216">
            <v>0</v>
          </cell>
          <cell r="DU216">
            <v>-68.371513354824856</v>
          </cell>
          <cell r="DV216">
            <v>-217.38172451849096</v>
          </cell>
          <cell r="DW216">
            <v>-22.730371194658801</v>
          </cell>
          <cell r="DX216">
            <v>-124.7464419126045</v>
          </cell>
          <cell r="DY216">
            <v>-179.67817229917273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A218" t="str">
            <v>Total Coal Fuel Burn Expense</v>
          </cell>
          <cell r="F218">
            <v>-3951.7748404443264</v>
          </cell>
          <cell r="G218">
            <v>-1247.5726157426834</v>
          </cell>
          <cell r="H218">
            <v>-14758.638070769608</v>
          </cell>
          <cell r="I218">
            <v>-10412.555278100073</v>
          </cell>
          <cell r="J218">
            <v>-11926.917756825686</v>
          </cell>
          <cell r="K218">
            <v>-18567.557980373502</v>
          </cell>
          <cell r="L218">
            <v>-10905.432378336787</v>
          </cell>
          <cell r="M218">
            <v>-11624.605548918247</v>
          </cell>
          <cell r="N218">
            <v>-17587.754105575383</v>
          </cell>
          <cell r="O218">
            <v>-12989.970854237676</v>
          </cell>
          <cell r="P218">
            <v>-14345.570600062609</v>
          </cell>
          <cell r="Q218">
            <v>-4781.1777710393071</v>
          </cell>
          <cell r="R218">
            <v>-164283.20130085945</v>
          </cell>
          <cell r="S218">
            <v>-11569.129698365927</v>
          </cell>
          <cell r="T218">
            <v>-14707.286384239793</v>
          </cell>
          <cell r="U218">
            <v>-17399.005454055965</v>
          </cell>
          <cell r="V218">
            <v>-9821.5029900968075</v>
          </cell>
          <cell r="W218">
            <v>-9337.7804447486997</v>
          </cell>
          <cell r="X218">
            <v>-15822.810666695237</v>
          </cell>
          <cell r="Y218">
            <v>-13038.333145931363</v>
          </cell>
          <cell r="Z218">
            <v>-16268.795144937932</v>
          </cell>
          <cell r="AA218">
            <v>-21741.968676246703</v>
          </cell>
          <cell r="AB218">
            <v>-12386.48371847719</v>
          </cell>
          <cell r="AC218">
            <v>-10658.522871077061</v>
          </cell>
          <cell r="AD218">
            <v>-11531.582105971873</v>
          </cell>
          <cell r="AE218">
            <v>-212172.12800860405</v>
          </cell>
          <cell r="AF218">
            <v>-12910.321030855179</v>
          </cell>
          <cell r="AG218">
            <v>-9863.550785779953</v>
          </cell>
          <cell r="AH218">
            <v>-64191.248542368412</v>
          </cell>
          <cell r="AI218">
            <v>-12695.39629162848</v>
          </cell>
          <cell r="AJ218">
            <v>-14014.258823394775</v>
          </cell>
          <cell r="AK218">
            <v>-19327.44166957587</v>
          </cell>
          <cell r="AL218">
            <v>-16149.279029451311</v>
          </cell>
          <cell r="AM218">
            <v>-22638.257874034345</v>
          </cell>
          <cell r="AN218">
            <v>-8583.4615303725004</v>
          </cell>
          <cell r="AO218">
            <v>-12093.675995968282</v>
          </cell>
          <cell r="AP218">
            <v>-10753.109752416611</v>
          </cell>
          <cell r="AQ218">
            <v>-8952.1266829073429</v>
          </cell>
          <cell r="AR218">
            <v>-134919.5505143404</v>
          </cell>
          <cell r="AS218">
            <v>-9451.4676328599453</v>
          </cell>
          <cell r="AT218">
            <v>-11552.596454329789</v>
          </cell>
          <cell r="AU218">
            <v>-12136.974411264062</v>
          </cell>
          <cell r="AV218">
            <v>-9151.9640222862363</v>
          </cell>
          <cell r="AW218">
            <v>-4894.6771155819297</v>
          </cell>
          <cell r="AX218">
            <v>-16260.122810810804</v>
          </cell>
          <cell r="AY218">
            <v>-11525.28023802489</v>
          </cell>
          <cell r="AZ218">
            <v>-16221.828360833228</v>
          </cell>
          <cell r="BA218">
            <v>-17791.042169645429</v>
          </cell>
          <cell r="BB218">
            <v>-11963.305294245481</v>
          </cell>
          <cell r="BC218">
            <v>-8578.1014031916857</v>
          </cell>
          <cell r="BD218">
            <v>-5392.1906012818217</v>
          </cell>
          <cell r="BE218">
            <v>-92139.589985013008</v>
          </cell>
          <cell r="BF218">
            <v>31490.764517977834</v>
          </cell>
          <cell r="BG218">
            <v>-9527.9698954895139</v>
          </cell>
          <cell r="BH218">
            <v>-11885.013550639153</v>
          </cell>
          <cell r="BI218">
            <v>-7528.1474487781525</v>
          </cell>
          <cell r="BJ218">
            <v>-9617.3507790639997</v>
          </cell>
          <cell r="BK218">
            <v>-15624.768434166908</v>
          </cell>
          <cell r="BL218">
            <v>-11067.381235837936</v>
          </cell>
          <cell r="BM218">
            <v>-16411.473965361714</v>
          </cell>
          <cell r="BN218">
            <v>-17417.922155104578</v>
          </cell>
          <cell r="BO218">
            <v>-12156.198479004204</v>
          </cell>
          <cell r="BP218">
            <v>-7525.2134834453464</v>
          </cell>
          <cell r="BQ218">
            <v>-4868.9150761216879</v>
          </cell>
          <cell r="BR218">
            <v>-194501.44398927689</v>
          </cell>
          <cell r="BS218">
            <v>-17772.994981706142</v>
          </cell>
          <cell r="BT218">
            <v>-13779.260179102421</v>
          </cell>
          <cell r="BU218">
            <v>-10195.596787139773</v>
          </cell>
          <cell r="BV218">
            <v>-8773.3835912868381</v>
          </cell>
          <cell r="BW218">
            <v>-11605.15199971199</v>
          </cell>
          <cell r="BX218">
            <v>-25221.171276427805</v>
          </cell>
          <cell r="BY218">
            <v>-19249.815629854798</v>
          </cell>
          <cell r="BZ218">
            <v>-21922.28632298857</v>
          </cell>
          <cell r="CA218">
            <v>-20199.453853800893</v>
          </cell>
          <cell r="CB218">
            <v>-18099.032917752862</v>
          </cell>
          <cell r="CC218">
            <v>-13146.598362572491</v>
          </cell>
          <cell r="CD218">
            <v>-14536.69808690995</v>
          </cell>
          <cell r="CE218">
            <v>-204031.37051427364</v>
          </cell>
          <cell r="CF218">
            <v>-17866.690774321556</v>
          </cell>
          <cell r="CG218">
            <v>-12347.509247727692</v>
          </cell>
          <cell r="CH218">
            <v>-12958.876613557339</v>
          </cell>
          <cell r="CI218">
            <v>-10278.494051449001</v>
          </cell>
          <cell r="CJ218">
            <v>-15224.218487583101</v>
          </cell>
          <cell r="CK218">
            <v>-24494.90703330934</v>
          </cell>
          <cell r="CL218">
            <v>-15388.895254760981</v>
          </cell>
          <cell r="CM218">
            <v>-21667.425389133394</v>
          </cell>
          <cell r="CN218">
            <v>-23972.22892844677</v>
          </cell>
          <cell r="CO218">
            <v>-18454.283556103706</v>
          </cell>
          <cell r="CP218">
            <v>-14531.980159759521</v>
          </cell>
          <cell r="CQ218">
            <v>-16845.861018106341</v>
          </cell>
          <cell r="CR218">
            <v>-228467.60331058502</v>
          </cell>
          <cell r="CS218">
            <v>-23544.045275837183</v>
          </cell>
          <cell r="CT218">
            <v>-17450.11312687397</v>
          </cell>
          <cell r="CU218">
            <v>-18029.778369754553</v>
          </cell>
          <cell r="CV218">
            <v>-12391.195619784296</v>
          </cell>
          <cell r="CW218">
            <v>-14570.726661130786</v>
          </cell>
          <cell r="CX218">
            <v>-27323.582869753242</v>
          </cell>
          <cell r="CY218">
            <v>-16131.95826292038</v>
          </cell>
          <cell r="CZ218">
            <v>-20669.859657980502</v>
          </cell>
          <cell r="DA218">
            <v>-21344.278065823019</v>
          </cell>
          <cell r="DB218">
            <v>-17984.680242873728</v>
          </cell>
          <cell r="DC218">
            <v>-20876.444199293852</v>
          </cell>
          <cell r="DD218">
            <v>-18150.940958447754</v>
          </cell>
          <cell r="DE218">
            <v>-243986.13543772697</v>
          </cell>
          <cell r="DF218">
            <v>-25635.058009140193</v>
          </cell>
          <cell r="DG218">
            <v>-18152.344643607736</v>
          </cell>
          <cell r="DH218">
            <v>-18410.380875013769</v>
          </cell>
          <cell r="DI218">
            <v>-11924.3482151106</v>
          </cell>
          <cell r="DJ218">
            <v>-15216.217612661421</v>
          </cell>
          <cell r="DK218">
            <v>-28381.11849604547</v>
          </cell>
          <cell r="DL218">
            <v>-19123.627740770578</v>
          </cell>
          <cell r="DM218">
            <v>-21912.557601541281</v>
          </cell>
          <cell r="DN218">
            <v>-26303.728660985827</v>
          </cell>
          <cell r="DO218">
            <v>-22541.321128696203</v>
          </cell>
          <cell r="DP218">
            <v>-18745.040215834975</v>
          </cell>
          <cell r="DQ218">
            <v>-17640.392238259315</v>
          </cell>
          <cell r="DR218">
            <v>-225739.09807908535</v>
          </cell>
          <cell r="DS218">
            <v>-21364.92157650739</v>
          </cell>
          <cell r="DT218">
            <v>-19704.91654202342</v>
          </cell>
          <cell r="DU218">
            <v>-16006.724630221725</v>
          </cell>
          <cell r="DV218">
            <v>-12537.784426860511</v>
          </cell>
          <cell r="DW218">
            <v>-22788.248926080763</v>
          </cell>
          <cell r="DX218">
            <v>-25932.050379648805</v>
          </cell>
          <cell r="DY218">
            <v>-12936.034788288176</v>
          </cell>
          <cell r="DZ218">
            <v>-13945.641224555671</v>
          </cell>
          <cell r="EA218">
            <v>-23662.104529693723</v>
          </cell>
          <cell r="EB218">
            <v>-22759.771106168628</v>
          </cell>
          <cell r="EC218">
            <v>-20758.429100975394</v>
          </cell>
          <cell r="ED218">
            <v>-13342.470848038793</v>
          </cell>
        </row>
        <row r="220">
          <cell r="A220" t="str">
            <v>Gas Fuel Burn Expense</v>
          </cell>
        </row>
        <row r="221">
          <cell r="F221">
            <v>-227.65555875189602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-963.33359146956354</v>
          </cell>
          <cell r="L221">
            <v>-1222.8215248133056</v>
          </cell>
          <cell r="M221">
            <v>-2354.2072390103713</v>
          </cell>
          <cell r="N221">
            <v>-2132.0341834211722</v>
          </cell>
          <cell r="O221">
            <v>-2077.9073522016406</v>
          </cell>
          <cell r="P221">
            <v>0</v>
          </cell>
          <cell r="Q221">
            <v>0</v>
          </cell>
          <cell r="R221">
            <v>-2727.6088923178613</v>
          </cell>
          <cell r="S221">
            <v>0</v>
          </cell>
          <cell r="T221">
            <v>0</v>
          </cell>
          <cell r="U221">
            <v>0</v>
          </cell>
          <cell r="V221">
            <v>-92.792200000025332</v>
          </cell>
          <cell r="W221">
            <v>0</v>
          </cell>
          <cell r="X221">
            <v>0</v>
          </cell>
          <cell r="Y221">
            <v>-826.60659544309601</v>
          </cell>
          <cell r="Z221">
            <v>-205.79539873171598</v>
          </cell>
          <cell r="AA221">
            <v>-445.20489814411849</v>
          </cell>
          <cell r="AB221">
            <v>-1157.2098000003025</v>
          </cell>
          <cell r="AC221">
            <v>0</v>
          </cell>
          <cell r="AD221">
            <v>0</v>
          </cell>
          <cell r="AE221">
            <v>-5273.1334999985993</v>
          </cell>
          <cell r="AF221">
            <v>0</v>
          </cell>
          <cell r="AG221">
            <v>0</v>
          </cell>
          <cell r="AH221">
            <v>0</v>
          </cell>
          <cell r="AI221">
            <v>-708.97950000036508</v>
          </cell>
          <cell r="AJ221">
            <v>0</v>
          </cell>
          <cell r="AK221">
            <v>-232.62679999973625</v>
          </cell>
          <cell r="AL221">
            <v>-337.22199999960139</v>
          </cell>
          <cell r="AM221">
            <v>-463.55769999977201</v>
          </cell>
          <cell r="AN221">
            <v>-1709.6475999997929</v>
          </cell>
          <cell r="AO221">
            <v>-1821.0998999997973</v>
          </cell>
          <cell r="AP221">
            <v>0</v>
          </cell>
          <cell r="AQ221">
            <v>0</v>
          </cell>
          <cell r="AR221">
            <v>-2250.1444999948144</v>
          </cell>
          <cell r="AS221">
            <v>0</v>
          </cell>
          <cell r="AT221">
            <v>0</v>
          </cell>
          <cell r="AU221">
            <v>0</v>
          </cell>
          <cell r="AV221">
            <v>-455.97120000002906</v>
          </cell>
          <cell r="AW221">
            <v>0</v>
          </cell>
          <cell r="AX221">
            <v>-411.50070000020787</v>
          </cell>
          <cell r="AY221">
            <v>-286.3000000002794</v>
          </cell>
          <cell r="AZ221">
            <v>0</v>
          </cell>
          <cell r="BA221">
            <v>-157.71229999978095</v>
          </cell>
          <cell r="BB221">
            <v>-938.66029999963939</v>
          </cell>
          <cell r="BC221">
            <v>0</v>
          </cell>
          <cell r="BD221">
            <v>0</v>
          </cell>
          <cell r="BE221">
            <v>-2025.4105999991298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-612.80880000023171</v>
          </cell>
          <cell r="BL221">
            <v>-475.93950000032783</v>
          </cell>
          <cell r="BM221">
            <v>-114.34040000010282</v>
          </cell>
          <cell r="BN221">
            <v>-347.42439999990165</v>
          </cell>
          <cell r="BO221">
            <v>-474.89749999996275</v>
          </cell>
          <cell r="BP221">
            <v>0</v>
          </cell>
          <cell r="BQ221">
            <v>0</v>
          </cell>
          <cell r="BR221">
            <v>-4140.6774999983609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-574.3542999997735</v>
          </cell>
          <cell r="BY221">
            <v>-212.3659000005573</v>
          </cell>
          <cell r="BZ221">
            <v>-1362.5197999998927</v>
          </cell>
          <cell r="CA221">
            <v>-1991.4375</v>
          </cell>
          <cell r="CB221">
            <v>0</v>
          </cell>
          <cell r="CC221">
            <v>0</v>
          </cell>
          <cell r="CD221">
            <v>0</v>
          </cell>
          <cell r="CE221">
            <v>-7011.6525000035763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-898.56040000030771</v>
          </cell>
          <cell r="CL221">
            <v>-324.74699999950826</v>
          </cell>
          <cell r="CM221">
            <v>-1504.8416999997571</v>
          </cell>
          <cell r="CN221">
            <v>-2207.8344000000507</v>
          </cell>
          <cell r="CO221">
            <v>-2075.6690000006929</v>
          </cell>
          <cell r="CP221">
            <v>0</v>
          </cell>
          <cell r="CQ221">
            <v>0</v>
          </cell>
          <cell r="CR221">
            <v>-3704.7873000055552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-265.72350000031292</v>
          </cell>
          <cell r="CY221">
            <v>-586.91020000074059</v>
          </cell>
          <cell r="CZ221">
            <v>-1915.5801999997348</v>
          </cell>
          <cell r="DA221">
            <v>-936.57340000011027</v>
          </cell>
          <cell r="DB221">
            <v>0</v>
          </cell>
          <cell r="DC221">
            <v>0</v>
          </cell>
          <cell r="DD221">
            <v>0</v>
          </cell>
          <cell r="DE221">
            <v>-4870.1853999942541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-398.13659999985248</v>
          </cell>
          <cell r="DL221">
            <v>-677.42299999948591</v>
          </cell>
          <cell r="DM221">
            <v>-1851.535000000149</v>
          </cell>
          <cell r="DN221">
            <v>-1179.0427999999374</v>
          </cell>
          <cell r="DO221">
            <v>-764.04799999948591</v>
          </cell>
          <cell r="DP221">
            <v>0</v>
          </cell>
          <cell r="DQ221">
            <v>0</v>
          </cell>
          <cell r="DR221">
            <v>-4717.3919999971986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-564.0285000000149</v>
          </cell>
          <cell r="DY221">
            <v>-1080.2425000006333</v>
          </cell>
          <cell r="DZ221">
            <v>-2056.5049999998882</v>
          </cell>
          <cell r="EA221">
            <v>-222.49199999962002</v>
          </cell>
          <cell r="EB221">
            <v>-794.12399999983609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-57.577477052385802</v>
          </cell>
          <cell r="G223">
            <v>-36.409028156660497</v>
          </cell>
          <cell r="H223">
            <v>-250.31273872498423</v>
          </cell>
          <cell r="I223">
            <v>0</v>
          </cell>
          <cell r="J223">
            <v>-511.1792815187946</v>
          </cell>
          <cell r="K223">
            <v>-105.50099255330861</v>
          </cell>
          <cell r="L223">
            <v>-549.12979756016284</v>
          </cell>
          <cell r="M223">
            <v>-1410.7193757966161</v>
          </cell>
          <cell r="N223">
            <v>-757.39208345208317</v>
          </cell>
          <cell r="O223">
            <v>-1583.7304064435884</v>
          </cell>
          <cell r="P223">
            <v>-2400.9735558046959</v>
          </cell>
          <cell r="Q223">
            <v>-613.72637675981969</v>
          </cell>
          <cell r="R223">
            <v>-6554.2934809699655</v>
          </cell>
          <cell r="S223">
            <v>-614.34749900922179</v>
          </cell>
          <cell r="T223">
            <v>-164.41206940170377</v>
          </cell>
          <cell r="U223">
            <v>-904.73853790480644</v>
          </cell>
          <cell r="V223">
            <v>0</v>
          </cell>
          <cell r="W223">
            <v>-470.55040338495746</v>
          </cell>
          <cell r="X223">
            <v>-569.64730736240745</v>
          </cell>
          <cell r="Y223">
            <v>-308.39543226268142</v>
          </cell>
          <cell r="Z223">
            <v>-137.59682210814208</v>
          </cell>
          <cell r="AA223">
            <v>-462.26334759220481</v>
          </cell>
          <cell r="AB223">
            <v>-912.81994328740984</v>
          </cell>
          <cell r="AC223">
            <v>0</v>
          </cell>
          <cell r="AD223">
            <v>-2009.5221186494455</v>
          </cell>
          <cell r="AE223">
            <v>-17355.722652614117</v>
          </cell>
          <cell r="AF223">
            <v>-1683.20182912983</v>
          </cell>
          <cell r="AG223">
            <v>-625.34020110778511</v>
          </cell>
          <cell r="AH223">
            <v>-5314.8463306687772</v>
          </cell>
          <cell r="AI223">
            <v>0</v>
          </cell>
          <cell r="AJ223">
            <v>-815.13266552425921</v>
          </cell>
          <cell r="AK223">
            <v>-1389.1846778942272</v>
          </cell>
          <cell r="AL223">
            <v>-718.66552176512778</v>
          </cell>
          <cell r="AM223">
            <v>-574.58626463543624</v>
          </cell>
          <cell r="AN223">
            <v>-3383.8025257205591</v>
          </cell>
          <cell r="AO223">
            <v>-551.84523917082697</v>
          </cell>
          <cell r="AP223">
            <v>-1037.0870290873572</v>
          </cell>
          <cell r="AQ223">
            <v>-1262.0303679071367</v>
          </cell>
          <cell r="AR223">
            <v>-11528.671321421862</v>
          </cell>
          <cell r="AS223">
            <v>0</v>
          </cell>
          <cell r="AT223">
            <v>-1268.8573957625777</v>
          </cell>
          <cell r="AU223">
            <v>-2037.4287466770038</v>
          </cell>
          <cell r="AV223">
            <v>-1354.1944453720935</v>
          </cell>
          <cell r="AW223">
            <v>-525.12754628062248</v>
          </cell>
          <cell r="AX223">
            <v>-794.74447411485016</v>
          </cell>
          <cell r="AY223">
            <v>-347.91200959030539</v>
          </cell>
          <cell r="AZ223">
            <v>-108.81690398883075</v>
          </cell>
          <cell r="BA223">
            <v>-1033.2337837293744</v>
          </cell>
          <cell r="BB223">
            <v>-1294.4654196286574</v>
          </cell>
          <cell r="BC223">
            <v>-2020.5332731343806</v>
          </cell>
          <cell r="BD223">
            <v>-743.35732314549387</v>
          </cell>
          <cell r="BE223">
            <v>9307.1822294890881</v>
          </cell>
          <cell r="BF223">
            <v>15649.638177644461</v>
          </cell>
          <cell r="BG223">
            <v>-1135.677861629054</v>
          </cell>
          <cell r="BH223">
            <v>0</v>
          </cell>
          <cell r="BI223">
            <v>-726.08314082818106</v>
          </cell>
          <cell r="BJ223">
            <v>0</v>
          </cell>
          <cell r="BK223">
            <v>-1238.7005258640274</v>
          </cell>
          <cell r="BL223">
            <v>-300.53299684543163</v>
          </cell>
          <cell r="BM223">
            <v>-384.45450298395008</v>
          </cell>
          <cell r="BN223">
            <v>-1323.9762199996039</v>
          </cell>
          <cell r="BO223">
            <v>0</v>
          </cell>
          <cell r="BP223">
            <v>0</v>
          </cell>
          <cell r="BQ223">
            <v>-1233.030700000003</v>
          </cell>
          <cell r="BR223">
            <v>-12771.121829986572</v>
          </cell>
          <cell r="BS223">
            <v>-1802.2461999999359</v>
          </cell>
          <cell r="BT223">
            <v>-1634.7590000005439</v>
          </cell>
          <cell r="BU223">
            <v>0</v>
          </cell>
          <cell r="BV223">
            <v>-462.47349999984726</v>
          </cell>
          <cell r="BW223">
            <v>0</v>
          </cell>
          <cell r="BX223">
            <v>-1188.664300000295</v>
          </cell>
          <cell r="BY223">
            <v>-388.77919999975711</v>
          </cell>
          <cell r="BZ223">
            <v>-1421.2039000000805</v>
          </cell>
          <cell r="CA223">
            <v>-2499.016799999401</v>
          </cell>
          <cell r="CB223">
            <v>-1010.7640300001949</v>
          </cell>
          <cell r="CC223">
            <v>-1202.8182999994606</v>
          </cell>
          <cell r="CD223">
            <v>-1160.3966000005603</v>
          </cell>
          <cell r="CE223">
            <v>-12764.75841999799</v>
          </cell>
          <cell r="CF223">
            <v>-2693.2907000007108</v>
          </cell>
          <cell r="CG223">
            <v>-1572.4115999992937</v>
          </cell>
          <cell r="CH223">
            <v>-991.87490000016987</v>
          </cell>
          <cell r="CI223">
            <v>-265.40079999994487</v>
          </cell>
          <cell r="CJ223">
            <v>0</v>
          </cell>
          <cell r="CK223">
            <v>-2500.9395599998534</v>
          </cell>
          <cell r="CL223">
            <v>-1339.564600000158</v>
          </cell>
          <cell r="CM223">
            <v>-1912.44589000009</v>
          </cell>
          <cell r="CN223">
            <v>-1371.1199999991804</v>
          </cell>
          <cell r="CO223">
            <v>0</v>
          </cell>
          <cell r="CP223">
            <v>0</v>
          </cell>
          <cell r="CQ223">
            <v>-117.7103700004518</v>
          </cell>
          <cell r="CR223">
            <v>-10852.285640008748</v>
          </cell>
          <cell r="CS223">
            <v>-360.5191000001505</v>
          </cell>
          <cell r="CT223">
            <v>-222.73649000003934</v>
          </cell>
          <cell r="CU223">
            <v>0</v>
          </cell>
          <cell r="CV223">
            <v>-719.8269000002183</v>
          </cell>
          <cell r="CW223">
            <v>0</v>
          </cell>
          <cell r="CX223">
            <v>-2936.6485999999568</v>
          </cell>
          <cell r="CY223">
            <v>-1478.9676000000909</v>
          </cell>
          <cell r="CZ223">
            <v>-1121.5071499999613</v>
          </cell>
          <cell r="DA223">
            <v>-2447.1202999996021</v>
          </cell>
          <cell r="DB223">
            <v>-1448.1385000003502</v>
          </cell>
          <cell r="DC223">
            <v>0</v>
          </cell>
          <cell r="DD223">
            <v>-116.82100000046194</v>
          </cell>
          <cell r="DE223">
            <v>-9391.3371500000358</v>
          </cell>
          <cell r="DF223">
            <v>-248.77928999997675</v>
          </cell>
          <cell r="DG223">
            <v>-105.76999999955297</v>
          </cell>
          <cell r="DH223">
            <v>0</v>
          </cell>
          <cell r="DI223">
            <v>-851.90609999978915</v>
          </cell>
          <cell r="DJ223">
            <v>0</v>
          </cell>
          <cell r="DK223">
            <v>-2236.7296000001952</v>
          </cell>
          <cell r="DL223">
            <v>-2502.0226599993184</v>
          </cell>
          <cell r="DM223">
            <v>-2250.8573000002652</v>
          </cell>
          <cell r="DN223">
            <v>-1097.7697000000626</v>
          </cell>
          <cell r="DO223">
            <v>0</v>
          </cell>
          <cell r="DP223">
            <v>0</v>
          </cell>
          <cell r="DQ223">
            <v>-97.502499999478459</v>
          </cell>
          <cell r="DR223">
            <v>-11328.391280010343</v>
          </cell>
          <cell r="DS223">
            <v>-246.87550000008196</v>
          </cell>
          <cell r="DT223">
            <v>-168.18999999947846</v>
          </cell>
          <cell r="DU223">
            <v>-500.76855999976397</v>
          </cell>
          <cell r="DV223">
            <v>-436.40000000037253</v>
          </cell>
          <cell r="DW223">
            <v>0</v>
          </cell>
          <cell r="DX223">
            <v>-3459.7959600007161</v>
          </cell>
          <cell r="DY223">
            <v>-2121.6160399997607</v>
          </cell>
          <cell r="DZ223">
            <v>-3063.089660000056</v>
          </cell>
          <cell r="EA223">
            <v>-795.23615999985486</v>
          </cell>
          <cell r="EB223">
            <v>-74.925400000065565</v>
          </cell>
          <cell r="EC223">
            <v>-225.63200000021607</v>
          </cell>
          <cell r="ED223">
            <v>-235.8620000006631</v>
          </cell>
        </row>
        <row r="224">
          <cell r="F224">
            <v>-0.7961767096130643</v>
          </cell>
          <cell r="G224">
            <v>-3.0105847555678338</v>
          </cell>
          <cell r="H224">
            <v>-0.87135033318190835</v>
          </cell>
          <cell r="I224">
            <v>0</v>
          </cell>
          <cell r="J224">
            <v>2.5103126274771057</v>
          </cell>
          <cell r="K224">
            <v>5.3913803437026218</v>
          </cell>
          <cell r="L224">
            <v>-1.7111420331057161</v>
          </cell>
          <cell r="M224">
            <v>-18.813764993334189</v>
          </cell>
          <cell r="N224">
            <v>0.9062901473371312</v>
          </cell>
          <cell r="O224">
            <v>0</v>
          </cell>
          <cell r="P224">
            <v>0</v>
          </cell>
          <cell r="Q224">
            <v>0</v>
          </cell>
          <cell r="R224">
            <v>14.022429449949414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2.5564950109110214</v>
          </cell>
          <cell r="X224">
            <v>0</v>
          </cell>
          <cell r="Y224">
            <v>3.749867464415729</v>
          </cell>
          <cell r="Z224">
            <v>3.6627992601133883</v>
          </cell>
          <cell r="AA224">
            <v>4.0532677148003131</v>
          </cell>
          <cell r="AB224">
            <v>0</v>
          </cell>
          <cell r="AC224">
            <v>0</v>
          </cell>
          <cell r="AD224">
            <v>0</v>
          </cell>
          <cell r="AE224">
            <v>128.43003357201815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9.7978253136388958</v>
          </cell>
          <cell r="AM224">
            <v>18.697539810324088</v>
          </cell>
          <cell r="AN224">
            <v>98.277467875275761</v>
          </cell>
          <cell r="AO224">
            <v>0</v>
          </cell>
          <cell r="AP224">
            <v>0</v>
          </cell>
          <cell r="AQ224">
            <v>1.6572005729540251</v>
          </cell>
          <cell r="AR224">
            <v>37.727601265069097</v>
          </cell>
          <cell r="AS224">
            <v>0</v>
          </cell>
          <cell r="AT224">
            <v>0</v>
          </cell>
          <cell r="AU224">
            <v>0</v>
          </cell>
          <cell r="AV224">
            <v>10.551711006090045</v>
          </cell>
          <cell r="AW224">
            <v>0</v>
          </cell>
          <cell r="AX224">
            <v>0</v>
          </cell>
          <cell r="AY224">
            <v>6.4826952237635851</v>
          </cell>
          <cell r="AZ224">
            <v>1.8376933725085109</v>
          </cell>
          <cell r="BA224">
            <v>18.855501663172618</v>
          </cell>
          <cell r="BB224">
            <v>0</v>
          </cell>
          <cell r="BC224">
            <v>0</v>
          </cell>
          <cell r="BD224">
            <v>0</v>
          </cell>
          <cell r="BE224">
            <v>7.8319254964590073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2.3567271372303367</v>
          </cell>
          <cell r="BM224">
            <v>5.4751983596943319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-3.3999047275574412</v>
          </cell>
          <cell r="G225">
            <v>-5.5868497026385739</v>
          </cell>
          <cell r="H225">
            <v>-0.95350019974284805</v>
          </cell>
          <cell r="I225">
            <v>-0.4414512135554105</v>
          </cell>
          <cell r="J225">
            <v>-10.794685374596156</v>
          </cell>
          <cell r="K225">
            <v>-468.2742204455426</v>
          </cell>
          <cell r="L225">
            <v>-213.41888246429153</v>
          </cell>
          <cell r="M225">
            <v>-243.63395023718476</v>
          </cell>
          <cell r="N225">
            <v>-95.591011425363831</v>
          </cell>
          <cell r="O225">
            <v>2.4819819428957999</v>
          </cell>
          <cell r="P225">
            <v>-1.6796117073972709</v>
          </cell>
          <cell r="Q225">
            <v>-4.2023258106200956</v>
          </cell>
          <cell r="R225">
            <v>-2350.7092123031616</v>
          </cell>
          <cell r="S225">
            <v>-0.74030060163931921</v>
          </cell>
          <cell r="T225">
            <v>0.19306612171931192</v>
          </cell>
          <cell r="U225">
            <v>3.7248254640144296</v>
          </cell>
          <cell r="V225">
            <v>0.40582978530437686</v>
          </cell>
          <cell r="W225">
            <v>-13.668814536591526</v>
          </cell>
          <cell r="X225">
            <v>3.0575242472114041</v>
          </cell>
          <cell r="Y225">
            <v>-650.45689239376225</v>
          </cell>
          <cell r="Z225">
            <v>-965.2973544318229</v>
          </cell>
          <cell r="AA225">
            <v>-752.06049217574764</v>
          </cell>
          <cell r="AB225">
            <v>6.7973887787084095</v>
          </cell>
          <cell r="AC225">
            <v>14.137802135606762</v>
          </cell>
          <cell r="AD225">
            <v>3.1982053038082086</v>
          </cell>
          <cell r="AE225">
            <v>-450.1154498020187</v>
          </cell>
          <cell r="AF225">
            <v>8.5580067676492035</v>
          </cell>
          <cell r="AG225">
            <v>3.6124771662871353</v>
          </cell>
          <cell r="AH225">
            <v>-234.99470523366472</v>
          </cell>
          <cell r="AI225">
            <v>-2.5178308617905714</v>
          </cell>
          <cell r="AJ225">
            <v>-5.7701174236717634</v>
          </cell>
          <cell r="AK225">
            <v>-282.64262179948855</v>
          </cell>
          <cell r="AL225">
            <v>7.0851075550308451</v>
          </cell>
          <cell r="AM225">
            <v>-24.182654992793687</v>
          </cell>
          <cell r="AN225">
            <v>64.388279697624967</v>
          </cell>
          <cell r="AO225">
            <v>7.1806198476115242</v>
          </cell>
          <cell r="AP225">
            <v>4.9022698639892042</v>
          </cell>
          <cell r="AQ225">
            <v>4.2657196101499721</v>
          </cell>
          <cell r="AR225">
            <v>-99.10346591938287</v>
          </cell>
          <cell r="AS225">
            <v>2.7603451109607704</v>
          </cell>
          <cell r="AT225">
            <v>3.2808646969497204</v>
          </cell>
          <cell r="AU225">
            <v>6.6123957741074264</v>
          </cell>
          <cell r="AV225">
            <v>-120.36411769362167</v>
          </cell>
          <cell r="AW225">
            <v>4.2976187359890901</v>
          </cell>
          <cell r="AX225">
            <v>6.9683286857325584</v>
          </cell>
          <cell r="AY225">
            <v>4.7397412839345634</v>
          </cell>
          <cell r="AZ225">
            <v>-37.76671407406684</v>
          </cell>
          <cell r="BA225">
            <v>14.198049440514296</v>
          </cell>
          <cell r="BB225">
            <v>5.5334500585449859</v>
          </cell>
          <cell r="BC225">
            <v>8.444451899966225</v>
          </cell>
          <cell r="BD225">
            <v>2.1921201618388295</v>
          </cell>
          <cell r="BE225">
            <v>-194.81884925160557</v>
          </cell>
          <cell r="BF225">
            <v>-197.19824840466026</v>
          </cell>
          <cell r="BG225">
            <v>4.3268199167214334</v>
          </cell>
          <cell r="BH225">
            <v>8.0599923460977152</v>
          </cell>
          <cell r="BI225">
            <v>6.1441138689406216</v>
          </cell>
          <cell r="BJ225">
            <v>18.630363630072679</v>
          </cell>
          <cell r="BK225">
            <v>9.2819762913277373</v>
          </cell>
          <cell r="BL225">
            <v>1.7239414349896833</v>
          </cell>
          <cell r="BM225">
            <v>-45.787808334687725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-73.759589999914169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-73.759590000147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-56.322060000151396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-56.322059999918565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-23.54539000056684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-23.545390000101179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-33.560690000653267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-33.560689999954775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-121.97219000011683</v>
          </cell>
          <cell r="DS225">
            <v>0</v>
          </cell>
          <cell r="DT225">
            <v>-1.7300000065006316E-2</v>
          </cell>
          <cell r="DU225">
            <v>0</v>
          </cell>
          <cell r="DV225">
            <v>-0.53630000003613532</v>
          </cell>
          <cell r="DW225">
            <v>0</v>
          </cell>
          <cell r="DX225">
            <v>-10.633499999996275</v>
          </cell>
          <cell r="DY225">
            <v>0</v>
          </cell>
          <cell r="DZ225">
            <v>-104.44173000007868</v>
          </cell>
          <cell r="EA225">
            <v>-6.343360000057146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-937.85774124739692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-4.7092085301410407</v>
          </cell>
          <cell r="L226">
            <v>-53.160275186877698</v>
          </cell>
          <cell r="M226">
            <v>-79.885660988278687</v>
          </cell>
          <cell r="N226">
            <v>-67.384716578526422</v>
          </cell>
          <cell r="O226">
            <v>-174.90224779862911</v>
          </cell>
          <cell r="P226">
            <v>0</v>
          </cell>
          <cell r="Q226">
            <v>-5.7999999998137355</v>
          </cell>
          <cell r="R226">
            <v>-1132.607407681644</v>
          </cell>
          <cell r="S226">
            <v>0</v>
          </cell>
          <cell r="T226">
            <v>-608.10829999996349</v>
          </cell>
          <cell r="U226">
            <v>-323.49420000007376</v>
          </cell>
          <cell r="V226">
            <v>0</v>
          </cell>
          <cell r="W226">
            <v>0</v>
          </cell>
          <cell r="X226">
            <v>0</v>
          </cell>
          <cell r="Y226">
            <v>-5.7259045571554452</v>
          </cell>
          <cell r="Z226">
            <v>-1.1401012677233666</v>
          </cell>
          <cell r="AA226">
            <v>-2.4995018560439348</v>
          </cell>
          <cell r="AB226">
            <v>0</v>
          </cell>
          <cell r="AC226">
            <v>0</v>
          </cell>
          <cell r="AD226">
            <v>-191.6394000002183</v>
          </cell>
          <cell r="AE226">
            <v>-2565.333100002259</v>
          </cell>
          <cell r="AF226">
            <v>-711.49430000083521</v>
          </cell>
          <cell r="AG226">
            <v>-353.31229999987409</v>
          </cell>
          <cell r="AH226">
            <v>-533.82049999991432</v>
          </cell>
          <cell r="AI226">
            <v>-104.74139999994077</v>
          </cell>
          <cell r="AJ226">
            <v>0</v>
          </cell>
          <cell r="AK226">
            <v>-63.020699999993667</v>
          </cell>
          <cell r="AL226">
            <v>0</v>
          </cell>
          <cell r="AM226">
            <v>0</v>
          </cell>
          <cell r="AN226">
            <v>0</v>
          </cell>
          <cell r="AO226">
            <v>-52.154499999713153</v>
          </cell>
          <cell r="AP226">
            <v>-477.79240000015125</v>
          </cell>
          <cell r="AQ226">
            <v>-268.99699999997392</v>
          </cell>
          <cell r="AR226">
            <v>-1630.858700003475</v>
          </cell>
          <cell r="AS226">
            <v>0</v>
          </cell>
          <cell r="AT226">
            <v>-193.17989999987185</v>
          </cell>
          <cell r="AU226">
            <v>-279.43420000001788</v>
          </cell>
          <cell r="AV226">
            <v>-235.05300000007264</v>
          </cell>
          <cell r="AW226">
            <v>0</v>
          </cell>
          <cell r="AX226">
            <v>-205.21010000025854</v>
          </cell>
          <cell r="AY226">
            <v>0</v>
          </cell>
          <cell r="AZ226">
            <v>0</v>
          </cell>
          <cell r="BA226">
            <v>0</v>
          </cell>
          <cell r="BB226">
            <v>-329.74409999977797</v>
          </cell>
          <cell r="BC226">
            <v>-388.23739999998361</v>
          </cell>
          <cell r="BD226">
            <v>0</v>
          </cell>
          <cell r="BE226">
            <v>-2484.916599996388</v>
          </cell>
          <cell r="BF226">
            <v>0</v>
          </cell>
          <cell r="BG226">
            <v>-911.75909999990836</v>
          </cell>
          <cell r="BH226">
            <v>-630.59830000018701</v>
          </cell>
          <cell r="BI226">
            <v>-296.49099999992177</v>
          </cell>
          <cell r="BJ226">
            <v>0</v>
          </cell>
          <cell r="BK226">
            <v>-242.75409999955446</v>
          </cell>
          <cell r="BL226">
            <v>0</v>
          </cell>
          <cell r="BM226">
            <v>-16.25029999949038</v>
          </cell>
          <cell r="BN226">
            <v>-86.028599999379367</v>
          </cell>
          <cell r="BO226">
            <v>0</v>
          </cell>
          <cell r="BP226">
            <v>-301.03520000027493</v>
          </cell>
          <cell r="BQ226">
            <v>0</v>
          </cell>
          <cell r="BR226">
            <v>-3296.6937999911606</v>
          </cell>
          <cell r="BS226">
            <v>-163.92670000018552</v>
          </cell>
          <cell r="BT226">
            <v>-480.89479999989271</v>
          </cell>
          <cell r="BU226">
            <v>-332.52659999998286</v>
          </cell>
          <cell r="BV226">
            <v>-297.72049999958836</v>
          </cell>
          <cell r="BW226">
            <v>0</v>
          </cell>
          <cell r="BX226">
            <v>-426.56039999984205</v>
          </cell>
          <cell r="BY226">
            <v>0</v>
          </cell>
          <cell r="BZ226">
            <v>-243.53219999978319</v>
          </cell>
          <cell r="CA226">
            <v>-762.65800000028685</v>
          </cell>
          <cell r="CB226">
            <v>-261.73969999933615</v>
          </cell>
          <cell r="CC226">
            <v>-327.13489999994636</v>
          </cell>
          <cell r="CD226">
            <v>0</v>
          </cell>
          <cell r="CE226">
            <v>-3415.8373999968171</v>
          </cell>
          <cell r="CF226">
            <v>0</v>
          </cell>
          <cell r="CG226">
            <v>0</v>
          </cell>
          <cell r="CH226">
            <v>-577.48810000019148</v>
          </cell>
          <cell r="CI226">
            <v>-130.01899999985471</v>
          </cell>
          <cell r="CJ226">
            <v>0</v>
          </cell>
          <cell r="CK226">
            <v>-490.17320000007749</v>
          </cell>
          <cell r="CL226">
            <v>-256.53989999974146</v>
          </cell>
          <cell r="CM226">
            <v>-133.24279999965802</v>
          </cell>
          <cell r="CN226">
            <v>-1324.9076999993995</v>
          </cell>
          <cell r="CO226">
            <v>-503.46669999975711</v>
          </cell>
          <cell r="CP226">
            <v>0</v>
          </cell>
          <cell r="CQ226">
            <v>0</v>
          </cell>
          <cell r="CR226">
            <v>-4732.2245000004768</v>
          </cell>
          <cell r="CS226">
            <v>0</v>
          </cell>
          <cell r="CT226">
            <v>0</v>
          </cell>
          <cell r="CU226">
            <v>-349.50039999978617</v>
          </cell>
          <cell r="CV226">
            <v>-373.7035000002943</v>
          </cell>
          <cell r="CW226">
            <v>0</v>
          </cell>
          <cell r="CX226">
            <v>-392.11750000016764</v>
          </cell>
          <cell r="CY226">
            <v>-396.29969999985769</v>
          </cell>
          <cell r="CZ226">
            <v>-749.74010000005364</v>
          </cell>
          <cell r="DA226">
            <v>-1306.997099999804</v>
          </cell>
          <cell r="DB226">
            <v>-1163.866199999582</v>
          </cell>
          <cell r="DC226">
            <v>0</v>
          </cell>
          <cell r="DD226">
            <v>0</v>
          </cell>
          <cell r="DE226">
            <v>-3501.8109999969602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-503.50989999994636</v>
          </cell>
          <cell r="DL226">
            <v>-166.1253000004217</v>
          </cell>
          <cell r="DM226">
            <v>-598.8320999997668</v>
          </cell>
          <cell r="DN226">
            <v>-1603.2789999996312</v>
          </cell>
          <cell r="DO226">
            <v>-630.06469999998808</v>
          </cell>
          <cell r="DP226">
            <v>0</v>
          </cell>
          <cell r="DQ226">
            <v>0</v>
          </cell>
          <cell r="DR226">
            <v>-2986.9936000034213</v>
          </cell>
          <cell r="DS226">
            <v>0</v>
          </cell>
          <cell r="DT226">
            <v>-331.59709999989718</v>
          </cell>
          <cell r="DU226">
            <v>-312.74130000034347</v>
          </cell>
          <cell r="DV226">
            <v>-333.80939999967813</v>
          </cell>
          <cell r="DW226">
            <v>0</v>
          </cell>
          <cell r="DX226">
            <v>-246.78569999989122</v>
          </cell>
          <cell r="DY226">
            <v>-81.749700000043958</v>
          </cell>
          <cell r="DZ226">
            <v>-125.73239999962971</v>
          </cell>
          <cell r="EA226">
            <v>-960.82100000046194</v>
          </cell>
          <cell r="EB226">
            <v>-593.75700000021607</v>
          </cell>
          <cell r="EC226">
            <v>0</v>
          </cell>
          <cell r="ED226">
            <v>0</v>
          </cell>
        </row>
        <row r="227">
          <cell r="F227">
            <v>-54.874112125486135</v>
          </cell>
          <cell r="G227">
            <v>-104.22662068158388</v>
          </cell>
          <cell r="H227">
            <v>-152.17913268599659</v>
          </cell>
          <cell r="I227">
            <v>-78.941869777161628</v>
          </cell>
          <cell r="J227">
            <v>12.209641988854855</v>
          </cell>
          <cell r="K227">
            <v>-98.180840126238763</v>
          </cell>
          <cell r="L227">
            <v>-52.065861527808011</v>
          </cell>
          <cell r="M227">
            <v>-1674.248201623559</v>
          </cell>
          <cell r="N227">
            <v>-156.13362479023635</v>
          </cell>
          <cell r="O227">
            <v>-555.61377954576164</v>
          </cell>
          <cell r="P227">
            <v>-1066.3596817767248</v>
          </cell>
          <cell r="Q227">
            <v>-1259.8207953758538</v>
          </cell>
          <cell r="R227">
            <v>-7553.3117563873529</v>
          </cell>
          <cell r="S227">
            <v>-3072.4963340079412</v>
          </cell>
          <cell r="T227">
            <v>-350.96916193701327</v>
          </cell>
          <cell r="U227">
            <v>-273.94965600967407</v>
          </cell>
          <cell r="V227">
            <v>-123.6109203021042</v>
          </cell>
          <cell r="W227">
            <v>27.720744678284973</v>
          </cell>
          <cell r="X227">
            <v>-213.85318856313825</v>
          </cell>
          <cell r="Y227">
            <v>-227.84681581519544</v>
          </cell>
          <cell r="Z227">
            <v>-99.337566238828003</v>
          </cell>
          <cell r="AA227">
            <v>23.714720627292991</v>
          </cell>
          <cell r="AB227">
            <v>-892.26677830144763</v>
          </cell>
          <cell r="AC227">
            <v>-1837.0700173163787</v>
          </cell>
          <cell r="AD227">
            <v>-513.34678320866078</v>
          </cell>
          <cell r="AE227">
            <v>-32016.728862762451</v>
          </cell>
          <cell r="AF227">
            <v>-2838.1526313433424</v>
          </cell>
          <cell r="AG227">
            <v>-1473.0203596027568</v>
          </cell>
          <cell r="AH227">
            <v>-18127.811727819964</v>
          </cell>
          <cell r="AI227">
            <v>-8.6050971527583897</v>
          </cell>
          <cell r="AJ227">
            <v>-362.83182361954823</v>
          </cell>
          <cell r="AK227">
            <v>-734.18856033030897</v>
          </cell>
          <cell r="AL227">
            <v>-701.2339965607971</v>
          </cell>
          <cell r="AM227">
            <v>-1272.4455637242645</v>
          </cell>
          <cell r="AN227">
            <v>-2219.7034295117483</v>
          </cell>
          <cell r="AO227">
            <v>-1612.746929526329</v>
          </cell>
          <cell r="AP227">
            <v>-886.01904497668147</v>
          </cell>
          <cell r="AQ227">
            <v>-1779.9696985948831</v>
          </cell>
          <cell r="AR227">
            <v>-7060.8154967576265</v>
          </cell>
          <cell r="AS227">
            <v>-296.25767951831222</v>
          </cell>
          <cell r="AT227">
            <v>58.395504059270024</v>
          </cell>
          <cell r="AU227">
            <v>-147.13945129327476</v>
          </cell>
          <cell r="AV227">
            <v>-1049.2422108091414</v>
          </cell>
          <cell r="AW227">
            <v>57.323002602439374</v>
          </cell>
          <cell r="AX227">
            <v>-694.26016397960484</v>
          </cell>
          <cell r="AY227">
            <v>-1055.2521648295224</v>
          </cell>
          <cell r="AZ227">
            <v>-69.202314561232924</v>
          </cell>
          <cell r="BA227">
            <v>-706.04416290670633</v>
          </cell>
          <cell r="BB227">
            <v>-504.65368314739317</v>
          </cell>
          <cell r="BC227">
            <v>-2122.9574313340709</v>
          </cell>
          <cell r="BD227">
            <v>-531.52474104426801</v>
          </cell>
          <cell r="BE227">
            <v>-3546.6554783880711</v>
          </cell>
          <cell r="BF227">
            <v>5126.1270761443302</v>
          </cell>
          <cell r="BG227">
            <v>-1607.419097376056</v>
          </cell>
          <cell r="BH227">
            <v>-1636.5882729962468</v>
          </cell>
          <cell r="BI227">
            <v>-783.98561172932386</v>
          </cell>
          <cell r="BJ227">
            <v>-1215.9806567970663</v>
          </cell>
          <cell r="BK227">
            <v>-499.4637205787003</v>
          </cell>
          <cell r="BL227">
            <v>-300.43454385921359</v>
          </cell>
          <cell r="BM227">
            <v>-217.77145119104534</v>
          </cell>
          <cell r="BN227">
            <v>-480.38879999984056</v>
          </cell>
          <cell r="BO227">
            <v>-479.43080000020564</v>
          </cell>
          <cell r="BP227">
            <v>-1005.3245000001043</v>
          </cell>
          <cell r="BQ227">
            <v>-445.99509999994189</v>
          </cell>
          <cell r="BR227">
            <v>-15366.815599992871</v>
          </cell>
          <cell r="BS227">
            <v>-1113.1268999995664</v>
          </cell>
          <cell r="BT227">
            <v>-1287.1975999996066</v>
          </cell>
          <cell r="BU227">
            <v>-626.43999999947846</v>
          </cell>
          <cell r="BV227">
            <v>-109.49219999928027</v>
          </cell>
          <cell r="BW227">
            <v>-1883.5474000005051</v>
          </cell>
          <cell r="BX227">
            <v>-1573.4049000004306</v>
          </cell>
          <cell r="BY227">
            <v>-128.57799999974668</v>
          </cell>
          <cell r="BZ227">
            <v>-659.28050000034273</v>
          </cell>
          <cell r="CA227">
            <v>-1275.126600000076</v>
          </cell>
          <cell r="CB227">
            <v>-3220.4845999991521</v>
          </cell>
          <cell r="CC227">
            <v>-1964.3509000008926</v>
          </cell>
          <cell r="CD227">
            <v>-1525.7860000003129</v>
          </cell>
          <cell r="CE227">
            <v>-21190.778300002217</v>
          </cell>
          <cell r="CF227">
            <v>-3841.7158000003546</v>
          </cell>
          <cell r="CG227">
            <v>-1474.1935999998823</v>
          </cell>
          <cell r="CH227">
            <v>-1359.499499999918</v>
          </cell>
          <cell r="CI227">
            <v>-396.57990000024438</v>
          </cell>
          <cell r="CJ227">
            <v>-1357.0244000004604</v>
          </cell>
          <cell r="CK227">
            <v>-1249.0225999997929</v>
          </cell>
          <cell r="CL227">
            <v>-1484.3442000001669</v>
          </cell>
          <cell r="CM227">
            <v>-2197.1424000002444</v>
          </cell>
          <cell r="CN227">
            <v>-2514.6293999999762</v>
          </cell>
          <cell r="CO227">
            <v>-1476.1232000002638</v>
          </cell>
          <cell r="CP227">
            <v>-1290.8343000002205</v>
          </cell>
          <cell r="CQ227">
            <v>-2549.6689999997616</v>
          </cell>
          <cell r="CR227">
            <v>-19799.562299996614</v>
          </cell>
          <cell r="CS227">
            <v>-1748.6339999996126</v>
          </cell>
          <cell r="CT227">
            <v>-378.78299999982119</v>
          </cell>
          <cell r="CU227">
            <v>-1371.1634999997914</v>
          </cell>
          <cell r="CV227">
            <v>-618.37380000017583</v>
          </cell>
          <cell r="CW227">
            <v>-762.08080000057817</v>
          </cell>
          <cell r="CX227">
            <v>-2768.3479000004008</v>
          </cell>
          <cell r="CY227">
            <v>-2224.9355000015348</v>
          </cell>
          <cell r="CZ227">
            <v>-3245.3719999995083</v>
          </cell>
          <cell r="DA227">
            <v>-3533.7812999999151</v>
          </cell>
          <cell r="DB227">
            <v>-1754.6009999997914</v>
          </cell>
          <cell r="DC227">
            <v>-508.20600000023842</v>
          </cell>
          <cell r="DD227">
            <v>-885.28349999990314</v>
          </cell>
          <cell r="DE227">
            <v>-15150.907299995422</v>
          </cell>
          <cell r="DF227">
            <v>-351.02199999988079</v>
          </cell>
          <cell r="DG227">
            <v>-161.89599999971688</v>
          </cell>
          <cell r="DH227">
            <v>-954.85699999984354</v>
          </cell>
          <cell r="DI227">
            <v>-314.09499999973923</v>
          </cell>
          <cell r="DJ227">
            <v>-182.58460000064224</v>
          </cell>
          <cell r="DK227">
            <v>-3049.9077000003308</v>
          </cell>
          <cell r="DL227">
            <v>-1289.0844999998808</v>
          </cell>
          <cell r="DM227">
            <v>-3465.4684999994934</v>
          </cell>
          <cell r="DN227">
            <v>-3060.1965000005439</v>
          </cell>
          <cell r="DO227">
            <v>-1376.4510000003502</v>
          </cell>
          <cell r="DP227">
            <v>-439.30999999959022</v>
          </cell>
          <cell r="DQ227">
            <v>-506.03450000099838</v>
          </cell>
          <cell r="DR227">
            <v>-18118.862999990582</v>
          </cell>
          <cell r="DS227">
            <v>-1342.35899999924</v>
          </cell>
          <cell r="DT227">
            <v>-166.06149999983609</v>
          </cell>
          <cell r="DU227">
            <v>-1821.867499999702</v>
          </cell>
          <cell r="DV227">
            <v>-176.23599999956787</v>
          </cell>
          <cell r="DW227">
            <v>-1331.9189999997616</v>
          </cell>
          <cell r="DX227">
            <v>-2011.1925000008196</v>
          </cell>
          <cell r="DY227">
            <v>-2361.67149999924</v>
          </cell>
          <cell r="DZ227">
            <v>-2597.1195000000298</v>
          </cell>
          <cell r="EA227">
            <v>-3281.2864999994636</v>
          </cell>
          <cell r="EB227">
            <v>-1351.3459999999031</v>
          </cell>
          <cell r="EC227">
            <v>-809.00149999931455</v>
          </cell>
          <cell r="ED227">
            <v>-868.80250000022352</v>
          </cell>
        </row>
        <row r="228">
          <cell r="F228">
            <v>-35.658109385054559</v>
          </cell>
          <cell r="G228">
            <v>-69.304416705854237</v>
          </cell>
          <cell r="H228">
            <v>-31.770878056529909</v>
          </cell>
          <cell r="I228">
            <v>-26.846279009245336</v>
          </cell>
          <cell r="J228">
            <v>-153.11940772412345</v>
          </cell>
          <cell r="K228">
            <v>-1176.7412272198126</v>
          </cell>
          <cell r="L228">
            <v>-1161.7169064143673</v>
          </cell>
          <cell r="M228">
            <v>-1438.8188673481345</v>
          </cell>
          <cell r="N228">
            <v>-1277.9429004797712</v>
          </cell>
          <cell r="O228">
            <v>-1165.8949959538877</v>
          </cell>
          <cell r="P228">
            <v>-167.49595071189106</v>
          </cell>
          <cell r="Q228">
            <v>-128.86730205267668</v>
          </cell>
          <cell r="R228">
            <v>-5837.5925297811627</v>
          </cell>
          <cell r="S228">
            <v>-96.793806380592287</v>
          </cell>
          <cell r="T228">
            <v>-18.066934783011675</v>
          </cell>
          <cell r="U228">
            <v>-252.49913154914975</v>
          </cell>
          <cell r="V228">
            <v>-53.726859482936561</v>
          </cell>
          <cell r="W228">
            <v>-747.66724176704884</v>
          </cell>
          <cell r="X228">
            <v>-783.20547832176089</v>
          </cell>
          <cell r="Y228">
            <v>-386.91381699126214</v>
          </cell>
          <cell r="Z228">
            <v>-380.52433648053557</v>
          </cell>
          <cell r="AA228">
            <v>-362.33945857454091</v>
          </cell>
          <cell r="AB228">
            <v>-1049.1545771891251</v>
          </cell>
          <cell r="AC228">
            <v>-1463.8271848186851</v>
          </cell>
          <cell r="AD228">
            <v>-242.87370344530791</v>
          </cell>
          <cell r="AE228">
            <v>73686.173141621053</v>
          </cell>
          <cell r="AF228">
            <v>-43.687746293377131</v>
          </cell>
          <cell r="AG228">
            <v>-141.40475645568222</v>
          </cell>
          <cell r="AH228">
            <v>89970.655513723381</v>
          </cell>
          <cell r="AI228">
            <v>-46.366161985322833</v>
          </cell>
          <cell r="AJ228">
            <v>-405.54801343381405</v>
          </cell>
          <cell r="AK228">
            <v>-959.93291997676715</v>
          </cell>
          <cell r="AL228">
            <v>-586.03861454408616</v>
          </cell>
          <cell r="AM228">
            <v>-1778.2065864577889</v>
          </cell>
          <cell r="AN228">
            <v>-11764.804292340763</v>
          </cell>
          <cell r="AO228">
            <v>-239.71005114819854</v>
          </cell>
          <cell r="AP228">
            <v>-122.64989580120891</v>
          </cell>
          <cell r="AQ228">
            <v>-196.13333368115127</v>
          </cell>
          <cell r="AR228">
            <v>-12869.851217165589</v>
          </cell>
          <cell r="AS228">
            <v>-988.09356559254229</v>
          </cell>
          <cell r="AT228">
            <v>-1341.7804729957134</v>
          </cell>
          <cell r="AU228">
            <v>-1219.160997803323</v>
          </cell>
          <cell r="AV228">
            <v>-793.36112713068724</v>
          </cell>
          <cell r="AW228">
            <v>-1210.5185650568455</v>
          </cell>
          <cell r="AX228">
            <v>-1013.4506905917078</v>
          </cell>
          <cell r="AY228">
            <v>-203.01076208800077</v>
          </cell>
          <cell r="AZ228">
            <v>-224.24649074766785</v>
          </cell>
          <cell r="BA228">
            <v>-3337.8200944671407</v>
          </cell>
          <cell r="BB228">
            <v>-985.30104728322476</v>
          </cell>
          <cell r="BC228">
            <v>-767.66344743221998</v>
          </cell>
          <cell r="BD228">
            <v>-785.44395597092807</v>
          </cell>
          <cell r="BE228">
            <v>-275706.00491735339</v>
          </cell>
          <cell r="BF228">
            <v>-263190.55258538481</v>
          </cell>
          <cell r="BG228">
            <v>-731.96326091233641</v>
          </cell>
          <cell r="BH228">
            <v>-480.22921934910119</v>
          </cell>
          <cell r="BI228">
            <v>-589.80436131171882</v>
          </cell>
          <cell r="BJ228">
            <v>-1360.8021068340167</v>
          </cell>
          <cell r="BK228">
            <v>-1950.4449498476461</v>
          </cell>
          <cell r="BL228">
            <v>-43.339067867957056</v>
          </cell>
          <cell r="BM228">
            <v>-795.49326584953815</v>
          </cell>
          <cell r="BN228">
            <v>-3761.5413999995217</v>
          </cell>
          <cell r="BO228">
            <v>-624.08700000029057</v>
          </cell>
          <cell r="BP228">
            <v>-1172.6086999997497</v>
          </cell>
          <cell r="BQ228">
            <v>-1005.1390000004321</v>
          </cell>
          <cell r="BR228">
            <v>-15789.245700001717</v>
          </cell>
          <cell r="BS228">
            <v>-1429.7786999996752</v>
          </cell>
          <cell r="BT228">
            <v>-1054.4122999999672</v>
          </cell>
          <cell r="BU228">
            <v>-630.5187999997288</v>
          </cell>
          <cell r="BV228">
            <v>-789.44620000012219</v>
          </cell>
          <cell r="BW228">
            <v>-661.5148999998346</v>
          </cell>
          <cell r="BX228">
            <v>-1811.8140000002459</v>
          </cell>
          <cell r="BY228">
            <v>-1682.0532999997959</v>
          </cell>
          <cell r="BZ228">
            <v>-2890.545899999328</v>
          </cell>
          <cell r="CA228">
            <v>-2285.4548000004143</v>
          </cell>
          <cell r="CB228">
            <v>-1911.4517999999225</v>
          </cell>
          <cell r="CC228">
            <v>-484.55049999989569</v>
          </cell>
          <cell r="CD228">
            <v>-157.70449999999255</v>
          </cell>
          <cell r="CE228">
            <v>-8082.314099997282</v>
          </cell>
          <cell r="CF228">
            <v>-65.555500000715256</v>
          </cell>
          <cell r="CG228">
            <v>-75.801500000059605</v>
          </cell>
          <cell r="CH228">
            <v>-908.11650000046939</v>
          </cell>
          <cell r="CI228">
            <v>-771.38590000011027</v>
          </cell>
          <cell r="CJ228">
            <v>-114.56220000004396</v>
          </cell>
          <cell r="CK228">
            <v>-2700.8485000003129</v>
          </cell>
          <cell r="CL228">
            <v>-1437.4454999994487</v>
          </cell>
          <cell r="CM228">
            <v>-1614.7864999994636</v>
          </cell>
          <cell r="CN228">
            <v>-382.53450000006706</v>
          </cell>
          <cell r="CO228">
            <v>-9.1090000001713634</v>
          </cell>
          <cell r="CP228">
            <v>-0.67100000008940697</v>
          </cell>
          <cell r="CQ228">
            <v>-1.4975000005215406</v>
          </cell>
          <cell r="CR228">
            <v>-1595.9120000004768</v>
          </cell>
          <cell r="CS228">
            <v>-183.25999999977648</v>
          </cell>
          <cell r="CT228">
            <v>-1.8270000005140901</v>
          </cell>
          <cell r="CU228">
            <v>-1.3019999992102385</v>
          </cell>
          <cell r="CV228">
            <v>-198.96800000034273</v>
          </cell>
          <cell r="CW228">
            <v>-24.621999999508262</v>
          </cell>
          <cell r="CX228">
            <v>-36.75</v>
          </cell>
          <cell r="CY228">
            <v>-489.39149999991059</v>
          </cell>
          <cell r="CZ228">
            <v>-650.33699999935925</v>
          </cell>
          <cell r="DA228">
            <v>-2.6950000002980232</v>
          </cell>
          <cell r="DB228">
            <v>0</v>
          </cell>
          <cell r="DC228">
            <v>-0.70899999979883432</v>
          </cell>
          <cell r="DD228">
            <v>-6.0504999998956919</v>
          </cell>
          <cell r="DE228">
            <v>-1954.8429999798536</v>
          </cell>
          <cell r="DF228">
            <v>-0.99800000060349703</v>
          </cell>
          <cell r="DG228">
            <v>-1.6650000000372529</v>
          </cell>
          <cell r="DH228">
            <v>-1.3610000004991889</v>
          </cell>
          <cell r="DI228">
            <v>-102.9890000000596</v>
          </cell>
          <cell r="DJ228">
            <v>-2.491499999538064</v>
          </cell>
          <cell r="DK228">
            <v>-39.496000000275671</v>
          </cell>
          <cell r="DL228">
            <v>-207.45399999991059</v>
          </cell>
          <cell r="DM228">
            <v>-1588.5949999997392</v>
          </cell>
          <cell r="DN228">
            <v>0</v>
          </cell>
          <cell r="DO228">
            <v>0</v>
          </cell>
          <cell r="DP228">
            <v>-0.72699999995529652</v>
          </cell>
          <cell r="DQ228">
            <v>-9.0664999997243285</v>
          </cell>
          <cell r="DR228">
            <v>-2883.6700000166893</v>
          </cell>
          <cell r="DS228">
            <v>-5.0550000006332994</v>
          </cell>
          <cell r="DT228">
            <v>-18.039499999955297</v>
          </cell>
          <cell r="DU228">
            <v>-7.4995000008493662</v>
          </cell>
          <cell r="DV228">
            <v>-33.009500000625849</v>
          </cell>
          <cell r="DW228">
            <v>0</v>
          </cell>
          <cell r="DX228">
            <v>-928.74500000011176</v>
          </cell>
          <cell r="DY228">
            <v>-538.8429999994114</v>
          </cell>
          <cell r="DZ228">
            <v>-1174.5495000006631</v>
          </cell>
          <cell r="EA228">
            <v>-84.230500000528991</v>
          </cell>
          <cell r="EB228">
            <v>-72.254499999806285</v>
          </cell>
          <cell r="EC228">
            <v>-7.5435000006109476</v>
          </cell>
          <cell r="ED228">
            <v>-13.900499999523163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-1317.8190799988806</v>
          </cell>
          <cell r="G230">
            <v>-218.53750000242144</v>
          </cell>
          <cell r="H230">
            <v>-436.08759999880567</v>
          </cell>
          <cell r="I230">
            <v>-106.22959999926388</v>
          </cell>
          <cell r="J230">
            <v>-660.37342000193894</v>
          </cell>
          <cell r="K230">
            <v>-2811.3487000055611</v>
          </cell>
          <cell r="L230">
            <v>-3254.02439000085</v>
          </cell>
          <cell r="M230">
            <v>-7220.327059995383</v>
          </cell>
          <cell r="N230">
            <v>-4485.5722300000489</v>
          </cell>
          <cell r="O230">
            <v>-5555.5667999982834</v>
          </cell>
          <cell r="P230">
            <v>-3636.5087999980897</v>
          </cell>
          <cell r="Q230">
            <v>-2012.4167999997735</v>
          </cell>
          <cell r="R230">
            <v>-26142.100850015879</v>
          </cell>
          <cell r="S230">
            <v>-3784.3779399953783</v>
          </cell>
          <cell r="T230">
            <v>-1141.3633999992162</v>
          </cell>
          <cell r="U230">
            <v>-1750.956700000912</v>
          </cell>
          <cell r="V230">
            <v>-269.72415000014007</v>
          </cell>
          <cell r="W230">
            <v>-1201.6092199999839</v>
          </cell>
          <cell r="X230">
            <v>-1563.648449998349</v>
          </cell>
          <cell r="Y230">
            <v>-2402.1955900005996</v>
          </cell>
          <cell r="Z230">
            <v>-1786.0287799984217</v>
          </cell>
          <cell r="AA230">
            <v>-1996.5997099988163</v>
          </cell>
          <cell r="AB230">
            <v>-4004.6537099964917</v>
          </cell>
          <cell r="AC230">
            <v>-3286.7593999989331</v>
          </cell>
          <cell r="AD230">
            <v>-2954.1838000006974</v>
          </cell>
          <cell r="AE230">
            <v>16153.569610029459</v>
          </cell>
          <cell r="AF230">
            <v>-5267.9784999974072</v>
          </cell>
          <cell r="AG230">
            <v>-2589.4651399962604</v>
          </cell>
          <cell r="AH230">
            <v>65759.182250000536</v>
          </cell>
          <cell r="AI230">
            <v>-871.20999000035226</v>
          </cell>
          <cell r="AJ230">
            <v>-1589.2826199997216</v>
          </cell>
          <cell r="AK230">
            <v>-3661.5962800011039</v>
          </cell>
          <cell r="AL230">
            <v>-2326.2772000022233</v>
          </cell>
          <cell r="AM230">
            <v>-4094.2812299989164</v>
          </cell>
          <cell r="AN230">
            <v>-18915.292100001127</v>
          </cell>
          <cell r="AO230">
            <v>-4270.3760000020266</v>
          </cell>
          <cell r="AP230">
            <v>-2518.6461000032723</v>
          </cell>
          <cell r="AQ230">
            <v>-3501.2074800021946</v>
          </cell>
          <cell r="AR230">
            <v>-35401.717099964619</v>
          </cell>
          <cell r="AS230">
            <v>-1281.5909000001848</v>
          </cell>
          <cell r="AT230">
            <v>-2742.1414000056684</v>
          </cell>
          <cell r="AU230">
            <v>-3676.5509999990463</v>
          </cell>
          <cell r="AV230">
            <v>-3997.6343900002539</v>
          </cell>
          <cell r="AW230">
            <v>-1674.025490000844</v>
          </cell>
          <cell r="AX230">
            <v>-3112.1977999992669</v>
          </cell>
          <cell r="AY230">
            <v>-1881.2525000013411</v>
          </cell>
          <cell r="AZ230">
            <v>-438.19472999870777</v>
          </cell>
          <cell r="BA230">
            <v>-5201.7567900046706</v>
          </cell>
          <cell r="BB230">
            <v>-4047.2911000028253</v>
          </cell>
          <cell r="BC230">
            <v>-5290.9471000023186</v>
          </cell>
          <cell r="BD230">
            <v>-2058.1338999979198</v>
          </cell>
          <cell r="BE230">
            <v>-274642.79229003191</v>
          </cell>
          <cell r="BF230">
            <v>-242611.98558000475</v>
          </cell>
          <cell r="BG230">
            <v>-4382.4925000034273</v>
          </cell>
          <cell r="BH230">
            <v>-2739.355799999088</v>
          </cell>
          <cell r="BI230">
            <v>-2390.2199999988079</v>
          </cell>
          <cell r="BJ230">
            <v>-2558.1524000018835</v>
          </cell>
          <cell r="BK230">
            <v>-4534.8901199996471</v>
          </cell>
          <cell r="BL230">
            <v>-1116.1654400005937</v>
          </cell>
          <cell r="BM230">
            <v>-1568.622530002147</v>
          </cell>
          <cell r="BN230">
            <v>-5999.3594199977815</v>
          </cell>
          <cell r="BO230">
            <v>-1578.4153000041842</v>
          </cell>
          <cell r="BP230">
            <v>-2478.9684000015259</v>
          </cell>
          <cell r="BQ230">
            <v>-2684.1647999994457</v>
          </cell>
          <cell r="BR230">
            <v>-51438.314019978046</v>
          </cell>
          <cell r="BS230">
            <v>-4509.0785000026226</v>
          </cell>
          <cell r="BT230">
            <v>-4457.2637000009418</v>
          </cell>
          <cell r="BU230">
            <v>-1589.4853999987245</v>
          </cell>
          <cell r="BV230">
            <v>-1659.13239999488</v>
          </cell>
          <cell r="BW230">
            <v>-2545.0623000003397</v>
          </cell>
          <cell r="BX230">
            <v>-5574.7979000024498</v>
          </cell>
          <cell r="BY230">
            <v>-2411.7763999961317</v>
          </cell>
          <cell r="BZ230">
            <v>-6650.8418899960816</v>
          </cell>
          <cell r="CA230">
            <v>-8813.6936999969184</v>
          </cell>
          <cell r="CB230">
            <v>-6404.4401299990714</v>
          </cell>
          <cell r="CC230">
            <v>-3978.8545999974012</v>
          </cell>
          <cell r="CD230">
            <v>-2843.8870999999344</v>
          </cell>
          <cell r="CE230">
            <v>-52521.662779986858</v>
          </cell>
          <cell r="CF230">
            <v>-6600.562000002712</v>
          </cell>
          <cell r="CG230">
            <v>-3122.4066999964416</v>
          </cell>
          <cell r="CH230">
            <v>-3836.9789999984205</v>
          </cell>
          <cell r="CI230">
            <v>-1563.3856000006199</v>
          </cell>
          <cell r="CJ230">
            <v>-1471.5866000019014</v>
          </cell>
          <cell r="CK230">
            <v>-7839.5442600026727</v>
          </cell>
          <cell r="CL230">
            <v>-4842.6412000060081</v>
          </cell>
          <cell r="CM230">
            <v>-7418.7813499942422</v>
          </cell>
          <cell r="CN230">
            <v>-7801.0260000042617</v>
          </cell>
          <cell r="CO230">
            <v>-4064.3679000064731</v>
          </cell>
          <cell r="CP230">
            <v>-1291.5053000003099</v>
          </cell>
          <cell r="CQ230">
            <v>-2668.8768699988723</v>
          </cell>
          <cell r="CR230">
            <v>-40708.317130088806</v>
          </cell>
          <cell r="CS230">
            <v>-2292.4131000004709</v>
          </cell>
          <cell r="CT230">
            <v>-603.34648999944329</v>
          </cell>
          <cell r="CU230">
            <v>-1721.9658999983221</v>
          </cell>
          <cell r="CV230">
            <v>-1910.8722000047565</v>
          </cell>
          <cell r="CW230">
            <v>-786.70279999822378</v>
          </cell>
          <cell r="CX230">
            <v>-6399.5874999985099</v>
          </cell>
          <cell r="CY230">
            <v>-5176.5045000016689</v>
          </cell>
          <cell r="CZ230">
            <v>-7706.0818399973214</v>
          </cell>
          <cell r="DA230">
            <v>-8227.1671000011265</v>
          </cell>
          <cell r="DB230">
            <v>-4366.6056999973953</v>
          </cell>
          <cell r="DC230">
            <v>-508.91499999910593</v>
          </cell>
          <cell r="DD230">
            <v>-1008.1549999974668</v>
          </cell>
          <cell r="DE230">
            <v>-34902.644539952278</v>
          </cell>
          <cell r="DF230">
            <v>-600.79929000511765</v>
          </cell>
          <cell r="DG230">
            <v>-269.33099999651313</v>
          </cell>
          <cell r="DH230">
            <v>-956.21800000034273</v>
          </cell>
          <cell r="DI230">
            <v>-1268.9901000000536</v>
          </cell>
          <cell r="DJ230">
            <v>-185.07609999924898</v>
          </cell>
          <cell r="DK230">
            <v>-6227.7797999978065</v>
          </cell>
          <cell r="DL230">
            <v>-4842.1094599999487</v>
          </cell>
          <cell r="DM230">
            <v>-9788.8485900014639</v>
          </cell>
          <cell r="DN230">
            <v>-6940.2880000025034</v>
          </cell>
          <cell r="DO230">
            <v>-2770.5637000054121</v>
          </cell>
          <cell r="DP230">
            <v>-440.03699999675155</v>
          </cell>
          <cell r="DQ230">
            <v>-612.60350000113249</v>
          </cell>
          <cell r="DR230">
            <v>-40157.282070040703</v>
          </cell>
          <cell r="DS230">
            <v>-1594.2895000018179</v>
          </cell>
          <cell r="DT230">
            <v>-683.90539999678731</v>
          </cell>
          <cell r="DU230">
            <v>-2642.8768600039184</v>
          </cell>
          <cell r="DV230">
            <v>-979.99120000004768</v>
          </cell>
          <cell r="DW230">
            <v>-1331.9189999997616</v>
          </cell>
          <cell r="DX230">
            <v>-7221.1811600029469</v>
          </cell>
          <cell r="DY230">
            <v>-6184.1227399930358</v>
          </cell>
          <cell r="DZ230">
            <v>-9121.4377899989486</v>
          </cell>
          <cell r="EA230">
            <v>-5350.4095199927688</v>
          </cell>
          <cell r="EB230">
            <v>-2886.4068999961019</v>
          </cell>
          <cell r="EC230">
            <v>-1042.1770000047982</v>
          </cell>
          <cell r="ED230">
            <v>-1118.5649999976158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A236" t="str">
            <v>Total Gas Fuel Burn Expense</v>
          </cell>
          <cell r="F236">
            <v>-1317.8190799988806</v>
          </cell>
          <cell r="G236">
            <v>-218.53750000242144</v>
          </cell>
          <cell r="H236">
            <v>-436.08759999880567</v>
          </cell>
          <cell r="I236">
            <v>-106.22959999926388</v>
          </cell>
          <cell r="J236">
            <v>-660.37342000193894</v>
          </cell>
          <cell r="K236">
            <v>-2811.3487000055611</v>
          </cell>
          <cell r="L236">
            <v>-3254.0243899971247</v>
          </cell>
          <cell r="M236">
            <v>-7220.3270599916577</v>
          </cell>
          <cell r="N236">
            <v>-4485.5722300000489</v>
          </cell>
          <cell r="O236">
            <v>-5555.5667999982834</v>
          </cell>
          <cell r="P236">
            <v>-3636.508799996227</v>
          </cell>
          <cell r="Q236">
            <v>-2012.4167999997735</v>
          </cell>
          <cell r="R236">
            <v>-26142.100849986076</v>
          </cell>
          <cell r="S236">
            <v>-3784.377939991653</v>
          </cell>
          <cell r="T236">
            <v>-1141.3633999973536</v>
          </cell>
          <cell r="U236">
            <v>-1750.9567000046372</v>
          </cell>
          <cell r="V236">
            <v>-269.72415000014007</v>
          </cell>
          <cell r="W236">
            <v>-1201.6092199999839</v>
          </cell>
          <cell r="X236">
            <v>-1563.648449998349</v>
          </cell>
          <cell r="Y236">
            <v>-2402.1955899968743</v>
          </cell>
          <cell r="Z236">
            <v>-1786.0287799984217</v>
          </cell>
          <cell r="AA236">
            <v>-1996.5997099988163</v>
          </cell>
          <cell r="AB236">
            <v>-4004.6537099927664</v>
          </cell>
          <cell r="AC236">
            <v>-3286.7593999989331</v>
          </cell>
          <cell r="AD236">
            <v>-2954.1837999969721</v>
          </cell>
          <cell r="AE236">
            <v>16153.569610059261</v>
          </cell>
          <cell r="AF236">
            <v>-5267.9785000011325</v>
          </cell>
          <cell r="AG236">
            <v>-2589.4651399962604</v>
          </cell>
          <cell r="AH236">
            <v>65759.182250000536</v>
          </cell>
          <cell r="AI236">
            <v>-871.20999000035226</v>
          </cell>
          <cell r="AJ236">
            <v>-1589.2826199997216</v>
          </cell>
          <cell r="AK236">
            <v>-3661.5962800011039</v>
          </cell>
          <cell r="AL236">
            <v>-2326.2772000059485</v>
          </cell>
          <cell r="AM236">
            <v>-4094.2812300026417</v>
          </cell>
          <cell r="AN236">
            <v>-18915.292100001127</v>
          </cell>
          <cell r="AO236">
            <v>-4270.3760000020266</v>
          </cell>
          <cell r="AP236">
            <v>-2518.6461000032723</v>
          </cell>
          <cell r="AQ236">
            <v>-3501.2074800059199</v>
          </cell>
          <cell r="AR236">
            <v>-35401.717100024223</v>
          </cell>
          <cell r="AS236">
            <v>-1281.5909000039101</v>
          </cell>
          <cell r="AT236">
            <v>-2742.1414000056684</v>
          </cell>
          <cell r="AU236">
            <v>-3676.5509999990463</v>
          </cell>
          <cell r="AV236">
            <v>-3997.6343900002539</v>
          </cell>
          <cell r="AW236">
            <v>-1674.025490000844</v>
          </cell>
          <cell r="AX236">
            <v>-3112.1977999992669</v>
          </cell>
          <cell r="AY236">
            <v>-1881.2525000050664</v>
          </cell>
          <cell r="AZ236">
            <v>-438.19472999870777</v>
          </cell>
          <cell r="BA236">
            <v>-5201.7567900046706</v>
          </cell>
          <cell r="BB236">
            <v>-4047.2911000028253</v>
          </cell>
          <cell r="BC236">
            <v>-5290.9471000023186</v>
          </cell>
          <cell r="BD236">
            <v>-2058.1338999941945</v>
          </cell>
          <cell r="BE236">
            <v>-274642.79229009151</v>
          </cell>
          <cell r="BF236">
            <v>-242611.98558000475</v>
          </cell>
          <cell r="BG236">
            <v>-4382.4925000034273</v>
          </cell>
          <cell r="BH236">
            <v>-2739.3557999953628</v>
          </cell>
          <cell r="BI236">
            <v>-2390.2199999988079</v>
          </cell>
          <cell r="BJ236">
            <v>-2558.1524000018835</v>
          </cell>
          <cell r="BK236">
            <v>-4534.8901199996471</v>
          </cell>
          <cell r="BL236">
            <v>-1116.1654400005937</v>
          </cell>
          <cell r="BM236">
            <v>-1568.6225300058722</v>
          </cell>
          <cell r="BN236">
            <v>-5999.3594199977815</v>
          </cell>
          <cell r="BO236">
            <v>-1578.4153000041842</v>
          </cell>
          <cell r="BP236">
            <v>-2478.9684000015259</v>
          </cell>
          <cell r="BQ236">
            <v>-2684.164800003171</v>
          </cell>
          <cell r="BR236">
            <v>-51438.314019918442</v>
          </cell>
          <cell r="BS236">
            <v>-4509.0785000026226</v>
          </cell>
          <cell r="BT236">
            <v>-4457.2637000009418</v>
          </cell>
          <cell r="BU236">
            <v>-1589.4853999987245</v>
          </cell>
          <cell r="BV236">
            <v>-1659.13239999488</v>
          </cell>
          <cell r="BW236">
            <v>-2545.0623000003397</v>
          </cell>
          <cell r="BX236">
            <v>-5574.7979000024498</v>
          </cell>
          <cell r="BY236">
            <v>-2411.7763999924064</v>
          </cell>
          <cell r="BZ236">
            <v>-6650.8418899923563</v>
          </cell>
          <cell r="CA236">
            <v>-8813.6936999969184</v>
          </cell>
          <cell r="CB236">
            <v>-6404.4401300027966</v>
          </cell>
          <cell r="CC236">
            <v>-3978.8545999974012</v>
          </cell>
          <cell r="CD236">
            <v>-2843.8870999962091</v>
          </cell>
          <cell r="CE236">
            <v>-52521.662779927254</v>
          </cell>
          <cell r="CF236">
            <v>-6600.5620000064373</v>
          </cell>
          <cell r="CG236">
            <v>-3122.4066999964416</v>
          </cell>
          <cell r="CH236">
            <v>-3836.9789999946952</v>
          </cell>
          <cell r="CI236">
            <v>-1563.3856000006199</v>
          </cell>
          <cell r="CJ236">
            <v>-1471.5866000019014</v>
          </cell>
          <cell r="CK236">
            <v>-7839.5442600026727</v>
          </cell>
          <cell r="CL236">
            <v>-4842.6412000060081</v>
          </cell>
          <cell r="CM236">
            <v>-7418.7813499942422</v>
          </cell>
          <cell r="CN236">
            <v>-7801.0260000005364</v>
          </cell>
          <cell r="CO236">
            <v>-4064.3679000064731</v>
          </cell>
          <cell r="CP236">
            <v>-1291.5053000003099</v>
          </cell>
          <cell r="CQ236">
            <v>-2668.8768699988723</v>
          </cell>
          <cell r="CR236">
            <v>-40708.317130088806</v>
          </cell>
          <cell r="CS236">
            <v>-2292.4130999967456</v>
          </cell>
          <cell r="CT236">
            <v>-603.34648999944329</v>
          </cell>
          <cell r="CU236">
            <v>-1721.9658999964595</v>
          </cell>
          <cell r="CV236">
            <v>-1910.8722000047565</v>
          </cell>
          <cell r="CW236">
            <v>-786.70279999822378</v>
          </cell>
          <cell r="CX236">
            <v>-6399.5874999985099</v>
          </cell>
          <cell r="CY236">
            <v>-5176.5045000016689</v>
          </cell>
          <cell r="CZ236">
            <v>-7706.0818400010467</v>
          </cell>
          <cell r="DA236">
            <v>-8227.1671000048518</v>
          </cell>
          <cell r="DB236">
            <v>-4366.6057000011206</v>
          </cell>
          <cell r="DC236">
            <v>-508.91499999910593</v>
          </cell>
          <cell r="DD236">
            <v>-1008.1550000011921</v>
          </cell>
          <cell r="DE236">
            <v>-34902.644539952278</v>
          </cell>
          <cell r="DF236">
            <v>-600.79929000139236</v>
          </cell>
          <cell r="DG236">
            <v>-269.33099999651313</v>
          </cell>
          <cell r="DH236">
            <v>-956.21800000220537</v>
          </cell>
          <cell r="DI236">
            <v>-1268.9901000000536</v>
          </cell>
          <cell r="DJ236">
            <v>-185.07609999924898</v>
          </cell>
          <cell r="DK236">
            <v>-6227.7797999978065</v>
          </cell>
          <cell r="DL236">
            <v>-4842.109460003674</v>
          </cell>
          <cell r="DM236">
            <v>-9788.8485900014639</v>
          </cell>
          <cell r="DN236">
            <v>-6940.2880000025034</v>
          </cell>
          <cell r="DO236">
            <v>-2770.5637000054121</v>
          </cell>
          <cell r="DP236">
            <v>-440.03699999675155</v>
          </cell>
          <cell r="DQ236">
            <v>-612.60350000113249</v>
          </cell>
          <cell r="DR236">
            <v>-40157.282070040703</v>
          </cell>
          <cell r="DS236">
            <v>-1594.2894999980927</v>
          </cell>
          <cell r="DT236">
            <v>-683.90539999678731</v>
          </cell>
          <cell r="DU236">
            <v>-2642.8768600076437</v>
          </cell>
          <cell r="DV236">
            <v>-979.99120000004768</v>
          </cell>
          <cell r="DW236">
            <v>-1331.9189999997616</v>
          </cell>
          <cell r="DX236">
            <v>-7221.1811600029469</v>
          </cell>
          <cell r="DY236">
            <v>-6184.1227399930358</v>
          </cell>
          <cell r="DZ236">
            <v>-9121.4377899989486</v>
          </cell>
          <cell r="EA236">
            <v>-5350.4095199927688</v>
          </cell>
          <cell r="EB236">
            <v>-2886.4068999961019</v>
          </cell>
          <cell r="EC236">
            <v>-1042.1770000047982</v>
          </cell>
          <cell r="ED236">
            <v>-1118.5649999976158</v>
          </cell>
        </row>
        <row r="238">
          <cell r="A238" t="str">
            <v>Other Generation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987.1274827014422</v>
          </cell>
          <cell r="G241">
            <v>966.14344541888568</v>
          </cell>
          <cell r="H241">
            <v>1300.7961734803248</v>
          </cell>
          <cell r="I241">
            <v>1352.4683585760067</v>
          </cell>
          <cell r="J241">
            <v>1453.6132526777656</v>
          </cell>
          <cell r="K241">
            <v>1452.1449412691145</v>
          </cell>
          <cell r="L241">
            <v>1368.7878689305653</v>
          </cell>
          <cell r="M241">
            <v>1444.8093785862438</v>
          </cell>
          <cell r="N241">
            <v>1406.0385194918344</v>
          </cell>
          <cell r="O241">
            <v>1341.4564566003246</v>
          </cell>
          <cell r="P241">
            <v>1067.16335566208</v>
          </cell>
          <cell r="Q241">
            <v>896.94519802175637</v>
          </cell>
          <cell r="R241">
            <v>15481.752566615352</v>
          </cell>
          <cell r="S241">
            <v>1012.8853384069225</v>
          </cell>
          <cell r="T241">
            <v>1043.2272454104532</v>
          </cell>
          <cell r="U241">
            <v>1334.7388227696647</v>
          </cell>
          <cell r="V241">
            <v>1387.7593277189299</v>
          </cell>
          <cell r="W241">
            <v>1491.5434739693301</v>
          </cell>
          <cell r="X241">
            <v>1490.0368472629198</v>
          </cell>
          <cell r="Y241">
            <v>1404.5046973986609</v>
          </cell>
          <cell r="Z241">
            <v>1482.5098682374228</v>
          </cell>
          <cell r="AA241">
            <v>1442.727344992556</v>
          </cell>
          <cell r="AB241">
            <v>1376.4600909754226</v>
          </cell>
          <cell r="AC241">
            <v>1095.0096492904704</v>
          </cell>
          <cell r="AD241">
            <v>920.34986018249765</v>
          </cell>
          <cell r="AE241">
            <v>15579.21191990003</v>
          </cell>
          <cell r="AF241">
            <v>1023.0909256759332</v>
          </cell>
          <cell r="AG241">
            <v>1001.3423920655623</v>
          </cell>
          <cell r="AH241">
            <v>1345.2014221404097</v>
          </cell>
          <cell r="AI241">
            <v>1401.7420567182126</v>
          </cell>
          <cell r="AJ241">
            <v>1506.5718999481469</v>
          </cell>
          <cell r="AK241">
            <v>1503.0067018899135</v>
          </cell>
          <cell r="AL241">
            <v>1418.6561284380732</v>
          </cell>
          <cell r="AM241">
            <v>1497.4472794944886</v>
          </cell>
          <cell r="AN241">
            <v>1457.2639162685082</v>
          </cell>
          <cell r="AO241">
            <v>1389.2234112246661</v>
          </cell>
          <cell r="AP241">
            <v>1106.042700655933</v>
          </cell>
          <cell r="AQ241">
            <v>929.62308538053185</v>
          </cell>
          <cell r="AR241">
            <v>15736.921541760676</v>
          </cell>
          <cell r="AS241">
            <v>1033.1691509459633</v>
          </cell>
          <cell r="AT241">
            <v>1011.2063703920285</v>
          </cell>
          <cell r="AU241">
            <v>1361.4679762282758</v>
          </cell>
          <cell r="AV241">
            <v>1415.5502618873143</v>
          </cell>
          <cell r="AW241">
            <v>1521.4127582949877</v>
          </cell>
          <cell r="AX241">
            <v>1518.8590886680468</v>
          </cell>
          <cell r="AY241">
            <v>1432.6309711729991</v>
          </cell>
          <cell r="AZ241">
            <v>1512.1982577000745</v>
          </cell>
          <cell r="BA241">
            <v>1471.6190537735238</v>
          </cell>
          <cell r="BB241">
            <v>1403.0890398081392</v>
          </cell>
          <cell r="BC241">
            <v>1116.9380493238568</v>
          </cell>
          <cell r="BD241">
            <v>938.78056356543675</v>
          </cell>
          <cell r="BE241">
            <v>16113.611442303285</v>
          </cell>
          <cell r="BF241">
            <v>1058.2386805865681</v>
          </cell>
          <cell r="BG241">
            <v>1035.7429888680344</v>
          </cell>
          <cell r="BH241">
            <v>1394.5035992076155</v>
          </cell>
          <cell r="BI241">
            <v>1448.6109293081681</v>
          </cell>
          <cell r="BJ241">
            <v>1558.3293909287895</v>
          </cell>
          <cell r="BK241">
            <v>1556.5344250522903</v>
          </cell>
          <cell r="BL241">
            <v>1463.0548731861927</v>
          </cell>
          <cell r="BM241">
            <v>1548.8913027112139</v>
          </cell>
          <cell r="BN241">
            <v>1507.3274584122992</v>
          </cell>
          <cell r="BO241">
            <v>1436.7777738702716</v>
          </cell>
          <cell r="BP241">
            <v>1144.0402195453062</v>
          </cell>
          <cell r="BQ241">
            <v>961.55980062659364</v>
          </cell>
          <cell r="BR241">
            <v>16547.684897011146</v>
          </cell>
          <cell r="BS241">
            <v>1083.031667886884</v>
          </cell>
          <cell r="BT241">
            <v>1115.4749049532693</v>
          </cell>
          <cell r="BU241">
            <v>1427.1748309036484</v>
          </cell>
          <cell r="BV241">
            <v>1478.9990557218553</v>
          </cell>
          <cell r="BW241">
            <v>1594.8388249610434</v>
          </cell>
          <cell r="BX241">
            <v>1592.1581347861211</v>
          </cell>
          <cell r="BY241">
            <v>1501.7722806448874</v>
          </cell>
          <cell r="BZ241">
            <v>1584.8765476892004</v>
          </cell>
          <cell r="CA241">
            <v>1542.6419806411141</v>
          </cell>
          <cell r="CB241">
            <v>1471.7854528545868</v>
          </cell>
          <cell r="CC241">
            <v>1170.8434449914494</v>
          </cell>
          <cell r="CD241">
            <v>984.08777097600978</v>
          </cell>
          <cell r="CE241">
            <v>16877.212984137237</v>
          </cell>
          <cell r="CF241">
            <v>1107.5503295278177</v>
          </cell>
          <cell r="CG241">
            <v>1084.0063919047825</v>
          </cell>
          <cell r="CH241">
            <v>1455.4355826713145</v>
          </cell>
          <cell r="CI241">
            <v>1513.777675166144</v>
          </cell>
          <cell r="CJ241">
            <v>1645.2222064367379</v>
          </cell>
          <cell r="CK241">
            <v>1628.1710635419586</v>
          </cell>
          <cell r="CL241">
            <v>1535.7707319622277</v>
          </cell>
          <cell r="CM241">
            <v>1620.8918063142337</v>
          </cell>
          <cell r="CN241">
            <v>1577.5656861645693</v>
          </cell>
          <cell r="CO241">
            <v>1505.1050424532732</v>
          </cell>
          <cell r="CP241">
            <v>1197.3500450418796</v>
          </cell>
          <cell r="CQ241">
            <v>1006.3664229514543</v>
          </cell>
          <cell r="CR241">
            <v>17010.814769720659</v>
          </cell>
          <cell r="CS241">
            <v>1116.9046822064556</v>
          </cell>
          <cell r="CT241">
            <v>1093.1618552977452</v>
          </cell>
          <cell r="CU241">
            <v>1471.8112072859658</v>
          </cell>
          <cell r="CV241">
            <v>1529.3908588589984</v>
          </cell>
          <cell r="CW241">
            <v>1644.7190698529594</v>
          </cell>
          <cell r="CX241">
            <v>1641.9376861852361</v>
          </cell>
          <cell r="CY241">
            <v>1548.7417598257598</v>
          </cell>
          <cell r="CZ241">
            <v>1633.1119128487771</v>
          </cell>
          <cell r="DA241">
            <v>1590.8897219122446</v>
          </cell>
          <cell r="DB241">
            <v>1517.8170776880579</v>
          </cell>
          <cell r="DC241">
            <v>1207.4627946863184</v>
          </cell>
          <cell r="DD241">
            <v>1014.8661430717912</v>
          </cell>
          <cell r="DE241">
            <v>17601.516745196655</v>
          </cell>
          <cell r="DF241">
            <v>1155.7729676313465</v>
          </cell>
          <cell r="DG241">
            <v>1131.2038875750732</v>
          </cell>
          <cell r="DH241">
            <v>1523.0302357849432</v>
          </cell>
          <cell r="DI241">
            <v>1582.0835850063595</v>
          </cell>
          <cell r="DJ241">
            <v>1701.9552946382901</v>
          </cell>
          <cell r="DK241">
            <v>1697.8814466023468</v>
          </cell>
          <cell r="DL241">
            <v>1602.6379628641298</v>
          </cell>
          <cell r="DM241">
            <v>1691.6473217552993</v>
          </cell>
          <cell r="DN241">
            <v>1645.0009540011233</v>
          </cell>
          <cell r="DO241">
            <v>1570.6371104260907</v>
          </cell>
          <cell r="DP241">
            <v>1249.48249669699</v>
          </cell>
          <cell r="DQ241">
            <v>1050.1834822151577</v>
          </cell>
          <cell r="DR241">
            <v>17921.421722890344</v>
          </cell>
          <cell r="DS241">
            <v>1164.7375913470751</v>
          </cell>
          <cell r="DT241">
            <v>1199.6283513120434</v>
          </cell>
          <cell r="DU241">
            <v>1527.3005351404427</v>
          </cell>
          <cell r="DV241">
            <v>1594.3734208132373</v>
          </cell>
          <cell r="DW241">
            <v>1854.5102454468142</v>
          </cell>
          <cell r="DX241">
            <v>1713.4238546167035</v>
          </cell>
          <cell r="DY241">
            <v>1612.3598441095673</v>
          </cell>
          <cell r="DZ241">
            <v>1704.7684336822131</v>
          </cell>
          <cell r="EA241">
            <v>1659.0216941939434</v>
          </cell>
          <cell r="EB241">
            <v>1573.7946162996523</v>
          </cell>
          <cell r="EC241">
            <v>1259.1740011537913</v>
          </cell>
          <cell r="ED241">
            <v>1058.3291347753548</v>
          </cell>
        </row>
        <row r="243">
          <cell r="A243" t="str">
            <v>Total Other Generation</v>
          </cell>
          <cell r="F243">
            <v>987.1274827014422</v>
          </cell>
          <cell r="G243">
            <v>966.14344541888568</v>
          </cell>
          <cell r="H243">
            <v>1300.7961734803248</v>
          </cell>
          <cell r="I243">
            <v>1352.4683585760067</v>
          </cell>
          <cell r="J243">
            <v>1453.6132526777656</v>
          </cell>
          <cell r="K243">
            <v>1452.1449412691145</v>
          </cell>
          <cell r="L243">
            <v>1368.7878689305653</v>
          </cell>
          <cell r="M243">
            <v>1444.8093785862438</v>
          </cell>
          <cell r="N243">
            <v>1406.0385194918344</v>
          </cell>
          <cell r="O243">
            <v>1341.4564566003246</v>
          </cell>
          <cell r="P243">
            <v>1067.16335566208</v>
          </cell>
          <cell r="Q243">
            <v>896.94519802175637</v>
          </cell>
          <cell r="R243">
            <v>15481.752566615352</v>
          </cell>
          <cell r="S243">
            <v>1012.8853384069225</v>
          </cell>
          <cell r="T243">
            <v>1043.2272454104532</v>
          </cell>
          <cell r="U243">
            <v>1334.7388227696647</v>
          </cell>
          <cell r="V243">
            <v>1387.7593277189299</v>
          </cell>
          <cell r="W243">
            <v>1491.5434739693301</v>
          </cell>
          <cell r="X243">
            <v>1490.0368472629198</v>
          </cell>
          <cell r="Y243">
            <v>1404.5046973986609</v>
          </cell>
          <cell r="Z243">
            <v>1482.5098682374228</v>
          </cell>
          <cell r="AA243">
            <v>1442.727344992556</v>
          </cell>
          <cell r="AB243">
            <v>1376.4600909754226</v>
          </cell>
          <cell r="AC243">
            <v>1095.0096492904704</v>
          </cell>
          <cell r="AD243">
            <v>920.34986018249765</v>
          </cell>
          <cell r="AE243">
            <v>15579.21191990003</v>
          </cell>
          <cell r="AF243">
            <v>1023.0909256759332</v>
          </cell>
          <cell r="AG243">
            <v>1001.3423920655623</v>
          </cell>
          <cell r="AH243">
            <v>1345.2014221404097</v>
          </cell>
          <cell r="AI243">
            <v>1401.7420567182126</v>
          </cell>
          <cell r="AJ243">
            <v>1506.5718999481469</v>
          </cell>
          <cell r="AK243">
            <v>1503.0067018899135</v>
          </cell>
          <cell r="AL243">
            <v>1418.6561284380732</v>
          </cell>
          <cell r="AM243">
            <v>1497.4472794944886</v>
          </cell>
          <cell r="AN243">
            <v>1457.2639162685082</v>
          </cell>
          <cell r="AO243">
            <v>1389.2234112246661</v>
          </cell>
          <cell r="AP243">
            <v>1106.042700655933</v>
          </cell>
          <cell r="AQ243">
            <v>929.62308538053185</v>
          </cell>
          <cell r="AR243">
            <v>15736.921541760676</v>
          </cell>
          <cell r="AS243">
            <v>1033.1691509459633</v>
          </cell>
          <cell r="AT243">
            <v>1011.2063703920285</v>
          </cell>
          <cell r="AU243">
            <v>1361.4679762282758</v>
          </cell>
          <cell r="AV243">
            <v>1415.5502618873143</v>
          </cell>
          <cell r="AW243">
            <v>1521.4127582949877</v>
          </cell>
          <cell r="AX243">
            <v>1518.8590886680468</v>
          </cell>
          <cell r="AY243">
            <v>1432.6309711729991</v>
          </cell>
          <cell r="AZ243">
            <v>1512.1982577000745</v>
          </cell>
          <cell r="BA243">
            <v>1471.6190537735238</v>
          </cell>
          <cell r="BB243">
            <v>1403.0890398081392</v>
          </cell>
          <cell r="BC243">
            <v>1116.9380493238568</v>
          </cell>
          <cell r="BD243">
            <v>938.78056356543675</v>
          </cell>
          <cell r="BE243">
            <v>16113.611442303285</v>
          </cell>
          <cell r="BF243">
            <v>1058.2386805865681</v>
          </cell>
          <cell r="BG243">
            <v>1035.7429888680344</v>
          </cell>
          <cell r="BH243">
            <v>1394.5035992076155</v>
          </cell>
          <cell r="BI243">
            <v>1448.6109293081681</v>
          </cell>
          <cell r="BJ243">
            <v>1558.3293909287895</v>
          </cell>
          <cell r="BK243">
            <v>1556.5344250522903</v>
          </cell>
          <cell r="BL243">
            <v>1463.0548731861927</v>
          </cell>
          <cell r="BM243">
            <v>1548.8913027112139</v>
          </cell>
          <cell r="BN243">
            <v>1507.3274584122992</v>
          </cell>
          <cell r="BO243">
            <v>1436.7777738702716</v>
          </cell>
          <cell r="BP243">
            <v>1144.0402195453062</v>
          </cell>
          <cell r="BQ243">
            <v>961.55980062659364</v>
          </cell>
          <cell r="BR243">
            <v>16547.684897011146</v>
          </cell>
          <cell r="BS243">
            <v>1083.031667886884</v>
          </cell>
          <cell r="BT243">
            <v>1115.4749049532693</v>
          </cell>
          <cell r="BU243">
            <v>1427.1748309036484</v>
          </cell>
          <cell r="BV243">
            <v>1478.9990557218553</v>
          </cell>
          <cell r="BW243">
            <v>1594.8388249610434</v>
          </cell>
          <cell r="BX243">
            <v>1592.1581347861211</v>
          </cell>
          <cell r="BY243">
            <v>1501.7722806448874</v>
          </cell>
          <cell r="BZ243">
            <v>1584.8765476892004</v>
          </cell>
          <cell r="CA243">
            <v>1542.6419806411141</v>
          </cell>
          <cell r="CB243">
            <v>1471.7854528545868</v>
          </cell>
          <cell r="CC243">
            <v>1170.8434449914494</v>
          </cell>
          <cell r="CD243">
            <v>984.08777097600978</v>
          </cell>
          <cell r="CE243">
            <v>16877.212984137237</v>
          </cell>
          <cell r="CF243">
            <v>1107.5503295278177</v>
          </cell>
          <cell r="CG243">
            <v>1084.0063919047825</v>
          </cell>
          <cell r="CH243">
            <v>1455.4355826713145</v>
          </cell>
          <cell r="CI243">
            <v>1513.777675166144</v>
          </cell>
          <cell r="CJ243">
            <v>1645.2222064367379</v>
          </cell>
          <cell r="CK243">
            <v>1628.1710635419586</v>
          </cell>
          <cell r="CL243">
            <v>1535.7707319622277</v>
          </cell>
          <cell r="CM243">
            <v>1620.8918063142337</v>
          </cell>
          <cell r="CN243">
            <v>1577.5656861645693</v>
          </cell>
          <cell r="CO243">
            <v>1505.1050424532732</v>
          </cell>
          <cell r="CP243">
            <v>1197.3500450418796</v>
          </cell>
          <cell r="CQ243">
            <v>1006.3664229514543</v>
          </cell>
          <cell r="CR243">
            <v>17010.814769720659</v>
          </cell>
          <cell r="CS243">
            <v>1116.9046822064556</v>
          </cell>
          <cell r="CT243">
            <v>1093.1618552977452</v>
          </cell>
          <cell r="CU243">
            <v>1471.8112072859658</v>
          </cell>
          <cell r="CV243">
            <v>1529.3908588589984</v>
          </cell>
          <cell r="CW243">
            <v>1644.7190698529594</v>
          </cell>
          <cell r="CX243">
            <v>1641.9376861852361</v>
          </cell>
          <cell r="CY243">
            <v>1548.7417598257598</v>
          </cell>
          <cell r="CZ243">
            <v>1633.1119128487771</v>
          </cell>
          <cell r="DA243">
            <v>1590.8897219122446</v>
          </cell>
          <cell r="DB243">
            <v>1517.8170776880579</v>
          </cell>
          <cell r="DC243">
            <v>1207.4627946863184</v>
          </cell>
          <cell r="DD243">
            <v>1014.8661430717912</v>
          </cell>
          <cell r="DE243">
            <v>17601.516745196655</v>
          </cell>
          <cell r="DF243">
            <v>1155.7729676313465</v>
          </cell>
          <cell r="DG243">
            <v>1131.2038875750732</v>
          </cell>
          <cell r="DH243">
            <v>1523.0302357849432</v>
          </cell>
          <cell r="DI243">
            <v>1582.0835850063595</v>
          </cell>
          <cell r="DJ243">
            <v>1701.9552946382901</v>
          </cell>
          <cell r="DK243">
            <v>1697.8814466023468</v>
          </cell>
          <cell r="DL243">
            <v>1602.6379628641298</v>
          </cell>
          <cell r="DM243">
            <v>1691.6473217552993</v>
          </cell>
          <cell r="DN243">
            <v>1645.0009540011233</v>
          </cell>
          <cell r="DO243">
            <v>1570.6371104260907</v>
          </cell>
          <cell r="DP243">
            <v>1249.48249669699</v>
          </cell>
          <cell r="DQ243">
            <v>1050.1834822151577</v>
          </cell>
          <cell r="DR243">
            <v>17921.421722890344</v>
          </cell>
          <cell r="DS243">
            <v>1164.7375913470751</v>
          </cell>
          <cell r="DT243">
            <v>1199.6283513120434</v>
          </cell>
          <cell r="DU243">
            <v>1527.3005351404427</v>
          </cell>
          <cell r="DV243">
            <v>1594.3734208132373</v>
          </cell>
          <cell r="DW243">
            <v>1854.5102454468142</v>
          </cell>
          <cell r="DX243">
            <v>1713.4238546167035</v>
          </cell>
          <cell r="DY243">
            <v>1612.3598441095673</v>
          </cell>
          <cell r="DZ243">
            <v>1704.7684336822131</v>
          </cell>
          <cell r="EA243">
            <v>1659.0216941939434</v>
          </cell>
          <cell r="EB243">
            <v>1573.7946162996523</v>
          </cell>
          <cell r="EC243">
            <v>1259.1740011537913</v>
          </cell>
          <cell r="ED243">
            <v>1058.3291347753548</v>
          </cell>
        </row>
        <row r="245">
          <cell r="A245" t="str">
            <v>IRP Resources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A270" t="str">
            <v>Total IRP Resources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2">
          <cell r="A272" t="str">
            <v>Growth Station Resources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-181.31899999999996</v>
          </cell>
          <cell r="I277">
            <v>-187.95100000000093</v>
          </cell>
          <cell r="J277">
            <v>0</v>
          </cell>
          <cell r="K277">
            <v>-177.87210000000005</v>
          </cell>
          <cell r="L277">
            <v>-550.54199999999764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-582.2638000000079</v>
          </cell>
          <cell r="S277">
            <v>0</v>
          </cell>
          <cell r="T277">
            <v>0</v>
          </cell>
          <cell r="U277">
            <v>-268.58799999999974</v>
          </cell>
          <cell r="V277">
            <v>-195.72699999999895</v>
          </cell>
          <cell r="W277">
            <v>0</v>
          </cell>
          <cell r="X277">
            <v>-117.94880000000012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-269.6280999999999</v>
          </cell>
          <cell r="AF277">
            <v>0</v>
          </cell>
          <cell r="AG277">
            <v>0</v>
          </cell>
          <cell r="AH277">
            <v>0</v>
          </cell>
          <cell r="AI277">
            <v>-2.1315999999999349</v>
          </cell>
          <cell r="AJ277">
            <v>-1.3565000000000964</v>
          </cell>
          <cell r="AK277">
            <v>0</v>
          </cell>
          <cell r="AL277">
            <v>-266.13999999999942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-530.49559999999929</v>
          </cell>
          <cell r="AS277">
            <v>0</v>
          </cell>
          <cell r="AT277">
            <v>0</v>
          </cell>
          <cell r="AU277">
            <v>-1.84050000000002</v>
          </cell>
          <cell r="AV277">
            <v>0</v>
          </cell>
          <cell r="AW277">
            <v>-138.17179999999962</v>
          </cell>
          <cell r="AX277">
            <v>0</v>
          </cell>
          <cell r="AY277">
            <v>-390.4833000000001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-1340.0469999999987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-1340.0469999999987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-5.1210000000000946</v>
          </cell>
          <cell r="BS277">
            <v>0</v>
          </cell>
          <cell r="BT277">
            <v>0</v>
          </cell>
          <cell r="BU277">
            <v>-5.1210000000000946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-260.2896000000037</v>
          </cell>
          <cell r="CF277">
            <v>0</v>
          </cell>
          <cell r="CG277">
            <v>0</v>
          </cell>
          <cell r="CH277">
            <v>-5.5455999999999221</v>
          </cell>
          <cell r="CI277">
            <v>0</v>
          </cell>
          <cell r="CJ277">
            <v>-254.74400000000242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-217.44700000000012</v>
          </cell>
          <cell r="CS277">
            <v>0</v>
          </cell>
          <cell r="CT277">
            <v>0</v>
          </cell>
          <cell r="CU277">
            <v>-31.484000000000378</v>
          </cell>
          <cell r="CV277">
            <v>0</v>
          </cell>
          <cell r="CW277">
            <v>-185.96299999999974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-395.96399999999267</v>
          </cell>
          <cell r="DF277">
            <v>0</v>
          </cell>
          <cell r="DG277">
            <v>0</v>
          </cell>
          <cell r="DH277">
            <v>-214.66400000000067</v>
          </cell>
          <cell r="DI277">
            <v>0</v>
          </cell>
          <cell r="DJ277">
            <v>-181.29999999999927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-3291.9318999999668</v>
          </cell>
          <cell r="DS277">
            <v>0</v>
          </cell>
          <cell r="DT277">
            <v>0</v>
          </cell>
          <cell r="DU277">
            <v>-246.17399999999907</v>
          </cell>
          <cell r="DV277">
            <v>-22.987799999999879</v>
          </cell>
          <cell r="DW277">
            <v>-184.48999999999069</v>
          </cell>
          <cell r="DX277">
            <v>-241.79200000000128</v>
          </cell>
          <cell r="DY277">
            <v>-2364.25</v>
          </cell>
          <cell r="DZ277">
            <v>0</v>
          </cell>
          <cell r="EA277">
            <v>-232.23810000000014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-25.200689999997849</v>
          </cell>
          <cell r="BF278">
            <v>0</v>
          </cell>
          <cell r="BG278">
            <v>0</v>
          </cell>
          <cell r="BH278">
            <v>-25.200690000000009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-26.921999999991385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-26.92200000000048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-24.934999999997672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-24.934999999999491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-686.03100000001723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-26.063999999998487</v>
          </cell>
          <cell r="DX278">
            <v>0</v>
          </cell>
          <cell r="DY278">
            <v>-659.96700000000419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-430.4220000000023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-430.4220000000023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-143.0679999999993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-143.0679999999993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-1.3057000000007974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-1.3057000000001153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-4.5680999999999585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-4.5680999999999585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-177.77599999999802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-177.77599999999802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-80.242000000000189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-80.242000000000189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-86.339999999996508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-86.340000000000146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-2744.5794999999925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-2262.070000000007</v>
          </cell>
          <cell r="DZ279">
            <v>-482.50949999999989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A281" t="str">
            <v>Total Growth Station Resources</v>
          </cell>
          <cell r="F281">
            <v>0</v>
          </cell>
          <cell r="G281">
            <v>0</v>
          </cell>
          <cell r="H281">
            <v>-181.31900000000314</v>
          </cell>
          <cell r="I281">
            <v>-187.95100000000093</v>
          </cell>
          <cell r="J281">
            <v>0</v>
          </cell>
          <cell r="K281">
            <v>-177.8721000000005</v>
          </cell>
          <cell r="L281">
            <v>-550.54200000000128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-582.26380000007339</v>
          </cell>
          <cell r="S281">
            <v>0</v>
          </cell>
          <cell r="T281">
            <v>0</v>
          </cell>
          <cell r="U281">
            <v>-268.58800000000338</v>
          </cell>
          <cell r="V281">
            <v>-195.72699999999895</v>
          </cell>
          <cell r="W281">
            <v>0</v>
          </cell>
          <cell r="X281">
            <v>-117.9487999999983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-700.05009999987669</v>
          </cell>
          <cell r="AF281">
            <v>0</v>
          </cell>
          <cell r="AG281">
            <v>0</v>
          </cell>
          <cell r="AH281">
            <v>0</v>
          </cell>
          <cell r="AI281">
            <v>-2.131600000007893</v>
          </cell>
          <cell r="AJ281">
            <v>-1.356500000001688</v>
          </cell>
          <cell r="AK281">
            <v>0</v>
          </cell>
          <cell r="AL281">
            <v>-696.56200000000536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-673.56359999999404</v>
          </cell>
          <cell r="AS281">
            <v>0</v>
          </cell>
          <cell r="AT281">
            <v>0</v>
          </cell>
          <cell r="AU281">
            <v>-1.8404999999984284</v>
          </cell>
          <cell r="AV281">
            <v>0</v>
          </cell>
          <cell r="AW281">
            <v>-138.17179999999644</v>
          </cell>
          <cell r="AX281">
            <v>0</v>
          </cell>
          <cell r="AY281">
            <v>-533.55130000000645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-1366.5533899999573</v>
          </cell>
          <cell r="BF281">
            <v>0</v>
          </cell>
          <cell r="BG281">
            <v>0</v>
          </cell>
          <cell r="BH281">
            <v>-25.200690000000009</v>
          </cell>
          <cell r="BI281">
            <v>0</v>
          </cell>
          <cell r="BJ281">
            <v>-1.305699999999888</v>
          </cell>
          <cell r="BK281">
            <v>0</v>
          </cell>
          <cell r="BL281">
            <v>-1340.0469999999914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-9.6891000000177883</v>
          </cell>
          <cell r="BS281">
            <v>0</v>
          </cell>
          <cell r="BT281">
            <v>0</v>
          </cell>
          <cell r="BU281">
            <v>-5.1210000000000946</v>
          </cell>
          <cell r="BV281">
            <v>0</v>
          </cell>
          <cell r="BW281">
            <v>0</v>
          </cell>
          <cell r="BX281">
            <v>0</v>
          </cell>
          <cell r="BY281">
            <v>-4.5681000000040513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-438.06559999997262</v>
          </cell>
          <cell r="CF281">
            <v>0</v>
          </cell>
          <cell r="CG281">
            <v>0</v>
          </cell>
          <cell r="CH281">
            <v>-5.5455999999999221</v>
          </cell>
          <cell r="CI281">
            <v>0</v>
          </cell>
          <cell r="CJ281">
            <v>-254.74400000000605</v>
          </cell>
          <cell r="CK281">
            <v>0</v>
          </cell>
          <cell r="CL281">
            <v>-177.77600000001257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-324.61100000003353</v>
          </cell>
          <cell r="CS281">
            <v>0</v>
          </cell>
          <cell r="CT281">
            <v>0</v>
          </cell>
          <cell r="CU281">
            <v>-31.484000000000378</v>
          </cell>
          <cell r="CV281">
            <v>0</v>
          </cell>
          <cell r="CW281">
            <v>-212.88500000000204</v>
          </cell>
          <cell r="CX281">
            <v>0</v>
          </cell>
          <cell r="CY281">
            <v>-80.24199999999837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-507.23899999994319</v>
          </cell>
          <cell r="DF281">
            <v>0</v>
          </cell>
          <cell r="DG281">
            <v>0</v>
          </cell>
          <cell r="DH281">
            <v>-214.66400000000067</v>
          </cell>
          <cell r="DI281">
            <v>0</v>
          </cell>
          <cell r="DJ281">
            <v>-206.23500000000058</v>
          </cell>
          <cell r="DK281">
            <v>0</v>
          </cell>
          <cell r="DL281">
            <v>-86.339999999996508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-6722.5423999999184</v>
          </cell>
          <cell r="DS281">
            <v>0</v>
          </cell>
          <cell r="DT281">
            <v>0</v>
          </cell>
          <cell r="DU281">
            <v>-246.17399999999907</v>
          </cell>
          <cell r="DV281">
            <v>-22.987799999999879</v>
          </cell>
          <cell r="DW281">
            <v>-210.55399999997462</v>
          </cell>
          <cell r="DX281">
            <v>-241.79200000000128</v>
          </cell>
          <cell r="DY281">
            <v>-5286.2870000000112</v>
          </cell>
          <cell r="DZ281">
            <v>-482.50950000000012</v>
          </cell>
          <cell r="EA281">
            <v>-232.23810000000014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A283" t="str">
            <v>Net Power Cost</v>
          </cell>
          <cell r="F283">
            <v>-31706.060437738895</v>
          </cell>
          <cell r="G283">
            <v>-75966.345110341907</v>
          </cell>
          <cell r="H283">
            <v>-45955.91861730814</v>
          </cell>
          <cell r="I283">
            <v>-33006.926519528031</v>
          </cell>
          <cell r="J283">
            <v>-31917.435284152627</v>
          </cell>
          <cell r="K283">
            <v>-42237.58298908174</v>
          </cell>
          <cell r="L283">
            <v>-84456.434799432755</v>
          </cell>
          <cell r="M283">
            <v>-94631.784630328417</v>
          </cell>
          <cell r="N283">
            <v>-52298.25056605041</v>
          </cell>
          <cell r="O283">
            <v>-34151.456597626209</v>
          </cell>
          <cell r="P283">
            <v>-25660.416044384241</v>
          </cell>
          <cell r="Q283">
            <v>-31593.609373003244</v>
          </cell>
          <cell r="R283">
            <v>-454671.06653428078</v>
          </cell>
          <cell r="S283">
            <v>-26595.416299968958</v>
          </cell>
          <cell r="T283">
            <v>-27701.87253883481</v>
          </cell>
          <cell r="U283">
            <v>-31485.396381244063</v>
          </cell>
          <cell r="V283">
            <v>-28653.955262377858</v>
          </cell>
          <cell r="W283">
            <v>-31628.823040783405</v>
          </cell>
          <cell r="X283">
            <v>-38485.295669421554</v>
          </cell>
          <cell r="Y283">
            <v>-67135.762538522482</v>
          </cell>
          <cell r="Z283">
            <v>-72740.698056697845</v>
          </cell>
          <cell r="AA283">
            <v>-50334.825041264296</v>
          </cell>
          <cell r="AB283">
            <v>-32502.236037477851</v>
          </cell>
          <cell r="AC283">
            <v>-23611.542621791363</v>
          </cell>
          <cell r="AD283">
            <v>-23795.243045791984</v>
          </cell>
          <cell r="AE283">
            <v>-399475.43705844879</v>
          </cell>
          <cell r="AF283">
            <v>-21941.946605145931</v>
          </cell>
          <cell r="AG283">
            <v>-20928.977533698082</v>
          </cell>
          <cell r="AH283">
            <v>-29821.719170227647</v>
          </cell>
          <cell r="AI283">
            <v>-26413.023644924164</v>
          </cell>
          <cell r="AJ283">
            <v>-31431.406443446875</v>
          </cell>
          <cell r="AK283">
            <v>-34215.071507692337</v>
          </cell>
          <cell r="AL283">
            <v>-65256.316401004791</v>
          </cell>
          <cell r="AM283">
            <v>-58564.32002453506</v>
          </cell>
          <cell r="AN283">
            <v>-38807.475514113903</v>
          </cell>
          <cell r="AO283">
            <v>-28362.586984753609</v>
          </cell>
          <cell r="AP283">
            <v>-21704.623151779175</v>
          </cell>
          <cell r="AQ283">
            <v>-22027.970077514648</v>
          </cell>
          <cell r="AR283">
            <v>-372887.44445252419</v>
          </cell>
          <cell r="AS283">
            <v>-20755.81138189137</v>
          </cell>
          <cell r="AT283">
            <v>-19271.339183941483</v>
          </cell>
          <cell r="AU283">
            <v>-24876.285435050726</v>
          </cell>
          <cell r="AV283">
            <v>-23680.658450394869</v>
          </cell>
          <cell r="AW283">
            <v>-28701.364947274327</v>
          </cell>
          <cell r="AX283">
            <v>-31536.394522175193</v>
          </cell>
          <cell r="AY283">
            <v>-68172.300466835499</v>
          </cell>
          <cell r="AZ283">
            <v>-57595.755633115768</v>
          </cell>
          <cell r="BA283">
            <v>-30947.780685886741</v>
          </cell>
          <cell r="BB283">
            <v>-28288.106354445219</v>
          </cell>
          <cell r="BC283">
            <v>-20774.004453867674</v>
          </cell>
          <cell r="BD283">
            <v>-18287.64293769002</v>
          </cell>
          <cell r="BE283">
            <v>-343963.08603262901</v>
          </cell>
          <cell r="BF283">
            <v>24026.16941857338</v>
          </cell>
          <cell r="BG283">
            <v>-20409.619406595826</v>
          </cell>
          <cell r="BH283">
            <v>-26440.872141420841</v>
          </cell>
          <cell r="BI283">
            <v>-25889.496919468045</v>
          </cell>
          <cell r="BJ283">
            <v>-29427.760158106685</v>
          </cell>
          <cell r="BK283">
            <v>-30430.766229093075</v>
          </cell>
          <cell r="BL283">
            <v>-69392.914302647114</v>
          </cell>
          <cell r="BM283">
            <v>-61999.964592665434</v>
          </cell>
          <cell r="BN283">
            <v>-31170.37051667273</v>
          </cell>
          <cell r="BO283">
            <v>-29649.115825146437</v>
          </cell>
          <cell r="BP283">
            <v>-23334.880563929677</v>
          </cell>
          <cell r="BQ283">
            <v>-19843.494795486331</v>
          </cell>
          <cell r="BR283">
            <v>-479909.01503229141</v>
          </cell>
          <cell r="BS283">
            <v>-26348.216353848577</v>
          </cell>
          <cell r="BT283">
            <v>-25614.694584146142</v>
          </cell>
          <cell r="BU283">
            <v>-30931.871156215668</v>
          </cell>
          <cell r="BV283">
            <v>-27762.304875552654</v>
          </cell>
          <cell r="BW283">
            <v>-33089.400184765458</v>
          </cell>
          <cell r="BX283">
            <v>-42724.823441624641</v>
          </cell>
          <cell r="BY283">
            <v>-79926.591849207878</v>
          </cell>
          <cell r="BZ283">
            <v>-78051.714065253735</v>
          </cell>
          <cell r="CA283">
            <v>-41888.146293133497</v>
          </cell>
          <cell r="CB283">
            <v>-37666.717694908381</v>
          </cell>
          <cell r="CC283">
            <v>-28135.923217594624</v>
          </cell>
          <cell r="CD283">
            <v>-27768.611315950751</v>
          </cell>
          <cell r="CE283">
            <v>-513768.41820001602</v>
          </cell>
          <cell r="CF283">
            <v>-27772.878794789314</v>
          </cell>
          <cell r="CG283">
            <v>-25775.566435828805</v>
          </cell>
          <cell r="CH283">
            <v>-30386.44563087821</v>
          </cell>
          <cell r="CI283">
            <v>-30976.969736263156</v>
          </cell>
          <cell r="CJ283">
            <v>-35165.448991134763</v>
          </cell>
          <cell r="CK283">
            <v>-45615.144629746675</v>
          </cell>
          <cell r="CL283">
            <v>-83104.847922831774</v>
          </cell>
          <cell r="CM283">
            <v>-89343.332532793283</v>
          </cell>
          <cell r="CN283">
            <v>-44041.424782276154</v>
          </cell>
          <cell r="CO283">
            <v>-40426.09571364522</v>
          </cell>
          <cell r="CP283">
            <v>-31750.671564698219</v>
          </cell>
          <cell r="CQ283">
            <v>-29409.591465160251</v>
          </cell>
          <cell r="CR283">
            <v>-530488.12151074409</v>
          </cell>
          <cell r="CS283">
            <v>-27826.12324360013</v>
          </cell>
          <cell r="CT283">
            <v>-26844.20766158402</v>
          </cell>
          <cell r="CU283">
            <v>-34313.150912493467</v>
          </cell>
          <cell r="CV283">
            <v>-33050.564710944891</v>
          </cell>
          <cell r="CW283">
            <v>-35898.971591293812</v>
          </cell>
          <cell r="CX283">
            <v>-47764.139183536172</v>
          </cell>
          <cell r="CY283">
            <v>-90180.715603113174</v>
          </cell>
          <cell r="CZ283">
            <v>-87400.101985126734</v>
          </cell>
          <cell r="DA283">
            <v>-43414.054783925414</v>
          </cell>
          <cell r="DB283">
            <v>-41371.217865198851</v>
          </cell>
          <cell r="DC283">
            <v>-32352.905654609203</v>
          </cell>
          <cell r="DD283">
            <v>-30071.968315377831</v>
          </cell>
          <cell r="DE283">
            <v>-533028.180362463</v>
          </cell>
          <cell r="DF283">
            <v>-28545.374631538987</v>
          </cell>
          <cell r="DG283">
            <v>-27638.808036029339</v>
          </cell>
          <cell r="DH283">
            <v>-35790.267079219222</v>
          </cell>
          <cell r="DI283">
            <v>-32943.573930114508</v>
          </cell>
          <cell r="DJ283">
            <v>-35364.233058020473</v>
          </cell>
          <cell r="DK283">
            <v>-49490.041289463639</v>
          </cell>
          <cell r="DL283">
            <v>-87692.562587916851</v>
          </cell>
          <cell r="DM283">
            <v>-84075.952469795942</v>
          </cell>
          <cell r="DN283">
            <v>-44434.014906957746</v>
          </cell>
          <cell r="DO283">
            <v>-42268.90331825614</v>
          </cell>
          <cell r="DP283">
            <v>-33786.413919150829</v>
          </cell>
          <cell r="DQ283">
            <v>-30998.035136058927</v>
          </cell>
          <cell r="DR283">
            <v>-632651.91378331184</v>
          </cell>
          <cell r="DS283">
            <v>-32085.508555144072</v>
          </cell>
          <cell r="DT283">
            <v>-31722.356630727649</v>
          </cell>
          <cell r="DU283">
            <v>-36916.446585074067</v>
          </cell>
          <cell r="DV283">
            <v>-36730.678236052394</v>
          </cell>
          <cell r="DW283">
            <v>-41118.680367648602</v>
          </cell>
          <cell r="DX283">
            <v>-59004.504265069962</v>
          </cell>
          <cell r="DY283">
            <v>-108569.86388418078</v>
          </cell>
          <cell r="DZ283">
            <v>-117505.48988091946</v>
          </cell>
          <cell r="EA283">
            <v>-53144.111015483737</v>
          </cell>
          <cell r="EB283">
            <v>-44269.20828987658</v>
          </cell>
          <cell r="EC283">
            <v>-36205.980199843645</v>
          </cell>
          <cell r="ED283">
            <v>-35379.085873231292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A285" t="str">
            <v>Net Power Cost/Net System Load</v>
          </cell>
          <cell r="F285">
            <v>-5.9852765303425315E-3</v>
          </cell>
          <cell r="G285">
            <v>-1.6365521639407632E-2</v>
          </cell>
          <cell r="H285">
            <v>-9.5709680151134791E-3</v>
          </cell>
          <cell r="I285">
            <v>-7.2613857773191626E-3</v>
          </cell>
          <cell r="J285">
            <v>-6.7510558158794254E-3</v>
          </cell>
          <cell r="K285">
            <v>-8.5179175868645984E-3</v>
          </cell>
          <cell r="L285">
            <v>-1.4862892788162441E-2</v>
          </cell>
          <cell r="M285">
            <v>-1.7370669470619049E-2</v>
          </cell>
          <cell r="N285">
            <v>-1.1004108137512958E-2</v>
          </cell>
          <cell r="O285">
            <v>-7.292455646265239E-3</v>
          </cell>
          <cell r="P285">
            <v>-5.3016834364392196E-3</v>
          </cell>
          <cell r="Q285">
            <v>-5.8967117659030066E-3</v>
          </cell>
          <cell r="R285">
            <v>-7.5966022659166299E-3</v>
          </cell>
          <cell r="S285">
            <v>-5.0202193414357055E-3</v>
          </cell>
          <cell r="T285">
            <v>-5.7959243964269547E-3</v>
          </cell>
          <cell r="U285">
            <v>-6.5695956014408807E-3</v>
          </cell>
          <cell r="V285">
            <v>-6.3088208441115512E-3</v>
          </cell>
          <cell r="W285">
            <v>-6.6972464442933699E-3</v>
          </cell>
          <cell r="X285">
            <v>-7.7577846178336074E-3</v>
          </cell>
          <cell r="Y285">
            <v>-1.1766898109186741E-2</v>
          </cell>
          <cell r="Z285">
            <v>-1.3341864426191563E-2</v>
          </cell>
          <cell r="AA285">
            <v>-1.0589568505661617E-2</v>
          </cell>
          <cell r="AB285">
            <v>-6.9438058829049965E-3</v>
          </cell>
          <cell r="AC285">
            <v>-4.8957082123557427E-3</v>
          </cell>
          <cell r="AD285">
            <v>-4.4541642733868514E-3</v>
          </cell>
          <cell r="AE285">
            <v>-6.6865777179003771E-3</v>
          </cell>
          <cell r="AF285">
            <v>-4.1372894961355655E-3</v>
          </cell>
          <cell r="AG285">
            <v>-4.5121296188952442E-3</v>
          </cell>
          <cell r="AH285">
            <v>-6.221437893554338E-3</v>
          </cell>
          <cell r="AI285">
            <v>-5.8167232452035478E-3</v>
          </cell>
          <cell r="AJ285">
            <v>-6.6626604083062091E-3</v>
          </cell>
          <cell r="AK285">
            <v>-6.8448774946183732E-3</v>
          </cell>
          <cell r="AL285">
            <v>-1.1436537766346788E-2</v>
          </cell>
          <cell r="AM285">
            <v>-1.0747610112755268E-2</v>
          </cell>
          <cell r="AN285">
            <v>-8.1746680346803657E-3</v>
          </cell>
          <cell r="AO285">
            <v>-6.0718571084059647E-3</v>
          </cell>
          <cell r="AP285">
            <v>-4.4957423009854836E-3</v>
          </cell>
          <cell r="AQ285">
            <v>-4.117886760859335E-3</v>
          </cell>
          <cell r="AR285">
            <v>-6.2142281822978873E-3</v>
          </cell>
          <cell r="AS285">
            <v>-3.8897181315356022E-3</v>
          </cell>
          <cell r="AT285">
            <v>-4.1304958550725246E-3</v>
          </cell>
          <cell r="AU285">
            <v>-5.1605536164274213E-3</v>
          </cell>
          <cell r="AV285">
            <v>-5.187176755878653E-3</v>
          </cell>
          <cell r="AW285">
            <v>-6.0496201185884502E-3</v>
          </cell>
          <cell r="AX285">
            <v>-6.3272784416597005E-3</v>
          </cell>
          <cell r="AY285">
            <v>-1.1893855001556375E-2</v>
          </cell>
          <cell r="AZ285">
            <v>-1.0521953712338217E-2</v>
          </cell>
          <cell r="BA285">
            <v>-6.4917250276437244E-3</v>
          </cell>
          <cell r="BB285">
            <v>-6.0305876639503708E-3</v>
          </cell>
          <cell r="BC285">
            <v>-4.2828848400624508E-3</v>
          </cell>
          <cell r="BD285">
            <v>-3.4020861376191647E-3</v>
          </cell>
          <cell r="BE285">
            <v>-5.7072846371681862E-3</v>
          </cell>
          <cell r="BF285">
            <v>4.4846996202210221E-3</v>
          </cell>
          <cell r="BG285">
            <v>-4.3582991105246549E-3</v>
          </cell>
          <cell r="BH285">
            <v>-5.459790668492559E-3</v>
          </cell>
          <cell r="BI285">
            <v>-5.6407228261221576E-3</v>
          </cell>
          <cell r="BJ285">
            <v>-6.1803631798156289E-3</v>
          </cell>
          <cell r="BK285">
            <v>-6.0768203117191888E-3</v>
          </cell>
          <cell r="BL285">
            <v>-1.2049633348002686E-2</v>
          </cell>
          <cell r="BM285">
            <v>-1.1277666294219557E-2</v>
          </cell>
          <cell r="BN285">
            <v>-6.5067612635196781E-3</v>
          </cell>
          <cell r="BO285">
            <v>-6.2936284735535253E-3</v>
          </cell>
          <cell r="BP285">
            <v>-4.7908603828936691E-3</v>
          </cell>
          <cell r="BQ285">
            <v>-3.6769858527172516E-3</v>
          </cell>
          <cell r="BR285">
            <v>-7.9083036913054627E-3</v>
          </cell>
          <cell r="BS285">
            <v>-4.8993959968406386E-3</v>
          </cell>
          <cell r="BT285">
            <v>-5.2916175912578467E-3</v>
          </cell>
          <cell r="BU285">
            <v>-6.362698662321975E-3</v>
          </cell>
          <cell r="BV285">
            <v>-6.032027918895011E-3</v>
          </cell>
          <cell r="BW285">
            <v>-6.9213903156359891E-3</v>
          </cell>
          <cell r="BX285">
            <v>-8.4372837896893316E-3</v>
          </cell>
          <cell r="BY285">
            <v>-1.3827403527994164E-2</v>
          </cell>
          <cell r="BZ285">
            <v>-1.4139527126104667E-2</v>
          </cell>
          <cell r="CA285">
            <v>-8.7073509574722152E-3</v>
          </cell>
          <cell r="CB285">
            <v>-7.9638556318606391E-3</v>
          </cell>
          <cell r="CC285">
            <v>-5.7468208748794325E-3</v>
          </cell>
          <cell r="CD285">
            <v>-5.1228407269547915E-3</v>
          </cell>
          <cell r="CE285">
            <v>-8.4653894439661315E-3</v>
          </cell>
          <cell r="CF285">
            <v>-5.144666885957605E-3</v>
          </cell>
          <cell r="CG285">
            <v>-5.4600081432134573E-3</v>
          </cell>
          <cell r="CH285">
            <v>-6.2267381747425077E-3</v>
          </cell>
          <cell r="CI285">
            <v>-6.7031142430167279E-3</v>
          </cell>
          <cell r="CJ285">
            <v>-7.3388801720497554E-3</v>
          </cell>
          <cell r="CK285">
            <v>-9.0442657107239199E-3</v>
          </cell>
          <cell r="CL285">
            <v>-1.4336698876466158E-2</v>
          </cell>
          <cell r="CM285">
            <v>-1.61339282661217E-2</v>
          </cell>
          <cell r="CN285">
            <v>-9.1372304671608617E-3</v>
          </cell>
          <cell r="CO285">
            <v>-8.5284810636423458E-3</v>
          </cell>
          <cell r="CP285">
            <v>-6.4735507809068338E-3</v>
          </cell>
          <cell r="CQ285">
            <v>-5.410403111763884E-3</v>
          </cell>
          <cell r="CR285">
            <v>-8.7543684783177866E-3</v>
          </cell>
          <cell r="CS285">
            <v>-5.1624263542464632E-3</v>
          </cell>
          <cell r="CT285">
            <v>-5.6983607816611936E-3</v>
          </cell>
          <cell r="CU285">
            <v>-7.0451141550122998E-3</v>
          </cell>
          <cell r="CV285">
            <v>-7.1690893594755778E-3</v>
          </cell>
          <cell r="CW285">
            <v>-7.4950758803495887E-3</v>
          </cell>
          <cell r="CX285">
            <v>-9.4879271342485083E-3</v>
          </cell>
          <cell r="CY285">
            <v>-1.5565981874388513E-2</v>
          </cell>
          <cell r="CZ285">
            <v>-1.5800375309318326E-2</v>
          </cell>
          <cell r="DA285">
            <v>-9.0250043166264504E-3</v>
          </cell>
          <cell r="DB285">
            <v>-8.7435783764249209E-3</v>
          </cell>
          <cell r="DC285">
            <v>-6.6080657719531644E-3</v>
          </cell>
          <cell r="DD285">
            <v>-5.5396610558489101E-3</v>
          </cell>
          <cell r="DE285">
            <v>-8.7758574523206789E-3</v>
          </cell>
          <cell r="DF285">
            <v>-5.2747936996162537E-3</v>
          </cell>
          <cell r="DG285">
            <v>-5.8439613810783442E-3</v>
          </cell>
          <cell r="DH285">
            <v>-7.3251032670178517E-3</v>
          </cell>
          <cell r="DI285">
            <v>-7.1231694793958411E-3</v>
          </cell>
          <cell r="DJ285">
            <v>-7.3682652792150805E-3</v>
          </cell>
          <cell r="DK285">
            <v>-9.7224786784551043E-3</v>
          </cell>
          <cell r="DL285">
            <v>-1.5131450631088228E-2</v>
          </cell>
          <cell r="DM285">
            <v>-1.5201030735674692E-2</v>
          </cell>
          <cell r="DN285">
            <v>-9.2368405355109928E-3</v>
          </cell>
          <cell r="DO285">
            <v>-8.9340824426678012E-3</v>
          </cell>
          <cell r="DP285">
            <v>-6.9001364403042942E-3</v>
          </cell>
          <cell r="DQ285">
            <v>-5.7068267731672506E-3</v>
          </cell>
          <cell r="DR285">
            <v>-1.0381556753610965E-2</v>
          </cell>
          <cell r="DS285">
            <v>-5.9206152055004679E-3</v>
          </cell>
          <cell r="DT285">
            <v>-6.5124914710317228E-3</v>
          </cell>
          <cell r="DU285">
            <v>-7.5568139072323959E-3</v>
          </cell>
          <cell r="DV285">
            <v>-7.9392300034228924E-3</v>
          </cell>
          <cell r="DW285">
            <v>-8.5751012237231805E-3</v>
          </cell>
          <cell r="DX285">
            <v>-1.1685193732887456E-2</v>
          </cell>
          <cell r="DY285">
            <v>-1.8659044390567203E-2</v>
          </cell>
          <cell r="DZ285">
            <v>-2.1175529976218854E-2</v>
          </cell>
          <cell r="EA285">
            <v>-1.1015522748472506E-2</v>
          </cell>
          <cell r="EB285">
            <v>-9.3407598649903889E-3</v>
          </cell>
          <cell r="EC285">
            <v>-7.3711797636839549E-3</v>
          </cell>
          <cell r="ED285">
            <v>-6.491577048524988E-3</v>
          </cell>
        </row>
        <row r="286">
          <cell r="F286">
            <v>20.556492485267214</v>
          </cell>
          <cell r="G286">
            <v>50.322197082794325</v>
          </cell>
          <cell r="H286">
            <v>22.610604577952493</v>
          </cell>
          <cell r="I286">
            <v>15.619169822752554</v>
          </cell>
          <cell r="J286">
            <v>14.052677728569124</v>
          </cell>
          <cell r="K286">
            <v>18.615258260230771</v>
          </cell>
          <cell r="L286">
            <v>39.489039535299298</v>
          </cell>
          <cell r="M286">
            <v>41.918569370495767</v>
          </cell>
          <cell r="N286">
            <v>23.805094880593355</v>
          </cell>
          <cell r="O286">
            <v>16.293433987319453</v>
          </cell>
          <cell r="P286">
            <v>15.389083762360928</v>
          </cell>
          <cell r="Q286">
            <v>22.5430829478966</v>
          </cell>
          <cell r="R286">
            <v>19.383006066104009</v>
          </cell>
          <cell r="S286">
            <v>17.329676018005227</v>
          </cell>
          <cell r="T286">
            <v>17.525650289585176</v>
          </cell>
          <cell r="U286">
            <v>15.568859807719262</v>
          </cell>
          <cell r="V286">
            <v>13.627442522223504</v>
          </cell>
          <cell r="W286">
            <v>13.995584822857232</v>
          </cell>
          <cell r="X286">
            <v>17.046756386244112</v>
          </cell>
          <cell r="Y286">
            <v>31.54820582479535</v>
          </cell>
          <cell r="Z286">
            <v>32.383501618440548</v>
          </cell>
          <cell r="AA286">
            <v>23.026516162279961</v>
          </cell>
          <cell r="AB286">
            <v>15.584524335561321</v>
          </cell>
          <cell r="AC286">
            <v>14.231489321103084</v>
          </cell>
          <cell r="AD286">
            <v>17.064011295778901</v>
          </cell>
          <cell r="AE286">
            <v>17.173088726688764</v>
          </cell>
          <cell r="AF286">
            <v>14.36930370165666</v>
          </cell>
          <cell r="AG286">
            <v>14.003616603759124</v>
          </cell>
          <cell r="AH286">
            <v>14.820308365660885</v>
          </cell>
          <cell r="AI286">
            <v>12.624809077592555</v>
          </cell>
          <cell r="AJ286">
            <v>13.978119675426253</v>
          </cell>
          <cell r="AK286">
            <v>15.23145170423979</v>
          </cell>
          <cell r="AL286">
            <v>30.819118962119603</v>
          </cell>
          <cell r="AM286">
            <v>26.203322783881109</v>
          </cell>
          <cell r="AN286">
            <v>17.84234708908118</v>
          </cell>
          <cell r="AO286">
            <v>13.667940356587774</v>
          </cell>
          <cell r="AP286">
            <v>13.14786264858307</v>
          </cell>
          <cell r="AQ286">
            <v>15.876047167969697</v>
          </cell>
          <cell r="AR286">
            <v>16.11064808694767</v>
          </cell>
          <cell r="AS286">
            <v>13.660833491556522</v>
          </cell>
          <cell r="AT286">
            <v>12.959284107357483</v>
          </cell>
          <cell r="AU286">
            <v>12.424731533309437</v>
          </cell>
          <cell r="AV286">
            <v>11.375680666258335</v>
          </cell>
          <cell r="AW286">
            <v>12.828161232207989</v>
          </cell>
          <cell r="AX286">
            <v>14.109538402738135</v>
          </cell>
          <cell r="AY286">
            <v>32.358063765361806</v>
          </cell>
          <cell r="AZ286">
            <v>25.899457052731563</v>
          </cell>
          <cell r="BA286">
            <v>14.300229949076005</v>
          </cell>
          <cell r="BB286">
            <v>13.700550804641242</v>
          </cell>
          <cell r="BC286">
            <v>12.647364853567</v>
          </cell>
          <cell r="BD286">
            <v>13.246543100978272</v>
          </cell>
          <cell r="BE286">
            <v>14.935645876259906</v>
          </cell>
          <cell r="BF286">
            <v>-15.892746033135237</v>
          </cell>
          <cell r="BG286">
            <v>13.793705328608164</v>
          </cell>
          <cell r="BH286">
            <v>13.272544086305516</v>
          </cell>
          <cell r="BI286">
            <v>12.499255593861479</v>
          </cell>
          <cell r="BJ286">
            <v>13.218920358292763</v>
          </cell>
          <cell r="BK286">
            <v>13.683291302502283</v>
          </cell>
          <cell r="BL286">
            <v>33.102944794685108</v>
          </cell>
          <cell r="BM286">
            <v>28.020026414311911</v>
          </cell>
          <cell r="BN286">
            <v>14.475460683674932</v>
          </cell>
          <cell r="BO286">
            <v>14.431876941127982</v>
          </cell>
          <cell r="BP286">
            <v>14.277834044368566</v>
          </cell>
          <cell r="BQ286">
            <v>14.445743621757822</v>
          </cell>
          <cell r="BR286">
            <v>20.873265604298201</v>
          </cell>
          <cell r="BS286">
            <v>17.516307544158551</v>
          </cell>
          <cell r="BT286">
            <v>16.533388621017579</v>
          </cell>
          <cell r="BU286">
            <v>15.604918717893467</v>
          </cell>
          <cell r="BV286">
            <v>13.470787215990043</v>
          </cell>
          <cell r="BW286">
            <v>14.938417450185369</v>
          </cell>
          <cell r="BX286">
            <v>19.307892938644308</v>
          </cell>
          <cell r="BY286">
            <v>38.319488828704571</v>
          </cell>
          <cell r="BZ286">
            <v>35.451650923069977</v>
          </cell>
          <cell r="CA286">
            <v>19.550528061295129</v>
          </cell>
          <cell r="CB286">
            <v>18.426623722726795</v>
          </cell>
          <cell r="CC286">
            <v>17.30194143659935</v>
          </cell>
          <cell r="CD286">
            <v>20.316683874300622</v>
          </cell>
          <cell r="CE286">
            <v>22.533747000614277</v>
          </cell>
          <cell r="CF286">
            <v>18.556204409154663</v>
          </cell>
          <cell r="CG286">
            <v>17.595762631064943</v>
          </cell>
          <cell r="CH286">
            <v>15.406789313034794</v>
          </cell>
          <cell r="CI286">
            <v>15.106133149372129</v>
          </cell>
          <cell r="CJ286">
            <v>15.955439949405333</v>
          </cell>
          <cell r="CK286">
            <v>20.717654215933411</v>
          </cell>
          <cell r="CL286">
            <v>40.043468847932409</v>
          </cell>
          <cell r="CM286">
            <v>40.784306934913168</v>
          </cell>
          <cell r="CN286">
            <v>20.658825572024224</v>
          </cell>
          <cell r="CO286">
            <v>19.875895691197691</v>
          </cell>
          <cell r="CP286">
            <v>19.622913996761984</v>
          </cell>
          <cell r="CQ286">
            <v>21.625421106949613</v>
          </cell>
          <cell r="CR286">
            <v>23.383988636167416</v>
          </cell>
          <cell r="CS286">
            <v>18.68520453461722</v>
          </cell>
          <cell r="CT286">
            <v>18.417360291723906</v>
          </cell>
          <cell r="CU286">
            <v>17.485165934987574</v>
          </cell>
          <cell r="CV286">
            <v>16.19832765879211</v>
          </cell>
          <cell r="CW286">
            <v>16.370107933312141</v>
          </cell>
          <cell r="CX286">
            <v>21.80270598170145</v>
          </cell>
          <cell r="CY286">
            <v>43.671281072671917</v>
          </cell>
          <cell r="CZ286">
            <v>40.097730919842043</v>
          </cell>
          <cell r="DA286">
            <v>20.466875006776885</v>
          </cell>
          <cell r="DB286">
            <v>20.442788432821473</v>
          </cell>
          <cell r="DC286">
            <v>20.095591638715373</v>
          </cell>
          <cell r="DD286">
            <v>22.223597063025512</v>
          </cell>
          <cell r="DE286">
            <v>23.614024922377986</v>
          </cell>
          <cell r="DF286">
            <v>19.264503355041331</v>
          </cell>
          <cell r="DG286">
            <v>19.057811332594454</v>
          </cell>
          <cell r="DH286">
            <v>18.329516818425269</v>
          </cell>
          <cell r="DI286">
            <v>16.227025783501585</v>
          </cell>
          <cell r="DJ286">
            <v>16.207301021451418</v>
          </cell>
          <cell r="DK286">
            <v>22.704041842821361</v>
          </cell>
          <cell r="DL286">
            <v>42.67975700284498</v>
          </cell>
          <cell r="DM286">
            <v>38.76649824290444</v>
          </cell>
          <cell r="DN286">
            <v>21.052984146831442</v>
          </cell>
          <cell r="DO286">
            <v>20.991318980930654</v>
          </cell>
          <cell r="DP286">
            <v>21.091454203322691</v>
          </cell>
          <cell r="DQ286">
            <v>23.023088646496895</v>
          </cell>
          <cell r="DR286">
            <v>28.073980475897915</v>
          </cell>
          <cell r="DS286">
            <v>21.762457009091676</v>
          </cell>
          <cell r="DT286">
            <v>20.890354675984153</v>
          </cell>
          <cell r="DU286">
            <v>19.001281344589412</v>
          </cell>
          <cell r="DV286">
            <v>18.183357686146504</v>
          </cell>
          <cell r="DW286">
            <v>18.939239762264197</v>
          </cell>
          <cell r="DX286">
            <v>27.20491969561915</v>
          </cell>
          <cell r="DY286">
            <v>53.106219584430328</v>
          </cell>
          <cell r="DZ286">
            <v>54.452754504270381</v>
          </cell>
          <cell r="EA286">
            <v>25.306388607914116</v>
          </cell>
          <cell r="EB286">
            <v>22.095173839296049</v>
          </cell>
          <cell r="EC286">
            <v>22.715466116412507</v>
          </cell>
          <cell r="ED286">
            <v>26.409060207707544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Adjustments to Load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A297" t="str">
            <v>Net System Load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A299" t="str">
            <v>Special Sales For Resale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East Area Sales (WCA Sale)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Hurricane Sale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LADWP (IPP Layoff)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Shell Sale 2013-2014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SMUD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UMPA II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Four Corners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Mid Columbia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Mona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Palo Verde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STF Index Trades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C324" t="str">
            <v>COB</v>
          </cell>
          <cell r="F324">
            <v>0</v>
          </cell>
          <cell r="G324">
            <v>1.5990000000019791</v>
          </cell>
          <cell r="H324">
            <v>13.576999999999316</v>
          </cell>
          <cell r="I324">
            <v>0</v>
          </cell>
          <cell r="J324">
            <v>47.456000000005588</v>
          </cell>
          <cell r="K324">
            <v>6.1290000000008149</v>
          </cell>
          <cell r="L324">
            <v>99.593999999997322</v>
          </cell>
          <cell r="M324">
            <v>54.644000000000233</v>
          </cell>
          <cell r="N324">
            <v>9.4250000000029104</v>
          </cell>
          <cell r="O324">
            <v>0.33999999999650754</v>
          </cell>
          <cell r="P324">
            <v>0</v>
          </cell>
          <cell r="Q324">
            <v>0</v>
          </cell>
          <cell r="R324">
            <v>182.69300000008661</v>
          </cell>
          <cell r="S324">
            <v>0</v>
          </cell>
          <cell r="T324">
            <v>0</v>
          </cell>
          <cell r="U324">
            <v>16.794999999998254</v>
          </cell>
          <cell r="V324">
            <v>18.214999999996508</v>
          </cell>
          <cell r="W324">
            <v>13.455000000001746</v>
          </cell>
          <cell r="X324">
            <v>47.394000000000233</v>
          </cell>
          <cell r="Y324">
            <v>57.714000000007218</v>
          </cell>
          <cell r="Z324">
            <v>29.119999999995343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52.768999999971129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12.860000000000582</v>
          </cell>
          <cell r="AK324">
            <v>0.60900000001129229</v>
          </cell>
          <cell r="AL324">
            <v>25.950000000011642</v>
          </cell>
          <cell r="AM324">
            <v>12.729999999995925</v>
          </cell>
          <cell r="AN324">
            <v>0.6200000000098953</v>
          </cell>
          <cell r="AO324">
            <v>0</v>
          </cell>
          <cell r="AP324">
            <v>0</v>
          </cell>
          <cell r="AQ324">
            <v>0</v>
          </cell>
          <cell r="AR324">
            <v>101.03899999987334</v>
          </cell>
          <cell r="AS324">
            <v>0</v>
          </cell>
          <cell r="AT324">
            <v>0</v>
          </cell>
          <cell r="AU324">
            <v>22.05000000000291</v>
          </cell>
          <cell r="AV324">
            <v>0</v>
          </cell>
          <cell r="AW324">
            <v>13.580000000001746</v>
          </cell>
          <cell r="AX324">
            <v>10.010000000009313</v>
          </cell>
          <cell r="AY324">
            <v>31.919999999998254</v>
          </cell>
          <cell r="AZ324">
            <v>5.4399999999877764</v>
          </cell>
          <cell r="BA324">
            <v>18.038999999989755</v>
          </cell>
          <cell r="BB324">
            <v>0</v>
          </cell>
          <cell r="BC324">
            <v>0</v>
          </cell>
          <cell r="BD324">
            <v>0</v>
          </cell>
          <cell r="BE324">
            <v>218.39699999988079</v>
          </cell>
          <cell r="BF324">
            <v>0</v>
          </cell>
          <cell r="BG324">
            <v>0</v>
          </cell>
          <cell r="BH324">
            <v>16.790000000008149</v>
          </cell>
          <cell r="BI324">
            <v>0</v>
          </cell>
          <cell r="BJ324">
            <v>39.751000000000204</v>
          </cell>
          <cell r="BK324">
            <v>20.711000000010245</v>
          </cell>
          <cell r="BL324">
            <v>28.695000000006985</v>
          </cell>
          <cell r="BM324">
            <v>20.695999999996275</v>
          </cell>
          <cell r="BN324">
            <v>50.386000000005879</v>
          </cell>
          <cell r="BO324">
            <v>5.8540000000066357</v>
          </cell>
          <cell r="BP324">
            <v>3.1300000000046566</v>
          </cell>
          <cell r="BQ324">
            <v>32.38399999999092</v>
          </cell>
          <cell r="BR324">
            <v>326.97900000016671</v>
          </cell>
          <cell r="BS324">
            <v>4.4020000000018626</v>
          </cell>
          <cell r="BT324">
            <v>31.773000000001048</v>
          </cell>
          <cell r="BU324">
            <v>38.239999999997963</v>
          </cell>
          <cell r="BV324">
            <v>66.421999999998661</v>
          </cell>
          <cell r="BW324">
            <v>51.188000000000102</v>
          </cell>
          <cell r="BX324">
            <v>32.029999999998836</v>
          </cell>
          <cell r="BY324">
            <v>36.30000000000291</v>
          </cell>
          <cell r="BZ324">
            <v>16.130000000004657</v>
          </cell>
          <cell r="CA324">
            <v>26.023999999997613</v>
          </cell>
          <cell r="CB324">
            <v>2.2299999999959255</v>
          </cell>
          <cell r="CC324">
            <v>0.16999999999825377</v>
          </cell>
          <cell r="CD324">
            <v>22.069999999992433</v>
          </cell>
          <cell r="CE324">
            <v>338.3090000001248</v>
          </cell>
          <cell r="CF324">
            <v>9.430000000000291</v>
          </cell>
          <cell r="CG324">
            <v>15.927999999999884</v>
          </cell>
          <cell r="CH324">
            <v>88.299999999995634</v>
          </cell>
          <cell r="CI324">
            <v>54.456000000005588</v>
          </cell>
          <cell r="CJ324">
            <v>14.691000000000713</v>
          </cell>
          <cell r="CK324">
            <v>16.340000000011059</v>
          </cell>
          <cell r="CL324">
            <v>67.169999999998254</v>
          </cell>
          <cell r="CM324">
            <v>19.309999999997672</v>
          </cell>
          <cell r="CN324">
            <v>32.219000000004598</v>
          </cell>
          <cell r="CO324">
            <v>13.330000000001746</v>
          </cell>
          <cell r="CP324">
            <v>0.13499999999476131</v>
          </cell>
          <cell r="CQ324">
            <v>7</v>
          </cell>
          <cell r="CR324">
            <v>347.73199999984354</v>
          </cell>
          <cell r="CS324">
            <v>0.11699999999837019</v>
          </cell>
          <cell r="CT324">
            <v>4.2019999999974971</v>
          </cell>
          <cell r="CU324">
            <v>65.379000000000815</v>
          </cell>
          <cell r="CV324">
            <v>70.784999999996217</v>
          </cell>
          <cell r="CW324">
            <v>27.367999999998574</v>
          </cell>
          <cell r="CX324">
            <v>33.254999999990105</v>
          </cell>
          <cell r="CY324">
            <v>53.339999999996508</v>
          </cell>
          <cell r="CZ324">
            <v>21.210000000006403</v>
          </cell>
          <cell r="DA324">
            <v>43.370999999999185</v>
          </cell>
          <cell r="DB324">
            <v>11.080000000001746</v>
          </cell>
          <cell r="DC324">
            <v>10.635000000009313</v>
          </cell>
          <cell r="DD324">
            <v>6.9900000000052387</v>
          </cell>
          <cell r="DE324">
            <v>273.28200000000652</v>
          </cell>
          <cell r="DF324">
            <v>0</v>
          </cell>
          <cell r="DG324">
            <v>11.636000000005879</v>
          </cell>
          <cell r="DH324">
            <v>53.218000000000757</v>
          </cell>
          <cell r="DI324">
            <v>58.189999999995052</v>
          </cell>
          <cell r="DJ324">
            <v>7.6679999999996653</v>
          </cell>
          <cell r="DK324">
            <v>26.584000000002561</v>
          </cell>
          <cell r="DL324">
            <v>33.934999999997672</v>
          </cell>
          <cell r="DM324">
            <v>10.960000000006403</v>
          </cell>
          <cell r="DN324">
            <v>39.669999999998254</v>
          </cell>
          <cell r="DO324">
            <v>20.820000000006985</v>
          </cell>
          <cell r="DP324">
            <v>4.1400000000139698</v>
          </cell>
          <cell r="DQ324">
            <v>6.4609999999956926</v>
          </cell>
          <cell r="DR324">
            <v>366.81469999998808</v>
          </cell>
          <cell r="DS324">
            <v>9.8070000000006985</v>
          </cell>
          <cell r="DT324">
            <v>5.5039999999935389</v>
          </cell>
          <cell r="DU324">
            <v>47.463000000003376</v>
          </cell>
          <cell r="DV324">
            <v>37.722999999998137</v>
          </cell>
          <cell r="DW324">
            <v>8.7186999999994441</v>
          </cell>
          <cell r="DX324">
            <v>42.695999999996275</v>
          </cell>
          <cell r="DY324">
            <v>39.889999999999418</v>
          </cell>
          <cell r="DZ324">
            <v>67.559999999997672</v>
          </cell>
          <cell r="EA324">
            <v>54.976999999998952</v>
          </cell>
          <cell r="EB324">
            <v>16.959999999991851</v>
          </cell>
          <cell r="EC324">
            <v>6.8000000000029104</v>
          </cell>
          <cell r="ED324">
            <v>28.716000000000349</v>
          </cell>
        </row>
        <row r="325">
          <cell r="C325" t="str">
            <v>Four Corners</v>
          </cell>
          <cell r="F325">
            <v>17.610000000000582</v>
          </cell>
          <cell r="G325">
            <v>28.513999999999214</v>
          </cell>
          <cell r="H325">
            <v>0</v>
          </cell>
          <cell r="I325">
            <v>6.2136000000000422</v>
          </cell>
          <cell r="J325">
            <v>2.9216999999998734</v>
          </cell>
          <cell r="K325">
            <v>5.3040000000000873</v>
          </cell>
          <cell r="L325">
            <v>31.44999999999709</v>
          </cell>
          <cell r="M325">
            <v>30.599999999991269</v>
          </cell>
          <cell r="N325">
            <v>120.47000000000116</v>
          </cell>
          <cell r="O325">
            <v>122.81999999999243</v>
          </cell>
          <cell r="P325">
            <v>47.339999999996508</v>
          </cell>
          <cell r="Q325">
            <v>216.20599999999104</v>
          </cell>
          <cell r="R325">
            <v>694.04699999978766</v>
          </cell>
          <cell r="S325">
            <v>164.27999999999884</v>
          </cell>
          <cell r="T325">
            <v>43.064999999987776</v>
          </cell>
          <cell r="U325">
            <v>40.682000000000698</v>
          </cell>
          <cell r="V325">
            <v>38.066000000002532</v>
          </cell>
          <cell r="W325">
            <v>34.296999999998661</v>
          </cell>
          <cell r="X325">
            <v>12.635999999998603</v>
          </cell>
          <cell r="Y325">
            <v>54.394999999989523</v>
          </cell>
          <cell r="Z325">
            <v>38.520000000004075</v>
          </cell>
          <cell r="AA325">
            <v>37.260000000009313</v>
          </cell>
          <cell r="AB325">
            <v>112.19999999999709</v>
          </cell>
          <cell r="AC325">
            <v>42.015999999988708</v>
          </cell>
          <cell r="AD325">
            <v>76.630000000004657</v>
          </cell>
          <cell r="AE325">
            <v>1693.8519999999553</v>
          </cell>
          <cell r="AF325">
            <v>147.47999999998137</v>
          </cell>
          <cell r="AG325">
            <v>243.29999999998836</v>
          </cell>
          <cell r="AH325">
            <v>568.14999999999418</v>
          </cell>
          <cell r="AI325">
            <v>54.652000000001863</v>
          </cell>
          <cell r="AJ325">
            <v>42.2129999999961</v>
          </cell>
          <cell r="AK325">
            <v>19.025999999998021</v>
          </cell>
          <cell r="AL325">
            <v>13.326000000000931</v>
          </cell>
          <cell r="AM325">
            <v>20.524999999994179</v>
          </cell>
          <cell r="AN325">
            <v>20.779999999998836</v>
          </cell>
          <cell r="AO325">
            <v>224.25</v>
          </cell>
          <cell r="AP325">
            <v>200.42999999999302</v>
          </cell>
          <cell r="AQ325">
            <v>139.72000000000116</v>
          </cell>
          <cell r="AR325">
            <v>1078.2480000001378</v>
          </cell>
          <cell r="AS325">
            <v>134.69000000000233</v>
          </cell>
          <cell r="AT325">
            <v>38.085999999995693</v>
          </cell>
          <cell r="AU325">
            <v>94.229999999995925</v>
          </cell>
          <cell r="AV325">
            <v>219.4539999999979</v>
          </cell>
          <cell r="AW325">
            <v>81.932999999997264</v>
          </cell>
          <cell r="AX325">
            <v>16.5</v>
          </cell>
          <cell r="AY325">
            <v>30.429999999993015</v>
          </cell>
          <cell r="AZ325">
            <v>27.834999999991851</v>
          </cell>
          <cell r="BA325">
            <v>6.7799999999988358</v>
          </cell>
          <cell r="BB325">
            <v>160.45000000001164</v>
          </cell>
          <cell r="BC325">
            <v>115.80000000000291</v>
          </cell>
          <cell r="BD325">
            <v>152.05999999999767</v>
          </cell>
          <cell r="BE325">
            <v>-2198.3449999999721</v>
          </cell>
          <cell r="BF325">
            <v>-2929.1999999999825</v>
          </cell>
          <cell r="BG325">
            <v>114.36999999999534</v>
          </cell>
          <cell r="BH325">
            <v>109.32999999998719</v>
          </cell>
          <cell r="BI325">
            <v>107.3350000000064</v>
          </cell>
          <cell r="BJ325">
            <v>64.659999999988941</v>
          </cell>
          <cell r="BK325">
            <v>12.639999999999418</v>
          </cell>
          <cell r="BL325">
            <v>14.490000000005239</v>
          </cell>
          <cell r="BM325">
            <v>0.48999999999068677</v>
          </cell>
          <cell r="BN325">
            <v>8.7300000000104774</v>
          </cell>
          <cell r="BO325">
            <v>146.77999999999884</v>
          </cell>
          <cell r="BP325">
            <v>101.54999999998836</v>
          </cell>
          <cell r="BQ325">
            <v>50.479999999981374</v>
          </cell>
          <cell r="BR325">
            <v>746.59399999980815</v>
          </cell>
          <cell r="BS325">
            <v>57.450000000011642</v>
          </cell>
          <cell r="BT325">
            <v>142.59999999997672</v>
          </cell>
          <cell r="BU325">
            <v>80.850000000005821</v>
          </cell>
          <cell r="BV325">
            <v>-49.919999999998254</v>
          </cell>
          <cell r="BW325">
            <v>57.580000000001746</v>
          </cell>
          <cell r="BX325">
            <v>9.1600000000034925</v>
          </cell>
          <cell r="BY325">
            <v>21.690000000002328</v>
          </cell>
          <cell r="BZ325">
            <v>15.504000000000815</v>
          </cell>
          <cell r="CA325">
            <v>16.619999999995343</v>
          </cell>
          <cell r="CB325">
            <v>145.55999999999767</v>
          </cell>
          <cell r="CC325">
            <v>196.97999999998137</v>
          </cell>
          <cell r="CD325">
            <v>52.520000000018626</v>
          </cell>
          <cell r="CE325">
            <v>776.78000000002794</v>
          </cell>
          <cell r="CF325">
            <v>28.660000000003492</v>
          </cell>
          <cell r="CG325">
            <v>69.799999999988358</v>
          </cell>
          <cell r="CH325">
            <v>102.06399999999849</v>
          </cell>
          <cell r="CI325">
            <v>52.485000000000582</v>
          </cell>
          <cell r="CJ325">
            <v>50.725999999995111</v>
          </cell>
          <cell r="CK325">
            <v>11.915000000008149</v>
          </cell>
          <cell r="CL325">
            <v>11.5</v>
          </cell>
          <cell r="CM325">
            <v>35.309999999997672</v>
          </cell>
          <cell r="CN325">
            <v>34.410000000003492</v>
          </cell>
          <cell r="CO325">
            <v>161.30000000001746</v>
          </cell>
          <cell r="CP325">
            <v>172.5</v>
          </cell>
          <cell r="CQ325">
            <v>46.110000000015134</v>
          </cell>
          <cell r="CR325">
            <v>801.32800000021234</v>
          </cell>
          <cell r="CS325">
            <v>36.75</v>
          </cell>
          <cell r="CT325">
            <v>132.73000000001048</v>
          </cell>
          <cell r="CU325">
            <v>32.169999999998254</v>
          </cell>
          <cell r="CV325">
            <v>46.171999999991385</v>
          </cell>
          <cell r="CW325">
            <v>91.456000000005588</v>
          </cell>
          <cell r="CX325">
            <v>20.960000000006403</v>
          </cell>
          <cell r="CY325">
            <v>21.229999999995925</v>
          </cell>
          <cell r="CZ325">
            <v>36.339999999996508</v>
          </cell>
          <cell r="DA325">
            <v>45.319999999977881</v>
          </cell>
          <cell r="DB325">
            <v>163.20000000001164</v>
          </cell>
          <cell r="DC325">
            <v>111.85999999998603</v>
          </cell>
          <cell r="DD325">
            <v>63.139999999984866</v>
          </cell>
          <cell r="DE325">
            <v>805.29900000011548</v>
          </cell>
          <cell r="DF325">
            <v>40.560000000026776</v>
          </cell>
          <cell r="DG325">
            <v>136.64999999999418</v>
          </cell>
          <cell r="DH325">
            <v>36.180000000007567</v>
          </cell>
          <cell r="DI325">
            <v>37.244999999995343</v>
          </cell>
          <cell r="DJ325">
            <v>54</v>
          </cell>
          <cell r="DK325">
            <v>5.75</v>
          </cell>
          <cell r="DL325">
            <v>32.533999999999651</v>
          </cell>
          <cell r="DM325">
            <v>2.7299999999959255</v>
          </cell>
          <cell r="DN325">
            <v>11.880000000004657</v>
          </cell>
          <cell r="DO325">
            <v>212.47000000000116</v>
          </cell>
          <cell r="DP325">
            <v>194.54999999998836</v>
          </cell>
          <cell r="DQ325">
            <v>40.75</v>
          </cell>
          <cell r="DR325">
            <v>818.26999999955297</v>
          </cell>
          <cell r="DS325">
            <v>110.27999999999884</v>
          </cell>
          <cell r="DT325">
            <v>104.19000000000233</v>
          </cell>
          <cell r="DU325">
            <v>63.639999999999418</v>
          </cell>
          <cell r="DV325">
            <v>183.01999999998952</v>
          </cell>
          <cell r="DW325">
            <v>26.205000000001746</v>
          </cell>
          <cell r="DX325">
            <v>32.615999999994528</v>
          </cell>
          <cell r="DY325">
            <v>52.104000000006636</v>
          </cell>
          <cell r="DZ325">
            <v>68.085000000006403</v>
          </cell>
          <cell r="EA325">
            <v>-148.39999999999418</v>
          </cell>
          <cell r="EB325">
            <v>167.65000000002328</v>
          </cell>
          <cell r="EC325">
            <v>136.72000000000116</v>
          </cell>
          <cell r="ED325">
            <v>22.159999999974389</v>
          </cell>
        </row>
        <row r="326">
          <cell r="C326" t="str">
            <v>Mid Columbia</v>
          </cell>
          <cell r="F326">
            <v>351.39999999996508</v>
          </cell>
          <cell r="G326">
            <v>671.21999999997206</v>
          </cell>
          <cell r="H326">
            <v>54</v>
          </cell>
          <cell r="I326">
            <v>271.9600000000064</v>
          </cell>
          <cell r="J326">
            <v>73.125</v>
          </cell>
          <cell r="K326">
            <v>164.75999999999476</v>
          </cell>
          <cell r="L326">
            <v>554.44999999998254</v>
          </cell>
          <cell r="M326">
            <v>123.78500000000349</v>
          </cell>
          <cell r="N326">
            <v>167.82000000000698</v>
          </cell>
          <cell r="O326">
            <v>111.52999999999884</v>
          </cell>
          <cell r="P326">
            <v>24.489999999990687</v>
          </cell>
          <cell r="Q326">
            <v>129.47000000000116</v>
          </cell>
          <cell r="R326">
            <v>971.32399999990594</v>
          </cell>
          <cell r="S326">
            <v>10.481999999996333</v>
          </cell>
          <cell r="T326">
            <v>26.754999999990105</v>
          </cell>
          <cell r="U326">
            <v>82.190000000002328</v>
          </cell>
          <cell r="V326">
            <v>228.97999999999593</v>
          </cell>
          <cell r="W326">
            <v>136.80500000000029</v>
          </cell>
          <cell r="X326">
            <v>180.82000000000698</v>
          </cell>
          <cell r="Y326">
            <v>218.74599999999919</v>
          </cell>
          <cell r="Z326">
            <v>0</v>
          </cell>
          <cell r="AA326">
            <v>35.5</v>
          </cell>
          <cell r="AB326">
            <v>35.176000000006752</v>
          </cell>
          <cell r="AC326">
            <v>1.7299999999959255</v>
          </cell>
          <cell r="AD326">
            <v>14.139999999984866</v>
          </cell>
          <cell r="AE326">
            <v>366.78600000002189</v>
          </cell>
          <cell r="AF326">
            <v>0</v>
          </cell>
          <cell r="AG326">
            <v>0</v>
          </cell>
          <cell r="AH326">
            <v>15.305000000000291</v>
          </cell>
          <cell r="AI326">
            <v>27.659999999996217</v>
          </cell>
          <cell r="AJ326">
            <v>7.3070000000006985</v>
          </cell>
          <cell r="AK326">
            <v>34.388999999999214</v>
          </cell>
          <cell r="AL326">
            <v>241.33000000000175</v>
          </cell>
          <cell r="AM326">
            <v>12.819999999999709</v>
          </cell>
          <cell r="AN326">
            <v>18.81600000000617</v>
          </cell>
          <cell r="AO326">
            <v>0.28900000000430737</v>
          </cell>
          <cell r="AP326">
            <v>0</v>
          </cell>
          <cell r="AQ326">
            <v>8.8699999999953434</v>
          </cell>
          <cell r="AR326">
            <v>513.63899999996647</v>
          </cell>
          <cell r="AS326">
            <v>0</v>
          </cell>
          <cell r="AT326">
            <v>0</v>
          </cell>
          <cell r="AU326">
            <v>31.724999999998545</v>
          </cell>
          <cell r="AV326">
            <v>13.830000000001746</v>
          </cell>
          <cell r="AW326">
            <v>34.73700000000099</v>
          </cell>
          <cell r="AX326">
            <v>58.218999999997322</v>
          </cell>
          <cell r="AY326">
            <v>319.04999999998836</v>
          </cell>
          <cell r="AZ326">
            <v>18.296999999998661</v>
          </cell>
          <cell r="BA326">
            <v>16.557000000000698</v>
          </cell>
          <cell r="BB326">
            <v>7.9100000000034925</v>
          </cell>
          <cell r="BC326">
            <v>0</v>
          </cell>
          <cell r="BD326">
            <v>13.313999999998487</v>
          </cell>
          <cell r="BE326">
            <v>397.19999999995343</v>
          </cell>
          <cell r="BF326">
            <v>0</v>
          </cell>
          <cell r="BG326">
            <v>0</v>
          </cell>
          <cell r="BH326">
            <v>3.0190000000002328</v>
          </cell>
          <cell r="BI326">
            <v>23.478000000002794</v>
          </cell>
          <cell r="BJ326">
            <v>0</v>
          </cell>
          <cell r="BK326">
            <v>28.584000000002561</v>
          </cell>
          <cell r="BL326">
            <v>202.47999999999593</v>
          </cell>
          <cell r="BM326">
            <v>32.277999999998428</v>
          </cell>
          <cell r="BN326">
            <v>19.529999999998836</v>
          </cell>
          <cell r="BO326">
            <v>21.5</v>
          </cell>
          <cell r="BP326">
            <v>8.5410000000010768</v>
          </cell>
          <cell r="BQ326">
            <v>57.790000000000873</v>
          </cell>
          <cell r="BR326">
            <v>402.14199999987613</v>
          </cell>
          <cell r="BS326">
            <v>0</v>
          </cell>
          <cell r="BT326">
            <v>0</v>
          </cell>
          <cell r="BU326">
            <v>56.245999999999185</v>
          </cell>
          <cell r="BV326">
            <v>15.942000000002736</v>
          </cell>
          <cell r="BW326">
            <v>22.661000000000058</v>
          </cell>
          <cell r="BX326">
            <v>23.036000000007334</v>
          </cell>
          <cell r="BY326">
            <v>203.37999999997555</v>
          </cell>
          <cell r="BZ326">
            <v>11.215000000003783</v>
          </cell>
          <cell r="CA326">
            <v>18.430000000007567</v>
          </cell>
          <cell r="CB326">
            <v>8.1409999999996217</v>
          </cell>
          <cell r="CC326">
            <v>7.9639999999999418</v>
          </cell>
          <cell r="CD326">
            <v>35.127000000000407</v>
          </cell>
          <cell r="CE326">
            <v>443.41509999986738</v>
          </cell>
          <cell r="CF326">
            <v>0</v>
          </cell>
          <cell r="CG326">
            <v>0</v>
          </cell>
          <cell r="CH326">
            <v>26.506000000001222</v>
          </cell>
          <cell r="CI326">
            <v>33.201000000000931</v>
          </cell>
          <cell r="CJ326">
            <v>5.4120999999995547</v>
          </cell>
          <cell r="CK326">
            <v>16.080000000001746</v>
          </cell>
          <cell r="CL326">
            <v>252.65000000002328</v>
          </cell>
          <cell r="CM326">
            <v>23.529999999998836</v>
          </cell>
          <cell r="CN326">
            <v>7.6440000000002328</v>
          </cell>
          <cell r="CO326">
            <v>20.794999999998254</v>
          </cell>
          <cell r="CP326">
            <v>4.1869999999980791</v>
          </cell>
          <cell r="CQ326">
            <v>53.410000000003492</v>
          </cell>
          <cell r="CR326">
            <v>363.24100000003818</v>
          </cell>
          <cell r="CS326">
            <v>0.15500000000065484</v>
          </cell>
          <cell r="CT326">
            <v>0</v>
          </cell>
          <cell r="CU326">
            <v>21.692000000002736</v>
          </cell>
          <cell r="CV326">
            <v>24.756000000001222</v>
          </cell>
          <cell r="CW326">
            <v>41.43999999999869</v>
          </cell>
          <cell r="CX326">
            <v>13.626000000003842</v>
          </cell>
          <cell r="CY326">
            <v>192.65999999997439</v>
          </cell>
          <cell r="CZ326">
            <v>17.629000000000815</v>
          </cell>
          <cell r="DA326">
            <v>23.005000000004657</v>
          </cell>
          <cell r="DB326">
            <v>6.1310000000012224</v>
          </cell>
          <cell r="DC326">
            <v>4.842000000000553</v>
          </cell>
          <cell r="DD326">
            <v>17.305000000000291</v>
          </cell>
          <cell r="DE326">
            <v>417.99250000005122</v>
          </cell>
          <cell r="DF326">
            <v>0</v>
          </cell>
          <cell r="DG326">
            <v>1.6480000000010477</v>
          </cell>
          <cell r="DH326">
            <v>34.630000000001019</v>
          </cell>
          <cell r="DI326">
            <v>29.984000000000378</v>
          </cell>
          <cell r="DJ326">
            <v>17.387499999999818</v>
          </cell>
          <cell r="DK326">
            <v>40.610000000000582</v>
          </cell>
          <cell r="DL326">
            <v>189.82999999998719</v>
          </cell>
          <cell r="DM326">
            <v>12.317999999999302</v>
          </cell>
          <cell r="DN326">
            <v>18.360000000000582</v>
          </cell>
          <cell r="DO326">
            <v>10.44999999999709</v>
          </cell>
          <cell r="DP326">
            <v>3.9550000000017462</v>
          </cell>
          <cell r="DQ326">
            <v>58.819999999999709</v>
          </cell>
          <cell r="DR326">
            <v>690.15619999996852</v>
          </cell>
          <cell r="DS326">
            <v>3.1889999999993961</v>
          </cell>
          <cell r="DT326">
            <v>0</v>
          </cell>
          <cell r="DU326">
            <v>19.794999999998254</v>
          </cell>
          <cell r="DV326">
            <v>28.681999999997061</v>
          </cell>
          <cell r="DW326">
            <v>6.6831999999999425</v>
          </cell>
          <cell r="DX326">
            <v>31.729999999995925</v>
          </cell>
          <cell r="DY326">
            <v>439.27999999999884</v>
          </cell>
          <cell r="DZ326">
            <v>48.475999999995111</v>
          </cell>
          <cell r="EA326">
            <v>33.832000000002154</v>
          </cell>
          <cell r="EB326">
            <v>21.619999999995343</v>
          </cell>
          <cell r="EC326">
            <v>8.6190000000005966</v>
          </cell>
          <cell r="ED326">
            <v>48.25</v>
          </cell>
        </row>
        <row r="327">
          <cell r="C327" t="str">
            <v>Mona</v>
          </cell>
          <cell r="F327">
            <v>92.25</v>
          </cell>
          <cell r="G327">
            <v>95.781999999999243</v>
          </cell>
          <cell r="H327">
            <v>37.976000000002387</v>
          </cell>
          <cell r="I327">
            <v>1.9819000000006781</v>
          </cell>
          <cell r="J327">
            <v>9.9929999999985739</v>
          </cell>
          <cell r="K327">
            <v>2.5980000000017753</v>
          </cell>
          <cell r="L327">
            <v>33.888000000006286</v>
          </cell>
          <cell r="M327">
            <v>73.479999999995925</v>
          </cell>
          <cell r="N327">
            <v>4.4899999999906868</v>
          </cell>
          <cell r="O327">
            <v>31.390999999988708</v>
          </cell>
          <cell r="P327">
            <v>10.573999999993248</v>
          </cell>
          <cell r="Q327">
            <v>37.923999999984517</v>
          </cell>
          <cell r="R327">
            <v>486.55400000000373</v>
          </cell>
          <cell r="S327">
            <v>88.858000000007451</v>
          </cell>
          <cell r="T327">
            <v>16.850999999995111</v>
          </cell>
          <cell r="U327">
            <v>62.897999999986496</v>
          </cell>
          <cell r="V327">
            <v>51.639999999999418</v>
          </cell>
          <cell r="W327">
            <v>41.215000000003783</v>
          </cell>
          <cell r="X327">
            <v>24.879000000000815</v>
          </cell>
          <cell r="Y327">
            <v>33.706999999994878</v>
          </cell>
          <cell r="Z327">
            <v>7.9219999999913853</v>
          </cell>
          <cell r="AA327">
            <v>50.171999999991385</v>
          </cell>
          <cell r="AB327">
            <v>41.293000000005122</v>
          </cell>
          <cell r="AC327">
            <v>27.816000000020722</v>
          </cell>
          <cell r="AD327">
            <v>39.302999999985332</v>
          </cell>
          <cell r="AE327">
            <v>766.6840000001248</v>
          </cell>
          <cell r="AF327">
            <v>26.088000000017928</v>
          </cell>
          <cell r="AG327">
            <v>57.525000000023283</v>
          </cell>
          <cell r="AH327">
            <v>239.79300000000512</v>
          </cell>
          <cell r="AI327">
            <v>61.296000000002095</v>
          </cell>
          <cell r="AJ327">
            <v>64.773000000001048</v>
          </cell>
          <cell r="AK327">
            <v>17.850000000005821</v>
          </cell>
          <cell r="AL327">
            <v>40.108000000007451</v>
          </cell>
          <cell r="AM327">
            <v>3.4110000000073342</v>
          </cell>
          <cell r="AN327">
            <v>14.870000000024447</v>
          </cell>
          <cell r="AO327">
            <v>113.17199999999139</v>
          </cell>
          <cell r="AP327">
            <v>37.053000000014435</v>
          </cell>
          <cell r="AQ327">
            <v>90.745000000009895</v>
          </cell>
          <cell r="AR327">
            <v>578.75399999995716</v>
          </cell>
          <cell r="AS327">
            <v>22.760999999998603</v>
          </cell>
          <cell r="AT327">
            <v>51.5</v>
          </cell>
          <cell r="AU327">
            <v>29.345000000001164</v>
          </cell>
          <cell r="AV327">
            <v>102.06400000000576</v>
          </cell>
          <cell r="AW327">
            <v>55.391000000017812</v>
          </cell>
          <cell r="AX327">
            <v>40.084000000002561</v>
          </cell>
          <cell r="AY327">
            <v>52.375</v>
          </cell>
          <cell r="AZ327">
            <v>22.327000000004773</v>
          </cell>
          <cell r="BA327">
            <v>46.450000000011642</v>
          </cell>
          <cell r="BB327">
            <v>63.114999999990687</v>
          </cell>
          <cell r="BC327">
            <v>32.49199999999837</v>
          </cell>
          <cell r="BD327">
            <v>60.850000000005821</v>
          </cell>
          <cell r="BE327">
            <v>123.69900000002235</v>
          </cell>
          <cell r="BF327">
            <v>-410.20599999997648</v>
          </cell>
          <cell r="BG327">
            <v>13.509999999994761</v>
          </cell>
          <cell r="BH327">
            <v>94.665999999997439</v>
          </cell>
          <cell r="BI327">
            <v>89.843000000000757</v>
          </cell>
          <cell r="BJ327">
            <v>55.144000000014785</v>
          </cell>
          <cell r="BK327">
            <v>36.914000000004307</v>
          </cell>
          <cell r="BL327">
            <v>53.021999999997206</v>
          </cell>
          <cell r="BM327">
            <v>28.914000000004307</v>
          </cell>
          <cell r="BN327">
            <v>28.577999999994063</v>
          </cell>
          <cell r="BO327">
            <v>80.144999999989523</v>
          </cell>
          <cell r="BP327">
            <v>46.309999999997672</v>
          </cell>
          <cell r="BQ327">
            <v>6.8589999999967404</v>
          </cell>
          <cell r="BR327">
            <v>378.70699999993667</v>
          </cell>
          <cell r="BS327">
            <v>51.28000000002794</v>
          </cell>
          <cell r="BT327">
            <v>6.0979999999981374</v>
          </cell>
          <cell r="BU327">
            <v>10.61699999999837</v>
          </cell>
          <cell r="BV327">
            <v>60.213999999992666</v>
          </cell>
          <cell r="BW327">
            <v>43.593999999997322</v>
          </cell>
          <cell r="BX327">
            <v>13.793999999994412</v>
          </cell>
          <cell r="BY327">
            <v>19.282000000006519</v>
          </cell>
          <cell r="BZ327">
            <v>9.6950000000069849</v>
          </cell>
          <cell r="CA327">
            <v>63.135999999998603</v>
          </cell>
          <cell r="CB327">
            <v>54.474000000016531</v>
          </cell>
          <cell r="CC327">
            <v>17.652000000001863</v>
          </cell>
          <cell r="CD327">
            <v>28.871000000013737</v>
          </cell>
          <cell r="CE327">
            <v>464.8320000001695</v>
          </cell>
          <cell r="CF327">
            <v>18.660000000003492</v>
          </cell>
          <cell r="CG327">
            <v>19.529999999998836</v>
          </cell>
          <cell r="CH327">
            <v>89.210999999995693</v>
          </cell>
          <cell r="CI327">
            <v>25.024999999994179</v>
          </cell>
          <cell r="CJ327">
            <v>22.242000000012922</v>
          </cell>
          <cell r="CK327">
            <v>14.607999999992899</v>
          </cell>
          <cell r="CL327">
            <v>26.669999999983702</v>
          </cell>
          <cell r="CM327">
            <v>24.468000000008033</v>
          </cell>
          <cell r="CN327">
            <v>57.176999999996042</v>
          </cell>
          <cell r="CO327">
            <v>75.057000000000698</v>
          </cell>
          <cell r="CP327">
            <v>71.39100000000326</v>
          </cell>
          <cell r="CQ327">
            <v>20.793000000005122</v>
          </cell>
          <cell r="CR327">
            <v>431.96999999997206</v>
          </cell>
          <cell r="CS327">
            <v>12.105000000010477</v>
          </cell>
          <cell r="CT327">
            <v>27.910000000003492</v>
          </cell>
          <cell r="CU327">
            <v>13.938000000009197</v>
          </cell>
          <cell r="CV327">
            <v>25.735000000000582</v>
          </cell>
          <cell r="CW327">
            <v>47.167000000001281</v>
          </cell>
          <cell r="CX327">
            <v>0</v>
          </cell>
          <cell r="CY327">
            <v>18.990000000005239</v>
          </cell>
          <cell r="CZ327">
            <v>60.495999999999185</v>
          </cell>
          <cell r="DA327">
            <v>86.735000000000582</v>
          </cell>
          <cell r="DB327">
            <v>73.842999999993481</v>
          </cell>
          <cell r="DC327">
            <v>40.38300000000163</v>
          </cell>
          <cell r="DD327">
            <v>24.668000000005122</v>
          </cell>
          <cell r="DE327">
            <v>450.12999999965541</v>
          </cell>
          <cell r="DF327">
            <v>17.950000000011642</v>
          </cell>
          <cell r="DG327">
            <v>26.485000000000582</v>
          </cell>
          <cell r="DH327">
            <v>23.027999999991152</v>
          </cell>
          <cell r="DI327">
            <v>61.56600000000617</v>
          </cell>
          <cell r="DJ327">
            <v>53.983000000007451</v>
          </cell>
          <cell r="DK327">
            <v>6.1039999999920838</v>
          </cell>
          <cell r="DL327">
            <v>22.00800000000163</v>
          </cell>
          <cell r="DM327">
            <v>38.98499999998603</v>
          </cell>
          <cell r="DN327">
            <v>55.862999999997555</v>
          </cell>
          <cell r="DO327">
            <v>59.36799999998766</v>
          </cell>
          <cell r="DP327">
            <v>76.055000000007567</v>
          </cell>
          <cell r="DQ327">
            <v>8.7349999999860302</v>
          </cell>
          <cell r="DR327">
            <v>592.62799999979325</v>
          </cell>
          <cell r="DS327">
            <v>17.377999999996973</v>
          </cell>
          <cell r="DT327">
            <v>46.601999999998952</v>
          </cell>
          <cell r="DU327">
            <v>47.861999999993714</v>
          </cell>
          <cell r="DV327">
            <v>36.092999999993481</v>
          </cell>
          <cell r="DW327">
            <v>63.44999999999709</v>
          </cell>
          <cell r="DX327">
            <v>38.332999999998719</v>
          </cell>
          <cell r="DY327">
            <v>60.130000000004657</v>
          </cell>
          <cell r="DZ327">
            <v>133.57999999998719</v>
          </cell>
          <cell r="EA327">
            <v>31.10899999999674</v>
          </cell>
          <cell r="EB327">
            <v>49.695000000006985</v>
          </cell>
          <cell r="EC327">
            <v>35.849999999991269</v>
          </cell>
          <cell r="ED327">
            <v>32.546000000002095</v>
          </cell>
        </row>
        <row r="328">
          <cell r="C328" t="str">
            <v>Palo Verde</v>
          </cell>
          <cell r="F328">
            <v>234.90299999999843</v>
          </cell>
          <cell r="G328">
            <v>96.135999999998603</v>
          </cell>
          <cell r="H328">
            <v>67.618999999998778</v>
          </cell>
          <cell r="I328">
            <v>36.044999999998254</v>
          </cell>
          <cell r="J328">
            <v>95.830000000001746</v>
          </cell>
          <cell r="K328">
            <v>0</v>
          </cell>
          <cell r="L328">
            <v>40.389999999999418</v>
          </cell>
          <cell r="M328">
            <v>23.398000000001048</v>
          </cell>
          <cell r="N328">
            <v>5.864000000001397</v>
          </cell>
          <cell r="O328">
            <v>0</v>
          </cell>
          <cell r="P328">
            <v>0</v>
          </cell>
          <cell r="Q328">
            <v>0</v>
          </cell>
          <cell r="R328">
            <v>789.6359999999404</v>
          </cell>
          <cell r="S328">
            <v>4.0299999999988358</v>
          </cell>
          <cell r="T328">
            <v>0</v>
          </cell>
          <cell r="U328">
            <v>1.8599999999969441</v>
          </cell>
          <cell r="V328">
            <v>7.8590000000040163</v>
          </cell>
          <cell r="W328">
            <v>23.684000000001106</v>
          </cell>
          <cell r="X328">
            <v>6.2229999999981374</v>
          </cell>
          <cell r="Y328">
            <v>86.619999999995343</v>
          </cell>
          <cell r="Z328">
            <v>186.5</v>
          </cell>
          <cell r="AA328">
            <v>108</v>
          </cell>
          <cell r="AB328">
            <v>191.33999999999651</v>
          </cell>
          <cell r="AC328">
            <v>166.47000000000116</v>
          </cell>
          <cell r="AD328">
            <v>7.0499999999883585</v>
          </cell>
          <cell r="AE328">
            <v>7.3149999999441206</v>
          </cell>
          <cell r="AF328">
            <v>0</v>
          </cell>
          <cell r="AG328">
            <v>0</v>
          </cell>
          <cell r="AH328">
            <v>1.8700000000098953</v>
          </cell>
          <cell r="AI328">
            <v>3.3399999999965075</v>
          </cell>
          <cell r="AJ328">
            <v>0</v>
          </cell>
          <cell r="AK328">
            <v>0</v>
          </cell>
          <cell r="AL328">
            <v>0</v>
          </cell>
          <cell r="AM328">
            <v>2.1049999999959255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6.1705000000074506</v>
          </cell>
          <cell r="AS328">
            <v>0</v>
          </cell>
          <cell r="AT328">
            <v>3.8999999989755452E-2</v>
          </cell>
          <cell r="AU328">
            <v>2.1050000000104774</v>
          </cell>
          <cell r="AV328">
            <v>2.1039999999920838</v>
          </cell>
          <cell r="AW328">
            <v>1.1100000000005821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0.8125</v>
          </cell>
          <cell r="BE328">
            <v>11.446799999997893</v>
          </cell>
          <cell r="BF328">
            <v>-2.0999999999999091</v>
          </cell>
          <cell r="BG328">
            <v>0</v>
          </cell>
          <cell r="BH328">
            <v>2.0999999999999091</v>
          </cell>
          <cell r="BI328">
            <v>6.3041000000000622</v>
          </cell>
          <cell r="BJ328">
            <v>2.4812000000001717</v>
          </cell>
          <cell r="BK328">
            <v>0</v>
          </cell>
          <cell r="BL328">
            <v>0</v>
          </cell>
          <cell r="BM328">
            <v>1.710700000000088</v>
          </cell>
          <cell r="BN328">
            <v>0</v>
          </cell>
          <cell r="BO328">
            <v>0.48929999999995744</v>
          </cell>
          <cell r="BP328">
            <v>0.46149999999988722</v>
          </cell>
          <cell r="BQ328">
            <v>0</v>
          </cell>
          <cell r="BR328">
            <v>6.2998999999981606</v>
          </cell>
          <cell r="BS328">
            <v>0</v>
          </cell>
          <cell r="BT328">
            <v>0</v>
          </cell>
          <cell r="BU328">
            <v>6.2998999999999796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4.78519999999844</v>
          </cell>
          <cell r="CF328">
            <v>0</v>
          </cell>
          <cell r="CG328">
            <v>0.70070000000009713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2.0999999999999091</v>
          </cell>
          <cell r="CM328">
            <v>0</v>
          </cell>
          <cell r="CN328">
            <v>0</v>
          </cell>
          <cell r="CO328">
            <v>1.9845000000000255</v>
          </cell>
          <cell r="CP328">
            <v>0</v>
          </cell>
          <cell r="CQ328">
            <v>0</v>
          </cell>
          <cell r="CR328">
            <v>9.5469000000011874</v>
          </cell>
          <cell r="CS328">
            <v>0</v>
          </cell>
          <cell r="CT328">
            <v>2.0999999999999091</v>
          </cell>
          <cell r="CU328">
            <v>2.0998999999999342</v>
          </cell>
          <cell r="CV328">
            <v>0</v>
          </cell>
          <cell r="CW328">
            <v>1.1470000000001619</v>
          </cell>
          <cell r="CX328">
            <v>0</v>
          </cell>
          <cell r="CY328">
            <v>2.0999999999999091</v>
          </cell>
          <cell r="CZ328">
            <v>2.1000000000001364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6.1091999999989639</v>
          </cell>
          <cell r="DF328">
            <v>0</v>
          </cell>
          <cell r="DG328">
            <v>3.3358000000000629</v>
          </cell>
          <cell r="DH328">
            <v>0</v>
          </cell>
          <cell r="DI328">
            <v>1.2430000000001655</v>
          </cell>
          <cell r="DJ328">
            <v>0</v>
          </cell>
          <cell r="DK328">
            <v>0</v>
          </cell>
          <cell r="DL328">
            <v>1.5304000000000997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8.4422000000013213</v>
          </cell>
          <cell r="DS328">
            <v>0</v>
          </cell>
          <cell r="DT328">
            <v>0</v>
          </cell>
          <cell r="DU328">
            <v>0</v>
          </cell>
          <cell r="DV328">
            <v>2.1000000000001364</v>
          </cell>
          <cell r="DW328">
            <v>6.3043999999999869</v>
          </cell>
          <cell r="DX328">
            <v>0</v>
          </cell>
          <cell r="DY328">
            <v>0</v>
          </cell>
          <cell r="DZ328">
            <v>3.7800000000061118E-2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SP15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Trapped Energy - Curtailment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Trapped Energy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111.20313499999793</v>
          </cell>
          <cell r="AF331">
            <v>0</v>
          </cell>
          <cell r="AG331">
            <v>0</v>
          </cell>
          <cell r="AH331">
            <v>66.083499999998821</v>
          </cell>
          <cell r="AI331">
            <v>0</v>
          </cell>
          <cell r="AJ331">
            <v>3.9103999999999814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27.870119999999588</v>
          </cell>
          <cell r="AP331">
            <v>0</v>
          </cell>
          <cell r="AQ331">
            <v>13.339114999998856</v>
          </cell>
          <cell r="AR331">
            <v>108.94749400000092</v>
          </cell>
          <cell r="AS331">
            <v>0</v>
          </cell>
          <cell r="AT331">
            <v>0</v>
          </cell>
          <cell r="AU331">
            <v>49.629380000002129</v>
          </cell>
          <cell r="AV331">
            <v>19.340576000000056</v>
          </cell>
          <cell r="AW331">
            <v>3.891110000000026</v>
          </cell>
          <cell r="AX331">
            <v>6.3559580000001006</v>
          </cell>
          <cell r="AY331">
            <v>0</v>
          </cell>
          <cell r="AZ331">
            <v>0</v>
          </cell>
          <cell r="BA331">
            <v>0</v>
          </cell>
          <cell r="BB331">
            <v>29.730469999998604</v>
          </cell>
          <cell r="BC331">
            <v>0</v>
          </cell>
          <cell r="BD331">
            <v>0</v>
          </cell>
          <cell r="BE331">
            <v>82.927855499999168</v>
          </cell>
          <cell r="BF331">
            <v>0</v>
          </cell>
          <cell r="BG331">
            <v>0</v>
          </cell>
          <cell r="BH331">
            <v>45.395230000000083</v>
          </cell>
          <cell r="BI331">
            <v>30.99732999999992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6.5352954999998474</v>
          </cell>
          <cell r="BP331">
            <v>0</v>
          </cell>
          <cell r="BQ331">
            <v>0</v>
          </cell>
          <cell r="BR331">
            <v>128.8594060000014</v>
          </cell>
          <cell r="BS331">
            <v>0</v>
          </cell>
          <cell r="BT331">
            <v>0</v>
          </cell>
          <cell r="BU331">
            <v>40.37039999999979</v>
          </cell>
          <cell r="BV331">
            <v>81.161369999999806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7.327636000001803</v>
          </cell>
          <cell r="CC331">
            <v>0</v>
          </cell>
          <cell r="CD331">
            <v>0</v>
          </cell>
          <cell r="CE331">
            <v>129.75245699999823</v>
          </cell>
          <cell r="CF331">
            <v>0</v>
          </cell>
          <cell r="CG331">
            <v>0</v>
          </cell>
          <cell r="CH331">
            <v>116.11378999999943</v>
          </cell>
          <cell r="CI331">
            <v>0</v>
          </cell>
          <cell r="CJ331">
            <v>0</v>
          </cell>
          <cell r="CK331">
            <v>6.2438969999998335</v>
          </cell>
          <cell r="CL331">
            <v>0</v>
          </cell>
          <cell r="CM331">
            <v>0</v>
          </cell>
          <cell r="CN331">
            <v>0</v>
          </cell>
          <cell r="CO331">
            <v>7.3947699999989709</v>
          </cell>
          <cell r="CP331">
            <v>0</v>
          </cell>
          <cell r="CQ331">
            <v>0</v>
          </cell>
          <cell r="CR331">
            <v>118.04204799999934</v>
          </cell>
          <cell r="CS331">
            <v>0</v>
          </cell>
          <cell r="CT331">
            <v>0</v>
          </cell>
          <cell r="CU331">
            <v>0</v>
          </cell>
          <cell r="CV331">
            <v>47.221939999999904</v>
          </cell>
          <cell r="CW331">
            <v>0</v>
          </cell>
          <cell r="CX331">
            <v>0</v>
          </cell>
          <cell r="CY331">
            <v>0</v>
          </cell>
          <cell r="CZ331">
            <v>5.9580079999999995</v>
          </cell>
          <cell r="DA331">
            <v>45.570600000000013</v>
          </cell>
          <cell r="DB331">
            <v>19.29149999999936</v>
          </cell>
          <cell r="DC331">
            <v>0</v>
          </cell>
          <cell r="DD331">
            <v>0</v>
          </cell>
          <cell r="DE331">
            <v>62.944322999999258</v>
          </cell>
          <cell r="DF331">
            <v>0</v>
          </cell>
          <cell r="DG331">
            <v>0</v>
          </cell>
          <cell r="DH331">
            <v>16.226807000000008</v>
          </cell>
          <cell r="DI331">
            <v>21.327870000000075</v>
          </cell>
          <cell r="DJ331">
            <v>0</v>
          </cell>
          <cell r="DK331">
            <v>6.1943360000000212</v>
          </cell>
          <cell r="DL331">
            <v>0</v>
          </cell>
          <cell r="DM331">
            <v>0</v>
          </cell>
          <cell r="DN331">
            <v>0</v>
          </cell>
          <cell r="DO331">
            <v>19.195309999999154</v>
          </cell>
          <cell r="DP331">
            <v>0</v>
          </cell>
          <cell r="DQ331">
            <v>0</v>
          </cell>
          <cell r="DR331">
            <v>95.790569999999661</v>
          </cell>
          <cell r="DS331">
            <v>0</v>
          </cell>
          <cell r="DT331">
            <v>0</v>
          </cell>
          <cell r="DU331">
            <v>82.427769999999782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13.362799999999993</v>
          </cell>
          <cell r="EC331">
            <v>0</v>
          </cell>
          <cell r="ED331">
            <v>0</v>
          </cell>
        </row>
        <row r="332">
          <cell r="F332">
            <v>696.16299999994226</v>
          </cell>
          <cell r="G332">
            <v>893.25099999998929</v>
          </cell>
          <cell r="H332">
            <v>173.17200000002049</v>
          </cell>
          <cell r="I332">
            <v>316.20049999997718</v>
          </cell>
          <cell r="J332">
            <v>229.32569999998668</v>
          </cell>
          <cell r="K332">
            <v>178.79100000002654</v>
          </cell>
          <cell r="L332">
            <v>759.771999999939</v>
          </cell>
          <cell r="M332">
            <v>305.90700000006473</v>
          </cell>
          <cell r="N332">
            <v>308.0690000000177</v>
          </cell>
          <cell r="O332">
            <v>266.08100000000559</v>
          </cell>
          <cell r="P332">
            <v>82.40400000003865</v>
          </cell>
          <cell r="Q332">
            <v>383.60000000003492</v>
          </cell>
          <cell r="R332">
            <v>3124.2539999997243</v>
          </cell>
          <cell r="S332">
            <v>267.65000000002328</v>
          </cell>
          <cell r="T332">
            <v>86.670999999972992</v>
          </cell>
          <cell r="U332">
            <v>204.42499999998836</v>
          </cell>
          <cell r="V332">
            <v>344.75999999995111</v>
          </cell>
          <cell r="W332">
            <v>249.45600000000559</v>
          </cell>
          <cell r="X332">
            <v>271.95199999999022</v>
          </cell>
          <cell r="Y332">
            <v>451.1820000000298</v>
          </cell>
          <cell r="Z332">
            <v>262.06199999991804</v>
          </cell>
          <cell r="AA332">
            <v>230.9320000000298</v>
          </cell>
          <cell r="AB332">
            <v>380.00899999996182</v>
          </cell>
          <cell r="AC332">
            <v>238.0319999998901</v>
          </cell>
          <cell r="AD332">
            <v>137.12299999990501</v>
          </cell>
          <cell r="AE332">
            <v>2998.6091350009665</v>
          </cell>
          <cell r="AF332">
            <v>173.56800000008661</v>
          </cell>
          <cell r="AG332">
            <v>300.82499999995343</v>
          </cell>
          <cell r="AH332">
            <v>891.20150000002468</v>
          </cell>
          <cell r="AI332">
            <v>146.94800000003306</v>
          </cell>
          <cell r="AJ332">
            <v>131.06340000004275</v>
          </cell>
          <cell r="AK332">
            <v>71.873999999952503</v>
          </cell>
          <cell r="AL332">
            <v>320.71400000003632</v>
          </cell>
          <cell r="AM332">
            <v>51.590999999956694</v>
          </cell>
          <cell r="AN332">
            <v>55.08600000012666</v>
          </cell>
          <cell r="AO332">
            <v>365.581119999988</v>
          </cell>
          <cell r="AP332">
            <v>237.48300000000745</v>
          </cell>
          <cell r="AQ332">
            <v>252.67411500005983</v>
          </cell>
          <cell r="AR332">
            <v>2386.7979939999059</v>
          </cell>
          <cell r="AS332">
            <v>157.45100000000093</v>
          </cell>
          <cell r="AT332">
            <v>89.625</v>
          </cell>
          <cell r="AU332">
            <v>229.084380000073</v>
          </cell>
          <cell r="AV332">
            <v>356.79257600003621</v>
          </cell>
          <cell r="AW332">
            <v>190.64211000001524</v>
          </cell>
          <cell r="AX332">
            <v>131.16895800002385</v>
          </cell>
          <cell r="AY332">
            <v>433.77500000002328</v>
          </cell>
          <cell r="AZ332">
            <v>73.898999999975786</v>
          </cell>
          <cell r="BA332">
            <v>87.826000000000931</v>
          </cell>
          <cell r="BB332">
            <v>261.20547000004444</v>
          </cell>
          <cell r="BC332">
            <v>148.29200000001583</v>
          </cell>
          <cell r="BD332">
            <v>227.03649999998743</v>
          </cell>
          <cell r="BE332">
            <v>-1364.6743444995955</v>
          </cell>
          <cell r="BF332">
            <v>-3341.5059999999357</v>
          </cell>
          <cell r="BG332">
            <v>127.88000000000466</v>
          </cell>
          <cell r="BH332">
            <v>271.30022999993525</v>
          </cell>
          <cell r="BI332">
            <v>257.95743000000948</v>
          </cell>
          <cell r="BJ332">
            <v>162.03620000000228</v>
          </cell>
          <cell r="BK332">
            <v>98.849000000045635</v>
          </cell>
          <cell r="BL332">
            <v>298.68699999991804</v>
          </cell>
          <cell r="BM332">
            <v>84.088699999963865</v>
          </cell>
          <cell r="BN332">
            <v>107.22400000010384</v>
          </cell>
          <cell r="BO332">
            <v>261.30359550006688</v>
          </cell>
          <cell r="BP332">
            <v>159.99249999993481</v>
          </cell>
          <cell r="BQ332">
            <v>147.51299999991897</v>
          </cell>
          <cell r="BR332">
            <v>1989.5813060002401</v>
          </cell>
          <cell r="BS332">
            <v>113.13200000004144</v>
          </cell>
          <cell r="BT332">
            <v>180.47100000001956</v>
          </cell>
          <cell r="BU332">
            <v>232.62329999997746</v>
          </cell>
          <cell r="BV332">
            <v>173.81936999998288</v>
          </cell>
          <cell r="BW332">
            <v>175.0230000000447</v>
          </cell>
          <cell r="BX332">
            <v>78.020000000018626</v>
          </cell>
          <cell r="BY332">
            <v>280.65200000000186</v>
          </cell>
          <cell r="BZ332">
            <v>52.543999999994412</v>
          </cell>
          <cell r="CA332">
            <v>124.21000000002095</v>
          </cell>
          <cell r="CB332">
            <v>217.73263599997154</v>
          </cell>
          <cell r="CC332">
            <v>222.76599999994505</v>
          </cell>
          <cell r="CD332">
            <v>138.58800000004703</v>
          </cell>
          <cell r="CE332">
            <v>2157.8737569991499</v>
          </cell>
          <cell r="CF332">
            <v>56.749999999941792</v>
          </cell>
          <cell r="CG332">
            <v>105.95869999995921</v>
          </cell>
          <cell r="CH332">
            <v>422.19478999997955</v>
          </cell>
          <cell r="CI332">
            <v>165.16700000001583</v>
          </cell>
          <cell r="CJ332">
            <v>93.071100000001024</v>
          </cell>
          <cell r="CK332">
            <v>65.186897000006866</v>
          </cell>
          <cell r="CL332">
            <v>360.09000000008382</v>
          </cell>
          <cell r="CM332">
            <v>102.61800000001676</v>
          </cell>
          <cell r="CN332">
            <v>131.45000000001164</v>
          </cell>
          <cell r="CO332">
            <v>279.86126999999397</v>
          </cell>
          <cell r="CP332">
            <v>248.21299999998882</v>
          </cell>
          <cell r="CQ332">
            <v>127.31299999996554</v>
          </cell>
          <cell r="CR332">
            <v>2071.8599479999393</v>
          </cell>
          <cell r="CS332">
            <v>49.127000000094995</v>
          </cell>
          <cell r="CT332">
            <v>166.94200000009732</v>
          </cell>
          <cell r="CU332">
            <v>135.27889999997569</v>
          </cell>
          <cell r="CV332">
            <v>214.6699400000507</v>
          </cell>
          <cell r="CW332">
            <v>208.57800000000861</v>
          </cell>
          <cell r="CX332">
            <v>67.841000000014901</v>
          </cell>
          <cell r="CY332">
            <v>288.32000000000698</v>
          </cell>
          <cell r="CZ332">
            <v>143.73300800001016</v>
          </cell>
          <cell r="DA332">
            <v>244.00160000001779</v>
          </cell>
          <cell r="DB332">
            <v>273.54550000000745</v>
          </cell>
          <cell r="DC332">
            <v>167.71999999997206</v>
          </cell>
          <cell r="DD332">
            <v>112.10299999994459</v>
          </cell>
          <cell r="DE332">
            <v>2015.7570230001584</v>
          </cell>
          <cell r="DF332">
            <v>58.510000000009313</v>
          </cell>
          <cell r="DG332">
            <v>179.75479999999516</v>
          </cell>
          <cell r="DH332">
            <v>163.28280700003961</v>
          </cell>
          <cell r="DI332">
            <v>209.55586999998195</v>
          </cell>
          <cell r="DJ332">
            <v>133.03849999996601</v>
          </cell>
          <cell r="DK332">
            <v>85.242336000083014</v>
          </cell>
          <cell r="DL332">
            <v>279.83740000001853</v>
          </cell>
          <cell r="DM332">
            <v>64.993000000016764</v>
          </cell>
          <cell r="DN332">
            <v>125.7729999999865</v>
          </cell>
          <cell r="DO332">
            <v>322.30330999998841</v>
          </cell>
          <cell r="DP332">
            <v>278.70000000001164</v>
          </cell>
          <cell r="DQ332">
            <v>114.76599999994505</v>
          </cell>
          <cell r="DR332">
            <v>2572.1016699997708</v>
          </cell>
          <cell r="DS332">
            <v>140.65400000003865</v>
          </cell>
          <cell r="DT332">
            <v>156.29599999997299</v>
          </cell>
          <cell r="DU332">
            <v>261.18776999996044</v>
          </cell>
          <cell r="DV332">
            <v>287.61799999998766</v>
          </cell>
          <cell r="DW332">
            <v>111.36130000001867</v>
          </cell>
          <cell r="DX332">
            <v>145.37499999994179</v>
          </cell>
          <cell r="DY332">
            <v>591.40399999998044</v>
          </cell>
          <cell r="DZ332">
            <v>317.7387999999919</v>
          </cell>
          <cell r="EA332">
            <v>-28.482000000076368</v>
          </cell>
          <cell r="EB332">
            <v>269.28780000004917</v>
          </cell>
          <cell r="EC332">
            <v>187.9890000000596</v>
          </cell>
          <cell r="ED332">
            <v>131.6720000000787</v>
          </cell>
        </row>
        <row r="334">
          <cell r="A334" t="str">
            <v>Total Special Sales For Resale</v>
          </cell>
          <cell r="F334">
            <v>696.16299999994226</v>
          </cell>
          <cell r="G334">
            <v>893.25099999993108</v>
          </cell>
          <cell r="H334">
            <v>173.17200000025332</v>
          </cell>
          <cell r="I334">
            <v>316.20049999991897</v>
          </cell>
          <cell r="J334">
            <v>229.32569999992847</v>
          </cell>
          <cell r="K334">
            <v>178.79099999996834</v>
          </cell>
          <cell r="L334">
            <v>759.77199999999721</v>
          </cell>
          <cell r="M334">
            <v>305.90700000012293</v>
          </cell>
          <cell r="N334">
            <v>308.0690000000177</v>
          </cell>
          <cell r="O334">
            <v>266.08100000000559</v>
          </cell>
          <cell r="P334">
            <v>82.404000000096858</v>
          </cell>
          <cell r="Q334">
            <v>383.60000000009313</v>
          </cell>
          <cell r="R334">
            <v>3124.253999998793</v>
          </cell>
          <cell r="S334">
            <v>267.65000000002328</v>
          </cell>
          <cell r="T334">
            <v>86.670999999972992</v>
          </cell>
          <cell r="U334">
            <v>204.42499999993015</v>
          </cell>
          <cell r="V334">
            <v>344.76000000000931</v>
          </cell>
          <cell r="W334">
            <v>249.45600000000559</v>
          </cell>
          <cell r="X334">
            <v>271.95199999993201</v>
          </cell>
          <cell r="Y334">
            <v>451.1820000000298</v>
          </cell>
          <cell r="Z334">
            <v>262.06199999991804</v>
          </cell>
          <cell r="AA334">
            <v>230.9320000000298</v>
          </cell>
          <cell r="AB334">
            <v>380.00899999996182</v>
          </cell>
          <cell r="AC334">
            <v>238.0319999998901</v>
          </cell>
          <cell r="AD334">
            <v>137.12299999990501</v>
          </cell>
          <cell r="AE334">
            <v>2998.6091350009665</v>
          </cell>
          <cell r="AF334">
            <v>173.56800000008661</v>
          </cell>
          <cell r="AG334">
            <v>300.82499999995343</v>
          </cell>
          <cell r="AH334">
            <v>891.20150000002468</v>
          </cell>
          <cell r="AI334">
            <v>146.94800000003306</v>
          </cell>
          <cell r="AJ334">
            <v>131.06340000004275</v>
          </cell>
          <cell r="AK334">
            <v>71.873999999952503</v>
          </cell>
          <cell r="AL334">
            <v>320.71400000003632</v>
          </cell>
          <cell r="AM334">
            <v>51.590999999956694</v>
          </cell>
          <cell r="AN334">
            <v>55.08600000012666</v>
          </cell>
          <cell r="AO334">
            <v>365.581119999988</v>
          </cell>
          <cell r="AP334">
            <v>237.48300000000745</v>
          </cell>
          <cell r="AQ334">
            <v>252.67411500005983</v>
          </cell>
          <cell r="AR334">
            <v>2386.7979939989746</v>
          </cell>
          <cell r="AS334">
            <v>157.45100000000093</v>
          </cell>
          <cell r="AT334">
            <v>89.625</v>
          </cell>
          <cell r="AU334">
            <v>229.084380000073</v>
          </cell>
          <cell r="AV334">
            <v>356.79257600009441</v>
          </cell>
          <cell r="AW334">
            <v>190.64211000001524</v>
          </cell>
          <cell r="AX334">
            <v>131.16895800002385</v>
          </cell>
          <cell r="AY334">
            <v>433.77500000002328</v>
          </cell>
          <cell r="AZ334">
            <v>73.898999999975786</v>
          </cell>
          <cell r="BA334">
            <v>87.826000000000931</v>
          </cell>
          <cell r="BB334">
            <v>261.20547000016086</v>
          </cell>
          <cell r="BC334">
            <v>148.29200000001583</v>
          </cell>
          <cell r="BD334">
            <v>227.03649999998743</v>
          </cell>
          <cell r="BE334">
            <v>-1364.6743444995955</v>
          </cell>
          <cell r="BF334">
            <v>-3341.5059999999357</v>
          </cell>
          <cell r="BG334">
            <v>127.88000000000466</v>
          </cell>
          <cell r="BH334">
            <v>271.30022999993525</v>
          </cell>
          <cell r="BI334">
            <v>257.95743000000948</v>
          </cell>
          <cell r="BJ334">
            <v>162.03620000000228</v>
          </cell>
          <cell r="BK334">
            <v>98.849000000045635</v>
          </cell>
          <cell r="BL334">
            <v>298.68699999991804</v>
          </cell>
          <cell r="BM334">
            <v>84.088699999963865</v>
          </cell>
          <cell r="BN334">
            <v>107.22400000010384</v>
          </cell>
          <cell r="BO334">
            <v>261.30359550006688</v>
          </cell>
          <cell r="BP334">
            <v>159.99249999993481</v>
          </cell>
          <cell r="BQ334">
            <v>147.51299999991897</v>
          </cell>
          <cell r="BR334">
            <v>1989.5813060011715</v>
          </cell>
          <cell r="BS334">
            <v>113.13200000004144</v>
          </cell>
          <cell r="BT334">
            <v>180.47100000001956</v>
          </cell>
          <cell r="BU334">
            <v>232.62329999997746</v>
          </cell>
          <cell r="BV334">
            <v>173.81936999998288</v>
          </cell>
          <cell r="BW334">
            <v>175.0230000000447</v>
          </cell>
          <cell r="BX334">
            <v>78.020000000018626</v>
          </cell>
          <cell r="BY334">
            <v>280.65200000000186</v>
          </cell>
          <cell r="BZ334">
            <v>52.543999999994412</v>
          </cell>
          <cell r="CA334">
            <v>124.21000000002095</v>
          </cell>
          <cell r="CB334">
            <v>217.73263599997154</v>
          </cell>
          <cell r="CC334">
            <v>222.76599999994505</v>
          </cell>
          <cell r="CD334">
            <v>138.58800000004703</v>
          </cell>
          <cell r="CE334">
            <v>2157.8737569991499</v>
          </cell>
          <cell r="CF334">
            <v>56.749999999941792</v>
          </cell>
          <cell r="CG334">
            <v>105.95869999995921</v>
          </cell>
          <cell r="CH334">
            <v>422.19478999997955</v>
          </cell>
          <cell r="CI334">
            <v>165.16700000001583</v>
          </cell>
          <cell r="CJ334">
            <v>93.071100000001024</v>
          </cell>
          <cell r="CK334">
            <v>65.186897000006866</v>
          </cell>
          <cell r="CL334">
            <v>360.09000000008382</v>
          </cell>
          <cell r="CM334">
            <v>102.61800000001676</v>
          </cell>
          <cell r="CN334">
            <v>131.45000000001164</v>
          </cell>
          <cell r="CO334">
            <v>279.86126999999397</v>
          </cell>
          <cell r="CP334">
            <v>248.21299999998882</v>
          </cell>
          <cell r="CQ334">
            <v>127.31299999996554</v>
          </cell>
          <cell r="CR334">
            <v>2071.8599479999393</v>
          </cell>
          <cell r="CS334">
            <v>49.127000000094995</v>
          </cell>
          <cell r="CT334">
            <v>166.94200000009732</v>
          </cell>
          <cell r="CU334">
            <v>135.27889999997569</v>
          </cell>
          <cell r="CV334">
            <v>214.6699400000507</v>
          </cell>
          <cell r="CW334">
            <v>208.57800000000861</v>
          </cell>
          <cell r="CX334">
            <v>67.841000000014901</v>
          </cell>
          <cell r="CY334">
            <v>288.32000000000698</v>
          </cell>
          <cell r="CZ334">
            <v>143.73300800001016</v>
          </cell>
          <cell r="DA334">
            <v>244.00160000001779</v>
          </cell>
          <cell r="DB334">
            <v>273.54550000000745</v>
          </cell>
          <cell r="DC334">
            <v>167.71999999997206</v>
          </cell>
          <cell r="DD334">
            <v>112.10299999994459</v>
          </cell>
          <cell r="DE334">
            <v>2015.7570230010897</v>
          </cell>
          <cell r="DF334">
            <v>58.510000000009313</v>
          </cell>
          <cell r="DG334">
            <v>179.75479999999516</v>
          </cell>
          <cell r="DH334">
            <v>163.28280700003961</v>
          </cell>
          <cell r="DI334">
            <v>209.55586999998195</v>
          </cell>
          <cell r="DJ334">
            <v>133.03849999996601</v>
          </cell>
          <cell r="DK334">
            <v>85.242336000083014</v>
          </cell>
          <cell r="DL334">
            <v>279.83740000001853</v>
          </cell>
          <cell r="DM334">
            <v>64.993000000016764</v>
          </cell>
          <cell r="DN334">
            <v>125.7729999999865</v>
          </cell>
          <cell r="DO334">
            <v>322.30330999998841</v>
          </cell>
          <cell r="DP334">
            <v>278.70000000001164</v>
          </cell>
          <cell r="DQ334">
            <v>114.76599999994505</v>
          </cell>
          <cell r="DR334">
            <v>2572.1016700007021</v>
          </cell>
          <cell r="DS334">
            <v>140.65400000003865</v>
          </cell>
          <cell r="DT334">
            <v>156.29599999997299</v>
          </cell>
          <cell r="DU334">
            <v>261.18776999996044</v>
          </cell>
          <cell r="DV334">
            <v>287.61799999998766</v>
          </cell>
          <cell r="DW334">
            <v>111.36130000001867</v>
          </cell>
          <cell r="DX334">
            <v>145.37499999994179</v>
          </cell>
          <cell r="DY334">
            <v>591.40399999998044</v>
          </cell>
          <cell r="DZ334">
            <v>317.7387999999919</v>
          </cell>
          <cell r="EA334">
            <v>-28.482000000076368</v>
          </cell>
          <cell r="EB334">
            <v>269.28780000004917</v>
          </cell>
          <cell r="EC334">
            <v>187.9890000000596</v>
          </cell>
          <cell r="ED334">
            <v>131.6720000000787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A336" t="str">
            <v>Total Requirements</v>
          </cell>
          <cell r="F336">
            <v>696.16299999970943</v>
          </cell>
          <cell r="G336">
            <v>893.25100000016391</v>
          </cell>
          <cell r="H336">
            <v>173.17200000025332</v>
          </cell>
          <cell r="I336">
            <v>316.20050000026822</v>
          </cell>
          <cell r="J336">
            <v>229.32569999992847</v>
          </cell>
          <cell r="K336">
            <v>178.79100000020117</v>
          </cell>
          <cell r="L336">
            <v>759.77199999988079</v>
          </cell>
          <cell r="M336">
            <v>305.9070000005886</v>
          </cell>
          <cell r="N336">
            <v>308.06900000013411</v>
          </cell>
          <cell r="O336">
            <v>266.08100000023842</v>
          </cell>
          <cell r="P336">
            <v>82.404000000096858</v>
          </cell>
          <cell r="Q336">
            <v>383.59999999962747</v>
          </cell>
          <cell r="R336">
            <v>3124.2540000081062</v>
          </cell>
          <cell r="S336">
            <v>267.64999999944121</v>
          </cell>
          <cell r="T336">
            <v>86.671000000089407</v>
          </cell>
          <cell r="U336">
            <v>204.42499999981374</v>
          </cell>
          <cell r="V336">
            <v>344.76000000070781</v>
          </cell>
          <cell r="W336">
            <v>249.4559999993071</v>
          </cell>
          <cell r="X336">
            <v>271.95199999958277</v>
          </cell>
          <cell r="Y336">
            <v>451.1820000000298</v>
          </cell>
          <cell r="Z336">
            <v>262.06199999991804</v>
          </cell>
          <cell r="AA336">
            <v>230.9320000000298</v>
          </cell>
          <cell r="AB336">
            <v>380.00899999961257</v>
          </cell>
          <cell r="AC336">
            <v>238.03199999965727</v>
          </cell>
          <cell r="AD336">
            <v>137.12299999967217</v>
          </cell>
          <cell r="AE336">
            <v>2998.6091349944472</v>
          </cell>
          <cell r="AF336">
            <v>173.5679999999702</v>
          </cell>
          <cell r="AG336">
            <v>300.82500000018626</v>
          </cell>
          <cell r="AH336">
            <v>891.20149999950081</v>
          </cell>
          <cell r="AI336">
            <v>146.94799999985844</v>
          </cell>
          <cell r="AJ336">
            <v>131.06340000033379</v>
          </cell>
          <cell r="AK336">
            <v>71.873999999836087</v>
          </cell>
          <cell r="AL336">
            <v>320.71399999968708</v>
          </cell>
          <cell r="AM336">
            <v>51.591000000014901</v>
          </cell>
          <cell r="AN336">
            <v>55.08600000012666</v>
          </cell>
          <cell r="AO336">
            <v>365.58112000022084</v>
          </cell>
          <cell r="AP336">
            <v>237.48300000000745</v>
          </cell>
          <cell r="AQ336">
            <v>252.67411500029266</v>
          </cell>
          <cell r="AR336">
            <v>2386.7979939952493</v>
          </cell>
          <cell r="AS336">
            <v>157.45100000035018</v>
          </cell>
          <cell r="AT336">
            <v>89.625</v>
          </cell>
          <cell r="AU336">
            <v>229.08437999989837</v>
          </cell>
          <cell r="AV336">
            <v>356.79257600009441</v>
          </cell>
          <cell r="AW336">
            <v>190.64210999943316</v>
          </cell>
          <cell r="AX336">
            <v>131.16895799990743</v>
          </cell>
          <cell r="AY336">
            <v>433.77500000037253</v>
          </cell>
          <cell r="AZ336">
            <v>73.898999999277294</v>
          </cell>
          <cell r="BA336">
            <v>87.825999999418855</v>
          </cell>
          <cell r="BB336">
            <v>261.20547000039369</v>
          </cell>
          <cell r="BC336">
            <v>148.29199999943376</v>
          </cell>
          <cell r="BD336">
            <v>227.03649999946356</v>
          </cell>
          <cell r="BE336">
            <v>-1364.67434450984</v>
          </cell>
          <cell r="BF336">
            <v>-3341.5060000000522</v>
          </cell>
          <cell r="BG336">
            <v>127.87999999988824</v>
          </cell>
          <cell r="BH336">
            <v>271.30023000016809</v>
          </cell>
          <cell r="BI336">
            <v>257.95743000041693</v>
          </cell>
          <cell r="BJ336">
            <v>162.03619999997318</v>
          </cell>
          <cell r="BK336">
            <v>98.848999999463558</v>
          </cell>
          <cell r="BL336">
            <v>298.68699999991804</v>
          </cell>
          <cell r="BM336">
            <v>84.088700000196695</v>
          </cell>
          <cell r="BN336">
            <v>107.22400000039488</v>
          </cell>
          <cell r="BO336">
            <v>261.30359550006688</v>
          </cell>
          <cell r="BP336">
            <v>159.99249999970198</v>
          </cell>
          <cell r="BQ336">
            <v>147.51300000026822</v>
          </cell>
          <cell r="BR336">
            <v>1989.5813060030341</v>
          </cell>
          <cell r="BS336">
            <v>113.13200000021607</v>
          </cell>
          <cell r="BT336">
            <v>180.47100000083447</v>
          </cell>
          <cell r="BU336">
            <v>232.62330000009388</v>
          </cell>
          <cell r="BV336">
            <v>173.81936999969184</v>
          </cell>
          <cell r="BW336">
            <v>175.0230000000447</v>
          </cell>
          <cell r="BX336">
            <v>78.019999999552965</v>
          </cell>
          <cell r="BY336">
            <v>280.65199999976903</v>
          </cell>
          <cell r="BZ336">
            <v>52.543999999761581</v>
          </cell>
          <cell r="CA336">
            <v>124.20999999996275</v>
          </cell>
          <cell r="CB336">
            <v>217.73263600002974</v>
          </cell>
          <cell r="CC336">
            <v>222.76599999982864</v>
          </cell>
          <cell r="CD336">
            <v>138.58800000045449</v>
          </cell>
          <cell r="CE336">
            <v>2157.8737569972873</v>
          </cell>
          <cell r="CF336">
            <v>56.75</v>
          </cell>
          <cell r="CG336">
            <v>105.95870000030845</v>
          </cell>
          <cell r="CH336">
            <v>422.19479000009596</v>
          </cell>
          <cell r="CI336">
            <v>165.16699999943376</v>
          </cell>
          <cell r="CJ336">
            <v>93.071100000292063</v>
          </cell>
          <cell r="CK336">
            <v>65.186897000297904</v>
          </cell>
          <cell r="CL336">
            <v>360.09000000078231</v>
          </cell>
          <cell r="CM336">
            <v>102.61799999978393</v>
          </cell>
          <cell r="CN336">
            <v>131.45000000018626</v>
          </cell>
          <cell r="CO336">
            <v>279.8612700002268</v>
          </cell>
          <cell r="CP336">
            <v>248.21300000045449</v>
          </cell>
          <cell r="CQ336">
            <v>127.31300000008196</v>
          </cell>
          <cell r="CR336">
            <v>2071.859948001802</v>
          </cell>
          <cell r="CS336">
            <v>49.126999999396503</v>
          </cell>
          <cell r="CT336">
            <v>166.94199999980628</v>
          </cell>
          <cell r="CU336">
            <v>135.27890000026673</v>
          </cell>
          <cell r="CV336">
            <v>214.66994000039995</v>
          </cell>
          <cell r="CW336">
            <v>208.57799999974668</v>
          </cell>
          <cell r="CX336">
            <v>67.841000000014901</v>
          </cell>
          <cell r="CY336">
            <v>288.32000000029802</v>
          </cell>
          <cell r="CZ336">
            <v>143.73300800006837</v>
          </cell>
          <cell r="DA336">
            <v>244.001600000076</v>
          </cell>
          <cell r="DB336">
            <v>273.54550000000745</v>
          </cell>
          <cell r="DC336">
            <v>167.72000000067055</v>
          </cell>
          <cell r="DD336">
            <v>112.10300000011921</v>
          </cell>
          <cell r="DE336">
            <v>2015.7570230066776</v>
          </cell>
          <cell r="DF336">
            <v>58.509999999776483</v>
          </cell>
          <cell r="DG336">
            <v>179.75480000022799</v>
          </cell>
          <cell r="DH336">
            <v>163.2828069999814</v>
          </cell>
          <cell r="DI336">
            <v>209.55587000027299</v>
          </cell>
          <cell r="DJ336">
            <v>133.03850000072271</v>
          </cell>
          <cell r="DK336">
            <v>85.242336000315845</v>
          </cell>
          <cell r="DL336">
            <v>279.83739999961108</v>
          </cell>
          <cell r="DM336">
            <v>64.992999999783933</v>
          </cell>
          <cell r="DN336">
            <v>125.7730000000447</v>
          </cell>
          <cell r="DO336">
            <v>322.30331000033766</v>
          </cell>
          <cell r="DP336">
            <v>278.70000000018626</v>
          </cell>
          <cell r="DQ336">
            <v>114.76599999982864</v>
          </cell>
          <cell r="DR336">
            <v>2572.1016699969769</v>
          </cell>
          <cell r="DS336">
            <v>140.65400000009686</v>
          </cell>
          <cell r="DT336">
            <v>156.29600000008941</v>
          </cell>
          <cell r="DU336">
            <v>261.18777000065893</v>
          </cell>
          <cell r="DV336">
            <v>287.61799999978393</v>
          </cell>
          <cell r="DW336">
            <v>111.36129999998957</v>
          </cell>
          <cell r="DX336">
            <v>145.375</v>
          </cell>
          <cell r="DY336">
            <v>591.40400000009686</v>
          </cell>
          <cell r="DZ336">
            <v>317.73880000039935</v>
          </cell>
          <cell r="EA336">
            <v>-28.48200000077486</v>
          </cell>
          <cell r="EB336">
            <v>269.28780000004917</v>
          </cell>
          <cell r="EC336">
            <v>187.9890000000596</v>
          </cell>
          <cell r="ED336">
            <v>131.67200000025332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39">
          <cell r="A339" t="str">
            <v>Purchased Power &amp; Net Interchange</v>
          </cell>
        </row>
        <row r="341">
          <cell r="C341" t="str">
            <v>APS Supplemental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 xml:space="preserve">Combine Hills Wind 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Cedar Springs Wind I_II_III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Cove Mountain Solar I and II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Hunter Solar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Milican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Milford Solar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Prineville Solar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Sigurd Solar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Deseret Purchase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Ekola Flats,TB Flats I and II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Soda Lake Geothermal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Gemstate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Hermiston Purchase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Hurricane Purchase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IPP Purchase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MagCorp Reserves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C358" t="str">
            <v>Nucor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C359" t="str">
            <v>Old Mill Solar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C360" t="str">
            <v>P4 Production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Pavant III Solar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C362" t="str">
            <v>PGE Cove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Rock River Wind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Small Purchases east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Small Purchases west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Three Buttes Wind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-10.699854999984382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-6.3554680000015651</v>
          </cell>
          <cell r="AY366">
            <v>0</v>
          </cell>
          <cell r="AZ366">
            <v>0</v>
          </cell>
          <cell r="BA366">
            <v>0</v>
          </cell>
          <cell r="BB366">
            <v>-4.3443870000010065</v>
          </cell>
          <cell r="BC366">
            <v>0</v>
          </cell>
          <cell r="BD366">
            <v>0</v>
          </cell>
          <cell r="BE366">
            <v>-11.672814000019571</v>
          </cell>
          <cell r="BF366">
            <v>0</v>
          </cell>
          <cell r="BG366">
            <v>0</v>
          </cell>
          <cell r="BH366">
            <v>0</v>
          </cell>
          <cell r="BI366">
            <v>-7.5720190000029106</v>
          </cell>
          <cell r="BJ366">
            <v>0</v>
          </cell>
          <cell r="BK366">
            <v>0</v>
          </cell>
          <cell r="BL366">
            <v>-4.1007949999984703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-29.861346599995159</v>
          </cell>
          <cell r="BS366">
            <v>0</v>
          </cell>
          <cell r="BT366">
            <v>0</v>
          </cell>
          <cell r="BU366">
            <v>0</v>
          </cell>
          <cell r="BV366">
            <v>-23.568866599998728</v>
          </cell>
          <cell r="BW366">
            <v>0</v>
          </cell>
          <cell r="BX366">
            <v>-6.2924800000000687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-30.347507999977097</v>
          </cell>
          <cell r="CF366">
            <v>0</v>
          </cell>
          <cell r="CG366">
            <v>0</v>
          </cell>
          <cell r="CH366">
            <v>-9.0009329999993497</v>
          </cell>
          <cell r="CI366">
            <v>-14.123187000001053</v>
          </cell>
          <cell r="CJ366">
            <v>0</v>
          </cell>
          <cell r="CK366">
            <v>-6.2539060000017344</v>
          </cell>
          <cell r="CL366">
            <v>0</v>
          </cell>
          <cell r="CM366">
            <v>-0.96948200000042561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-6.3403319999924861</v>
          </cell>
          <cell r="CS366">
            <v>0</v>
          </cell>
          <cell r="CT366">
            <v>0</v>
          </cell>
          <cell r="CU366">
            <v>0</v>
          </cell>
          <cell r="CV366">
            <v>-4.9213870000021416</v>
          </cell>
          <cell r="CW366">
            <v>0</v>
          </cell>
          <cell r="CX366">
            <v>0</v>
          </cell>
          <cell r="CY366">
            <v>0</v>
          </cell>
          <cell r="CZ366">
            <v>-1.4189449999994395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-6.1977500000502914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-6.1977499999993597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-29.534953000082169</v>
          </cell>
          <cell r="DS366">
            <v>0</v>
          </cell>
          <cell r="DT366">
            <v>0</v>
          </cell>
          <cell r="DU366">
            <v>-7.6182040000021516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-21.916748999999982</v>
          </cell>
          <cell r="EC366">
            <v>0</v>
          </cell>
          <cell r="ED366">
            <v>0</v>
          </cell>
        </row>
        <row r="367">
          <cell r="C367" t="str">
            <v xml:space="preserve">Top of the World Wind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-38.342780999955721</v>
          </cell>
          <cell r="AF367">
            <v>0</v>
          </cell>
          <cell r="AG367">
            <v>0</v>
          </cell>
          <cell r="AH367">
            <v>-18.661873000004562</v>
          </cell>
          <cell r="AI367">
            <v>0</v>
          </cell>
          <cell r="AJ367">
            <v>0</v>
          </cell>
          <cell r="AK367">
            <v>-12.771238000001176</v>
          </cell>
          <cell r="AL367">
            <v>0</v>
          </cell>
          <cell r="AM367">
            <v>0</v>
          </cell>
          <cell r="AN367">
            <v>0</v>
          </cell>
          <cell r="AO367">
            <v>-6.909669999997277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-30.455352099961601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-1.2993090000018128</v>
          </cell>
          <cell r="BL367">
            <v>-21.419471099998191</v>
          </cell>
          <cell r="BM367">
            <v>0</v>
          </cell>
          <cell r="BN367">
            <v>0</v>
          </cell>
          <cell r="BO367">
            <v>-7.7365719999943394</v>
          </cell>
          <cell r="BP367">
            <v>0</v>
          </cell>
          <cell r="BQ367">
            <v>0</v>
          </cell>
          <cell r="BR367">
            <v>-1.7827099999994971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-1.7827099999994971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-19.828834000043571</v>
          </cell>
          <cell r="CF367">
            <v>0</v>
          </cell>
          <cell r="CG367">
            <v>0</v>
          </cell>
          <cell r="CH367">
            <v>-13.492896999996447</v>
          </cell>
          <cell r="CI367">
            <v>-6.3359370000034687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-13.947022000036668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-6.2224119999991672</v>
          </cell>
          <cell r="CY367">
            <v>0</v>
          </cell>
          <cell r="CZ367">
            <v>-7.7246100000011211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-20.397861000034027</v>
          </cell>
          <cell r="DF367">
            <v>0</v>
          </cell>
          <cell r="DG367">
            <v>0</v>
          </cell>
          <cell r="DH367">
            <v>0</v>
          </cell>
          <cell r="DI367">
            <v>-7.6145030000043334</v>
          </cell>
          <cell r="DJ367">
            <v>0</v>
          </cell>
          <cell r="DK367">
            <v>-6.1953130000001693</v>
          </cell>
          <cell r="DL367">
            <v>0</v>
          </cell>
          <cell r="DM367">
            <v>0</v>
          </cell>
          <cell r="DN367">
            <v>-6.5880450000040582</v>
          </cell>
          <cell r="DO367">
            <v>0</v>
          </cell>
          <cell r="DP367">
            <v>0</v>
          </cell>
          <cell r="DQ367">
            <v>0</v>
          </cell>
          <cell r="DR367">
            <v>-79.035403999965638</v>
          </cell>
          <cell r="DS367">
            <v>0</v>
          </cell>
          <cell r="DT367">
            <v>0</v>
          </cell>
          <cell r="DU367">
            <v>-31.619148999998288</v>
          </cell>
          <cell r="DV367">
            <v>-7.5759299999990617</v>
          </cell>
          <cell r="DW367">
            <v>0</v>
          </cell>
          <cell r="DX367">
            <v>0</v>
          </cell>
          <cell r="DY367">
            <v>-14.257080999999744</v>
          </cell>
          <cell r="DZ367">
            <v>0</v>
          </cell>
          <cell r="EA367">
            <v>0</v>
          </cell>
          <cell r="EB367">
            <v>-25.583244000001287</v>
          </cell>
          <cell r="EC367">
            <v>0</v>
          </cell>
          <cell r="ED367">
            <v>0</v>
          </cell>
        </row>
        <row r="368">
          <cell r="C368" t="str">
            <v>Tri-State Purchase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C370" t="str">
            <v>UAMPS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UMPA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Wolverine Creek Wind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-38.342780999839306</v>
          </cell>
          <cell r="AF374">
            <v>0</v>
          </cell>
          <cell r="AG374">
            <v>0</v>
          </cell>
          <cell r="AH374">
            <v>-18.661872999975458</v>
          </cell>
          <cell r="AI374">
            <v>0</v>
          </cell>
          <cell r="AJ374">
            <v>0</v>
          </cell>
          <cell r="AK374">
            <v>-12.771238000015728</v>
          </cell>
          <cell r="AL374">
            <v>0</v>
          </cell>
          <cell r="AM374">
            <v>0</v>
          </cell>
          <cell r="AN374">
            <v>0</v>
          </cell>
          <cell r="AO374">
            <v>-6.9096699999645352</v>
          </cell>
          <cell r="AP374">
            <v>0</v>
          </cell>
          <cell r="AQ374">
            <v>0</v>
          </cell>
          <cell r="AR374">
            <v>-10.699855000711977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-6.3554679999360815</v>
          </cell>
          <cell r="AY374">
            <v>0</v>
          </cell>
          <cell r="AZ374">
            <v>0</v>
          </cell>
          <cell r="BA374">
            <v>0</v>
          </cell>
          <cell r="BB374">
            <v>-4.3443870000774041</v>
          </cell>
          <cell r="BC374">
            <v>0</v>
          </cell>
          <cell r="BD374">
            <v>0</v>
          </cell>
          <cell r="BE374">
            <v>-42.128166100010276</v>
          </cell>
          <cell r="BF374">
            <v>0</v>
          </cell>
          <cell r="BG374">
            <v>0</v>
          </cell>
          <cell r="BH374">
            <v>0</v>
          </cell>
          <cell r="BI374">
            <v>-7.5720189999556169</v>
          </cell>
          <cell r="BJ374">
            <v>0</v>
          </cell>
          <cell r="BK374">
            <v>-1.2993089999072254</v>
          </cell>
          <cell r="BL374">
            <v>-25.520266099949367</v>
          </cell>
          <cell r="BM374">
            <v>0</v>
          </cell>
          <cell r="BN374">
            <v>0</v>
          </cell>
          <cell r="BO374">
            <v>-7.7365719999652356</v>
          </cell>
          <cell r="BP374">
            <v>0</v>
          </cell>
          <cell r="BQ374">
            <v>0</v>
          </cell>
          <cell r="BR374">
            <v>-31.644056601449847</v>
          </cell>
          <cell r="BS374">
            <v>0</v>
          </cell>
          <cell r="BT374">
            <v>0</v>
          </cell>
          <cell r="BU374">
            <v>0</v>
          </cell>
          <cell r="BV374">
            <v>-23.568866599933244</v>
          </cell>
          <cell r="BW374">
            <v>0</v>
          </cell>
          <cell r="BX374">
            <v>-6.292479999945499</v>
          </cell>
          <cell r="BY374">
            <v>0</v>
          </cell>
          <cell r="BZ374">
            <v>-1.7827099999994971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-50.176341999322176</v>
          </cell>
          <cell r="CF374">
            <v>0</v>
          </cell>
          <cell r="CG374">
            <v>0</v>
          </cell>
          <cell r="CH374">
            <v>-22.493830000050366</v>
          </cell>
          <cell r="CI374">
            <v>-20.45912400004454</v>
          </cell>
          <cell r="CJ374">
            <v>0</v>
          </cell>
          <cell r="CK374">
            <v>-6.253906000056304</v>
          </cell>
          <cell r="CL374">
            <v>0</v>
          </cell>
          <cell r="CM374">
            <v>-0.9694819999858737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-20.287353999912739</v>
          </cell>
          <cell r="CS374">
            <v>0</v>
          </cell>
          <cell r="CT374">
            <v>0</v>
          </cell>
          <cell r="CU374">
            <v>0</v>
          </cell>
          <cell r="CV374">
            <v>-4.9213870000094175</v>
          </cell>
          <cell r="CW374">
            <v>0</v>
          </cell>
          <cell r="CX374">
            <v>-6.2224120000610128</v>
          </cell>
          <cell r="CY374">
            <v>0</v>
          </cell>
          <cell r="CZ374">
            <v>-9.1435550000751391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-26.595611000433564</v>
          </cell>
          <cell r="DF374">
            <v>0</v>
          </cell>
          <cell r="DG374">
            <v>0</v>
          </cell>
          <cell r="DH374">
            <v>0</v>
          </cell>
          <cell r="DI374">
            <v>-7.6145029999315739</v>
          </cell>
          <cell r="DJ374">
            <v>0</v>
          </cell>
          <cell r="DK374">
            <v>-12.393063000054099</v>
          </cell>
          <cell r="DL374">
            <v>0</v>
          </cell>
          <cell r="DM374">
            <v>0</v>
          </cell>
          <cell r="DN374">
            <v>-6.5880450000986457</v>
          </cell>
          <cell r="DO374">
            <v>0</v>
          </cell>
          <cell r="DP374">
            <v>0</v>
          </cell>
          <cell r="DQ374">
            <v>0</v>
          </cell>
          <cell r="DR374">
            <v>-108.57035700045526</v>
          </cell>
          <cell r="DS374">
            <v>0</v>
          </cell>
          <cell r="DT374">
            <v>0</v>
          </cell>
          <cell r="DU374">
            <v>-39.237352999974973</v>
          </cell>
          <cell r="DV374">
            <v>-7.5759300000499934</v>
          </cell>
          <cell r="DW374">
            <v>0</v>
          </cell>
          <cell r="DX374">
            <v>0</v>
          </cell>
          <cell r="DY374">
            <v>-14.257081000017934</v>
          </cell>
          <cell r="DZ374">
            <v>0</v>
          </cell>
          <cell r="EA374">
            <v>0</v>
          </cell>
          <cell r="EB374">
            <v>-47.499992999946699</v>
          </cell>
          <cell r="EC374">
            <v>0</v>
          </cell>
          <cell r="ED374">
            <v>0</v>
          </cell>
        </row>
        <row r="377">
          <cell r="C377" t="str">
            <v>QF - Sch37 - UT - Solar F</v>
          </cell>
          <cell r="F377">
            <v>1542.386691721</v>
          </cell>
          <cell r="G377">
            <v>1509.599133467</v>
          </cell>
          <cell r="H377">
            <v>2032.494021063</v>
          </cell>
          <cell r="I377">
            <v>2113.231810275</v>
          </cell>
          <cell r="J377">
            <v>2271.270707309</v>
          </cell>
          <cell r="K377">
            <v>2268.976470733</v>
          </cell>
          <cell r="L377">
            <v>2138.7310452040001</v>
          </cell>
          <cell r="M377">
            <v>2257.5146540410001</v>
          </cell>
          <cell r="N377">
            <v>2196.935186706</v>
          </cell>
          <cell r="O377">
            <v>2096.0257134379999</v>
          </cell>
          <cell r="P377">
            <v>1667.442743222</v>
          </cell>
          <cell r="Q377">
            <v>1401.476871909</v>
          </cell>
          <cell r="R377">
            <v>23457.200858508</v>
          </cell>
          <cell r="S377">
            <v>1534.6747551620001</v>
          </cell>
          <cell r="T377">
            <v>1580.6473415309999</v>
          </cell>
          <cell r="U377">
            <v>2022.3315496509999</v>
          </cell>
          <cell r="V377">
            <v>2102.665648059</v>
          </cell>
          <cell r="W377">
            <v>2259.9143544990002</v>
          </cell>
          <cell r="X377">
            <v>2257.6315867620001</v>
          </cell>
          <cell r="Y377">
            <v>2128.0374203010001</v>
          </cell>
          <cell r="Z377">
            <v>2246.227073087</v>
          </cell>
          <cell r="AA377">
            <v>2185.9505227159998</v>
          </cell>
          <cell r="AB377">
            <v>2085.5455923869999</v>
          </cell>
          <cell r="AC377">
            <v>1659.105529228</v>
          </cell>
          <cell r="AD377">
            <v>1394.4694851249999</v>
          </cell>
          <cell r="AE377">
            <v>23261.711589343999</v>
          </cell>
          <cell r="AF377">
            <v>1527.001381606</v>
          </cell>
          <cell r="AG377">
            <v>1494.54088368</v>
          </cell>
          <cell r="AH377">
            <v>2012.2198833140001</v>
          </cell>
          <cell r="AI377">
            <v>2092.1523234599999</v>
          </cell>
          <cell r="AJ377">
            <v>2248.6147760419999</v>
          </cell>
          <cell r="AK377">
            <v>2246.3434327909999</v>
          </cell>
          <cell r="AL377">
            <v>2117.3972066239999</v>
          </cell>
          <cell r="AM377">
            <v>2234.9959395440001</v>
          </cell>
          <cell r="AN377">
            <v>2175.0207705500002</v>
          </cell>
          <cell r="AO377">
            <v>2075.1178483949998</v>
          </cell>
          <cell r="AP377">
            <v>1650.8100009790001</v>
          </cell>
          <cell r="AQ377">
            <v>1387.497142359</v>
          </cell>
          <cell r="AR377">
            <v>23145.403117248003</v>
          </cell>
          <cell r="AS377">
            <v>1519.3663984499999</v>
          </cell>
          <cell r="AT377">
            <v>1487.0681917530001</v>
          </cell>
          <cell r="AU377">
            <v>2002.1587885710001</v>
          </cell>
          <cell r="AV377">
            <v>2081.6915615990001</v>
          </cell>
          <cell r="AW377">
            <v>2237.3717033749999</v>
          </cell>
          <cell r="AX377">
            <v>2235.1117110999999</v>
          </cell>
          <cell r="AY377">
            <v>2106.8102517249999</v>
          </cell>
          <cell r="AZ377">
            <v>2223.8209672060002</v>
          </cell>
          <cell r="BA377">
            <v>2164.1456673140001</v>
          </cell>
          <cell r="BB377">
            <v>2064.7422689650002</v>
          </cell>
          <cell r="BC377">
            <v>1642.5559548880001</v>
          </cell>
          <cell r="BD377">
            <v>1380.5596523019999</v>
          </cell>
          <cell r="BE377">
            <v>23029.676043628999</v>
          </cell>
          <cell r="BF377">
            <v>1511.769543695</v>
          </cell>
          <cell r="BG377">
            <v>1479.6328412400001</v>
          </cell>
          <cell r="BH377">
            <v>1992.1479988680001</v>
          </cell>
          <cell r="BI377">
            <v>2071.283103626</v>
          </cell>
          <cell r="BJ377">
            <v>2226.1848441840002</v>
          </cell>
          <cell r="BK377">
            <v>2223.9361536890001</v>
          </cell>
          <cell r="BL377">
            <v>2096.2761691760002</v>
          </cell>
          <cell r="BM377">
            <v>2212.7018610159998</v>
          </cell>
          <cell r="BN377">
            <v>2153.3249405890001</v>
          </cell>
          <cell r="BO377">
            <v>2054.4185587289999</v>
          </cell>
          <cell r="BP377">
            <v>1634.343170779</v>
          </cell>
          <cell r="BQ377">
            <v>1373.6568580380001</v>
          </cell>
          <cell r="BR377">
            <v>22991.563664741996</v>
          </cell>
          <cell r="BS377">
            <v>1504.2106498430001</v>
          </cell>
          <cell r="BT377">
            <v>1549.2707013239999</v>
          </cell>
          <cell r="BU377">
            <v>1982.1872651440001</v>
          </cell>
          <cell r="BV377">
            <v>2060.9266875359999</v>
          </cell>
          <cell r="BW377">
            <v>2215.053923557</v>
          </cell>
          <cell r="BX377">
            <v>2212.8164672029998</v>
          </cell>
          <cell r="BY377">
            <v>2085.7948342290001</v>
          </cell>
          <cell r="BZ377">
            <v>2201.638344985</v>
          </cell>
          <cell r="CA377">
            <v>2142.5583064460002</v>
          </cell>
          <cell r="CB377">
            <v>2044.146462298</v>
          </cell>
          <cell r="CC377">
            <v>1626.171451377</v>
          </cell>
          <cell r="CD377">
            <v>1366.7885707999999</v>
          </cell>
          <cell r="CE377">
            <v>22799.955026832002</v>
          </cell>
          <cell r="CF377">
            <v>1496.689634497</v>
          </cell>
          <cell r="CG377">
            <v>1464.873502574</v>
          </cell>
          <cell r="CH377">
            <v>1972.27631361</v>
          </cell>
          <cell r="CI377">
            <v>2050.6220506569998</v>
          </cell>
          <cell r="CJ377">
            <v>2203.9786494539999</v>
          </cell>
          <cell r="CK377">
            <v>2201.7523873270002</v>
          </cell>
          <cell r="CL377">
            <v>2075.3658540030001</v>
          </cell>
          <cell r="CM377">
            <v>2190.6301528029999</v>
          </cell>
          <cell r="CN377">
            <v>2131.8455218439999</v>
          </cell>
          <cell r="CO377">
            <v>2033.925733045</v>
          </cell>
          <cell r="CP377">
            <v>1618.0406014079999</v>
          </cell>
          <cell r="CQ377">
            <v>1359.95462561</v>
          </cell>
          <cell r="CR377">
            <v>22685.955324587001</v>
          </cell>
          <cell r="CS377">
            <v>1489.206242942</v>
          </cell>
          <cell r="CT377">
            <v>1457.549140397</v>
          </cell>
          <cell r="CU377">
            <v>1962.4149430479999</v>
          </cell>
          <cell r="CV377">
            <v>2040.368944692</v>
          </cell>
          <cell r="CW377">
            <v>2192.9587598039998</v>
          </cell>
          <cell r="CX377">
            <v>2190.7436271269999</v>
          </cell>
          <cell r="CY377">
            <v>2064.9890131010002</v>
          </cell>
          <cell r="CZ377">
            <v>2179.677003665</v>
          </cell>
          <cell r="DA377">
            <v>2121.1862958830002</v>
          </cell>
          <cell r="DB377">
            <v>2023.7561035839999</v>
          </cell>
          <cell r="DC377">
            <v>1609.9503929150001</v>
          </cell>
          <cell r="DD377">
            <v>1353.154857429</v>
          </cell>
          <cell r="DE377">
            <v>22572.525527291</v>
          </cell>
          <cell r="DF377">
            <v>1481.760214912</v>
          </cell>
          <cell r="DG377">
            <v>1450.2613943270001</v>
          </cell>
          <cell r="DH377">
            <v>1952.6028663909999</v>
          </cell>
          <cell r="DI377">
            <v>2030.167103303</v>
          </cell>
          <cell r="DJ377">
            <v>2181.9939674850002</v>
          </cell>
          <cell r="DK377">
            <v>2179.7899084259998</v>
          </cell>
          <cell r="DL377">
            <v>2054.6640549540002</v>
          </cell>
          <cell r="DM377">
            <v>2168.778617635</v>
          </cell>
          <cell r="DN377">
            <v>2110.5803622449998</v>
          </cell>
          <cell r="DO377">
            <v>2013.637321059</v>
          </cell>
          <cell r="DP377">
            <v>1601.9006367909999</v>
          </cell>
          <cell r="DQ377">
            <v>1346.3890797629999</v>
          </cell>
          <cell r="DR377">
            <v>22535.169685910994</v>
          </cell>
          <cell r="DS377">
            <v>1474.3513814519999</v>
          </cell>
          <cell r="DT377">
            <v>1518.516900395</v>
          </cell>
          <cell r="DU377">
            <v>1942.8398493550001</v>
          </cell>
          <cell r="DV377">
            <v>2020.016262675</v>
          </cell>
          <cell r="DW377">
            <v>2171.083997235</v>
          </cell>
          <cell r="DX377">
            <v>2168.8909552109999</v>
          </cell>
          <cell r="DY377">
            <v>2044.3907462019999</v>
          </cell>
          <cell r="DZ377">
            <v>2157.9347261799999</v>
          </cell>
          <cell r="EA377">
            <v>2100.0274610050001</v>
          </cell>
          <cell r="EB377">
            <v>2003.5691328729999</v>
          </cell>
          <cell r="EC377">
            <v>1593.891140701</v>
          </cell>
          <cell r="ED377">
            <v>1339.657132627</v>
          </cell>
        </row>
        <row r="378">
          <cell r="C378" t="str">
            <v>Curtailment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Net Generation</v>
          </cell>
          <cell r="F379">
            <v>1542.386691721</v>
          </cell>
          <cell r="G379">
            <v>1509.599133467</v>
          </cell>
          <cell r="H379">
            <v>2032.494021063</v>
          </cell>
          <cell r="I379">
            <v>2113.231810275</v>
          </cell>
          <cell r="J379">
            <v>2271.270707309</v>
          </cell>
          <cell r="K379">
            <v>2268.976470733</v>
          </cell>
          <cell r="L379">
            <v>2138.7310452040001</v>
          </cell>
          <cell r="M379">
            <v>2257.5146540410001</v>
          </cell>
          <cell r="N379">
            <v>2196.935186706</v>
          </cell>
          <cell r="O379">
            <v>2096.0257134379999</v>
          </cell>
          <cell r="P379">
            <v>1667.442743222</v>
          </cell>
          <cell r="Q379">
            <v>1401.476871909</v>
          </cell>
          <cell r="R379">
            <v>23457.200858508</v>
          </cell>
          <cell r="S379">
            <v>1534.6747551620001</v>
          </cell>
          <cell r="T379">
            <v>1580.6473415309999</v>
          </cell>
          <cell r="U379">
            <v>2022.3315496509999</v>
          </cell>
          <cell r="V379">
            <v>2102.665648059</v>
          </cell>
          <cell r="W379">
            <v>2259.9143544990002</v>
          </cell>
          <cell r="X379">
            <v>2257.6315867620001</v>
          </cell>
          <cell r="Y379">
            <v>2128.0374203010001</v>
          </cell>
          <cell r="Z379">
            <v>2246.227073087</v>
          </cell>
          <cell r="AA379">
            <v>2185.9505227159998</v>
          </cell>
          <cell r="AB379">
            <v>2085.5455923869999</v>
          </cell>
          <cell r="AC379">
            <v>1659.105529228</v>
          </cell>
          <cell r="AD379">
            <v>1394.4694851249999</v>
          </cell>
          <cell r="AE379">
            <v>23261.711589343999</v>
          </cell>
          <cell r="AF379">
            <v>1527.001381606</v>
          </cell>
          <cell r="AG379">
            <v>1494.54088368</v>
          </cell>
          <cell r="AH379">
            <v>2012.2198833140001</v>
          </cell>
          <cell r="AI379">
            <v>2092.1523234599999</v>
          </cell>
          <cell r="AJ379">
            <v>2248.6147760419999</v>
          </cell>
          <cell r="AK379">
            <v>2246.3434327909999</v>
          </cell>
          <cell r="AL379">
            <v>2117.3972066239999</v>
          </cell>
          <cell r="AM379">
            <v>2234.9959395440001</v>
          </cell>
          <cell r="AN379">
            <v>2175.0207705500002</v>
          </cell>
          <cell r="AO379">
            <v>2075.1178483949998</v>
          </cell>
          <cell r="AP379">
            <v>1650.8100009790001</v>
          </cell>
          <cell r="AQ379">
            <v>1387.497142359</v>
          </cell>
          <cell r="AR379">
            <v>23145.403117248003</v>
          </cell>
          <cell r="AS379">
            <v>1519.3663984499999</v>
          </cell>
          <cell r="AT379">
            <v>1487.0681917530001</v>
          </cell>
          <cell r="AU379">
            <v>2002.1587885710001</v>
          </cell>
          <cell r="AV379">
            <v>2081.6915615990001</v>
          </cell>
          <cell r="AW379">
            <v>2237.3717033749999</v>
          </cell>
          <cell r="AX379">
            <v>2235.1117110999999</v>
          </cell>
          <cell r="AY379">
            <v>2106.8102517249999</v>
          </cell>
          <cell r="AZ379">
            <v>2223.8209672060002</v>
          </cell>
          <cell r="BA379">
            <v>2164.1456673140001</v>
          </cell>
          <cell r="BB379">
            <v>2064.7422689650002</v>
          </cell>
          <cell r="BC379">
            <v>1642.5559548880001</v>
          </cell>
          <cell r="BD379">
            <v>1380.5596523019999</v>
          </cell>
          <cell r="BE379">
            <v>23029.676043628999</v>
          </cell>
          <cell r="BF379">
            <v>1511.769543695</v>
          </cell>
          <cell r="BG379">
            <v>1479.6328412400001</v>
          </cell>
          <cell r="BH379">
            <v>1992.1479988680001</v>
          </cell>
          <cell r="BI379">
            <v>2071.283103626</v>
          </cell>
          <cell r="BJ379">
            <v>2226.1848441840002</v>
          </cell>
          <cell r="BK379">
            <v>2223.9361536890001</v>
          </cell>
          <cell r="BL379">
            <v>2096.2761691760002</v>
          </cell>
          <cell r="BM379">
            <v>2212.7018610159998</v>
          </cell>
          <cell r="BN379">
            <v>2153.3249405890001</v>
          </cell>
          <cell r="BO379">
            <v>2054.4185587289999</v>
          </cell>
          <cell r="BP379">
            <v>1634.343170779</v>
          </cell>
          <cell r="BQ379">
            <v>1373.6568580380001</v>
          </cell>
          <cell r="BR379">
            <v>22991.563664741996</v>
          </cell>
          <cell r="BS379">
            <v>1504.2106498430001</v>
          </cell>
          <cell r="BT379">
            <v>1549.2707013239999</v>
          </cell>
          <cell r="BU379">
            <v>1982.1872651440001</v>
          </cell>
          <cell r="BV379">
            <v>2060.9266875359999</v>
          </cell>
          <cell r="BW379">
            <v>2215.053923557</v>
          </cell>
          <cell r="BX379">
            <v>2212.8164672029998</v>
          </cell>
          <cell r="BY379">
            <v>2085.7948342290001</v>
          </cell>
          <cell r="BZ379">
            <v>2201.638344985</v>
          </cell>
          <cell r="CA379">
            <v>2142.5583064460002</v>
          </cell>
          <cell r="CB379">
            <v>2044.146462298</v>
          </cell>
          <cell r="CC379">
            <v>1626.171451377</v>
          </cell>
          <cell r="CD379">
            <v>1366.7885707999999</v>
          </cell>
          <cell r="CE379">
            <v>22799.955026832002</v>
          </cell>
          <cell r="CF379">
            <v>1496.689634497</v>
          </cell>
          <cell r="CG379">
            <v>1464.873502574</v>
          </cell>
          <cell r="CH379">
            <v>1972.27631361</v>
          </cell>
          <cell r="CI379">
            <v>2050.6220506569998</v>
          </cell>
          <cell r="CJ379">
            <v>2203.9786494539999</v>
          </cell>
          <cell r="CK379">
            <v>2201.7523873270002</v>
          </cell>
          <cell r="CL379">
            <v>2075.3658540030001</v>
          </cell>
          <cell r="CM379">
            <v>2190.6301528029999</v>
          </cell>
          <cell r="CN379">
            <v>2131.8455218439999</v>
          </cell>
          <cell r="CO379">
            <v>2033.925733045</v>
          </cell>
          <cell r="CP379">
            <v>1618.0406014079999</v>
          </cell>
          <cell r="CQ379">
            <v>1359.95462561</v>
          </cell>
          <cell r="CR379">
            <v>22685.955324587001</v>
          </cell>
          <cell r="CS379">
            <v>1489.206242942</v>
          </cell>
          <cell r="CT379">
            <v>1457.549140397</v>
          </cell>
          <cell r="CU379">
            <v>1962.4149430479999</v>
          </cell>
          <cell r="CV379">
            <v>2040.368944692</v>
          </cell>
          <cell r="CW379">
            <v>2192.9587598039998</v>
          </cell>
          <cell r="CX379">
            <v>2190.7436271269999</v>
          </cell>
          <cell r="CY379">
            <v>2064.9890131010002</v>
          </cell>
          <cell r="CZ379">
            <v>2179.677003665</v>
          </cell>
          <cell r="DA379">
            <v>2121.1862958830002</v>
          </cell>
          <cell r="DB379">
            <v>2023.7561035839999</v>
          </cell>
          <cell r="DC379">
            <v>1609.9503929150001</v>
          </cell>
          <cell r="DD379">
            <v>1353.154857429</v>
          </cell>
          <cell r="DE379">
            <v>22572.525527291</v>
          </cell>
          <cell r="DF379">
            <v>1481.760214912</v>
          </cell>
          <cell r="DG379">
            <v>1450.2613943270001</v>
          </cell>
          <cell r="DH379">
            <v>1952.6028663909999</v>
          </cell>
          <cell r="DI379">
            <v>2030.167103303</v>
          </cell>
          <cell r="DJ379">
            <v>2181.9939674850002</v>
          </cell>
          <cell r="DK379">
            <v>2179.7899084259998</v>
          </cell>
          <cell r="DL379">
            <v>2054.6640549540002</v>
          </cell>
          <cell r="DM379">
            <v>2168.778617635</v>
          </cell>
          <cell r="DN379">
            <v>2110.5803622449998</v>
          </cell>
          <cell r="DO379">
            <v>2013.637321059</v>
          </cell>
          <cell r="DP379">
            <v>1601.9006367909999</v>
          </cell>
          <cell r="DQ379">
            <v>1346.3890797629999</v>
          </cell>
          <cell r="DR379">
            <v>22535.169685910994</v>
          </cell>
          <cell r="DS379">
            <v>1474.3513814519999</v>
          </cell>
          <cell r="DT379">
            <v>1518.516900395</v>
          </cell>
          <cell r="DU379">
            <v>1942.8398493550001</v>
          </cell>
          <cell r="DV379">
            <v>2020.016262675</v>
          </cell>
          <cell r="DW379">
            <v>2171.083997235</v>
          </cell>
          <cell r="DX379">
            <v>2168.8909552109999</v>
          </cell>
          <cell r="DY379">
            <v>2044.3907462019999</v>
          </cell>
          <cell r="DZ379">
            <v>2157.9347261799999</v>
          </cell>
          <cell r="EA379">
            <v>2100.0274610050001</v>
          </cell>
          <cell r="EB379">
            <v>2003.5691328729999</v>
          </cell>
          <cell r="EC379">
            <v>1593.891140701</v>
          </cell>
          <cell r="ED379">
            <v>1339.657132627</v>
          </cell>
        </row>
        <row r="381">
          <cell r="C381" t="str">
            <v>Potential QFs  -  Central Oregon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Potential QFs  -  West Main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Potential QFs  -  Walla Walla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Potential QFs  -  IPC West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Potential QFs  -  Clover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Potential QFs  -  PP-GC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Potential QFs  -  Utah North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Potential QFs  -  Utah South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Potential QFs  -  Trona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Potential QFs  -  Wyoming Northeast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C392" t="str">
            <v>QF California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QF Idaho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QF Oregon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QF Utah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QF Washington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QF Wyoming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C399" t="str">
            <v>Biomass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Black Cap II Solar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Champlin Blue Mtn Wind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Chevron Wind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 xml:space="preserve">Douglas County Forest Products QF  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Evergreen BioPower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Everpower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First Wind QF Projects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Five Pine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Foote Creek II &amp; III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Kennecott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Latigo Wind Park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Sage I &amp; II Solar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Sage III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Boswell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Monticello Wind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Mountain Wind 1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Mountain Wind 2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North Point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Ochoco Solar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Orchard Wind Farm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Oregon Sch 37 QFs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Oregon Wind Farm QF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Pavant Solar QF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Pioneer Wind Park I QF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Power County North Wind QF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Power County South Wind QF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Roseburg Dillard QF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Sigurd Solar QF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Spanish Fork Wind 2 QF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Sunnyside QF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Glen Canyon A &amp; B Solar QFs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Sweetwater Solar QF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Tesoro QF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Three Peaks Solar QF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Threemile Canyon Wind QF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US Magnesium QF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Utah Pavant Solar I &amp; II QF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Utah Red Hills Solar QF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Utah SunEdison Wind QF Projects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Utah Sch 37 Solar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1542.3866917209234</v>
          </cell>
          <cell r="G441">
            <v>1509.5991334670107</v>
          </cell>
          <cell r="H441">
            <v>2032.494021062972</v>
          </cell>
          <cell r="I441">
            <v>2113.2318102749996</v>
          </cell>
          <cell r="J441">
            <v>2271.2707073088968</v>
          </cell>
          <cell r="K441">
            <v>2268.9764707330614</v>
          </cell>
          <cell r="L441">
            <v>2138.7310452039819</v>
          </cell>
          <cell r="M441">
            <v>2257.5146540410351</v>
          </cell>
          <cell r="N441">
            <v>2196.9351867059595</v>
          </cell>
          <cell r="O441">
            <v>2096.0257134380518</v>
          </cell>
          <cell r="P441">
            <v>1667.4427432219964</v>
          </cell>
          <cell r="Q441">
            <v>1401.4768719089916</v>
          </cell>
          <cell r="R441">
            <v>23457.200858508237</v>
          </cell>
          <cell r="S441">
            <v>1534.6747551619774</v>
          </cell>
          <cell r="T441">
            <v>1580.6473415310029</v>
          </cell>
          <cell r="U441">
            <v>2022.3315496510477</v>
          </cell>
          <cell r="V441">
            <v>2102.6656480589882</v>
          </cell>
          <cell r="W441">
            <v>2259.9143544989638</v>
          </cell>
          <cell r="X441">
            <v>2257.6315867620287</v>
          </cell>
          <cell r="Y441">
            <v>2128.0374203009997</v>
          </cell>
          <cell r="Z441">
            <v>2246.2270730870077</v>
          </cell>
          <cell r="AA441">
            <v>2185.9505227159243</v>
          </cell>
          <cell r="AB441">
            <v>2085.5455923870904</v>
          </cell>
          <cell r="AC441">
            <v>1659.1055292279925</v>
          </cell>
          <cell r="AD441">
            <v>1394.4694851249806</v>
          </cell>
          <cell r="AE441">
            <v>23261.711589343846</v>
          </cell>
          <cell r="AF441">
            <v>1527.0013816060382</v>
          </cell>
          <cell r="AG441">
            <v>1494.5408836799907</v>
          </cell>
          <cell r="AH441">
            <v>2012.219883314101</v>
          </cell>
          <cell r="AI441">
            <v>2092.1523234599736</v>
          </cell>
          <cell r="AJ441">
            <v>2248.6147760420572</v>
          </cell>
          <cell r="AK441">
            <v>2246.3434327910654</v>
          </cell>
          <cell r="AL441">
            <v>2117.3972066240385</v>
          </cell>
          <cell r="AM441">
            <v>2234.9959395439946</v>
          </cell>
          <cell r="AN441">
            <v>2175.0207705499488</v>
          </cell>
          <cell r="AO441">
            <v>2075.1178483950207</v>
          </cell>
          <cell r="AP441">
            <v>1650.8100009788759</v>
          </cell>
          <cell r="AQ441">
            <v>1387.4971423590323</v>
          </cell>
          <cell r="AR441">
            <v>23145.403117247857</v>
          </cell>
          <cell r="AS441">
            <v>1519.3663984499872</v>
          </cell>
          <cell r="AT441">
            <v>1487.0681917530019</v>
          </cell>
          <cell r="AU441">
            <v>2002.1587885710178</v>
          </cell>
          <cell r="AV441">
            <v>2081.6915615990292</v>
          </cell>
          <cell r="AW441">
            <v>2237.3717033750145</v>
          </cell>
          <cell r="AX441">
            <v>2235.1117111000931</v>
          </cell>
          <cell r="AY441">
            <v>2106.8102517249063</v>
          </cell>
          <cell r="AZ441">
            <v>2223.8209672059747</v>
          </cell>
          <cell r="BA441">
            <v>2164.1456673139473</v>
          </cell>
          <cell r="BB441">
            <v>2064.7422689649975</v>
          </cell>
          <cell r="BC441">
            <v>1642.5559548879974</v>
          </cell>
          <cell r="BD441">
            <v>1380.5596523020067</v>
          </cell>
          <cell r="BE441">
            <v>23029.676043627784</v>
          </cell>
          <cell r="BF441">
            <v>1511.7695436949725</v>
          </cell>
          <cell r="BG441">
            <v>1479.6328412399162</v>
          </cell>
          <cell r="BH441">
            <v>1992.1479988680221</v>
          </cell>
          <cell r="BI441">
            <v>2071.2831036259886</v>
          </cell>
          <cell r="BJ441">
            <v>2226.1848441840848</v>
          </cell>
          <cell r="BK441">
            <v>2223.9361536889337</v>
          </cell>
          <cell r="BL441">
            <v>2096.2761691759806</v>
          </cell>
          <cell r="BM441">
            <v>2212.7018610159867</v>
          </cell>
          <cell r="BN441">
            <v>2153.3249405889655</v>
          </cell>
          <cell r="BO441">
            <v>2054.4185587289976</v>
          </cell>
          <cell r="BP441">
            <v>1634.3431707790005</v>
          </cell>
          <cell r="BQ441">
            <v>1373.6568580380408</v>
          </cell>
          <cell r="BR441">
            <v>22991.563664741814</v>
          </cell>
          <cell r="BS441">
            <v>1504.2106498430367</v>
          </cell>
          <cell r="BT441">
            <v>1549.2707013239851</v>
          </cell>
          <cell r="BU441">
            <v>1982.1872651439626</v>
          </cell>
          <cell r="BV441">
            <v>2060.9266875360627</v>
          </cell>
          <cell r="BW441">
            <v>2215.0539235569304</v>
          </cell>
          <cell r="BX441">
            <v>2212.816467202967</v>
          </cell>
          <cell r="BY441">
            <v>2085.7948342290474</v>
          </cell>
          <cell r="BZ441">
            <v>2201.6383449850255</v>
          </cell>
          <cell r="CA441">
            <v>2142.5583064460079</v>
          </cell>
          <cell r="CB441">
            <v>2044.1464622979984</v>
          </cell>
          <cell r="CC441">
            <v>1626.1714513769839</v>
          </cell>
          <cell r="CD441">
            <v>1366.7885707999812</v>
          </cell>
          <cell r="CE441">
            <v>22799.955026832409</v>
          </cell>
          <cell r="CF441">
            <v>1496.6896344969864</v>
          </cell>
          <cell r="CG441">
            <v>1464.8735025740461</v>
          </cell>
          <cell r="CH441">
            <v>1972.2763136100257</v>
          </cell>
          <cell r="CI441">
            <v>2050.6220506569371</v>
          </cell>
          <cell r="CJ441">
            <v>2203.9786494540749</v>
          </cell>
          <cell r="CK441">
            <v>2201.7523873270256</v>
          </cell>
          <cell r="CL441">
            <v>2075.365854003001</v>
          </cell>
          <cell r="CM441">
            <v>2190.6301528029144</v>
          </cell>
          <cell r="CN441">
            <v>2131.8455218441086</v>
          </cell>
          <cell r="CO441">
            <v>2033.9257330449764</v>
          </cell>
          <cell r="CP441">
            <v>1618.0406014080509</v>
          </cell>
          <cell r="CQ441">
            <v>1359.9546256100293</v>
          </cell>
          <cell r="CR441">
            <v>22685.955324586481</v>
          </cell>
          <cell r="CS441">
            <v>1489.2062429420184</v>
          </cell>
          <cell r="CT441">
            <v>1457.5491403969936</v>
          </cell>
          <cell r="CU441">
            <v>1962.414943048032</v>
          </cell>
          <cell r="CV441">
            <v>2040.3689446920762</v>
          </cell>
          <cell r="CW441">
            <v>2192.9587598040234</v>
          </cell>
          <cell r="CX441">
            <v>2190.7436271270271</v>
          </cell>
          <cell r="CY441">
            <v>2064.9890131009743</v>
          </cell>
          <cell r="CZ441">
            <v>2179.6770036650123</v>
          </cell>
          <cell r="DA441">
            <v>2121.1862958830316</v>
          </cell>
          <cell r="DB441">
            <v>2023.756103584019</v>
          </cell>
          <cell r="DC441">
            <v>1609.9503929149942</v>
          </cell>
          <cell r="DD441">
            <v>1353.1548574289773</v>
          </cell>
          <cell r="DE441">
            <v>22572.525527291</v>
          </cell>
          <cell r="DF441">
            <v>1481.7602149120066</v>
          </cell>
          <cell r="DG441">
            <v>1450.2613943270408</v>
          </cell>
          <cell r="DH441">
            <v>1952.602866391011</v>
          </cell>
          <cell r="DI441">
            <v>2030.1671033030143</v>
          </cell>
          <cell r="DJ441">
            <v>2181.9939674849738</v>
          </cell>
          <cell r="DK441">
            <v>2179.7899084259989</v>
          </cell>
          <cell r="DL441">
            <v>2054.6640549540753</v>
          </cell>
          <cell r="DM441">
            <v>2168.7786176350201</v>
          </cell>
          <cell r="DN441">
            <v>2110.5803622450912</v>
          </cell>
          <cell r="DO441">
            <v>2013.63732105901</v>
          </cell>
          <cell r="DP441">
            <v>1601.9006367910188</v>
          </cell>
          <cell r="DQ441">
            <v>1346.3890797630302</v>
          </cell>
          <cell r="DR441">
            <v>22535.169685911387</v>
          </cell>
          <cell r="DS441">
            <v>1474.3513814519974</v>
          </cell>
          <cell r="DT441">
            <v>1518.516900394985</v>
          </cell>
          <cell r="DU441">
            <v>1942.8398493549903</v>
          </cell>
          <cell r="DV441">
            <v>2020.016262674937</v>
          </cell>
          <cell r="DW441">
            <v>2171.0839972349931</v>
          </cell>
          <cell r="DX441">
            <v>2168.8909552110126</v>
          </cell>
          <cell r="DY441">
            <v>2044.3907462020288</v>
          </cell>
          <cell r="DZ441">
            <v>2157.9347261799849</v>
          </cell>
          <cell r="EA441">
            <v>2100.0274610049673</v>
          </cell>
          <cell r="EB441">
            <v>2003.5691328729736</v>
          </cell>
          <cell r="EC441">
            <v>1593.8911407010164</v>
          </cell>
          <cell r="ED441">
            <v>1339.6571326269768</v>
          </cell>
        </row>
        <row r="444">
          <cell r="C444" t="str">
            <v xml:space="preserve">Douglas - Wells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Grant Reasonable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 xml:space="preserve">Grant Surplus 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Grant - Wanapum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1542.3866917209234</v>
          </cell>
          <cell r="G451">
            <v>1509.5991334670107</v>
          </cell>
          <cell r="H451">
            <v>2032.494021062972</v>
          </cell>
          <cell r="I451">
            <v>2113.2318102749996</v>
          </cell>
          <cell r="J451">
            <v>2271.2707073088968</v>
          </cell>
          <cell r="K451">
            <v>2268.9764707330614</v>
          </cell>
          <cell r="L451">
            <v>2138.7310452039819</v>
          </cell>
          <cell r="M451">
            <v>2257.5146540410351</v>
          </cell>
          <cell r="N451">
            <v>2196.9351867059595</v>
          </cell>
          <cell r="O451">
            <v>2096.0257134380518</v>
          </cell>
          <cell r="P451">
            <v>1667.4427432219964</v>
          </cell>
          <cell r="Q451">
            <v>1401.4768719089916</v>
          </cell>
          <cell r="R451">
            <v>23457.200858508237</v>
          </cell>
          <cell r="S451">
            <v>1534.6747551619774</v>
          </cell>
          <cell r="T451">
            <v>1580.6473415310029</v>
          </cell>
          <cell r="U451">
            <v>2022.3315496510477</v>
          </cell>
          <cell r="V451">
            <v>2102.6656480589882</v>
          </cell>
          <cell r="W451">
            <v>2259.9143544989638</v>
          </cell>
          <cell r="X451">
            <v>2257.6315867620287</v>
          </cell>
          <cell r="Y451">
            <v>2128.0374203009997</v>
          </cell>
          <cell r="Z451">
            <v>2246.2270730870077</v>
          </cell>
          <cell r="AA451">
            <v>2185.9505227159243</v>
          </cell>
          <cell r="AB451">
            <v>2085.5455923870904</v>
          </cell>
          <cell r="AC451">
            <v>1659.1055292279925</v>
          </cell>
          <cell r="AD451">
            <v>1394.4694851249806</v>
          </cell>
          <cell r="AE451">
            <v>23223.368808344007</v>
          </cell>
          <cell r="AF451">
            <v>1527.0013816060382</v>
          </cell>
          <cell r="AG451">
            <v>1494.5408836799907</v>
          </cell>
          <cell r="AH451">
            <v>1993.5580103141256</v>
          </cell>
          <cell r="AI451">
            <v>2092.1523234599736</v>
          </cell>
          <cell r="AJ451">
            <v>2248.6147760420572</v>
          </cell>
          <cell r="AK451">
            <v>2233.5721947910497</v>
          </cell>
          <cell r="AL451">
            <v>2117.3972066240385</v>
          </cell>
          <cell r="AM451">
            <v>2234.9959395439946</v>
          </cell>
          <cell r="AN451">
            <v>2175.0207705499488</v>
          </cell>
          <cell r="AO451">
            <v>2068.2081783950562</v>
          </cell>
          <cell r="AP451">
            <v>1650.8100009788759</v>
          </cell>
          <cell r="AQ451">
            <v>1387.4971423590323</v>
          </cell>
          <cell r="AR451">
            <v>23134.703262247145</v>
          </cell>
          <cell r="AS451">
            <v>1519.3663984499872</v>
          </cell>
          <cell r="AT451">
            <v>1487.0681917530019</v>
          </cell>
          <cell r="AU451">
            <v>2002.1587885710178</v>
          </cell>
          <cell r="AV451">
            <v>2081.6915615990292</v>
          </cell>
          <cell r="AW451">
            <v>2237.3717033750145</v>
          </cell>
          <cell r="AX451">
            <v>2228.756243100157</v>
          </cell>
          <cell r="AY451">
            <v>2106.8102517249063</v>
          </cell>
          <cell r="AZ451">
            <v>2223.8209672059747</v>
          </cell>
          <cell r="BA451">
            <v>2164.1456673139473</v>
          </cell>
          <cell r="BB451">
            <v>2060.3978819649201</v>
          </cell>
          <cell r="BC451">
            <v>1642.5559548879974</v>
          </cell>
          <cell r="BD451">
            <v>1380.5596523020067</v>
          </cell>
          <cell r="BE451">
            <v>22987.547877527773</v>
          </cell>
          <cell r="BF451">
            <v>1511.7695436949725</v>
          </cell>
          <cell r="BG451">
            <v>1479.6328412399162</v>
          </cell>
          <cell r="BH451">
            <v>1992.1479988680221</v>
          </cell>
          <cell r="BI451">
            <v>2063.711084626033</v>
          </cell>
          <cell r="BJ451">
            <v>2226.1848441840848</v>
          </cell>
          <cell r="BK451">
            <v>2222.6368446890265</v>
          </cell>
          <cell r="BL451">
            <v>2070.7559030760312</v>
          </cell>
          <cell r="BM451">
            <v>2212.7018610159867</v>
          </cell>
          <cell r="BN451">
            <v>2153.3249405889655</v>
          </cell>
          <cell r="BO451">
            <v>2046.6819867290324</v>
          </cell>
          <cell r="BP451">
            <v>1634.3431707790005</v>
          </cell>
          <cell r="BQ451">
            <v>1373.6568580380408</v>
          </cell>
          <cell r="BR451">
            <v>22959.919608140364</v>
          </cell>
          <cell r="BS451">
            <v>1504.2106498430367</v>
          </cell>
          <cell r="BT451">
            <v>1549.2707013239851</v>
          </cell>
          <cell r="BU451">
            <v>1982.1872651439626</v>
          </cell>
          <cell r="BV451">
            <v>2037.3578209361294</v>
          </cell>
          <cell r="BW451">
            <v>2215.0539235569304</v>
          </cell>
          <cell r="BX451">
            <v>2206.5239872030215</v>
          </cell>
          <cell r="BY451">
            <v>2085.7948342290474</v>
          </cell>
          <cell r="BZ451">
            <v>2199.855634985026</v>
          </cell>
          <cell r="CA451">
            <v>2142.5583064460079</v>
          </cell>
          <cell r="CB451">
            <v>2044.1464622979984</v>
          </cell>
          <cell r="CC451">
            <v>1626.1714513769839</v>
          </cell>
          <cell r="CD451">
            <v>1366.7885707999812</v>
          </cell>
          <cell r="CE451">
            <v>22749.778684833087</v>
          </cell>
          <cell r="CF451">
            <v>1496.6896344969864</v>
          </cell>
          <cell r="CG451">
            <v>1464.8735025740461</v>
          </cell>
          <cell r="CH451">
            <v>1949.7824836099753</v>
          </cell>
          <cell r="CI451">
            <v>2030.1629266568925</v>
          </cell>
          <cell r="CJ451">
            <v>2203.9786494540749</v>
          </cell>
          <cell r="CK451">
            <v>2195.4984813269693</v>
          </cell>
          <cell r="CL451">
            <v>2075.365854003001</v>
          </cell>
          <cell r="CM451">
            <v>2189.6606708029285</v>
          </cell>
          <cell r="CN451">
            <v>2131.8455218441086</v>
          </cell>
          <cell r="CO451">
            <v>2033.9257330449764</v>
          </cell>
          <cell r="CP451">
            <v>1618.0406014080509</v>
          </cell>
          <cell r="CQ451">
            <v>1359.9546256100293</v>
          </cell>
          <cell r="CR451">
            <v>22665.667970586568</v>
          </cell>
          <cell r="CS451">
            <v>1489.2062429420184</v>
          </cell>
          <cell r="CT451">
            <v>1457.5491403969936</v>
          </cell>
          <cell r="CU451">
            <v>1962.414943048032</v>
          </cell>
          <cell r="CV451">
            <v>2035.4475576920668</v>
          </cell>
          <cell r="CW451">
            <v>2192.9587598040234</v>
          </cell>
          <cell r="CX451">
            <v>2184.5212151269661</v>
          </cell>
          <cell r="CY451">
            <v>2064.9890131009743</v>
          </cell>
          <cell r="CZ451">
            <v>2170.5334486649372</v>
          </cell>
          <cell r="DA451">
            <v>2121.1862958830316</v>
          </cell>
          <cell r="DB451">
            <v>2023.756103584019</v>
          </cell>
          <cell r="DC451">
            <v>1609.9503929149942</v>
          </cell>
          <cell r="DD451">
            <v>1353.1548574289773</v>
          </cell>
          <cell r="DE451">
            <v>22545.929916290566</v>
          </cell>
          <cell r="DF451">
            <v>1481.7602149120066</v>
          </cell>
          <cell r="DG451">
            <v>1450.2613943270408</v>
          </cell>
          <cell r="DH451">
            <v>1952.602866391011</v>
          </cell>
          <cell r="DI451">
            <v>2022.5526003030827</v>
          </cell>
          <cell r="DJ451">
            <v>2181.9939674849738</v>
          </cell>
          <cell r="DK451">
            <v>2167.3968454259448</v>
          </cell>
          <cell r="DL451">
            <v>2054.6640549540753</v>
          </cell>
          <cell r="DM451">
            <v>2168.7786176350201</v>
          </cell>
          <cell r="DN451">
            <v>2103.9923172449926</v>
          </cell>
          <cell r="DO451">
            <v>2013.63732105901</v>
          </cell>
          <cell r="DP451">
            <v>1601.9006367910188</v>
          </cell>
          <cell r="DQ451">
            <v>1346.3890797630302</v>
          </cell>
          <cell r="DR451">
            <v>22426.599328910932</v>
          </cell>
          <cell r="DS451">
            <v>1474.3513814519974</v>
          </cell>
          <cell r="DT451">
            <v>1518.516900394985</v>
          </cell>
          <cell r="DU451">
            <v>1903.6024963550153</v>
          </cell>
          <cell r="DV451">
            <v>2012.440332674887</v>
          </cell>
          <cell r="DW451">
            <v>2171.0839972349931</v>
          </cell>
          <cell r="DX451">
            <v>2168.8909552110126</v>
          </cell>
          <cell r="DY451">
            <v>2030.1336652020109</v>
          </cell>
          <cell r="DZ451">
            <v>2157.9347261799849</v>
          </cell>
          <cell r="EA451">
            <v>2100.0274610049673</v>
          </cell>
          <cell r="EB451">
            <v>1956.0691398730269</v>
          </cell>
          <cell r="EC451">
            <v>1593.8911407010164</v>
          </cell>
          <cell r="ED451">
            <v>1339.6571326269768</v>
          </cell>
        </row>
        <row r="454">
          <cell r="C454" t="str">
            <v>APS Exchange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BPA FC II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BPA FC IV Wind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BPA Exchange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BPA So. Idaho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Cowlitz Swift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EWEB FC I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PSCo Exchange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PSCO FC III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Redding Exchange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SCL State Line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C469" t="str">
            <v>COB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Four Corners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Mid Columbia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Mona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Palo Verde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SP15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STF Index Trades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C480" t="str">
            <v>COB</v>
          </cell>
          <cell r="F480">
            <v>0</v>
          </cell>
          <cell r="G480">
            <v>-6.9078999999999269</v>
          </cell>
          <cell r="H480">
            <v>-198.23699999999735</v>
          </cell>
          <cell r="I480">
            <v>-30.809700000000248</v>
          </cell>
          <cell r="J480">
            <v>-66.356399999999667</v>
          </cell>
          <cell r="K480">
            <v>-13.872799999999984</v>
          </cell>
          <cell r="L480">
            <v>-102.15170000000217</v>
          </cell>
          <cell r="M480">
            <v>-115.11449999999968</v>
          </cell>
          <cell r="N480">
            <v>-1.7118399999999951</v>
          </cell>
          <cell r="O480">
            <v>0</v>
          </cell>
          <cell r="P480">
            <v>0</v>
          </cell>
          <cell r="Q480">
            <v>0</v>
          </cell>
          <cell r="R480">
            <v>-335.30596400001377</v>
          </cell>
          <cell r="S480">
            <v>0</v>
          </cell>
          <cell r="T480">
            <v>0</v>
          </cell>
          <cell r="U480">
            <v>-11.890609999999924</v>
          </cell>
          <cell r="V480">
            <v>-23.295700000000124</v>
          </cell>
          <cell r="W480">
            <v>-29.243689999999788</v>
          </cell>
          <cell r="X480">
            <v>-9.8891999999996187</v>
          </cell>
          <cell r="Y480">
            <v>-121.38700000000244</v>
          </cell>
          <cell r="Z480">
            <v>-119.83470000000125</v>
          </cell>
          <cell r="AA480">
            <v>-7.6660640000000058</v>
          </cell>
          <cell r="AB480">
            <v>0</v>
          </cell>
          <cell r="AC480">
            <v>0</v>
          </cell>
          <cell r="AD480">
            <v>-12.098999999998341</v>
          </cell>
          <cell r="AE480">
            <v>-114.07760599999892</v>
          </cell>
          <cell r="AF480">
            <v>0</v>
          </cell>
          <cell r="AG480">
            <v>0</v>
          </cell>
          <cell r="AH480">
            <v>-2.0476000000002159E-2</v>
          </cell>
          <cell r="AI480">
            <v>-4.5402099999999876</v>
          </cell>
          <cell r="AJ480">
            <v>0</v>
          </cell>
          <cell r="AK480">
            <v>-23.933059999999841</v>
          </cell>
          <cell r="AL480">
            <v>-56.877900000001318</v>
          </cell>
          <cell r="AM480">
            <v>-13.885759999999664</v>
          </cell>
          <cell r="AN480">
            <v>-14.820200000000114</v>
          </cell>
          <cell r="AO480">
            <v>0</v>
          </cell>
          <cell r="AP480">
            <v>0</v>
          </cell>
          <cell r="AQ480">
            <v>0</v>
          </cell>
          <cell r="AR480">
            <v>-147.11747199999809</v>
          </cell>
          <cell r="AS480">
            <v>0</v>
          </cell>
          <cell r="AT480">
            <v>-1.312199999999919E-2</v>
          </cell>
          <cell r="AU480">
            <v>-0.59868999999991956</v>
          </cell>
          <cell r="AV480">
            <v>0</v>
          </cell>
          <cell r="AW480">
            <v>-49.376299999999901</v>
          </cell>
          <cell r="AX480">
            <v>0</v>
          </cell>
          <cell r="AY480">
            <v>-47.162199999998847</v>
          </cell>
          <cell r="AZ480">
            <v>-41.063330000000406</v>
          </cell>
          <cell r="BA480">
            <v>-8.9038300000000845</v>
          </cell>
          <cell r="BB480">
            <v>0</v>
          </cell>
          <cell r="BC480">
            <v>0</v>
          </cell>
          <cell r="BD480">
            <v>0</v>
          </cell>
          <cell r="BE480">
            <v>-320.95683999996982</v>
          </cell>
          <cell r="BF480">
            <v>0</v>
          </cell>
          <cell r="BG480">
            <v>0</v>
          </cell>
          <cell r="BH480">
            <v>-37.047120000000177</v>
          </cell>
          <cell r="BI480">
            <v>-18.479599999999891</v>
          </cell>
          <cell r="BJ480">
            <v>-107.01999999998952</v>
          </cell>
          <cell r="BK480">
            <v>-5.599100000000135</v>
          </cell>
          <cell r="BL480">
            <v>-41.482099999999264</v>
          </cell>
          <cell r="BM480">
            <v>-44.602080000000115</v>
          </cell>
          <cell r="BN480">
            <v>-42.333999999998923</v>
          </cell>
          <cell r="BO480">
            <v>-8.2095699999999852</v>
          </cell>
          <cell r="BP480">
            <v>-9.8989000000001397</v>
          </cell>
          <cell r="BQ480">
            <v>-6.2843700000003082</v>
          </cell>
          <cell r="BR480">
            <v>-803.64890099997865</v>
          </cell>
          <cell r="BS480">
            <v>-9.6040000000011787</v>
          </cell>
          <cell r="BT480">
            <v>-41.037759999999253</v>
          </cell>
          <cell r="BU480">
            <v>-159.46919999999955</v>
          </cell>
          <cell r="BV480">
            <v>-165.91600000000471</v>
          </cell>
          <cell r="BW480">
            <v>-162.18299999998999</v>
          </cell>
          <cell r="BX480">
            <v>-26.942704999999478</v>
          </cell>
          <cell r="BY480">
            <v>-68.16729999999734</v>
          </cell>
          <cell r="BZ480">
            <v>-29.51260000000093</v>
          </cell>
          <cell r="CA480">
            <v>-84.730999999999767</v>
          </cell>
          <cell r="CB480">
            <v>-17.032900000000154</v>
          </cell>
          <cell r="CC480">
            <v>-11.739636000000246</v>
          </cell>
          <cell r="CD480">
            <v>-27.312799999999697</v>
          </cell>
          <cell r="CE480">
            <v>-757.4732499999227</v>
          </cell>
          <cell r="CF480">
            <v>-6.9642499999999927</v>
          </cell>
          <cell r="CG480">
            <v>-9.9819999999999709</v>
          </cell>
          <cell r="CH480">
            <v>-204.0943000000043</v>
          </cell>
          <cell r="CI480">
            <v>-190.06200000000536</v>
          </cell>
          <cell r="CJ480">
            <v>-109.90700000000652</v>
          </cell>
          <cell r="CK480">
            <v>-25.613599999999678</v>
          </cell>
          <cell r="CL480">
            <v>-99.855400000000373</v>
          </cell>
          <cell r="CM480">
            <v>-41.754000000000815</v>
          </cell>
          <cell r="CN480">
            <v>-32.465000000000146</v>
          </cell>
          <cell r="CO480">
            <v>-9.8513000000002648</v>
          </cell>
          <cell r="CP480">
            <v>-3.308100000000195</v>
          </cell>
          <cell r="CQ480">
            <v>-23.616299999999683</v>
          </cell>
          <cell r="CR480">
            <v>-632.79148000007262</v>
          </cell>
          <cell r="CS480">
            <v>-0.16849999999976717</v>
          </cell>
          <cell r="CT480">
            <v>-54.943230000004405</v>
          </cell>
          <cell r="CU480">
            <v>-124.65389999999752</v>
          </cell>
          <cell r="CV480">
            <v>-157.39204999999492</v>
          </cell>
          <cell r="CW480">
            <v>-105.08199999996577</v>
          </cell>
          <cell r="CX480">
            <v>-35.077600000000075</v>
          </cell>
          <cell r="CY480">
            <v>-71.30199999999968</v>
          </cell>
          <cell r="CZ480">
            <v>-37.996900000000096</v>
          </cell>
          <cell r="DA480">
            <v>-17.95600000000195</v>
          </cell>
          <cell r="DB480">
            <v>-19.626599999999598</v>
          </cell>
          <cell r="DC480">
            <v>-1.2619999999988067</v>
          </cell>
          <cell r="DD480">
            <v>-7.3307000000004336</v>
          </cell>
          <cell r="DE480">
            <v>-711.95200000004843</v>
          </cell>
          <cell r="DF480">
            <v>-14.716999999999643</v>
          </cell>
          <cell r="DG480">
            <v>-17.096000000001368</v>
          </cell>
          <cell r="DH480">
            <v>-118.85100000000239</v>
          </cell>
          <cell r="DI480">
            <v>-175.943299999999</v>
          </cell>
          <cell r="DJ480">
            <v>-123.26399999999558</v>
          </cell>
          <cell r="DK480">
            <v>-29.99083999999948</v>
          </cell>
          <cell r="DL480">
            <v>-93.764799999997194</v>
          </cell>
          <cell r="DM480">
            <v>-42.718700000001263</v>
          </cell>
          <cell r="DN480">
            <v>-61.561000000001513</v>
          </cell>
          <cell r="DO480">
            <v>-14.984000000000378</v>
          </cell>
          <cell r="DP480">
            <v>-8.2101000000002387</v>
          </cell>
          <cell r="DQ480">
            <v>-10.851260000000366</v>
          </cell>
          <cell r="DR480">
            <v>-873.5955800000811</v>
          </cell>
          <cell r="DS480">
            <v>-53.67124000000149</v>
          </cell>
          <cell r="DT480">
            <v>-28.059999999997672</v>
          </cell>
          <cell r="DU480">
            <v>-135.80189999999129</v>
          </cell>
          <cell r="DV480">
            <v>-168.0333999999857</v>
          </cell>
          <cell r="DW480">
            <v>-113.70300000003772</v>
          </cell>
          <cell r="DX480">
            <v>-20.456900000000132</v>
          </cell>
          <cell r="DY480">
            <v>-46.492299999998068</v>
          </cell>
          <cell r="DZ480">
            <v>-102.52749999999651</v>
          </cell>
          <cell r="EA480">
            <v>-107.66330000000016</v>
          </cell>
          <cell r="EB480">
            <v>-12.922599999999875</v>
          </cell>
          <cell r="EC480">
            <v>-11.139439999997194</v>
          </cell>
          <cell r="ED480">
            <v>-73.123999999996158</v>
          </cell>
        </row>
        <row r="481">
          <cell r="C481" t="str">
            <v>Four Corners</v>
          </cell>
          <cell r="F481">
            <v>-466.56000000002678</v>
          </cell>
          <cell r="G481">
            <v>-429.55999999999767</v>
          </cell>
          <cell r="H481">
            <v>-568.92999999999302</v>
          </cell>
          <cell r="I481">
            <v>-142</v>
          </cell>
          <cell r="J481">
            <v>-226.13000000000466</v>
          </cell>
          <cell r="K481">
            <v>-71.095000000001164</v>
          </cell>
          <cell r="L481">
            <v>-56.524000000000342</v>
          </cell>
          <cell r="M481">
            <v>-5.4003999999999905</v>
          </cell>
          <cell r="N481">
            <v>-110.77899999999863</v>
          </cell>
          <cell r="O481">
            <v>-348.02599999999802</v>
          </cell>
          <cell r="P481">
            <v>-241.25</v>
          </cell>
          <cell r="Q481">
            <v>-433.92500000000291</v>
          </cell>
          <cell r="R481">
            <v>-2785.2484000002733</v>
          </cell>
          <cell r="S481">
            <v>-302.37299999999959</v>
          </cell>
          <cell r="T481">
            <v>-236.52999999999884</v>
          </cell>
          <cell r="U481">
            <v>-188.17000000001281</v>
          </cell>
          <cell r="V481">
            <v>-123.23000000001048</v>
          </cell>
          <cell r="W481">
            <v>-534.70000000001164</v>
          </cell>
          <cell r="X481">
            <v>-73.988000000001193</v>
          </cell>
          <cell r="Y481">
            <v>-50.95450000000028</v>
          </cell>
          <cell r="Z481">
            <v>-29.352900000000091</v>
          </cell>
          <cell r="AA481">
            <v>-64.25</v>
          </cell>
          <cell r="AB481">
            <v>-441.81000000001222</v>
          </cell>
          <cell r="AC481">
            <v>-456.02999999999884</v>
          </cell>
          <cell r="AD481">
            <v>-283.86000000000058</v>
          </cell>
          <cell r="AE481">
            <v>-2771.2254600001033</v>
          </cell>
          <cell r="AF481">
            <v>-93.810999999999694</v>
          </cell>
          <cell r="AG481">
            <v>-255.80000000000291</v>
          </cell>
          <cell r="AH481">
            <v>-472.20500000000175</v>
          </cell>
          <cell r="AI481">
            <v>-401.13999999998487</v>
          </cell>
          <cell r="AJ481">
            <v>-301.75</v>
          </cell>
          <cell r="AK481">
            <v>-25.204999999999927</v>
          </cell>
          <cell r="AL481">
            <v>-31.007499999999709</v>
          </cell>
          <cell r="AM481">
            <v>-24.777770000000032</v>
          </cell>
          <cell r="AN481">
            <v>-9.6351900000000228</v>
          </cell>
          <cell r="AO481">
            <v>-412.98500000000058</v>
          </cell>
          <cell r="AP481">
            <v>-426.69000000000233</v>
          </cell>
          <cell r="AQ481">
            <v>-316.21899999999732</v>
          </cell>
          <cell r="AR481">
            <v>-2870.4390400000848</v>
          </cell>
          <cell r="AS481">
            <v>-452.60900000001129</v>
          </cell>
          <cell r="AT481">
            <v>-113.38999999998487</v>
          </cell>
          <cell r="AU481">
            <v>-319.80000000001746</v>
          </cell>
          <cell r="AV481">
            <v>-436.83999999999651</v>
          </cell>
          <cell r="AW481">
            <v>-402.41599999999744</v>
          </cell>
          <cell r="AX481">
            <v>-31.777000000000044</v>
          </cell>
          <cell r="AY481">
            <v>-69.289499999999862</v>
          </cell>
          <cell r="AZ481">
            <v>-19.40930000000003</v>
          </cell>
          <cell r="BA481">
            <v>-10.360239999999976</v>
          </cell>
          <cell r="BB481">
            <v>-481.81599999999889</v>
          </cell>
          <cell r="BC481">
            <v>-306.68999999998778</v>
          </cell>
          <cell r="BD481">
            <v>-226.04200000000128</v>
          </cell>
          <cell r="BE481">
            <v>691.60994000005303</v>
          </cell>
          <cell r="BF481">
            <v>2618</v>
          </cell>
          <cell r="BG481">
            <v>-224.07000000000698</v>
          </cell>
          <cell r="BH481">
            <v>-271.7899999999936</v>
          </cell>
          <cell r="BI481">
            <v>-356.80400000000373</v>
          </cell>
          <cell r="BJ481">
            <v>-236.34099999999853</v>
          </cell>
          <cell r="BK481">
            <v>-70.175699999999779</v>
          </cell>
          <cell r="BL481">
            <v>-68.984599999999773</v>
          </cell>
          <cell r="BM481">
            <v>-9.1155999999999722</v>
          </cell>
          <cell r="BN481">
            <v>-16.919159999999977</v>
          </cell>
          <cell r="BO481">
            <v>-307.34399999999732</v>
          </cell>
          <cell r="BP481">
            <v>-293.12399999999616</v>
          </cell>
          <cell r="BQ481">
            <v>-71.721999999999753</v>
          </cell>
          <cell r="BR481">
            <v>-1699.7821999999578</v>
          </cell>
          <cell r="BS481">
            <v>-14.337599999999838</v>
          </cell>
          <cell r="BT481">
            <v>-205.80999999999767</v>
          </cell>
          <cell r="BU481">
            <v>-105.30299999999988</v>
          </cell>
          <cell r="BV481">
            <v>-367.98500000000058</v>
          </cell>
          <cell r="BW481">
            <v>-209.45999999999913</v>
          </cell>
          <cell r="BX481">
            <v>-50.490999999999985</v>
          </cell>
          <cell r="BY481">
            <v>-52.668799999999919</v>
          </cell>
          <cell r="BZ481">
            <v>-69.396499999999833</v>
          </cell>
          <cell r="CA481">
            <v>-22.26929999999993</v>
          </cell>
          <cell r="CB481">
            <v>-185.11699999999837</v>
          </cell>
          <cell r="CC481">
            <v>-310.39999999999418</v>
          </cell>
          <cell r="CD481">
            <v>-106.54399999999987</v>
          </cell>
          <cell r="CE481">
            <v>-1478.6264999999839</v>
          </cell>
          <cell r="CF481">
            <v>-45.510599999999613</v>
          </cell>
          <cell r="CG481">
            <v>-294.90500000000611</v>
          </cell>
          <cell r="CH481">
            <v>-86.184000000001106</v>
          </cell>
          <cell r="CI481">
            <v>-159.66200000000026</v>
          </cell>
          <cell r="CJ481">
            <v>-141.71000000000095</v>
          </cell>
          <cell r="CK481">
            <v>-55.852499999999964</v>
          </cell>
          <cell r="CL481">
            <v>-54.251200000000154</v>
          </cell>
          <cell r="CM481">
            <v>-31.980299999999943</v>
          </cell>
          <cell r="CN481">
            <v>-48.763899999999921</v>
          </cell>
          <cell r="CO481">
            <v>-202.39600000000064</v>
          </cell>
          <cell r="CP481">
            <v>-308.04699999999866</v>
          </cell>
          <cell r="CQ481">
            <v>-49.363999999999578</v>
          </cell>
          <cell r="CR481">
            <v>-1204.274150000012</v>
          </cell>
          <cell r="CS481">
            <v>-23.943699999999808</v>
          </cell>
          <cell r="CT481">
            <v>-187.00499999999738</v>
          </cell>
          <cell r="CU481">
            <v>-238.83999999999651</v>
          </cell>
          <cell r="CV481">
            <v>-120.23499999999876</v>
          </cell>
          <cell r="CW481">
            <v>-129.3169999999991</v>
          </cell>
          <cell r="CX481">
            <v>-27.754799999999705</v>
          </cell>
          <cell r="CY481">
            <v>-41.084400000000187</v>
          </cell>
          <cell r="CZ481">
            <v>-25.415400000000091</v>
          </cell>
          <cell r="DA481">
            <v>-35.888850000000048</v>
          </cell>
          <cell r="DB481">
            <v>-182.89799999999741</v>
          </cell>
          <cell r="DC481">
            <v>-148.78899999999885</v>
          </cell>
          <cell r="DD481">
            <v>-43.103000000000065</v>
          </cell>
          <cell r="DE481">
            <v>-1038.1989000000176</v>
          </cell>
          <cell r="DF481">
            <v>-27.30619999999999</v>
          </cell>
          <cell r="DG481">
            <v>-212.75400000000081</v>
          </cell>
          <cell r="DH481">
            <v>-222.06200000000536</v>
          </cell>
          <cell r="DI481">
            <v>-120.73899999999958</v>
          </cell>
          <cell r="DJ481">
            <v>-106.74299999999857</v>
          </cell>
          <cell r="DK481">
            <v>0</v>
          </cell>
          <cell r="DL481">
            <v>-44.004399999999805</v>
          </cell>
          <cell r="DM481">
            <v>-20.371800000000121</v>
          </cell>
          <cell r="DN481">
            <v>-2.1314999999999955</v>
          </cell>
          <cell r="DO481">
            <v>-95.685599999999795</v>
          </cell>
          <cell r="DP481">
            <v>-155.04700000000048</v>
          </cell>
          <cell r="DQ481">
            <v>-31.354400000000169</v>
          </cell>
          <cell r="DR481">
            <v>-1513.3674000000174</v>
          </cell>
          <cell r="DS481">
            <v>-31.447999999999411</v>
          </cell>
          <cell r="DT481">
            <v>-182.96500000000378</v>
          </cell>
          <cell r="DU481">
            <v>-209.97699999999895</v>
          </cell>
          <cell r="DV481">
            <v>-90.066999999999098</v>
          </cell>
          <cell r="DW481">
            <v>-159.59000000000015</v>
          </cell>
          <cell r="DX481">
            <v>-71.541999999999462</v>
          </cell>
          <cell r="DY481">
            <v>-92.138999999999214</v>
          </cell>
          <cell r="DZ481">
            <v>-80.539399999999659</v>
          </cell>
          <cell r="EA481">
            <v>-282.30000000000018</v>
          </cell>
          <cell r="EB481">
            <v>-97.668000000001484</v>
          </cell>
          <cell r="EC481">
            <v>-167.65399999999863</v>
          </cell>
          <cell r="ED481">
            <v>-47.478000000000975</v>
          </cell>
        </row>
        <row r="482">
          <cell r="C482" t="str">
            <v>Mid Columbia</v>
          </cell>
          <cell r="F482">
            <v>-17.666099999999915</v>
          </cell>
          <cell r="G482">
            <v>-56.976400000000012</v>
          </cell>
          <cell r="H482">
            <v>0</v>
          </cell>
          <cell r="I482">
            <v>-833.42999999999302</v>
          </cell>
          <cell r="J482">
            <v>-694.90000000002328</v>
          </cell>
          <cell r="K482">
            <v>-581</v>
          </cell>
          <cell r="L482">
            <v>-312.53399999999965</v>
          </cell>
          <cell r="M482">
            <v>-557.62000000002445</v>
          </cell>
          <cell r="N482">
            <v>-278.21500000000378</v>
          </cell>
          <cell r="O482">
            <v>-65.28400000000147</v>
          </cell>
          <cell r="P482">
            <v>-41.739999999999782</v>
          </cell>
          <cell r="Q482">
            <v>-21.452000000001135</v>
          </cell>
          <cell r="R482">
            <v>-4014.5844000000507</v>
          </cell>
          <cell r="S482">
            <v>0</v>
          </cell>
          <cell r="T482">
            <v>-75.378000000000611</v>
          </cell>
          <cell r="U482">
            <v>-186.79500000000553</v>
          </cell>
          <cell r="V482">
            <v>-745.46999999997206</v>
          </cell>
          <cell r="W482">
            <v>-474.94000000000233</v>
          </cell>
          <cell r="X482">
            <v>-725.0800000000163</v>
          </cell>
          <cell r="Y482">
            <v>-531.23000000001048</v>
          </cell>
          <cell r="Z482">
            <v>-758.72000000000116</v>
          </cell>
          <cell r="AA482">
            <v>-400.63000000000466</v>
          </cell>
          <cell r="AB482">
            <v>-84.354399999999259</v>
          </cell>
          <cell r="AC482">
            <v>-15.320999999999913</v>
          </cell>
          <cell r="AD482">
            <v>-16.666000000001077</v>
          </cell>
          <cell r="AE482">
            <v>-2890.094000000041</v>
          </cell>
          <cell r="AF482">
            <v>-0.78899999998975545</v>
          </cell>
          <cell r="AG482">
            <v>-32.150000000008731</v>
          </cell>
          <cell r="AH482">
            <v>-116.87400000000343</v>
          </cell>
          <cell r="AI482">
            <v>-494.43000000000757</v>
          </cell>
          <cell r="AJ482">
            <v>-687.4199999999837</v>
          </cell>
          <cell r="AK482">
            <v>-434.83999999999651</v>
          </cell>
          <cell r="AL482">
            <v>-479.44000000000233</v>
          </cell>
          <cell r="AM482">
            <v>-435.44999999999709</v>
          </cell>
          <cell r="AN482">
            <v>-144.29699999999866</v>
          </cell>
          <cell r="AO482">
            <v>-61.052999999999884</v>
          </cell>
          <cell r="AP482">
            <v>-3.3280000000013388</v>
          </cell>
          <cell r="AQ482">
            <v>-2.2999999999228748E-2</v>
          </cell>
          <cell r="AR482">
            <v>-2971.0430000002962</v>
          </cell>
          <cell r="AS482">
            <v>-2.4099999999962165</v>
          </cell>
          <cell r="AT482">
            <v>-61.559999999997672</v>
          </cell>
          <cell r="AU482">
            <v>-179.63999999999942</v>
          </cell>
          <cell r="AV482">
            <v>-173.46399999999994</v>
          </cell>
          <cell r="AW482">
            <v>-996.05999999999767</v>
          </cell>
          <cell r="AX482">
            <v>-341.21999999998661</v>
          </cell>
          <cell r="AY482">
            <v>-458.86000000000058</v>
          </cell>
          <cell r="AZ482">
            <v>-511.22600000000966</v>
          </cell>
          <cell r="BA482">
            <v>-131.74300000000221</v>
          </cell>
          <cell r="BB482">
            <v>-36.525999999998021</v>
          </cell>
          <cell r="BC482">
            <v>-11.423999999999069</v>
          </cell>
          <cell r="BD482">
            <v>-66.909999999996217</v>
          </cell>
          <cell r="BE482">
            <v>-3880.7569999999832</v>
          </cell>
          <cell r="BF482">
            <v>129.91000000000349</v>
          </cell>
          <cell r="BG482">
            <v>-64.516999999999825</v>
          </cell>
          <cell r="BH482">
            <v>-292.79999999998836</v>
          </cell>
          <cell r="BI482">
            <v>-580.13999999998487</v>
          </cell>
          <cell r="BJ482">
            <v>-821.6600000000326</v>
          </cell>
          <cell r="BK482">
            <v>-169.11499999999796</v>
          </cell>
          <cell r="BL482">
            <v>-505.70500000000175</v>
          </cell>
          <cell r="BM482">
            <v>-486.94999999999709</v>
          </cell>
          <cell r="BN482">
            <v>-170.31999999999971</v>
          </cell>
          <cell r="BO482">
            <v>-303.60000000000582</v>
          </cell>
          <cell r="BP482">
            <v>-270</v>
          </cell>
          <cell r="BQ482">
            <v>-345.86000000001513</v>
          </cell>
          <cell r="BR482">
            <v>-4438.5509999999776</v>
          </cell>
          <cell r="BS482">
            <v>-127.29999999998836</v>
          </cell>
          <cell r="BT482">
            <v>-46.519999999989523</v>
          </cell>
          <cell r="BU482">
            <v>-785.51000000000931</v>
          </cell>
          <cell r="BV482">
            <v>-677.05999999999767</v>
          </cell>
          <cell r="BW482">
            <v>-795.40000000002328</v>
          </cell>
          <cell r="BX482">
            <v>-249.19000000000233</v>
          </cell>
          <cell r="BY482">
            <v>-516.77999999999884</v>
          </cell>
          <cell r="BZ482">
            <v>-487.18000000000757</v>
          </cell>
          <cell r="CA482">
            <v>-240.19500000000698</v>
          </cell>
          <cell r="CB482">
            <v>-231.67000000001281</v>
          </cell>
          <cell r="CC482">
            <v>-107.60599999999977</v>
          </cell>
          <cell r="CD482">
            <v>-174.13999999999942</v>
          </cell>
          <cell r="CE482">
            <v>-4398.1319999997504</v>
          </cell>
          <cell r="CF482">
            <v>-86.320000000006985</v>
          </cell>
          <cell r="CG482">
            <v>-193.14099999998871</v>
          </cell>
          <cell r="CH482">
            <v>-338.74000000000524</v>
          </cell>
          <cell r="CI482">
            <v>-793.45999999999185</v>
          </cell>
          <cell r="CJ482">
            <v>-852.79999999993015</v>
          </cell>
          <cell r="CK482">
            <v>-272.3949999999968</v>
          </cell>
          <cell r="CL482">
            <v>-476.02399999999034</v>
          </cell>
          <cell r="CM482">
            <v>-498.27000000001863</v>
          </cell>
          <cell r="CN482">
            <v>-209.45200000000477</v>
          </cell>
          <cell r="CO482">
            <v>-295</v>
          </cell>
          <cell r="CP482">
            <v>-195.94000000000233</v>
          </cell>
          <cell r="CQ482">
            <v>-186.59000000002561</v>
          </cell>
          <cell r="CR482">
            <v>-4250.6299999996554</v>
          </cell>
          <cell r="CS482">
            <v>-47.779999999998836</v>
          </cell>
          <cell r="CT482">
            <v>-72.900000000008731</v>
          </cell>
          <cell r="CU482">
            <v>-334.36999999999534</v>
          </cell>
          <cell r="CV482">
            <v>-733.12000000002445</v>
          </cell>
          <cell r="CW482">
            <v>-823.8399999999674</v>
          </cell>
          <cell r="CX482">
            <v>-229.50200000000041</v>
          </cell>
          <cell r="CY482">
            <v>-556.60999999998603</v>
          </cell>
          <cell r="CZ482">
            <v>-509.5</v>
          </cell>
          <cell r="DA482">
            <v>-213.72800000000279</v>
          </cell>
          <cell r="DB482">
            <v>-340.19000000000233</v>
          </cell>
          <cell r="DC482">
            <v>-157.47000000000116</v>
          </cell>
          <cell r="DD482">
            <v>-231.62000000002445</v>
          </cell>
          <cell r="DE482">
            <v>-4177.3569999998435</v>
          </cell>
          <cell r="DF482">
            <v>-31.410000000003492</v>
          </cell>
          <cell r="DG482">
            <v>-65.230000000010477</v>
          </cell>
          <cell r="DH482">
            <v>-347.35000000000582</v>
          </cell>
          <cell r="DI482">
            <v>-783.85999999998603</v>
          </cell>
          <cell r="DJ482">
            <v>-918.44999999995343</v>
          </cell>
          <cell r="DK482">
            <v>-222.44499999999971</v>
          </cell>
          <cell r="DL482">
            <v>-435.92000000001281</v>
          </cell>
          <cell r="DM482">
            <v>-475</v>
          </cell>
          <cell r="DN482">
            <v>-166.82800000000134</v>
          </cell>
          <cell r="DO482">
            <v>-271.03399999999965</v>
          </cell>
          <cell r="DP482">
            <v>-179.47000000000116</v>
          </cell>
          <cell r="DQ482">
            <v>-280.35999999998603</v>
          </cell>
          <cell r="DR482">
            <v>-4536.9939999999478</v>
          </cell>
          <cell r="DS482">
            <v>-148.48999999999069</v>
          </cell>
          <cell r="DT482">
            <v>-156.48399999999674</v>
          </cell>
          <cell r="DU482">
            <v>-373.22000000000116</v>
          </cell>
          <cell r="DV482">
            <v>-778.38000000000466</v>
          </cell>
          <cell r="DW482">
            <v>-553.3399999999674</v>
          </cell>
          <cell r="DX482">
            <v>-325.85000000000582</v>
          </cell>
          <cell r="DY482">
            <v>-355.71500000001106</v>
          </cell>
          <cell r="DZ482">
            <v>-591.45000000001164</v>
          </cell>
          <cell r="EA482">
            <v>-354.80999999999767</v>
          </cell>
          <cell r="EB482">
            <v>-302.77499999999418</v>
          </cell>
          <cell r="EC482">
            <v>-181.04999999998836</v>
          </cell>
          <cell r="ED482">
            <v>-415.43000000002212</v>
          </cell>
        </row>
        <row r="483">
          <cell r="C483" t="str">
            <v>Mona</v>
          </cell>
          <cell r="F483">
            <v>-12.414000000000215</v>
          </cell>
          <cell r="G483">
            <v>0</v>
          </cell>
          <cell r="H483">
            <v>-52.974400000006426</v>
          </cell>
          <cell r="I483">
            <v>-4.680000000000291</v>
          </cell>
          <cell r="J483">
            <v>-91.95600000000195</v>
          </cell>
          <cell r="K483">
            <v>-7.2560000000000855</v>
          </cell>
          <cell r="L483">
            <v>-2.0883200000000102</v>
          </cell>
          <cell r="M483">
            <v>0</v>
          </cell>
          <cell r="N483">
            <v>-1.3103100000000154</v>
          </cell>
          <cell r="O483">
            <v>-40.89600000000064</v>
          </cell>
          <cell r="P483">
            <v>-7.7860000000000582</v>
          </cell>
          <cell r="Q483">
            <v>-8.1836999999995896</v>
          </cell>
          <cell r="R483">
            <v>-87.53077000000485</v>
          </cell>
          <cell r="S483">
            <v>-16.22360000000026</v>
          </cell>
          <cell r="T483">
            <v>0</v>
          </cell>
          <cell r="U483">
            <v>-10.465099999999893</v>
          </cell>
          <cell r="V483">
            <v>-21.60819999999967</v>
          </cell>
          <cell r="W483">
            <v>-3.6899400000002061</v>
          </cell>
          <cell r="X483">
            <v>-7.7330000000017662E-2</v>
          </cell>
          <cell r="Y483">
            <v>0</v>
          </cell>
          <cell r="Z483">
            <v>0</v>
          </cell>
          <cell r="AA483">
            <v>-3</v>
          </cell>
          <cell r="AB483">
            <v>-22.61619999999948</v>
          </cell>
          <cell r="AC483">
            <v>-4.2878000000000611</v>
          </cell>
          <cell r="AD483">
            <v>-5.5625999999999749</v>
          </cell>
          <cell r="AE483">
            <v>-103.73509000000195</v>
          </cell>
          <cell r="AF483">
            <v>-14.123500000000149</v>
          </cell>
          <cell r="AG483">
            <v>-14.926200000000335</v>
          </cell>
          <cell r="AH483">
            <v>-40.949999999999818</v>
          </cell>
          <cell r="AI483">
            <v>-16.047460000001593</v>
          </cell>
          <cell r="AJ483">
            <v>-6.2099300000008952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-7.4292000000000371</v>
          </cell>
          <cell r="AP483">
            <v>-3</v>
          </cell>
          <cell r="AQ483">
            <v>-1.0487999999995736</v>
          </cell>
          <cell r="AR483">
            <v>-49.08879499998875</v>
          </cell>
          <cell r="AS483">
            <v>-1.5244000000002416</v>
          </cell>
          <cell r="AT483">
            <v>-6.9113749999996799</v>
          </cell>
          <cell r="AU483">
            <v>0</v>
          </cell>
          <cell r="AV483">
            <v>-21.122600000000602</v>
          </cell>
          <cell r="AW483">
            <v>0</v>
          </cell>
          <cell r="AX483">
            <v>-2.8651899999999841</v>
          </cell>
          <cell r="AY483">
            <v>-0.76483000000001766</v>
          </cell>
          <cell r="AZ483">
            <v>0</v>
          </cell>
          <cell r="BA483">
            <v>0</v>
          </cell>
          <cell r="BB483">
            <v>-15.900399999999536</v>
          </cell>
          <cell r="BC483">
            <v>0</v>
          </cell>
          <cell r="BD483">
            <v>0</v>
          </cell>
          <cell r="BE483">
            <v>18.778852500000539</v>
          </cell>
          <cell r="BF483">
            <v>3.5999949999999927</v>
          </cell>
          <cell r="BG483">
            <v>0</v>
          </cell>
          <cell r="BH483">
            <v>62.735159999999951</v>
          </cell>
          <cell r="BI483">
            <v>-39.299960000000056</v>
          </cell>
          <cell r="BJ483">
            <v>-1.656311500000001</v>
          </cell>
          <cell r="BK483">
            <v>-4.2000009999999861</v>
          </cell>
          <cell r="BL483">
            <v>0</v>
          </cell>
          <cell r="BM483">
            <v>0</v>
          </cell>
          <cell r="BN483">
            <v>0</v>
          </cell>
          <cell r="BO483">
            <v>-2.4000300000000152</v>
          </cell>
          <cell r="BP483">
            <v>0</v>
          </cell>
          <cell r="BQ483">
            <v>0</v>
          </cell>
          <cell r="BR483">
            <v>-4.8867959999997765</v>
          </cell>
          <cell r="BS483">
            <v>0</v>
          </cell>
          <cell r="BT483">
            <v>-1.1999999999999886</v>
          </cell>
          <cell r="BU483">
            <v>0</v>
          </cell>
          <cell r="BV483">
            <v>0</v>
          </cell>
          <cell r="BW483">
            <v>-0.69999599999999873</v>
          </cell>
          <cell r="BX483">
            <v>0</v>
          </cell>
          <cell r="BY483">
            <v>0</v>
          </cell>
          <cell r="BZ483">
            <v>-2.9868000000000023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68.553590000000895</v>
          </cell>
          <cell r="CF483">
            <v>-1.2000000000000028</v>
          </cell>
          <cell r="CG483">
            <v>0</v>
          </cell>
          <cell r="CH483">
            <v>78.459740000000011</v>
          </cell>
          <cell r="CI483">
            <v>0</v>
          </cell>
          <cell r="CJ483">
            <v>0</v>
          </cell>
          <cell r="CK483">
            <v>0</v>
          </cell>
          <cell r="CL483">
            <v>-5.4198300000000472</v>
          </cell>
          <cell r="CM483">
            <v>0</v>
          </cell>
          <cell r="CN483">
            <v>-3</v>
          </cell>
          <cell r="CO483">
            <v>0</v>
          </cell>
          <cell r="CP483">
            <v>-0.28632000000001767</v>
          </cell>
          <cell r="CQ483">
            <v>0</v>
          </cell>
          <cell r="CR483">
            <v>-27.39558500000021</v>
          </cell>
          <cell r="CS483">
            <v>0</v>
          </cell>
          <cell r="CT483">
            <v>-0.63399999999998613</v>
          </cell>
          <cell r="CU483">
            <v>-5.2128000000000156</v>
          </cell>
          <cell r="CV483">
            <v>0</v>
          </cell>
          <cell r="CW483">
            <v>-0.69998999999998546</v>
          </cell>
          <cell r="CX483">
            <v>-4.4039750000000026</v>
          </cell>
          <cell r="CY483">
            <v>-3</v>
          </cell>
          <cell r="CZ483">
            <v>-3</v>
          </cell>
          <cell r="DA483">
            <v>-3</v>
          </cell>
          <cell r="DB483">
            <v>-7.4448199999999929</v>
          </cell>
          <cell r="DC483">
            <v>0</v>
          </cell>
          <cell r="DD483">
            <v>0</v>
          </cell>
          <cell r="DE483">
            <v>-41.553067999999257</v>
          </cell>
          <cell r="DF483">
            <v>-0.80048800000000142</v>
          </cell>
          <cell r="DG483">
            <v>-1.199989999999957</v>
          </cell>
          <cell r="DH483">
            <v>-30.266000000000076</v>
          </cell>
          <cell r="DI483">
            <v>0</v>
          </cell>
          <cell r="DJ483">
            <v>-2.7999900000000082</v>
          </cell>
          <cell r="DK483">
            <v>0</v>
          </cell>
          <cell r="DL483">
            <v>0</v>
          </cell>
          <cell r="DM483">
            <v>0</v>
          </cell>
          <cell r="DN483">
            <v>-6.4865999999999531</v>
          </cell>
          <cell r="DO483">
            <v>0</v>
          </cell>
          <cell r="DP483">
            <v>0</v>
          </cell>
          <cell r="DQ483">
            <v>0</v>
          </cell>
          <cell r="DR483">
            <v>-38.055441000000428</v>
          </cell>
          <cell r="DS483">
            <v>0</v>
          </cell>
          <cell r="DT483">
            <v>0</v>
          </cell>
          <cell r="DU483">
            <v>-0.68330000000014479</v>
          </cell>
          <cell r="DV483">
            <v>-6.4646000000000186</v>
          </cell>
          <cell r="DW483">
            <v>-3.1123699999999985</v>
          </cell>
          <cell r="DX483">
            <v>-5.7638239999999996</v>
          </cell>
          <cell r="DY483">
            <v>0</v>
          </cell>
          <cell r="DZ483">
            <v>-4.2684399999999982</v>
          </cell>
          <cell r="EA483">
            <v>-3</v>
          </cell>
          <cell r="EB483">
            <v>-10.876756999999998</v>
          </cell>
          <cell r="EC483">
            <v>-3.8861500000000007</v>
          </cell>
          <cell r="ED483">
            <v>0</v>
          </cell>
        </row>
        <row r="484">
          <cell r="C484" t="str">
            <v>Palo Verde</v>
          </cell>
          <cell r="F484">
            <v>-37.995600000000195</v>
          </cell>
          <cell r="G484">
            <v>-37.691999999999098</v>
          </cell>
          <cell r="H484">
            <v>-49.710999999995693</v>
          </cell>
          <cell r="I484">
            <v>-1.4530000000013388</v>
          </cell>
          <cell r="J484">
            <v>-22.603800000000319</v>
          </cell>
          <cell r="K484">
            <v>-6.2602999999999156</v>
          </cell>
          <cell r="L484">
            <v>-71.222999999998137</v>
          </cell>
          <cell r="M484">
            <v>-184.43800000000192</v>
          </cell>
          <cell r="N484">
            <v>-147.10900000001129</v>
          </cell>
          <cell r="O484">
            <v>-121.7129999999961</v>
          </cell>
          <cell r="P484">
            <v>-132.68399999999383</v>
          </cell>
          <cell r="Q484">
            <v>-143.09599999999773</v>
          </cell>
          <cell r="R484">
            <v>-513.46174999990035</v>
          </cell>
          <cell r="S484">
            <v>-25.900000000008731</v>
          </cell>
          <cell r="T484">
            <v>-144.36999999999534</v>
          </cell>
          <cell r="U484">
            <v>-98.965000000011059</v>
          </cell>
          <cell r="V484">
            <v>-58.865000000005239</v>
          </cell>
          <cell r="W484">
            <v>-160.9149999999936</v>
          </cell>
          <cell r="X484">
            <v>-8.6759999999994761</v>
          </cell>
          <cell r="Y484">
            <v>0</v>
          </cell>
          <cell r="Z484">
            <v>0</v>
          </cell>
          <cell r="AA484">
            <v>0</v>
          </cell>
          <cell r="AB484">
            <v>-15.770750000000021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SP15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Emergency Purchases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-534.63570000004256</v>
          </cell>
          <cell r="G488">
            <v>-531.13630000001285</v>
          </cell>
          <cell r="H488">
            <v>-869.8523999999743</v>
          </cell>
          <cell r="I488">
            <v>-1012.3726999998325</v>
          </cell>
          <cell r="J488">
            <v>-1101.9461999998894</v>
          </cell>
          <cell r="K488">
            <v>-679.48410000000149</v>
          </cell>
          <cell r="L488">
            <v>-544.52102000001469</v>
          </cell>
          <cell r="M488">
            <v>-862.57290000002831</v>
          </cell>
          <cell r="N488">
            <v>-539.12515000000712</v>
          </cell>
          <cell r="O488">
            <v>-575.91899999999441</v>
          </cell>
          <cell r="P488">
            <v>-423.46000000002095</v>
          </cell>
          <cell r="Q488">
            <v>-606.65670000002137</v>
          </cell>
          <cell r="R488">
            <v>-7736.131284000352</v>
          </cell>
          <cell r="S488">
            <v>-344.49659999999858</v>
          </cell>
          <cell r="T488">
            <v>-456.27799999999115</v>
          </cell>
          <cell r="U488">
            <v>-496.28571000008378</v>
          </cell>
          <cell r="V488">
            <v>-972.46889999997802</v>
          </cell>
          <cell r="W488">
            <v>-1203.4886299999198</v>
          </cell>
          <cell r="X488">
            <v>-817.7105299999821</v>
          </cell>
          <cell r="Y488">
            <v>-703.57150000002002</v>
          </cell>
          <cell r="Z488">
            <v>-907.90760000000591</v>
          </cell>
          <cell r="AA488">
            <v>-475.54606400000921</v>
          </cell>
          <cell r="AB488">
            <v>-564.55135000002338</v>
          </cell>
          <cell r="AC488">
            <v>-475.63879999998608</v>
          </cell>
          <cell r="AD488">
            <v>-318.1875999999902</v>
          </cell>
          <cell r="AE488">
            <v>-5879.1321560002398</v>
          </cell>
          <cell r="AF488">
            <v>-108.72349999999278</v>
          </cell>
          <cell r="AG488">
            <v>-302.87619999999879</v>
          </cell>
          <cell r="AH488">
            <v>-630.04947600001469</v>
          </cell>
          <cell r="AI488">
            <v>-916.15766999998596</v>
          </cell>
          <cell r="AJ488">
            <v>-995.3799299999373</v>
          </cell>
          <cell r="AK488">
            <v>-483.978059999994</v>
          </cell>
          <cell r="AL488">
            <v>-567.32540000000154</v>
          </cell>
          <cell r="AM488">
            <v>-474.11353000000236</v>
          </cell>
          <cell r="AN488">
            <v>-168.75239000000147</v>
          </cell>
          <cell r="AO488">
            <v>-481.46719999999914</v>
          </cell>
          <cell r="AP488">
            <v>-433.01800000001094</v>
          </cell>
          <cell r="AQ488">
            <v>-317.29079999999522</v>
          </cell>
          <cell r="AR488">
            <v>-6037.6883069998585</v>
          </cell>
          <cell r="AS488">
            <v>-456.54339999999502</v>
          </cell>
          <cell r="AT488">
            <v>-181.87449699998251</v>
          </cell>
          <cell r="AU488">
            <v>-500.03868999998667</v>
          </cell>
          <cell r="AV488">
            <v>-631.42659999997704</v>
          </cell>
          <cell r="AW488">
            <v>-1447.8522999999113</v>
          </cell>
          <cell r="AX488">
            <v>-375.86218999999983</v>
          </cell>
          <cell r="AY488">
            <v>-576.07653000000573</v>
          </cell>
          <cell r="AZ488">
            <v>-571.69862999999896</v>
          </cell>
          <cell r="BA488">
            <v>-151.00707000000693</v>
          </cell>
          <cell r="BB488">
            <v>-534.24240000000282</v>
          </cell>
          <cell r="BC488">
            <v>-318.1140000000014</v>
          </cell>
          <cell r="BD488">
            <v>-292.95200000000477</v>
          </cell>
          <cell r="BE488">
            <v>-3491.3250475004315</v>
          </cell>
          <cell r="BF488">
            <v>2751.5099950000003</v>
          </cell>
          <cell r="BG488">
            <v>-288.58699999999953</v>
          </cell>
          <cell r="BH488">
            <v>-538.90195999998832</v>
          </cell>
          <cell r="BI488">
            <v>-994.72355999998399</v>
          </cell>
          <cell r="BJ488">
            <v>-1166.6773115000688</v>
          </cell>
          <cell r="BK488">
            <v>-249.08980099999462</v>
          </cell>
          <cell r="BL488">
            <v>-616.17170000000624</v>
          </cell>
          <cell r="BM488">
            <v>-540.66767999999865</v>
          </cell>
          <cell r="BN488">
            <v>-229.57315999998536</v>
          </cell>
          <cell r="BO488">
            <v>-621.55360000001383</v>
          </cell>
          <cell r="BP488">
            <v>-573.02289999998175</v>
          </cell>
          <cell r="BQ488">
            <v>-423.86637000000337</v>
          </cell>
          <cell r="BR488">
            <v>-6946.868896999862</v>
          </cell>
          <cell r="BS488">
            <v>-151.24159999997937</v>
          </cell>
          <cell r="BT488">
            <v>-294.56776000000536</v>
          </cell>
          <cell r="BU488">
            <v>-1050.282200000016</v>
          </cell>
          <cell r="BV488">
            <v>-1210.9610000000102</v>
          </cell>
          <cell r="BW488">
            <v>-1167.7429960001027</v>
          </cell>
          <cell r="BX488">
            <v>-326.62370500000543</v>
          </cell>
          <cell r="BY488">
            <v>-637.61610000001383</v>
          </cell>
          <cell r="BZ488">
            <v>-589.07590000001073</v>
          </cell>
          <cell r="CA488">
            <v>-347.19530000000668</v>
          </cell>
          <cell r="CB488">
            <v>-433.81990000001679</v>
          </cell>
          <cell r="CC488">
            <v>-429.74563599997782</v>
          </cell>
          <cell r="CD488">
            <v>-307.99680000002263</v>
          </cell>
          <cell r="CE488">
            <v>-6565.6781599991955</v>
          </cell>
          <cell r="CF488">
            <v>-139.99485000001732</v>
          </cell>
          <cell r="CG488">
            <v>-498.02799999999115</v>
          </cell>
          <cell r="CH488">
            <v>-550.55856000000495</v>
          </cell>
          <cell r="CI488">
            <v>-1143.1840000000084</v>
          </cell>
          <cell r="CJ488">
            <v>-1104.4169999998994</v>
          </cell>
          <cell r="CK488">
            <v>-353.86109999999462</v>
          </cell>
          <cell r="CL488">
            <v>-635.55043000000296</v>
          </cell>
          <cell r="CM488">
            <v>-572.00430000000051</v>
          </cell>
          <cell r="CN488">
            <v>-293.68090000000666</v>
          </cell>
          <cell r="CO488">
            <v>-507.24729999998817</v>
          </cell>
          <cell r="CP488">
            <v>-507.58142000003136</v>
          </cell>
          <cell r="CQ488">
            <v>-259.57030000002123</v>
          </cell>
          <cell r="CR488">
            <v>-6115.0912149995565</v>
          </cell>
          <cell r="CS488">
            <v>-71.892200000002049</v>
          </cell>
          <cell r="CT488">
            <v>-315.48223000002326</v>
          </cell>
          <cell r="CU488">
            <v>-703.07669999997597</v>
          </cell>
          <cell r="CV488">
            <v>-1010.7470500000345</v>
          </cell>
          <cell r="CW488">
            <v>-1058.9389899999369</v>
          </cell>
          <cell r="CX488">
            <v>-296.73837500000081</v>
          </cell>
          <cell r="CY488">
            <v>-671.99640000000363</v>
          </cell>
          <cell r="CZ488">
            <v>-575.91229999999632</v>
          </cell>
          <cell r="DA488">
            <v>-270.57285000001139</v>
          </cell>
          <cell r="DB488">
            <v>-550.15942000001087</v>
          </cell>
          <cell r="DC488">
            <v>-307.52099999997881</v>
          </cell>
          <cell r="DD488">
            <v>-282.05370000001858</v>
          </cell>
          <cell r="DE488">
            <v>-5969.0609679999761</v>
          </cell>
          <cell r="DF488">
            <v>-74.233688000007533</v>
          </cell>
          <cell r="DG488">
            <v>-296.27999000001</v>
          </cell>
          <cell r="DH488">
            <v>-718.52899999998044</v>
          </cell>
          <cell r="DI488">
            <v>-1080.5422999999719</v>
          </cell>
          <cell r="DJ488">
            <v>-1151.2569899999071</v>
          </cell>
          <cell r="DK488">
            <v>-252.43584000000556</v>
          </cell>
          <cell r="DL488">
            <v>-573.68920000002254</v>
          </cell>
          <cell r="DM488">
            <v>-538.09049999999115</v>
          </cell>
          <cell r="DN488">
            <v>-237.00710000000254</v>
          </cell>
          <cell r="DO488">
            <v>-381.70360000000801</v>
          </cell>
          <cell r="DP488">
            <v>-342.72709999998915</v>
          </cell>
          <cell r="DQ488">
            <v>-322.56565999999293</v>
          </cell>
          <cell r="DR488">
            <v>-6962.0124209998176</v>
          </cell>
          <cell r="DS488">
            <v>-233.60923999999068</v>
          </cell>
          <cell r="DT488">
            <v>-367.50899999999092</v>
          </cell>
          <cell r="DU488">
            <v>-719.6822000000393</v>
          </cell>
          <cell r="DV488">
            <v>-1042.945000000007</v>
          </cell>
          <cell r="DW488">
            <v>-829.74537000025157</v>
          </cell>
          <cell r="DX488">
            <v>-423.61272400000598</v>
          </cell>
          <cell r="DY488">
            <v>-494.3463000000047</v>
          </cell>
          <cell r="DZ488">
            <v>-778.78534000000218</v>
          </cell>
          <cell r="EA488">
            <v>-747.77330000000075</v>
          </cell>
          <cell r="EB488">
            <v>-424.24235700003919</v>
          </cell>
          <cell r="EC488">
            <v>-363.72958999997354</v>
          </cell>
          <cell r="ED488">
            <v>-536.03200000000652</v>
          </cell>
        </row>
        <row r="490">
          <cell r="A490" t="str">
            <v xml:space="preserve">Total Purchased Power &amp; Net Interchange </v>
          </cell>
          <cell r="F490">
            <v>1007.7509917207062</v>
          </cell>
          <cell r="G490">
            <v>978.46283346717246</v>
          </cell>
          <cell r="H490">
            <v>1162.6416210629977</v>
          </cell>
          <cell r="I490">
            <v>1100.8591102750506</v>
          </cell>
          <cell r="J490">
            <v>1169.3245073091239</v>
          </cell>
          <cell r="K490">
            <v>1589.4923707330599</v>
          </cell>
          <cell r="L490">
            <v>1594.2100252039963</v>
          </cell>
          <cell r="M490">
            <v>1394.9417540410068</v>
          </cell>
          <cell r="N490">
            <v>1657.8100367059233</v>
          </cell>
          <cell r="O490">
            <v>1520.1067134379409</v>
          </cell>
          <cell r="P490">
            <v>1243.9827432222664</v>
          </cell>
          <cell r="Q490">
            <v>794.82017190870829</v>
          </cell>
          <cell r="R490">
            <v>15721.069574510679</v>
          </cell>
          <cell r="S490">
            <v>1190.1781551620224</v>
          </cell>
          <cell r="T490">
            <v>1124.3693415310699</v>
          </cell>
          <cell r="U490">
            <v>1526.0458396510221</v>
          </cell>
          <cell r="V490">
            <v>1130.1967480590101</v>
          </cell>
          <cell r="W490">
            <v>1056.4257244989276</v>
          </cell>
          <cell r="X490">
            <v>1439.9210567621049</v>
          </cell>
          <cell r="Y490">
            <v>1424.4659203009214</v>
          </cell>
          <cell r="Z490">
            <v>1338.3194730870891</v>
          </cell>
          <cell r="AA490">
            <v>1710.4044587159296</v>
          </cell>
          <cell r="AB490">
            <v>1520.9942423868924</v>
          </cell>
          <cell r="AC490">
            <v>1183.4667292279191</v>
          </cell>
          <cell r="AD490">
            <v>1076.2818851252086</v>
          </cell>
          <cell r="AE490">
            <v>17344.236652342603</v>
          </cell>
          <cell r="AF490">
            <v>1418.2778816060163</v>
          </cell>
          <cell r="AG490">
            <v>1191.6646836802829</v>
          </cell>
          <cell r="AH490">
            <v>1363.5085343141109</v>
          </cell>
          <cell r="AI490">
            <v>1175.9946534598712</v>
          </cell>
          <cell r="AJ490">
            <v>1253.2348460420035</v>
          </cell>
          <cell r="AK490">
            <v>1749.5941347912885</v>
          </cell>
          <cell r="AL490">
            <v>1550.0718066240661</v>
          </cell>
          <cell r="AM490">
            <v>1760.8824095439631</v>
          </cell>
          <cell r="AN490">
            <v>2006.268380550202</v>
          </cell>
          <cell r="AO490">
            <v>1586.7409783948679</v>
          </cell>
          <cell r="AP490">
            <v>1217.7920009787194</v>
          </cell>
          <cell r="AQ490">
            <v>1070.2063423588406</v>
          </cell>
          <cell r="AR490">
            <v>17097.014955254272</v>
          </cell>
          <cell r="AS490">
            <v>1062.8229984501377</v>
          </cell>
          <cell r="AT490">
            <v>1305.1936947531067</v>
          </cell>
          <cell r="AU490">
            <v>1502.1200985710602</v>
          </cell>
          <cell r="AV490">
            <v>1450.2649615991395</v>
          </cell>
          <cell r="AW490">
            <v>789.51940337521955</v>
          </cell>
          <cell r="AX490">
            <v>1852.8940531001426</v>
          </cell>
          <cell r="AY490">
            <v>1530.7337217249442</v>
          </cell>
          <cell r="AZ490">
            <v>1652.1223372058012</v>
          </cell>
          <cell r="BA490">
            <v>2013.1385973140132</v>
          </cell>
          <cell r="BB490">
            <v>1526.1554819650482</v>
          </cell>
          <cell r="BC490">
            <v>1324.4419548879378</v>
          </cell>
          <cell r="BD490">
            <v>1087.6076523021329</v>
          </cell>
          <cell r="BE490">
            <v>19496.222830029204</v>
          </cell>
          <cell r="BF490">
            <v>4263.279538695002</v>
          </cell>
          <cell r="BG490">
            <v>1191.0458412398584</v>
          </cell>
          <cell r="BH490">
            <v>1453.246038868092</v>
          </cell>
          <cell r="BI490">
            <v>1068.9875246258453</v>
          </cell>
          <cell r="BJ490">
            <v>1059.5075326841325</v>
          </cell>
          <cell r="BK490">
            <v>1973.547043689061</v>
          </cell>
          <cell r="BL490">
            <v>1454.5842030760832</v>
          </cell>
          <cell r="BM490">
            <v>1672.0341810160317</v>
          </cell>
          <cell r="BN490">
            <v>1923.7517805891111</v>
          </cell>
          <cell r="BO490">
            <v>1425.128386729164</v>
          </cell>
          <cell r="BP490">
            <v>1061.3202707788441</v>
          </cell>
          <cell r="BQ490">
            <v>949.79048803797923</v>
          </cell>
          <cell r="BR490">
            <v>16013.050711138174</v>
          </cell>
          <cell r="BS490">
            <v>1352.969049843261</v>
          </cell>
          <cell r="BT490">
            <v>1254.7029413236305</v>
          </cell>
          <cell r="BU490">
            <v>931.90506514394656</v>
          </cell>
          <cell r="BV490">
            <v>826.39682093611918</v>
          </cell>
          <cell r="BW490">
            <v>1047.3109275568277</v>
          </cell>
          <cell r="BX490">
            <v>1879.9002822027542</v>
          </cell>
          <cell r="BY490">
            <v>1448.1787342289463</v>
          </cell>
          <cell r="BZ490">
            <v>1610.7797349849716</v>
          </cell>
          <cell r="CA490">
            <v>1795.3630064460449</v>
          </cell>
          <cell r="CB490">
            <v>1610.3265622979961</v>
          </cell>
          <cell r="CC490">
            <v>1196.4258153771516</v>
          </cell>
          <cell r="CD490">
            <v>1058.791770799784</v>
          </cell>
          <cell r="CE490">
            <v>16184.100524831563</v>
          </cell>
          <cell r="CF490">
            <v>1356.6947844969109</v>
          </cell>
          <cell r="CG490">
            <v>966.84550257422961</v>
          </cell>
          <cell r="CH490">
            <v>1399.2239236100577</v>
          </cell>
          <cell r="CI490">
            <v>886.97892665676773</v>
          </cell>
          <cell r="CJ490">
            <v>1099.5616494540591</v>
          </cell>
          <cell r="CK490">
            <v>1841.6373813271057</v>
          </cell>
          <cell r="CL490">
            <v>1439.8154240031727</v>
          </cell>
          <cell r="CM490">
            <v>1617.6563708027825</v>
          </cell>
          <cell r="CN490">
            <v>1838.1646218440728</v>
          </cell>
          <cell r="CO490">
            <v>1526.6784330450464</v>
          </cell>
          <cell r="CP490">
            <v>1110.459181408165</v>
          </cell>
          <cell r="CQ490">
            <v>1100.3843256100081</v>
          </cell>
          <cell r="CR490">
            <v>16550.576755590737</v>
          </cell>
          <cell r="CS490">
            <v>1417.3140429419</v>
          </cell>
          <cell r="CT490">
            <v>1142.0669103970286</v>
          </cell>
          <cell r="CU490">
            <v>1259.3382430484053</v>
          </cell>
          <cell r="CV490">
            <v>1024.7005076920614</v>
          </cell>
          <cell r="CW490">
            <v>1134.0197698040865</v>
          </cell>
          <cell r="CX490">
            <v>1887.7828401268926</v>
          </cell>
          <cell r="CY490">
            <v>1392.9926131009124</v>
          </cell>
          <cell r="CZ490">
            <v>1594.62114866497</v>
          </cell>
          <cell r="DA490">
            <v>1850.6134458830347</v>
          </cell>
          <cell r="DB490">
            <v>1473.5966835841537</v>
          </cell>
          <cell r="DC490">
            <v>1302.4293929149862</v>
          </cell>
          <cell r="DD490">
            <v>1071.1011574289296</v>
          </cell>
          <cell r="DE490">
            <v>16576.868948295712</v>
          </cell>
          <cell r="DF490">
            <v>1407.5265269121155</v>
          </cell>
          <cell r="DG490">
            <v>1153.981404327089</v>
          </cell>
          <cell r="DH490">
            <v>1234.0738663910888</v>
          </cell>
          <cell r="DI490">
            <v>942.01030030311085</v>
          </cell>
          <cell r="DJ490">
            <v>1030.7369774854742</v>
          </cell>
          <cell r="DK490">
            <v>1914.961005426012</v>
          </cell>
          <cell r="DL490">
            <v>1480.9748549540527</v>
          </cell>
          <cell r="DM490">
            <v>1630.6881176349707</v>
          </cell>
          <cell r="DN490">
            <v>1866.9852172449464</v>
          </cell>
          <cell r="DO490">
            <v>1631.933721059002</v>
          </cell>
          <cell r="DP490">
            <v>1259.1735367910005</v>
          </cell>
          <cell r="DQ490">
            <v>1023.8234197630081</v>
          </cell>
          <cell r="DR490">
            <v>15464.586907910183</v>
          </cell>
          <cell r="DS490">
            <v>1240.7421414519195</v>
          </cell>
          <cell r="DT490">
            <v>1151.007900394965</v>
          </cell>
          <cell r="DU490">
            <v>1183.920296354685</v>
          </cell>
          <cell r="DV490">
            <v>969.49533267482184</v>
          </cell>
          <cell r="DW490">
            <v>1341.3386272347998</v>
          </cell>
          <cell r="DX490">
            <v>1745.2782312110066</v>
          </cell>
          <cell r="DY490">
            <v>1535.7873652020935</v>
          </cell>
          <cell r="DZ490">
            <v>1379.1493861800991</v>
          </cell>
          <cell r="EA490">
            <v>1352.2541610049084</v>
          </cell>
          <cell r="EB490">
            <v>1531.8267828731332</v>
          </cell>
          <cell r="EC490">
            <v>1230.1615507011302</v>
          </cell>
          <cell r="ED490">
            <v>803.62513262685388</v>
          </cell>
        </row>
        <row r="492">
          <cell r="A492" t="str">
            <v>Coal Generation</v>
          </cell>
        </row>
        <row r="493">
          <cell r="C493" t="str">
            <v>Cholla</v>
          </cell>
          <cell r="F493">
            <v>-5.6966099999845028</v>
          </cell>
          <cell r="G493">
            <v>-2.5592499999911524</v>
          </cell>
          <cell r="H493">
            <v>-22.224340000015218</v>
          </cell>
          <cell r="I493">
            <v>-2.6180000000749715E-2</v>
          </cell>
          <cell r="J493">
            <v>0</v>
          </cell>
          <cell r="K493">
            <v>0</v>
          </cell>
          <cell r="L493">
            <v>-101.24721000000136</v>
          </cell>
          <cell r="M493">
            <v>-134.90703000000212</v>
          </cell>
          <cell r="N493">
            <v>-47.343339999992168</v>
          </cell>
          <cell r="O493">
            <v>-6.6626999999862164</v>
          </cell>
          <cell r="P493">
            <v>-8.3410600000061095</v>
          </cell>
          <cell r="Q493">
            <v>-3.4115599999786355</v>
          </cell>
          <cell r="R493">
            <v>-144.63469999982044</v>
          </cell>
          <cell r="S493">
            <v>-4.0005900000105612</v>
          </cell>
          <cell r="T493">
            <v>-5.7372000000032131</v>
          </cell>
          <cell r="U493">
            <v>-0.74442000000271946</v>
          </cell>
          <cell r="V493">
            <v>-1.6924200000066776</v>
          </cell>
          <cell r="W493">
            <v>-8.3537599999981467</v>
          </cell>
          <cell r="X493">
            <v>-6.2249400000000605</v>
          </cell>
          <cell r="Y493">
            <v>-32.607369999983348</v>
          </cell>
          <cell r="Z493">
            <v>-69.908770000009099</v>
          </cell>
          <cell r="AA493">
            <v>-10.225510000018403</v>
          </cell>
          <cell r="AB493">
            <v>-5.4399999935412779E-3</v>
          </cell>
          <cell r="AC493">
            <v>-5.0541099999973085</v>
          </cell>
          <cell r="AD493">
            <v>-8.0170000001089647E-2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Colstrip</v>
          </cell>
          <cell r="F494">
            <v>0</v>
          </cell>
          <cell r="G494">
            <v>0</v>
          </cell>
          <cell r="H494">
            <v>0</v>
          </cell>
          <cell r="I494">
            <v>-5.3242730000056326</v>
          </cell>
          <cell r="J494">
            <v>0</v>
          </cell>
          <cell r="K494">
            <v>-6.4194340000103693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-44.136881000129506</v>
          </cell>
          <cell r="S494">
            <v>0</v>
          </cell>
          <cell r="T494">
            <v>0</v>
          </cell>
          <cell r="U494">
            <v>-28.075809000001755</v>
          </cell>
          <cell r="V494">
            <v>-6.6151539999991655</v>
          </cell>
          <cell r="W494">
            <v>-9.4459180000048946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-752.68820099974982</v>
          </cell>
          <cell r="AF494">
            <v>-80.607197999997879</v>
          </cell>
          <cell r="AG494">
            <v>-38.756546999997227</v>
          </cell>
          <cell r="AH494">
            <v>-243.96914400000242</v>
          </cell>
          <cell r="AI494">
            <v>-47.365386999998009</v>
          </cell>
          <cell r="AJ494">
            <v>-41.093504999997094</v>
          </cell>
          <cell r="AK494">
            <v>-98.05706600000849</v>
          </cell>
          <cell r="AL494">
            <v>-47.684085000000778</v>
          </cell>
          <cell r="AM494">
            <v>-10.155584000007366</v>
          </cell>
          <cell r="AN494">
            <v>-65.202886999992188</v>
          </cell>
          <cell r="AO494">
            <v>-40.523614999983693</v>
          </cell>
          <cell r="AP494">
            <v>-34.919667999987723</v>
          </cell>
          <cell r="AQ494">
            <v>-4.3535149999952409</v>
          </cell>
          <cell r="AR494">
            <v>-128.38106099981815</v>
          </cell>
          <cell r="AS494">
            <v>0</v>
          </cell>
          <cell r="AT494">
            <v>0</v>
          </cell>
          <cell r="AU494">
            <v>-11.923939999993308</v>
          </cell>
          <cell r="AV494">
            <v>-55.355056000000332</v>
          </cell>
          <cell r="AW494">
            <v>-10.503837000011117</v>
          </cell>
          <cell r="AX494">
            <v>-33.452401000002283</v>
          </cell>
          <cell r="AY494">
            <v>0</v>
          </cell>
          <cell r="AZ494">
            <v>0</v>
          </cell>
          <cell r="BA494">
            <v>0</v>
          </cell>
          <cell r="BB494">
            <v>-17.145827000000281</v>
          </cell>
          <cell r="BC494">
            <v>0</v>
          </cell>
          <cell r="BD494">
            <v>0</v>
          </cell>
          <cell r="BE494">
            <v>-155.02563300007023</v>
          </cell>
          <cell r="BF494">
            <v>0</v>
          </cell>
          <cell r="BG494">
            <v>-6.5778809999901569</v>
          </cell>
          <cell r="BH494">
            <v>-31.680669999987003</v>
          </cell>
          <cell r="BI494">
            <v>-39.359145000009448</v>
          </cell>
          <cell r="BJ494">
            <v>-13.55857599999581</v>
          </cell>
          <cell r="BK494">
            <v>0</v>
          </cell>
          <cell r="BL494">
            <v>0</v>
          </cell>
          <cell r="BM494">
            <v>-13.682860000000801</v>
          </cell>
          <cell r="BN494">
            <v>-19.058594999994966</v>
          </cell>
          <cell r="BO494">
            <v>-23.814937999995891</v>
          </cell>
          <cell r="BP494">
            <v>-7.2929679999942891</v>
          </cell>
          <cell r="BQ494">
            <v>0</v>
          </cell>
          <cell r="BR494">
            <v>-84.761237000115216</v>
          </cell>
          <cell r="BS494">
            <v>0</v>
          </cell>
          <cell r="BT494">
            <v>-8.453125</v>
          </cell>
          <cell r="BU494">
            <v>-4.734855000016978</v>
          </cell>
          <cell r="BV494">
            <v>-17.16820000000007</v>
          </cell>
          <cell r="BW494">
            <v>-2.8808000002754852E-2</v>
          </cell>
          <cell r="BX494">
            <v>-31.863529000009294</v>
          </cell>
          <cell r="BY494">
            <v>0</v>
          </cell>
          <cell r="BZ494">
            <v>0</v>
          </cell>
          <cell r="CA494">
            <v>0</v>
          </cell>
          <cell r="CB494">
            <v>-22.512719999998808</v>
          </cell>
          <cell r="CC494">
            <v>0</v>
          </cell>
          <cell r="CD494">
            <v>0</v>
          </cell>
          <cell r="CE494">
            <v>-150.86518700001761</v>
          </cell>
          <cell r="CF494">
            <v>0</v>
          </cell>
          <cell r="CG494">
            <v>0</v>
          </cell>
          <cell r="CH494">
            <v>-16.00244300000486</v>
          </cell>
          <cell r="CI494">
            <v>-44.902343000008841</v>
          </cell>
          <cell r="CJ494">
            <v>0</v>
          </cell>
          <cell r="CK494">
            <v>-24.996577999991132</v>
          </cell>
          <cell r="CL494">
            <v>0</v>
          </cell>
          <cell r="CM494">
            <v>-1.9360350000060862</v>
          </cell>
          <cell r="CN494">
            <v>-11.984374000006937</v>
          </cell>
          <cell r="CO494">
            <v>-13.115228999988176</v>
          </cell>
          <cell r="CP494">
            <v>-37.928184999997029</v>
          </cell>
          <cell r="CQ494">
            <v>0</v>
          </cell>
          <cell r="CR494">
            <v>-75.354179999791086</v>
          </cell>
          <cell r="CS494">
            <v>-2.9569849999970756</v>
          </cell>
          <cell r="CT494">
            <v>0</v>
          </cell>
          <cell r="CU494">
            <v>0</v>
          </cell>
          <cell r="CV494">
            <v>-45.211922999995295</v>
          </cell>
          <cell r="CW494">
            <v>-7.0205079999941518</v>
          </cell>
          <cell r="CX494">
            <v>-6.4457699999911711</v>
          </cell>
          <cell r="CY494">
            <v>0</v>
          </cell>
          <cell r="CZ494">
            <v>0</v>
          </cell>
          <cell r="DA494">
            <v>-13.718993999995291</v>
          </cell>
          <cell r="DB494">
            <v>0</v>
          </cell>
          <cell r="DC494">
            <v>0</v>
          </cell>
          <cell r="DD494">
            <v>0</v>
          </cell>
          <cell r="DE494">
            <v>-114.95545700006187</v>
          </cell>
          <cell r="DF494">
            <v>0</v>
          </cell>
          <cell r="DG494">
            <v>-16.475788000010652</v>
          </cell>
          <cell r="DH494">
            <v>-33.776714000006905</v>
          </cell>
          <cell r="DI494">
            <v>-28.618480999997701</v>
          </cell>
          <cell r="DJ494">
            <v>-6.9826670000038575</v>
          </cell>
          <cell r="DK494">
            <v>-12.386962000004132</v>
          </cell>
          <cell r="DL494">
            <v>0</v>
          </cell>
          <cell r="DM494">
            <v>0</v>
          </cell>
          <cell r="DN494">
            <v>-8.865724000002956</v>
          </cell>
          <cell r="DO494">
            <v>-7.8491210000065621</v>
          </cell>
          <cell r="DP494">
            <v>0</v>
          </cell>
          <cell r="DQ494">
            <v>0</v>
          </cell>
          <cell r="DR494">
            <v>-70.051394000183791</v>
          </cell>
          <cell r="DS494">
            <v>-19.117675000015879</v>
          </cell>
          <cell r="DT494">
            <v>0</v>
          </cell>
          <cell r="DU494">
            <v>-22.19041899999138</v>
          </cell>
          <cell r="DV494">
            <v>-14.69653100000869</v>
          </cell>
          <cell r="DW494">
            <v>-9.5108000001346227E-2</v>
          </cell>
          <cell r="DX494">
            <v>0</v>
          </cell>
          <cell r="DY494">
            <v>-7.1284180000075139</v>
          </cell>
          <cell r="DZ494">
            <v>0</v>
          </cell>
          <cell r="EA494">
            <v>0</v>
          </cell>
          <cell r="EB494">
            <v>-6.8232430000061868</v>
          </cell>
          <cell r="EC494">
            <v>0</v>
          </cell>
          <cell r="ED494">
            <v>0</v>
          </cell>
        </row>
        <row r="495">
          <cell r="C495" t="str">
            <v>Craig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-6.0143240000033984</v>
          </cell>
          <cell r="M495">
            <v>-17.161605000001146</v>
          </cell>
          <cell r="N495">
            <v>0</v>
          </cell>
          <cell r="O495">
            <v>0</v>
          </cell>
          <cell r="P495">
            <v>-9.4472709999972722</v>
          </cell>
          <cell r="Q495">
            <v>-7.8939470000041183</v>
          </cell>
          <cell r="R495">
            <v>-21.999806999927387</v>
          </cell>
          <cell r="S495">
            <v>-0.15957499999785796</v>
          </cell>
          <cell r="T495">
            <v>-2.8804360000067391</v>
          </cell>
          <cell r="U495">
            <v>-3.3361860000004526</v>
          </cell>
          <cell r="V495">
            <v>0</v>
          </cell>
          <cell r="W495">
            <v>-9.3385000000125729E-2</v>
          </cell>
          <cell r="X495">
            <v>0</v>
          </cell>
          <cell r="Y495">
            <v>-6.5273400000005495</v>
          </cell>
          <cell r="Z495">
            <v>-3.047950000007404</v>
          </cell>
          <cell r="AA495">
            <v>0</v>
          </cell>
          <cell r="AB495">
            <v>0</v>
          </cell>
          <cell r="AC495">
            <v>-5.9270350000006147</v>
          </cell>
          <cell r="AD495">
            <v>-2.789999998640269E-2</v>
          </cell>
          <cell r="AE495">
            <v>-270.56295799999498</v>
          </cell>
          <cell r="AF495">
            <v>-3.8888909999950556</v>
          </cell>
          <cell r="AG495">
            <v>0</v>
          </cell>
          <cell r="AH495">
            <v>-110.12593899999047</v>
          </cell>
          <cell r="AI495">
            <v>0</v>
          </cell>
          <cell r="AJ495">
            <v>-9.5506049999967217</v>
          </cell>
          <cell r="AK495">
            <v>-23.415304000009201</v>
          </cell>
          <cell r="AL495">
            <v>-43.576176000002306</v>
          </cell>
          <cell r="AM495">
            <v>-36.238282999998773</v>
          </cell>
          <cell r="AN495">
            <v>-11.73287999999593</v>
          </cell>
          <cell r="AO495">
            <v>-1.1899999808520079E-3</v>
          </cell>
          <cell r="AP495">
            <v>-8.5463279999967199</v>
          </cell>
          <cell r="AQ495">
            <v>-23.487361999985296</v>
          </cell>
          <cell r="AR495">
            <v>-123.41836700006388</v>
          </cell>
          <cell r="AS495">
            <v>0</v>
          </cell>
          <cell r="AT495">
            <v>-2.5563160000019707</v>
          </cell>
          <cell r="AU495">
            <v>-0.24365300001227297</v>
          </cell>
          <cell r="AV495">
            <v>-1.0390939999997499</v>
          </cell>
          <cell r="AW495">
            <v>-6.8437169999961043</v>
          </cell>
          <cell r="AX495">
            <v>-7.9832260000112001</v>
          </cell>
          <cell r="AY495">
            <v>-60.7978979999898</v>
          </cell>
          <cell r="AZ495">
            <v>-21.751965000003111</v>
          </cell>
          <cell r="BA495">
            <v>-16.356641999998828</v>
          </cell>
          <cell r="BB495">
            <v>-5.8458559999999125</v>
          </cell>
          <cell r="BC495">
            <v>0</v>
          </cell>
          <cell r="BD495">
            <v>0</v>
          </cell>
          <cell r="BE495">
            <v>-38.887157999910414</v>
          </cell>
          <cell r="BF495">
            <v>0</v>
          </cell>
          <cell r="BG495">
            <v>0</v>
          </cell>
          <cell r="BH495">
            <v>-8.2736820000063744</v>
          </cell>
          <cell r="BI495">
            <v>-12.990722000002279</v>
          </cell>
          <cell r="BJ495">
            <v>0</v>
          </cell>
          <cell r="BK495">
            <v>-3.7999999999883585</v>
          </cell>
          <cell r="BL495">
            <v>0</v>
          </cell>
          <cell r="BM495">
            <v>0</v>
          </cell>
          <cell r="BN495">
            <v>0</v>
          </cell>
          <cell r="BO495">
            <v>-13.822754000000714</v>
          </cell>
          <cell r="BP495">
            <v>0</v>
          </cell>
          <cell r="BQ495">
            <v>0</v>
          </cell>
          <cell r="BR495">
            <v>-14.112544000148773</v>
          </cell>
          <cell r="BS495">
            <v>0</v>
          </cell>
          <cell r="BT495">
            <v>0</v>
          </cell>
          <cell r="BU495">
            <v>0</v>
          </cell>
          <cell r="BV495">
            <v>-14.112544000003254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-62.710908999899402</v>
          </cell>
          <cell r="CF495">
            <v>0</v>
          </cell>
          <cell r="CG495">
            <v>0</v>
          </cell>
          <cell r="CH495">
            <v>-22.985181000003649</v>
          </cell>
          <cell r="CI495">
            <v>-28.139753000003111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-10.241707999994105</v>
          </cell>
          <cell r="CP495">
            <v>-1.344267000007676</v>
          </cell>
          <cell r="CQ495">
            <v>0</v>
          </cell>
          <cell r="CR495">
            <v>-8.0634749999735504</v>
          </cell>
          <cell r="CS495">
            <v>0</v>
          </cell>
          <cell r="CT495">
            <v>0</v>
          </cell>
          <cell r="CU495">
            <v>-8.0634749999953783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-1.6514610000886023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-1.6514610000012908</v>
          </cell>
          <cell r="DO495">
            <v>0</v>
          </cell>
          <cell r="DP495">
            <v>0</v>
          </cell>
          <cell r="DQ495">
            <v>0</v>
          </cell>
          <cell r="DR495">
            <v>-19.811026999959722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-6.9316370000015013</v>
          </cell>
          <cell r="DZ495">
            <v>0</v>
          </cell>
          <cell r="EA495">
            <v>0</v>
          </cell>
          <cell r="EB495">
            <v>-12.879390000001877</v>
          </cell>
          <cell r="EC495">
            <v>0</v>
          </cell>
          <cell r="ED495">
            <v>0</v>
          </cell>
        </row>
        <row r="496">
          <cell r="C496" t="str">
            <v>Dave Johnston</v>
          </cell>
          <cell r="F496">
            <v>0</v>
          </cell>
          <cell r="G496">
            <v>0</v>
          </cell>
          <cell r="H496">
            <v>0</v>
          </cell>
          <cell r="I496">
            <v>-73.03292299999157</v>
          </cell>
          <cell r="J496">
            <v>-96.363656000001356</v>
          </cell>
          <cell r="K496">
            <v>-31.21898800006602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-155.07096400018781</v>
          </cell>
          <cell r="S496">
            <v>0</v>
          </cell>
          <cell r="T496">
            <v>0</v>
          </cell>
          <cell r="U496">
            <v>-16.267066000029445</v>
          </cell>
          <cell r="V496">
            <v>-10.143030000035651</v>
          </cell>
          <cell r="W496">
            <v>-103.94115000002785</v>
          </cell>
          <cell r="X496">
            <v>-12.070554999983869</v>
          </cell>
          <cell r="Y496">
            <v>-4.1110800000024028</v>
          </cell>
          <cell r="Z496">
            <v>0</v>
          </cell>
          <cell r="AA496">
            <v>0</v>
          </cell>
          <cell r="AB496">
            <v>-8.5380829999921843</v>
          </cell>
          <cell r="AC496">
            <v>0</v>
          </cell>
          <cell r="AD496">
            <v>0</v>
          </cell>
          <cell r="AE496">
            <v>-752.40731000062078</v>
          </cell>
          <cell r="AF496">
            <v>-5.2739329999894835</v>
          </cell>
          <cell r="AG496">
            <v>-42.519661000056658</v>
          </cell>
          <cell r="AH496">
            <v>-68.185697000008076</v>
          </cell>
          <cell r="AI496">
            <v>-105.04355299996678</v>
          </cell>
          <cell r="AJ496">
            <v>-93.242087000049651</v>
          </cell>
          <cell r="AK496">
            <v>-122.8530669999891</v>
          </cell>
          <cell r="AL496">
            <v>-28.304074999992736</v>
          </cell>
          <cell r="AM496">
            <v>-38.825424999988172</v>
          </cell>
          <cell r="AN496">
            <v>-94.503033999993932</v>
          </cell>
          <cell r="AO496">
            <v>-84.944160000013653</v>
          </cell>
          <cell r="AP496">
            <v>-61.619108000013512</v>
          </cell>
          <cell r="AQ496">
            <v>-7.0935099999769591</v>
          </cell>
          <cell r="AR496">
            <v>-381.45635700039566</v>
          </cell>
          <cell r="AS496">
            <v>0</v>
          </cell>
          <cell r="AT496">
            <v>-8.1420899999793619</v>
          </cell>
          <cell r="AU496">
            <v>-64.301526000024751</v>
          </cell>
          <cell r="AV496">
            <v>-120.43228399998043</v>
          </cell>
          <cell r="AW496">
            <v>-60.154728000052273</v>
          </cell>
          <cell r="AX496">
            <v>-31.502160000032745</v>
          </cell>
          <cell r="AY496">
            <v>0</v>
          </cell>
          <cell r="AZ496">
            <v>0</v>
          </cell>
          <cell r="BA496">
            <v>-22.570554000034463</v>
          </cell>
          <cell r="BB496">
            <v>-66.073965000046883</v>
          </cell>
          <cell r="BC496">
            <v>-8.2790500000119209</v>
          </cell>
          <cell r="BD496">
            <v>0</v>
          </cell>
          <cell r="BE496">
            <v>-323.12394100055099</v>
          </cell>
          <cell r="BF496">
            <v>0</v>
          </cell>
          <cell r="BG496">
            <v>-8.1650399999925867</v>
          </cell>
          <cell r="BH496">
            <v>-38.492655000009108</v>
          </cell>
          <cell r="BI496">
            <v>-70.46228700003121</v>
          </cell>
          <cell r="BJ496">
            <v>-146.615793999983</v>
          </cell>
          <cell r="BK496">
            <v>-10.986084999982268</v>
          </cell>
          <cell r="BL496">
            <v>-7.3093249999801628</v>
          </cell>
          <cell r="BM496">
            <v>-6.0168350000167266</v>
          </cell>
          <cell r="BN496">
            <v>0</v>
          </cell>
          <cell r="BO496">
            <v>-35.075920000032056</v>
          </cell>
          <cell r="BP496">
            <v>0</v>
          </cell>
          <cell r="BQ496">
            <v>0</v>
          </cell>
          <cell r="BR496">
            <v>-172.16810700017959</v>
          </cell>
          <cell r="BS496">
            <v>0</v>
          </cell>
          <cell r="BT496">
            <v>0</v>
          </cell>
          <cell r="BU496">
            <v>-9.6520310000050813</v>
          </cell>
          <cell r="BV496">
            <v>-80.125439999974333</v>
          </cell>
          <cell r="BW496">
            <v>-28.600405000033788</v>
          </cell>
          <cell r="BX496">
            <v>-41.542480999953113</v>
          </cell>
          <cell r="BY496">
            <v>0</v>
          </cell>
          <cell r="BZ496">
            <v>-3.2524099999573082</v>
          </cell>
          <cell r="CA496">
            <v>-7.7233900000574067</v>
          </cell>
          <cell r="CB496">
            <v>-1.271950000023935</v>
          </cell>
          <cell r="CC496">
            <v>0</v>
          </cell>
          <cell r="CD496">
            <v>0</v>
          </cell>
          <cell r="CE496">
            <v>-176.26659500040114</v>
          </cell>
          <cell r="CF496">
            <v>-0.98427999997511506</v>
          </cell>
          <cell r="CG496">
            <v>-7.3308100000140257</v>
          </cell>
          <cell r="CH496">
            <v>-15.115719999943394</v>
          </cell>
          <cell r="CI496">
            <v>-56.21548499999335</v>
          </cell>
          <cell r="CJ496">
            <v>-63.30127600004198</v>
          </cell>
          <cell r="CK496">
            <v>-23.741890000062995</v>
          </cell>
          <cell r="CL496">
            <v>0</v>
          </cell>
          <cell r="CM496">
            <v>0</v>
          </cell>
          <cell r="CN496">
            <v>-1.0707999999867752</v>
          </cell>
          <cell r="CO496">
            <v>-8.5063339999760501</v>
          </cell>
          <cell r="CP496">
            <v>0</v>
          </cell>
          <cell r="CQ496">
            <v>0</v>
          </cell>
          <cell r="CR496">
            <v>-134.9885870013386</v>
          </cell>
          <cell r="CS496">
            <v>-2.8311000000103377</v>
          </cell>
          <cell r="CT496">
            <v>-8.0422300000209361</v>
          </cell>
          <cell r="CU496">
            <v>-11.003639000060502</v>
          </cell>
          <cell r="CV496">
            <v>-26.991290000034496</v>
          </cell>
          <cell r="CW496">
            <v>-45.66670200007502</v>
          </cell>
          <cell r="CX496">
            <v>-9.9240749999880791</v>
          </cell>
          <cell r="CY496">
            <v>0</v>
          </cell>
          <cell r="CZ496">
            <v>0</v>
          </cell>
          <cell r="DA496">
            <v>-15.759526000067126</v>
          </cell>
          <cell r="DB496">
            <v>-14.770024999976158</v>
          </cell>
          <cell r="DC496">
            <v>0</v>
          </cell>
          <cell r="DD496">
            <v>0</v>
          </cell>
          <cell r="DE496">
            <v>-154.8985260007903</v>
          </cell>
          <cell r="DF496">
            <v>0</v>
          </cell>
          <cell r="DG496">
            <v>0</v>
          </cell>
          <cell r="DH496">
            <v>-9.5667949999915436</v>
          </cell>
          <cell r="DI496">
            <v>-8.0013279999839142</v>
          </cell>
          <cell r="DJ496">
            <v>-75.387859000009485</v>
          </cell>
          <cell r="DK496">
            <v>-15.122063999995589</v>
          </cell>
          <cell r="DL496">
            <v>0</v>
          </cell>
          <cell r="DM496">
            <v>0</v>
          </cell>
          <cell r="DN496">
            <v>-39.32390000007581</v>
          </cell>
          <cell r="DO496">
            <v>-7.4965800000354648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Hayden</v>
          </cell>
          <cell r="F497">
            <v>-5.4840000004332978E-2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-6.2307199999995646</v>
          </cell>
          <cell r="L497">
            <v>-14.075494999997318</v>
          </cell>
          <cell r="M497">
            <v>-25.773328000002948</v>
          </cell>
          <cell r="N497">
            <v>-9.1599749999950291</v>
          </cell>
          <cell r="O497">
            <v>-9.645000000091386E-2</v>
          </cell>
          <cell r="P497">
            <v>0</v>
          </cell>
          <cell r="Q497">
            <v>-6.2740160000030301</v>
          </cell>
          <cell r="R497">
            <v>-32.936775999958627</v>
          </cell>
          <cell r="S497">
            <v>-0.23550499999691965</v>
          </cell>
          <cell r="T497">
            <v>0</v>
          </cell>
          <cell r="U497">
            <v>-5.2185000000463333E-2</v>
          </cell>
          <cell r="V497">
            <v>-3.0771470000036061</v>
          </cell>
          <cell r="W497">
            <v>-0.75892900000326335</v>
          </cell>
          <cell r="X497">
            <v>-6.013899999379646E-2</v>
          </cell>
          <cell r="Y497">
            <v>0</v>
          </cell>
          <cell r="Z497">
            <v>-16.537754000004497</v>
          </cell>
          <cell r="AA497">
            <v>-7.0896580000044196</v>
          </cell>
          <cell r="AB497">
            <v>0</v>
          </cell>
          <cell r="AC497">
            <v>0</v>
          </cell>
          <cell r="AD497">
            <v>-5.1254590000025928</v>
          </cell>
          <cell r="AE497">
            <v>-98.998835999984294</v>
          </cell>
          <cell r="AF497">
            <v>-0.21936199999618111</v>
          </cell>
          <cell r="AG497">
            <v>-1.6723999997338979E-2</v>
          </cell>
          <cell r="AH497">
            <v>-35.213416999999026</v>
          </cell>
          <cell r="AI497">
            <v>-3.1386200000051758</v>
          </cell>
          <cell r="AJ497">
            <v>-0.33062799999606796</v>
          </cell>
          <cell r="AK497">
            <v>0</v>
          </cell>
          <cell r="AL497">
            <v>-33.682300000000396</v>
          </cell>
          <cell r="AM497">
            <v>-20.48024199999054</v>
          </cell>
          <cell r="AN497">
            <v>-4.8338030000013532</v>
          </cell>
          <cell r="AO497">
            <v>0</v>
          </cell>
          <cell r="AP497">
            <v>0</v>
          </cell>
          <cell r="AQ497">
            <v>-1.0837400000018533</v>
          </cell>
          <cell r="AR497">
            <v>-79.330927999981213</v>
          </cell>
          <cell r="AS497">
            <v>-12.584038000000874</v>
          </cell>
          <cell r="AT497">
            <v>-0.10247800000070129</v>
          </cell>
          <cell r="AU497">
            <v>-0.30367199999818695</v>
          </cell>
          <cell r="AV497">
            <v>0</v>
          </cell>
          <cell r="AW497">
            <v>-1.5320739999951911</v>
          </cell>
          <cell r="AX497">
            <v>-15.447572999997647</v>
          </cell>
          <cell r="AY497">
            <v>-18.687455000006594</v>
          </cell>
          <cell r="AZ497">
            <v>-14.58458999999857</v>
          </cell>
          <cell r="BA497">
            <v>-16.08904800000164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-21.883330000040587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-3.3993699999991804</v>
          </cell>
          <cell r="CX497">
            <v>-1.8235629999981029</v>
          </cell>
          <cell r="CY497">
            <v>0</v>
          </cell>
          <cell r="CZ497">
            <v>0</v>
          </cell>
          <cell r="DA497">
            <v>-16.660396999999648</v>
          </cell>
          <cell r="DB497">
            <v>0</v>
          </cell>
          <cell r="DC497">
            <v>0</v>
          </cell>
          <cell r="DD497">
            <v>0</v>
          </cell>
          <cell r="DE497">
            <v>-10.997525000013411</v>
          </cell>
          <cell r="DF497">
            <v>0</v>
          </cell>
          <cell r="DG497">
            <v>0</v>
          </cell>
          <cell r="DH497">
            <v>0</v>
          </cell>
          <cell r="DI497">
            <v>-7.1552729999966687</v>
          </cell>
          <cell r="DJ497">
            <v>-3.8422520000021905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-3.8366579999565147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-3.8366580000001704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Hunter</v>
          </cell>
          <cell r="F498">
            <v>-167.66024600004312</v>
          </cell>
          <cell r="G498">
            <v>-38.292249999940395</v>
          </cell>
          <cell r="H498">
            <v>-382.0787259999197</v>
          </cell>
          <cell r="I498">
            <v>-166.32134000002407</v>
          </cell>
          <cell r="J498">
            <v>-100.39250000007451</v>
          </cell>
          <cell r="K498">
            <v>-559.94257200002903</v>
          </cell>
          <cell r="L498">
            <v>-363.7655439999653</v>
          </cell>
          <cell r="M498">
            <v>-375.8276060000062</v>
          </cell>
          <cell r="N498">
            <v>-677.07880599983037</v>
          </cell>
          <cell r="O498">
            <v>-280.84114500007126</v>
          </cell>
          <cell r="P498">
            <v>-310.15986200002953</v>
          </cell>
          <cell r="Q498">
            <v>-248.42168499995023</v>
          </cell>
          <cell r="R498">
            <v>-4330.320055000484</v>
          </cell>
          <cell r="S498">
            <v>-495.25572599994484</v>
          </cell>
          <cell r="T498">
            <v>-364.5383959999308</v>
          </cell>
          <cell r="U498">
            <v>-374.61660000000848</v>
          </cell>
          <cell r="V498">
            <v>-160.75483899994288</v>
          </cell>
          <cell r="W498">
            <v>-132.06556999997701</v>
          </cell>
          <cell r="X498">
            <v>-400.58620599994902</v>
          </cell>
          <cell r="Y498">
            <v>-388.12116899993271</v>
          </cell>
          <cell r="Z498">
            <v>-500.0662959999172</v>
          </cell>
          <cell r="AA498">
            <v>-773.55170299991732</v>
          </cell>
          <cell r="AB498">
            <v>-232.07492599997204</v>
          </cell>
          <cell r="AC498">
            <v>-108.36887999996543</v>
          </cell>
          <cell r="AD498">
            <v>-400.31974400003674</v>
          </cell>
          <cell r="AE498">
            <v>-3099.7601959994063</v>
          </cell>
          <cell r="AF498">
            <v>-94.390507000032812</v>
          </cell>
          <cell r="AG498">
            <v>-70.646051999996416</v>
          </cell>
          <cell r="AH498">
            <v>-1383.2205839999951</v>
          </cell>
          <cell r="AI498">
            <v>-74.65173899999354</v>
          </cell>
          <cell r="AJ498">
            <v>-75.869429999962449</v>
          </cell>
          <cell r="AK498">
            <v>-194.70164600003045</v>
          </cell>
          <cell r="AL498">
            <v>-363.7237759999698</v>
          </cell>
          <cell r="AM498">
            <v>-446.7552109999815</v>
          </cell>
          <cell r="AN498">
            <v>-162.14549399993848</v>
          </cell>
          <cell r="AO498">
            <v>-94.234981000015978</v>
          </cell>
          <cell r="AP498">
            <v>-46.783106000046246</v>
          </cell>
          <cell r="AQ498">
            <v>-92.637670000025537</v>
          </cell>
          <cell r="AR498">
            <v>-2180.2171540008858</v>
          </cell>
          <cell r="AS498">
            <v>-139.57222999993246</v>
          </cell>
          <cell r="AT498">
            <v>-118.75768899999093</v>
          </cell>
          <cell r="AU498">
            <v>-87.719739999971353</v>
          </cell>
          <cell r="AV498">
            <v>-49.528170000005048</v>
          </cell>
          <cell r="AW498">
            <v>-72.319430000032298</v>
          </cell>
          <cell r="AX498">
            <v>-316.60117400006857</v>
          </cell>
          <cell r="AY498">
            <v>-319.95780499995453</v>
          </cell>
          <cell r="AZ498">
            <v>-424.20067699998617</v>
          </cell>
          <cell r="BA498">
            <v>-290.7820800000336</v>
          </cell>
          <cell r="BB498">
            <v>-113.76697999995667</v>
          </cell>
          <cell r="BC498">
            <v>-55.151430999976583</v>
          </cell>
          <cell r="BD498">
            <v>-191.85974800004624</v>
          </cell>
          <cell r="BE498">
            <v>-374.08485099952668</v>
          </cell>
          <cell r="BF498">
            <v>1545.8690300000599</v>
          </cell>
          <cell r="BG498">
            <v>-66.098983000032604</v>
          </cell>
          <cell r="BH498">
            <v>-82.608810000005178</v>
          </cell>
          <cell r="BI498">
            <v>-69.598240000021178</v>
          </cell>
          <cell r="BJ498">
            <v>-52.615110000013374</v>
          </cell>
          <cell r="BK498">
            <v>-237.24162499996601</v>
          </cell>
          <cell r="BL498">
            <v>-353.68158900004346</v>
          </cell>
          <cell r="BM498">
            <v>-389.86495300004026</v>
          </cell>
          <cell r="BN498">
            <v>-179.01152000000002</v>
          </cell>
          <cell r="BO498">
            <v>-135.40060099994298</v>
          </cell>
          <cell r="BP498">
            <v>-133.18392599996878</v>
          </cell>
          <cell r="BQ498">
            <v>-220.64852399996016</v>
          </cell>
          <cell r="BR498">
            <v>-2568.1277559995651</v>
          </cell>
          <cell r="BS498">
            <v>-222.3683140000212</v>
          </cell>
          <cell r="BT498">
            <v>-55.092259999946691</v>
          </cell>
          <cell r="BU498">
            <v>-73.75785499997437</v>
          </cell>
          <cell r="BV498">
            <v>-86.677912999992259</v>
          </cell>
          <cell r="BW498">
            <v>-68.728880000009667</v>
          </cell>
          <cell r="BX498">
            <v>-261.91178999992553</v>
          </cell>
          <cell r="BY498">
            <v>-401.03023000003304</v>
          </cell>
          <cell r="BZ498">
            <v>-401.21546000003582</v>
          </cell>
          <cell r="CA498">
            <v>-281.65454199997475</v>
          </cell>
          <cell r="CB498">
            <v>-274.97391800000332</v>
          </cell>
          <cell r="CC498">
            <v>-86.368043000053149</v>
          </cell>
          <cell r="CD498">
            <v>-354.34855099994456</v>
          </cell>
          <cell r="CE498">
            <v>-3160.2032559998333</v>
          </cell>
          <cell r="CF498">
            <v>-240.07695999997668</v>
          </cell>
          <cell r="CG498">
            <v>-104.63271599996369</v>
          </cell>
          <cell r="CH498">
            <v>-74.155225000053179</v>
          </cell>
          <cell r="CI498">
            <v>-65.993244000012055</v>
          </cell>
          <cell r="CJ498">
            <v>-63.300569000013638</v>
          </cell>
          <cell r="CK498">
            <v>-178.04212499997811</v>
          </cell>
          <cell r="CL498">
            <v>-316.45092800009297</v>
          </cell>
          <cell r="CM498">
            <v>-503.43537600000855</v>
          </cell>
          <cell r="CN498">
            <v>-565.32505899999524</v>
          </cell>
          <cell r="CO498">
            <v>-244.78287200001068</v>
          </cell>
          <cell r="CP498">
            <v>-216.17867799993837</v>
          </cell>
          <cell r="CQ498">
            <v>-587.82950400002301</v>
          </cell>
          <cell r="CR498">
            <v>-3404.6358939995989</v>
          </cell>
          <cell r="CS498">
            <v>-325.29124400008004</v>
          </cell>
          <cell r="CT498">
            <v>-210.41116900002817</v>
          </cell>
          <cell r="CU498">
            <v>-153.24337999999989</v>
          </cell>
          <cell r="CV498">
            <v>-110.63366200000746</v>
          </cell>
          <cell r="CW498">
            <v>-80.644295000005513</v>
          </cell>
          <cell r="CX498">
            <v>-346.59862000006251</v>
          </cell>
          <cell r="CY498">
            <v>-389.34789599990472</v>
          </cell>
          <cell r="CZ498">
            <v>-455.57680399995297</v>
          </cell>
          <cell r="DA498">
            <v>-249.0531680000131</v>
          </cell>
          <cell r="DB498">
            <v>-182.69475100003183</v>
          </cell>
          <cell r="DC498">
            <v>-331.23558100004448</v>
          </cell>
          <cell r="DD498">
            <v>-569.9053239999339</v>
          </cell>
          <cell r="DE498">
            <v>-3507.0969489999115</v>
          </cell>
          <cell r="DF498">
            <v>-306.76035499991849</v>
          </cell>
          <cell r="DG498">
            <v>-188.56443500000751</v>
          </cell>
          <cell r="DH498">
            <v>-140.61091499996837</v>
          </cell>
          <cell r="DI498">
            <v>-83.191155000007711</v>
          </cell>
          <cell r="DJ498">
            <v>-98.875189000042155</v>
          </cell>
          <cell r="DK498">
            <v>-328.52249899995513</v>
          </cell>
          <cell r="DL498">
            <v>-479.1242149999598</v>
          </cell>
          <cell r="DM498">
            <v>-506.6199740000302</v>
          </cell>
          <cell r="DN498">
            <v>-305.59829100000206</v>
          </cell>
          <cell r="DO498">
            <v>-386.59121099999174</v>
          </cell>
          <cell r="DP498">
            <v>-264.29406600003131</v>
          </cell>
          <cell r="DQ498">
            <v>-418.34464399993885</v>
          </cell>
          <cell r="DR498">
            <v>-3728.2232489995658</v>
          </cell>
          <cell r="DS498">
            <v>-369.36225500004366</v>
          </cell>
          <cell r="DT498">
            <v>-277.735398999881</v>
          </cell>
          <cell r="DU498">
            <v>-204.17390000005253</v>
          </cell>
          <cell r="DV498">
            <v>-147.9945599999628</v>
          </cell>
          <cell r="DW498">
            <v>-112.82480499998201</v>
          </cell>
          <cell r="DX498">
            <v>-427.39465600001859</v>
          </cell>
          <cell r="DY498">
            <v>-333.95631400006823</v>
          </cell>
          <cell r="DZ498">
            <v>-387.46137100015767</v>
          </cell>
          <cell r="EA498">
            <v>-542.34908600000199</v>
          </cell>
          <cell r="EB498">
            <v>-280.58609600004274</v>
          </cell>
          <cell r="EC498">
            <v>-296.03700799995568</v>
          </cell>
          <cell r="ED498">
            <v>-348.34779899998102</v>
          </cell>
        </row>
        <row r="499">
          <cell r="C499" t="str">
            <v>Huntington</v>
          </cell>
          <cell r="F499">
            <v>-9.6019400000805035</v>
          </cell>
          <cell r="G499">
            <v>-14.900019999942742</v>
          </cell>
          <cell r="H499">
            <v>-74.532889999914914</v>
          </cell>
          <cell r="I499">
            <v>-103.58964999997988</v>
          </cell>
          <cell r="J499">
            <v>-186.54660500003956</v>
          </cell>
          <cell r="K499">
            <v>-84.315939999883994</v>
          </cell>
          <cell r="L499">
            <v>-0.25364999996963888</v>
          </cell>
          <cell r="M499">
            <v>-1.8291000000899658</v>
          </cell>
          <cell r="N499">
            <v>0</v>
          </cell>
          <cell r="O499">
            <v>-112.43987000000197</v>
          </cell>
          <cell r="P499">
            <v>-1.9860900000203401</v>
          </cell>
          <cell r="Q499">
            <v>0</v>
          </cell>
          <cell r="R499">
            <v>-1223.9792169993743</v>
          </cell>
          <cell r="S499">
            <v>-7.6955599999055266</v>
          </cell>
          <cell r="T499">
            <v>-121.1719799998682</v>
          </cell>
          <cell r="U499">
            <v>-185.1067360000452</v>
          </cell>
          <cell r="V499">
            <v>-279.15934999997262</v>
          </cell>
          <cell r="W499">
            <v>-202.55014700005995</v>
          </cell>
          <cell r="X499">
            <v>-104.71121500001755</v>
          </cell>
          <cell r="Y499">
            <v>-52.448750000097789</v>
          </cell>
          <cell r="Z499">
            <v>-7.6022899999516085</v>
          </cell>
          <cell r="AA499">
            <v>0</v>
          </cell>
          <cell r="AB499">
            <v>-125.78908999997657</v>
          </cell>
          <cell r="AC499">
            <v>-75.422060000011697</v>
          </cell>
          <cell r="AD499">
            <v>-62.322038999991491</v>
          </cell>
          <cell r="AE499">
            <v>-2723.3417890006676</v>
          </cell>
          <cell r="AF499">
            <v>-220.95542000001296</v>
          </cell>
          <cell r="AG499">
            <v>-231.49090999993496</v>
          </cell>
          <cell r="AH499">
            <v>-581.41101499996148</v>
          </cell>
          <cell r="AI499">
            <v>-247.75013000005856</v>
          </cell>
          <cell r="AJ499">
            <v>-222.6623649999965</v>
          </cell>
          <cell r="AK499">
            <v>-368.16540299996268</v>
          </cell>
          <cell r="AL499">
            <v>-125.983574999962</v>
          </cell>
          <cell r="AM499">
            <v>-51.155664999969304</v>
          </cell>
          <cell r="AN499">
            <v>-126.94225999998162</v>
          </cell>
          <cell r="AO499">
            <v>-281.94718999997713</v>
          </cell>
          <cell r="AP499">
            <v>-205.32266600010917</v>
          </cell>
          <cell r="AQ499">
            <v>-59.555190000100993</v>
          </cell>
          <cell r="AR499">
            <v>-3875.9026059992611</v>
          </cell>
          <cell r="AS499">
            <v>-256.44011999998474</v>
          </cell>
          <cell r="AT499">
            <v>-324.46570800000336</v>
          </cell>
          <cell r="AU499">
            <v>-237.62805699999444</v>
          </cell>
          <cell r="AV499">
            <v>-139.50751900000614</v>
          </cell>
          <cell r="AW499">
            <v>-150.21450599998934</v>
          </cell>
          <cell r="AX499">
            <v>-477.25127999996766</v>
          </cell>
          <cell r="AY499">
            <v>-293.67445900000166</v>
          </cell>
          <cell r="AZ499">
            <v>-610.68899499997497</v>
          </cell>
          <cell r="BA499">
            <v>-479.17248000000836</v>
          </cell>
          <cell r="BB499">
            <v>-191.8523850000347</v>
          </cell>
          <cell r="BC499">
            <v>-282.99381000001449</v>
          </cell>
          <cell r="BD499">
            <v>-432.01328700000886</v>
          </cell>
          <cell r="BE499">
            <v>-718.44908899860457</v>
          </cell>
          <cell r="BF499">
            <v>2947.8344440000365</v>
          </cell>
          <cell r="BG499">
            <v>-192.20660399994813</v>
          </cell>
          <cell r="BH499">
            <v>-232.81504000001587</v>
          </cell>
          <cell r="BI499">
            <v>-138.8188000000082</v>
          </cell>
          <cell r="BJ499">
            <v>-74.397438000014517</v>
          </cell>
          <cell r="BK499">
            <v>-626.44586899998831</v>
          </cell>
          <cell r="BL499">
            <v>-457.55583800002933</v>
          </cell>
          <cell r="BM499">
            <v>-560.60938899999019</v>
          </cell>
          <cell r="BN499">
            <v>-376.66563000003225</v>
          </cell>
          <cell r="BO499">
            <v>-305.56340500002261</v>
          </cell>
          <cell r="BP499">
            <v>-308.65626600000542</v>
          </cell>
          <cell r="BQ499">
            <v>-392.5492540000123</v>
          </cell>
          <cell r="BR499">
            <v>-4204.2796689998358</v>
          </cell>
          <cell r="BS499">
            <v>-540.52263199997833</v>
          </cell>
          <cell r="BT499">
            <v>-302.10050000000047</v>
          </cell>
          <cell r="BU499">
            <v>-177.59733999997843</v>
          </cell>
          <cell r="BV499">
            <v>-143.62049000000115</v>
          </cell>
          <cell r="BW499">
            <v>-84.302929999976186</v>
          </cell>
          <cell r="BX499">
            <v>-614.30624000000535</v>
          </cell>
          <cell r="BY499">
            <v>-429.82076000003144</v>
          </cell>
          <cell r="BZ499">
            <v>-444.65280999999959</v>
          </cell>
          <cell r="CA499">
            <v>-400.53817700000945</v>
          </cell>
          <cell r="CB499">
            <v>-330.43311599997105</v>
          </cell>
          <cell r="CC499">
            <v>-409.6836239999393</v>
          </cell>
          <cell r="CD499">
            <v>-326.70105000003241</v>
          </cell>
          <cell r="CE499">
            <v>-4194.8769249999896</v>
          </cell>
          <cell r="CF499">
            <v>-567.8183489999501</v>
          </cell>
          <cell r="CG499">
            <v>-240.20075900002848</v>
          </cell>
          <cell r="CH499">
            <v>-253.76088000007439</v>
          </cell>
          <cell r="CI499">
            <v>-195.5675999999512</v>
          </cell>
          <cell r="CJ499">
            <v>-212.04046699998435</v>
          </cell>
          <cell r="CK499">
            <v>-697.46411900001112</v>
          </cell>
          <cell r="CL499">
            <v>-315.82672000001185</v>
          </cell>
          <cell r="CM499">
            <v>-392.68762400001287</v>
          </cell>
          <cell r="CN499">
            <v>-324.3927000000258</v>
          </cell>
          <cell r="CO499">
            <v>-449.48870500002522</v>
          </cell>
          <cell r="CP499">
            <v>-333.69068600004539</v>
          </cell>
          <cell r="CQ499">
            <v>-211.938315999927</v>
          </cell>
          <cell r="CR499">
            <v>-4632.0515920007601</v>
          </cell>
          <cell r="CS499">
            <v>-673.76254499994684</v>
          </cell>
          <cell r="CT499">
            <v>-392.28416100004688</v>
          </cell>
          <cell r="CU499">
            <v>-349.88959299994167</v>
          </cell>
          <cell r="CV499">
            <v>-193.46174400002928</v>
          </cell>
          <cell r="CW499">
            <v>-150.53523999999743</v>
          </cell>
          <cell r="CX499">
            <v>-650.83472300000722</v>
          </cell>
          <cell r="CY499">
            <v>-154.16095000004862</v>
          </cell>
          <cell r="CZ499">
            <v>-385.59599000005983</v>
          </cell>
          <cell r="DA499">
            <v>-436.53130499995314</v>
          </cell>
          <cell r="DB499">
            <v>-406.18842099996982</v>
          </cell>
          <cell r="DC499">
            <v>-561.73012999992352</v>
          </cell>
          <cell r="DD499">
            <v>-277.0767900000792</v>
          </cell>
          <cell r="DE499">
            <v>-4957.4968910012394</v>
          </cell>
          <cell r="DF499">
            <v>-686.54734199994709</v>
          </cell>
          <cell r="DG499">
            <v>-453.66504400002304</v>
          </cell>
          <cell r="DH499">
            <v>-345.69007499999134</v>
          </cell>
          <cell r="DI499">
            <v>-210.27412499999627</v>
          </cell>
          <cell r="DJ499">
            <v>-163.81063500000164</v>
          </cell>
          <cell r="DK499">
            <v>-539.41281600005459</v>
          </cell>
          <cell r="DL499">
            <v>-242.1742470000172</v>
          </cell>
          <cell r="DM499">
            <v>-437.73780399991665</v>
          </cell>
          <cell r="DN499">
            <v>-561.14380000001984</v>
          </cell>
          <cell r="DO499">
            <v>-440.7696799999685</v>
          </cell>
          <cell r="DP499">
            <v>-475.50312800006941</v>
          </cell>
          <cell r="DQ499">
            <v>-400.76819500001147</v>
          </cell>
          <cell r="DR499">
            <v>-2857.7178509999067</v>
          </cell>
          <cell r="DS499">
            <v>-322.44211300008465</v>
          </cell>
          <cell r="DT499">
            <v>-282.6864690000657</v>
          </cell>
          <cell r="DU499">
            <v>-246.64000500005204</v>
          </cell>
          <cell r="DV499">
            <v>-176.78552999999374</v>
          </cell>
          <cell r="DW499">
            <v>-459.3626730000251</v>
          </cell>
          <cell r="DX499">
            <v>-318.77501099999063</v>
          </cell>
          <cell r="DY499">
            <v>-73.815219999989495</v>
          </cell>
          <cell r="DZ499">
            <v>-92.319579999893904</v>
          </cell>
          <cell r="EA499">
            <v>-178.83344999997644</v>
          </cell>
          <cell r="EB499">
            <v>-289.11982999998145</v>
          </cell>
          <cell r="EC499">
            <v>-241.78853499994148</v>
          </cell>
          <cell r="ED499">
            <v>-175.14943499991205</v>
          </cell>
        </row>
        <row r="500">
          <cell r="C500" t="str">
            <v>Jim Bridger</v>
          </cell>
          <cell r="F500">
            <v>-62.711820000084117</v>
          </cell>
          <cell r="G500">
            <v>-23.730800000019372</v>
          </cell>
          <cell r="H500">
            <v>-478.28156000003219</v>
          </cell>
          <cell r="I500">
            <v>-344.34790599986445</v>
          </cell>
          <cell r="J500">
            <v>-453.06934899993939</v>
          </cell>
          <cell r="K500">
            <v>-518.58184400002938</v>
          </cell>
          <cell r="L500">
            <v>-158.51194500003476</v>
          </cell>
          <cell r="M500">
            <v>-117.49278000008781</v>
          </cell>
          <cell r="N500">
            <v>-345.95948099996895</v>
          </cell>
          <cell r="O500">
            <v>-477.94041300006211</v>
          </cell>
          <cell r="P500">
            <v>-597.47100999997929</v>
          </cell>
          <cell r="Q500">
            <v>-23.435294000082649</v>
          </cell>
          <cell r="R500">
            <v>-4522.4916580002755</v>
          </cell>
          <cell r="S500">
            <v>-198.81599999999162</v>
          </cell>
          <cell r="T500">
            <v>-455.88598700007424</v>
          </cell>
          <cell r="U500">
            <v>-546.72246900002938</v>
          </cell>
          <cell r="V500">
            <v>-167.79329399991548</v>
          </cell>
          <cell r="W500">
            <v>-157.8915070000221</v>
          </cell>
          <cell r="X500">
            <v>-502.9894590000622</v>
          </cell>
          <cell r="Y500">
            <v>-330.54073899996001</v>
          </cell>
          <cell r="Z500">
            <v>-377.34507200005464</v>
          </cell>
          <cell r="AA500">
            <v>-555.74715499999002</v>
          </cell>
          <cell r="AB500">
            <v>-454.20016300003044</v>
          </cell>
          <cell r="AC500">
            <v>-516.45131899998523</v>
          </cell>
          <cell r="AD500">
            <v>-258.10849400004372</v>
          </cell>
          <cell r="AE500">
            <v>-5930.6897230008617</v>
          </cell>
          <cell r="AF500">
            <v>-441.88405500003137</v>
          </cell>
          <cell r="AG500">
            <v>-276.20681000011973</v>
          </cell>
          <cell r="AH500">
            <v>-1581.6224150001071</v>
          </cell>
          <cell r="AI500">
            <v>-321.57114399992861</v>
          </cell>
          <cell r="AJ500">
            <v>-485.90651499998057</v>
          </cell>
          <cell r="AK500">
            <v>-488.73130500002299</v>
          </cell>
          <cell r="AL500">
            <v>-383.4850640000077</v>
          </cell>
          <cell r="AM500">
            <v>-800.62250200007111</v>
          </cell>
          <cell r="AN500">
            <v>-113.40331799996784</v>
          </cell>
          <cell r="AO500">
            <v>-332.52133000001777</v>
          </cell>
          <cell r="AP500">
            <v>-323.08960999996634</v>
          </cell>
          <cell r="AQ500">
            <v>-381.64565499988385</v>
          </cell>
          <cell r="AR500">
            <v>-4132.9398089991882</v>
          </cell>
          <cell r="AS500">
            <v>-317.92489900009241</v>
          </cell>
          <cell r="AT500">
            <v>-495.49277799995616</v>
          </cell>
          <cell r="AU500">
            <v>-487.15863000007812</v>
          </cell>
          <cell r="AV500">
            <v>-275.90186599997105</v>
          </cell>
          <cell r="AW500">
            <v>-114.15137700003106</v>
          </cell>
          <cell r="AX500">
            <v>-459.56946699984837</v>
          </cell>
          <cell r="AY500">
            <v>-209.02325099997688</v>
          </cell>
          <cell r="AZ500">
            <v>-397.78679900011048</v>
          </cell>
          <cell r="BA500">
            <v>-525.92983900010586</v>
          </cell>
          <cell r="BB500">
            <v>-435.01549300004262</v>
          </cell>
          <cell r="BC500">
            <v>-303.66503999987617</v>
          </cell>
          <cell r="BD500">
            <v>-111.32036999997217</v>
          </cell>
          <cell r="BE500">
            <v>-3389.582947999239</v>
          </cell>
          <cell r="BF500">
            <v>173.15697599994019</v>
          </cell>
          <cell r="BG500">
            <v>-298.32558599999174</v>
          </cell>
          <cell r="BH500">
            <v>-428.94580500002485</v>
          </cell>
          <cell r="BI500">
            <v>-205.17605999996886</v>
          </cell>
          <cell r="BJ500">
            <v>-216.77169099997263</v>
          </cell>
          <cell r="BK500">
            <v>-478.56475799996406</v>
          </cell>
          <cell r="BL500">
            <v>-202.25621000002138</v>
          </cell>
          <cell r="BM500">
            <v>-439.16329499997664</v>
          </cell>
          <cell r="BN500">
            <v>-526.57432499999413</v>
          </cell>
          <cell r="BO500">
            <v>-487.6557399998419</v>
          </cell>
          <cell r="BP500">
            <v>-241.54366399999708</v>
          </cell>
          <cell r="BQ500">
            <v>-37.762789999833331</v>
          </cell>
          <cell r="BR500">
            <v>-2861.8832670003176</v>
          </cell>
          <cell r="BS500">
            <v>-145.23720800015144</v>
          </cell>
          <cell r="BT500">
            <v>-302.46958599996287</v>
          </cell>
          <cell r="BU500">
            <v>-258.64423400000669</v>
          </cell>
          <cell r="BV500">
            <v>-113.45989500009455</v>
          </cell>
          <cell r="BW500">
            <v>-349.55247400002554</v>
          </cell>
          <cell r="BX500">
            <v>-401.96847399999388</v>
          </cell>
          <cell r="BY500">
            <v>-165.07669999985956</v>
          </cell>
          <cell r="BZ500">
            <v>-235.10245400003623</v>
          </cell>
          <cell r="CA500">
            <v>-382.42815200006589</v>
          </cell>
          <cell r="CB500">
            <v>-321.64786000002641</v>
          </cell>
          <cell r="CC500">
            <v>-147.32652000000235</v>
          </cell>
          <cell r="CD500">
            <v>-38.969710000092164</v>
          </cell>
          <cell r="CE500">
            <v>-2590.370491001755</v>
          </cell>
          <cell r="CF500">
            <v>-98.901260000071488</v>
          </cell>
          <cell r="CG500">
            <v>-262.89845899993088</v>
          </cell>
          <cell r="CH500">
            <v>-258.36425000010058</v>
          </cell>
          <cell r="CI500">
            <v>-157.98303100001067</v>
          </cell>
          <cell r="CJ500">
            <v>-439.29743299994152</v>
          </cell>
          <cell r="CK500">
            <v>-359.38381499995012</v>
          </cell>
          <cell r="CL500">
            <v>-167.01913000002969</v>
          </cell>
          <cell r="CM500">
            <v>-197.21706000005361</v>
          </cell>
          <cell r="CN500">
            <v>-269.40909700002521</v>
          </cell>
          <cell r="CO500">
            <v>-249.15447599999607</v>
          </cell>
          <cell r="CP500">
            <v>-130.74248000001535</v>
          </cell>
          <cell r="CQ500">
            <v>0</v>
          </cell>
          <cell r="CR500">
            <v>-3047.0305879991502</v>
          </cell>
          <cell r="CS500">
            <v>-166.57302500016522</v>
          </cell>
          <cell r="CT500">
            <v>-233.90137500001583</v>
          </cell>
          <cell r="CU500">
            <v>-368.50666900014039</v>
          </cell>
          <cell r="CV500">
            <v>-248.04957000003196</v>
          </cell>
          <cell r="CW500">
            <v>-357.51989899994805</v>
          </cell>
          <cell r="CX500">
            <v>-376.23534600005951</v>
          </cell>
          <cell r="CY500">
            <v>-250.46852500003297</v>
          </cell>
          <cell r="CZ500">
            <v>-187.50585000007413</v>
          </cell>
          <cell r="DA500">
            <v>-378.62637800001539</v>
          </cell>
          <cell r="DB500">
            <v>-263.58418200002052</v>
          </cell>
          <cell r="DC500">
            <v>-165.05904399999417</v>
          </cell>
          <cell r="DD500">
            <v>-51.000724999932572</v>
          </cell>
          <cell r="DE500">
            <v>-2968.3486289978027</v>
          </cell>
          <cell r="DF500">
            <v>-240.40465399995446</v>
          </cell>
          <cell r="DG500">
            <v>-200.6788050000323</v>
          </cell>
          <cell r="DH500">
            <v>-348.48358400014695</v>
          </cell>
          <cell r="DI500">
            <v>-189.03848999994807</v>
          </cell>
          <cell r="DJ500">
            <v>-326.16302899993025</v>
          </cell>
          <cell r="DK500">
            <v>-483.53483200003393</v>
          </cell>
          <cell r="DL500">
            <v>-174.94097499991767</v>
          </cell>
          <cell r="DM500">
            <v>-145.60817000002135</v>
          </cell>
          <cell r="DN500">
            <v>-411.05640999996103</v>
          </cell>
          <cell r="DO500">
            <v>-229.07235999999102</v>
          </cell>
          <cell r="DP500">
            <v>-173.85881000000518</v>
          </cell>
          <cell r="DQ500">
            <v>-45.508509999956004</v>
          </cell>
          <cell r="DR500">
            <v>-3191.132066000253</v>
          </cell>
          <cell r="DS500">
            <v>-227.08237000007648</v>
          </cell>
          <cell r="DT500">
            <v>-302.59848200005945</v>
          </cell>
          <cell r="DU500">
            <v>-238.31344399997033</v>
          </cell>
          <cell r="DV500">
            <v>-194.69296499993652</v>
          </cell>
          <cell r="DW500">
            <v>-384.35488700005226</v>
          </cell>
          <cell r="DX500">
            <v>-388.92277399997693</v>
          </cell>
          <cell r="DY500">
            <v>-158.08669999998529</v>
          </cell>
          <cell r="DZ500">
            <v>-132.55406000011135</v>
          </cell>
          <cell r="EA500">
            <v>-313.4203100000741</v>
          </cell>
          <cell r="EB500">
            <v>-427.09450999996625</v>
          </cell>
          <cell r="EC500">
            <v>-351.20027399994433</v>
          </cell>
          <cell r="ED500">
            <v>-72.811289999983273</v>
          </cell>
        </row>
        <row r="501">
          <cell r="C501" t="str">
            <v>Naughton</v>
          </cell>
          <cell r="F501">
            <v>0</v>
          </cell>
          <cell r="G501">
            <v>-0.89957000000867993</v>
          </cell>
          <cell r="H501">
            <v>-2.358269999967888</v>
          </cell>
          <cell r="I501">
            <v>-62.193964999984019</v>
          </cell>
          <cell r="J501">
            <v>-51.532288999995217</v>
          </cell>
          <cell r="K501">
            <v>-15.1415960000013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-289.47690899996087</v>
          </cell>
          <cell r="S501">
            <v>0</v>
          </cell>
          <cell r="T501">
            <v>-13.83741900001769</v>
          </cell>
          <cell r="U501">
            <v>-28.909763999981806</v>
          </cell>
          <cell r="V501">
            <v>-99.746916000003694</v>
          </cell>
          <cell r="W501">
            <v>-97.020373000006657</v>
          </cell>
          <cell r="X501">
            <v>-10.510427000001073</v>
          </cell>
          <cell r="Y501">
            <v>0</v>
          </cell>
          <cell r="Z501">
            <v>0</v>
          </cell>
          <cell r="AA501">
            <v>-5.643179999984568</v>
          </cell>
          <cell r="AB501">
            <v>-14.759279999998398</v>
          </cell>
          <cell r="AC501">
            <v>0</v>
          </cell>
          <cell r="AD501">
            <v>-19.049549999996088</v>
          </cell>
          <cell r="AE501">
            <v>-759.51543300086632</v>
          </cell>
          <cell r="AF501">
            <v>-53.718455000023823</v>
          </cell>
          <cell r="AG501">
            <v>-57.874118000036106</v>
          </cell>
          <cell r="AH501">
            <v>-149.89199499998358</v>
          </cell>
          <cell r="AI501">
            <v>-147.32048200001009</v>
          </cell>
          <cell r="AJ501">
            <v>-62.494435000000522</v>
          </cell>
          <cell r="AK501">
            <v>-79.718209000013303</v>
          </cell>
          <cell r="AL501">
            <v>-15.043689999962226</v>
          </cell>
          <cell r="AM501">
            <v>0</v>
          </cell>
          <cell r="AN501">
            <v>-29.348120000009658</v>
          </cell>
          <cell r="AO501">
            <v>-44.145118999993429</v>
          </cell>
          <cell r="AP501">
            <v>-105.99743499999749</v>
          </cell>
          <cell r="AQ501">
            <v>-13.963374999992084</v>
          </cell>
          <cell r="AR501">
            <v>-1288.3688210006803</v>
          </cell>
          <cell r="AS501">
            <v>-105.81981200000155</v>
          </cell>
          <cell r="AT501">
            <v>-97.000357000011718</v>
          </cell>
          <cell r="AU501">
            <v>-126.89833999998518</v>
          </cell>
          <cell r="AV501">
            <v>-119.28305600001477</v>
          </cell>
          <cell r="AW501">
            <v>-53.705354000005173</v>
          </cell>
          <cell r="AX501">
            <v>-140.99572800000897</v>
          </cell>
          <cell r="AY501">
            <v>-47.30472000001464</v>
          </cell>
          <cell r="AZ501">
            <v>-79.228797999996459</v>
          </cell>
          <cell r="BA501">
            <v>-222.71331400002236</v>
          </cell>
          <cell r="BB501">
            <v>-119.52266800001962</v>
          </cell>
          <cell r="BC501">
            <v>-174.54373400000622</v>
          </cell>
          <cell r="BD501">
            <v>-1.3529400000115857</v>
          </cell>
          <cell r="BE501">
            <v>-1517.2171960007399</v>
          </cell>
          <cell r="BF501">
            <v>-77.658681000000797</v>
          </cell>
          <cell r="BG501">
            <v>-211.67183399997884</v>
          </cell>
          <cell r="BH501">
            <v>-161.9176649999863</v>
          </cell>
          <cell r="BI501">
            <v>-99.887216000002809</v>
          </cell>
          <cell r="BJ501">
            <v>-200.82291299998178</v>
          </cell>
          <cell r="BK501">
            <v>-206.09961500001373</v>
          </cell>
          <cell r="BL501">
            <v>-40.643000999989454</v>
          </cell>
          <cell r="BM501">
            <v>-77.323333999986062</v>
          </cell>
          <cell r="BN501">
            <v>-335.56444300001021</v>
          </cell>
          <cell r="BO501">
            <v>-44.778281000035349</v>
          </cell>
          <cell r="BP501">
            <v>-60.85021299996879</v>
          </cell>
          <cell r="BQ501">
            <v>0</v>
          </cell>
          <cell r="BR501">
            <v>-1072.0090179997496</v>
          </cell>
          <cell r="BS501">
            <v>-77.128426000010222</v>
          </cell>
          <cell r="BT501">
            <v>-139.01978100000997</v>
          </cell>
          <cell r="BU501">
            <v>-74.060278999997536</v>
          </cell>
          <cell r="BV501">
            <v>-87.773150999972131</v>
          </cell>
          <cell r="BW501">
            <v>-163.78631799999857</v>
          </cell>
          <cell r="BX501">
            <v>-97.691377999988617</v>
          </cell>
          <cell r="BY501">
            <v>-34.430649999994785</v>
          </cell>
          <cell r="BZ501">
            <v>-94.057063999993261</v>
          </cell>
          <cell r="CA501">
            <v>-79.159453999978723</v>
          </cell>
          <cell r="CB501">
            <v>-71.099692999996478</v>
          </cell>
          <cell r="CC501">
            <v>-103.85189499999979</v>
          </cell>
          <cell r="CD501">
            <v>-49.950929000042379</v>
          </cell>
          <cell r="CE501">
            <v>-860.38244099961594</v>
          </cell>
          <cell r="CF501">
            <v>-48.31297599998652</v>
          </cell>
          <cell r="CG501">
            <v>-84.124428999988595</v>
          </cell>
          <cell r="CH501">
            <v>-122.18279700001585</v>
          </cell>
          <cell r="CI501">
            <v>-85.622790999972494</v>
          </cell>
          <cell r="CJ501">
            <v>-123.93286100000842</v>
          </cell>
          <cell r="CK501">
            <v>-65.184325999987777</v>
          </cell>
          <cell r="CL501">
            <v>-18.034849999996368</v>
          </cell>
          <cell r="CM501">
            <v>-29.880371999985073</v>
          </cell>
          <cell r="CN501">
            <v>-109.42230999999447</v>
          </cell>
          <cell r="CO501">
            <v>-50.350223999994341</v>
          </cell>
          <cell r="CP501">
            <v>-77.442158999969251</v>
          </cell>
          <cell r="CQ501">
            <v>-45.892346000007819</v>
          </cell>
          <cell r="CR501">
            <v>-973.59901199955493</v>
          </cell>
          <cell r="CS501">
            <v>-86.865965000033611</v>
          </cell>
          <cell r="CT501">
            <v>-100.41107599998941</v>
          </cell>
          <cell r="CU501">
            <v>-134.72220899997046</v>
          </cell>
          <cell r="CV501">
            <v>-78.001974000013433</v>
          </cell>
          <cell r="CW501">
            <v>-181.97234899998875</v>
          </cell>
          <cell r="CX501">
            <v>-85.236834000010276</v>
          </cell>
          <cell r="CY501">
            <v>-47.787849999993341</v>
          </cell>
          <cell r="CZ501">
            <v>-30.748530000011669</v>
          </cell>
          <cell r="DA501">
            <v>-55.691714000015054</v>
          </cell>
          <cell r="DB501">
            <v>-108.0932900000189</v>
          </cell>
          <cell r="DC501">
            <v>-50.390516000014031</v>
          </cell>
          <cell r="DD501">
            <v>-13.676705000019865</v>
          </cell>
          <cell r="DE501">
            <v>-1080.9638020005077</v>
          </cell>
          <cell r="DF501">
            <v>-87.916138999979012</v>
          </cell>
          <cell r="DG501">
            <v>-102.67367300001206</v>
          </cell>
          <cell r="DH501">
            <v>-139.42021599999862</v>
          </cell>
          <cell r="DI501">
            <v>-143.16347100000712</v>
          </cell>
          <cell r="DJ501">
            <v>-182.858367000008</v>
          </cell>
          <cell r="DK501">
            <v>-127.18361800001003</v>
          </cell>
          <cell r="DL501">
            <v>-69.999293000000762</v>
          </cell>
          <cell r="DM501">
            <v>-1.411870000010822</v>
          </cell>
          <cell r="DN501">
            <v>-67.537276999995811</v>
          </cell>
          <cell r="DO501">
            <v>-96.643933999992441</v>
          </cell>
          <cell r="DP501">
            <v>-45.252134000009391</v>
          </cell>
          <cell r="DQ501">
            <v>-16.903810000047088</v>
          </cell>
          <cell r="DR501">
            <v>-1060.7792019997723</v>
          </cell>
          <cell r="DS501">
            <v>-82.89814999999362</v>
          </cell>
          <cell r="DT501">
            <v>-99.77210100000957</v>
          </cell>
          <cell r="DU501">
            <v>-78.454930999985663</v>
          </cell>
          <cell r="DV501">
            <v>-78.791996000014478</v>
          </cell>
          <cell r="DW501">
            <v>-195.50968100002501</v>
          </cell>
          <cell r="DX501">
            <v>-113.53694499999983</v>
          </cell>
          <cell r="DY501">
            <v>-23.289809999987483</v>
          </cell>
          <cell r="DZ501">
            <v>-43.57797899999423</v>
          </cell>
          <cell r="EA501">
            <v>-95.598864999978105</v>
          </cell>
          <cell r="EB501">
            <v>-112.59276700002374</v>
          </cell>
          <cell r="EC501">
            <v>-106.83865700001479</v>
          </cell>
          <cell r="ED501">
            <v>-29.917320000007749</v>
          </cell>
        </row>
        <row r="502">
          <cell r="C502" t="str">
            <v>Wyodak</v>
          </cell>
          <cell r="F502">
            <v>0</v>
          </cell>
          <cell r="G502">
            <v>0</v>
          </cell>
          <cell r="H502">
            <v>0</v>
          </cell>
          <cell r="I502">
            <v>-4.3866600000037579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-30.320309999864548</v>
          </cell>
          <cell r="S502">
            <v>0</v>
          </cell>
          <cell r="T502">
            <v>0</v>
          </cell>
          <cell r="U502">
            <v>-8.213129999989178</v>
          </cell>
          <cell r="V502">
            <v>-15.694579999995767</v>
          </cell>
          <cell r="W502">
            <v>0</v>
          </cell>
          <cell r="X502">
            <v>-6.4125999999814667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-13.262409999966621</v>
          </cell>
          <cell r="AF502">
            <v>0</v>
          </cell>
          <cell r="AG502">
            <v>0</v>
          </cell>
          <cell r="AH502">
            <v>-6.2954100000060862</v>
          </cell>
          <cell r="AI502">
            <v>0</v>
          </cell>
          <cell r="AJ502">
            <v>-0.58002999998279847</v>
          </cell>
          <cell r="AK502">
            <v>-6.3869699999922886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-17.199170000152662</v>
          </cell>
          <cell r="AS502">
            <v>0</v>
          </cell>
          <cell r="AT502">
            <v>0</v>
          </cell>
          <cell r="AU502">
            <v>0</v>
          </cell>
          <cell r="AV502">
            <v>-2.1484400000044843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-15.050730000017211</v>
          </cell>
          <cell r="BC502">
            <v>0</v>
          </cell>
          <cell r="BD502">
            <v>0</v>
          </cell>
          <cell r="BE502">
            <v>-35.598520000465214</v>
          </cell>
          <cell r="BF502">
            <v>0</v>
          </cell>
          <cell r="BG502">
            <v>0</v>
          </cell>
          <cell r="BH502">
            <v>-6.8386199999949895</v>
          </cell>
          <cell r="BI502">
            <v>0</v>
          </cell>
          <cell r="BJ502">
            <v>-15.558069999999134</v>
          </cell>
          <cell r="BK502">
            <v>-1.0335100000083912</v>
          </cell>
          <cell r="BL502">
            <v>-2.0422400000097696</v>
          </cell>
          <cell r="BM502">
            <v>0</v>
          </cell>
          <cell r="BN502">
            <v>0</v>
          </cell>
          <cell r="BO502">
            <v>-10.126079999987269</v>
          </cell>
          <cell r="BP502">
            <v>0</v>
          </cell>
          <cell r="BQ502">
            <v>0</v>
          </cell>
          <cell r="BR502">
            <v>-22.6144999996759</v>
          </cell>
          <cell r="BS502">
            <v>0</v>
          </cell>
          <cell r="BT502">
            <v>0</v>
          </cell>
          <cell r="BU502">
            <v>-5.0739800000010291</v>
          </cell>
          <cell r="BV502">
            <v>0</v>
          </cell>
          <cell r="BW502">
            <v>-13.917470000014873</v>
          </cell>
          <cell r="BX502">
            <v>-3.6230499999946915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-9.7420000000856817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-8.3159799999848474</v>
          </cell>
          <cell r="CK502">
            <v>0</v>
          </cell>
          <cell r="CL502">
            <v>0</v>
          </cell>
          <cell r="CM502">
            <v>-1.4260200000135228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-76.322310000192374</v>
          </cell>
          <cell r="CS502">
            <v>0</v>
          </cell>
          <cell r="CT502">
            <v>0</v>
          </cell>
          <cell r="CU502">
            <v>-7.1845699999976205</v>
          </cell>
          <cell r="CV502">
            <v>-6.2372999999934109</v>
          </cell>
          <cell r="CW502">
            <v>-48.456109999999171</v>
          </cell>
          <cell r="CX502">
            <v>0</v>
          </cell>
          <cell r="CY502">
            <v>0</v>
          </cell>
          <cell r="CZ502">
            <v>0</v>
          </cell>
          <cell r="DA502">
            <v>-14.444329999998445</v>
          </cell>
          <cell r="DB502">
            <v>0</v>
          </cell>
          <cell r="DC502">
            <v>0</v>
          </cell>
          <cell r="DD502">
            <v>0</v>
          </cell>
          <cell r="DE502">
            <v>-21.010290000122041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-21.010290000005625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-69.286190000129864</v>
          </cell>
          <cell r="DS502">
            <v>-9.5588299999944866</v>
          </cell>
          <cell r="DT502">
            <v>0</v>
          </cell>
          <cell r="DU502">
            <v>-6.6694299999944633</v>
          </cell>
          <cell r="DV502">
            <v>-20.79026999999769</v>
          </cell>
          <cell r="DW502">
            <v>-2.1599899999855552</v>
          </cell>
          <cell r="DX502">
            <v>-12.150880000001052</v>
          </cell>
          <cell r="DY502">
            <v>-17.956790000025649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Ramp Loss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Total Coal Generation</v>
          </cell>
          <cell r="F505">
            <v>-245.72545600077137</v>
          </cell>
          <cell r="G505">
            <v>-80.381889999844134</v>
          </cell>
          <cell r="H505">
            <v>-959.47578599955887</v>
          </cell>
          <cell r="I505">
            <v>-759.22289699921384</v>
          </cell>
          <cell r="J505">
            <v>-887.90439900010824</v>
          </cell>
          <cell r="K505">
            <v>-1221.8510939995758</v>
          </cell>
          <cell r="L505">
            <v>-643.86816800013185</v>
          </cell>
          <cell r="M505">
            <v>-672.99144900031388</v>
          </cell>
          <cell r="N505">
            <v>-1079.5416019996628</v>
          </cell>
          <cell r="O505">
            <v>-877.9805780001916</v>
          </cell>
          <cell r="P505">
            <v>-927.40529299993068</v>
          </cell>
          <cell r="Q505">
            <v>-289.43650199985132</v>
          </cell>
          <cell r="R505">
            <v>-10795.367276996374</v>
          </cell>
          <cell r="S505">
            <v>-706.16295599984005</v>
          </cell>
          <cell r="T505">
            <v>-964.05141799990088</v>
          </cell>
          <cell r="U505">
            <v>-1192.0443650004454</v>
          </cell>
          <cell r="V505">
            <v>-744.67672999994829</v>
          </cell>
          <cell r="W505">
            <v>-712.1207389999181</v>
          </cell>
          <cell r="X505">
            <v>-1043.5655410001054</v>
          </cell>
          <cell r="Y505">
            <v>-814.35644799983129</v>
          </cell>
          <cell r="Z505">
            <v>-974.50813199998811</v>
          </cell>
          <cell r="AA505">
            <v>-1352.2572060003877</v>
          </cell>
          <cell r="AB505">
            <v>-835.36698200041428</v>
          </cell>
          <cell r="AC505">
            <v>-711.22340400051326</v>
          </cell>
          <cell r="AD505">
            <v>-745.03335600020364</v>
          </cell>
          <cell r="AE505">
            <v>-14401.226855989546</v>
          </cell>
          <cell r="AF505">
            <v>-900.93782099988312</v>
          </cell>
          <cell r="AG505">
            <v>-717.51082200044766</v>
          </cell>
          <cell r="AH505">
            <v>-4159.9356160000898</v>
          </cell>
          <cell r="AI505">
            <v>-946.84105499973521</v>
          </cell>
          <cell r="AJ505">
            <v>-991.72960000019521</v>
          </cell>
          <cell r="AK505">
            <v>-1382.0289700003341</v>
          </cell>
          <cell r="AL505">
            <v>-1041.4827410001308</v>
          </cell>
          <cell r="AM505">
            <v>-1404.2329120002687</v>
          </cell>
          <cell r="AN505">
            <v>-608.11179600004107</v>
          </cell>
          <cell r="AO505">
            <v>-878.31758500030264</v>
          </cell>
          <cell r="AP505">
            <v>-786.27792100049555</v>
          </cell>
          <cell r="AQ505">
            <v>-583.82001700019464</v>
          </cell>
          <cell r="AR505">
            <v>-12207.214272994548</v>
          </cell>
          <cell r="AS505">
            <v>-832.34109900007024</v>
          </cell>
          <cell r="AT505">
            <v>-1046.5174159999005</v>
          </cell>
          <cell r="AU505">
            <v>-1016.1775580001995</v>
          </cell>
          <cell r="AV505">
            <v>-763.19548500026576</v>
          </cell>
          <cell r="AW505">
            <v>-469.42502299975604</v>
          </cell>
          <cell r="AX505">
            <v>-1482.8030089996755</v>
          </cell>
          <cell r="AY505">
            <v>-949.44558800011873</v>
          </cell>
          <cell r="AZ505">
            <v>-1548.2418240001425</v>
          </cell>
          <cell r="BA505">
            <v>-1573.6139570004307</v>
          </cell>
          <cell r="BB505">
            <v>-964.27390400040895</v>
          </cell>
          <cell r="BC505">
            <v>-824.63306499971077</v>
          </cell>
          <cell r="BD505">
            <v>-736.54634499968961</v>
          </cell>
          <cell r="BE505">
            <v>-6551.9693359956145</v>
          </cell>
          <cell r="BF505">
            <v>4589.2017689999193</v>
          </cell>
          <cell r="BG505">
            <v>-783.04592799954116</v>
          </cell>
          <cell r="BH505">
            <v>-991.5729469996877</v>
          </cell>
          <cell r="BI505">
            <v>-636.2924700002186</v>
          </cell>
          <cell r="BJ505">
            <v>-720.3395920000039</v>
          </cell>
          <cell r="BK505">
            <v>-1564.171461999882</v>
          </cell>
          <cell r="BL505">
            <v>-1063.4882030002773</v>
          </cell>
          <cell r="BM505">
            <v>-1486.6606659996323</v>
          </cell>
          <cell r="BN505">
            <v>-1436.8745130002499</v>
          </cell>
          <cell r="BO505">
            <v>-1056.2377189998515</v>
          </cell>
          <cell r="BP505">
            <v>-751.52703699981794</v>
          </cell>
          <cell r="BQ505">
            <v>-650.96056800056249</v>
          </cell>
          <cell r="BR505">
            <v>-10999.956098005176</v>
          </cell>
          <cell r="BS505">
            <v>-985.25658000027761</v>
          </cell>
          <cell r="BT505">
            <v>-807.13525199936703</v>
          </cell>
          <cell r="BU505">
            <v>-603.52057400019839</v>
          </cell>
          <cell r="BV505">
            <v>-542.93763299984857</v>
          </cell>
          <cell r="BW505">
            <v>-708.91728499997407</v>
          </cell>
          <cell r="BX505">
            <v>-1452.906942000147</v>
          </cell>
          <cell r="BY505">
            <v>-1030.3583399998024</v>
          </cell>
          <cell r="BZ505">
            <v>-1178.2801979999058</v>
          </cell>
          <cell r="CA505">
            <v>-1151.5037149996497</v>
          </cell>
          <cell r="CB505">
            <v>-1021.9392570001073</v>
          </cell>
          <cell r="CC505">
            <v>-747.2300820001401</v>
          </cell>
          <cell r="CD505">
            <v>-769.97024000016972</v>
          </cell>
          <cell r="CE505">
            <v>-11205.417804002762</v>
          </cell>
          <cell r="CF505">
            <v>-956.09382500033826</v>
          </cell>
          <cell r="CG505">
            <v>-699.18717299960554</v>
          </cell>
          <cell r="CH505">
            <v>-762.56649600015953</v>
          </cell>
          <cell r="CI505">
            <v>-634.42424699966796</v>
          </cell>
          <cell r="CJ505">
            <v>-910.18858599988744</v>
          </cell>
          <cell r="CK505">
            <v>-1348.8128530001268</v>
          </cell>
          <cell r="CL505">
            <v>-817.33162800036371</v>
          </cell>
          <cell r="CM505">
            <v>-1126.5824869992211</v>
          </cell>
          <cell r="CN505">
            <v>-1281.6043399996124</v>
          </cell>
          <cell r="CO505">
            <v>-1025.6395479999483</v>
          </cell>
          <cell r="CP505">
            <v>-797.32645499985665</v>
          </cell>
          <cell r="CQ505">
            <v>-845.66016600001603</v>
          </cell>
          <cell r="CR505">
            <v>-12373.928967997432</v>
          </cell>
          <cell r="CS505">
            <v>-1258.2808640003204</v>
          </cell>
          <cell r="CT505">
            <v>-945.05001100013033</v>
          </cell>
          <cell r="CU505">
            <v>-1032.6135349995457</v>
          </cell>
          <cell r="CV505">
            <v>-708.58746299985796</v>
          </cell>
          <cell r="CW505">
            <v>-875.21447299979627</v>
          </cell>
          <cell r="CX505">
            <v>-1477.0989310001023</v>
          </cell>
          <cell r="CY505">
            <v>-841.76522100018337</v>
          </cell>
          <cell r="CZ505">
            <v>-1059.4271740000695</v>
          </cell>
          <cell r="DA505">
            <v>-1180.485811999999</v>
          </cell>
          <cell r="DB505">
            <v>-975.33066900027916</v>
          </cell>
          <cell r="DC505">
            <v>-1108.415271000471</v>
          </cell>
          <cell r="DD505">
            <v>-911.65954399993643</v>
          </cell>
          <cell r="DE505">
            <v>-12817.419530000538</v>
          </cell>
          <cell r="DF505">
            <v>-1321.6284899991006</v>
          </cell>
          <cell r="DG505">
            <v>-962.0577450003475</v>
          </cell>
          <cell r="DH505">
            <v>-1017.5482990005985</v>
          </cell>
          <cell r="DI505">
            <v>-669.44232299970463</v>
          </cell>
          <cell r="DJ505">
            <v>-878.93028800003231</v>
          </cell>
          <cell r="DK505">
            <v>-1506.1627909997478</v>
          </cell>
          <cell r="DL505">
            <v>-966.238730000332</v>
          </cell>
          <cell r="DM505">
            <v>-1091.3778180000372</v>
          </cell>
          <cell r="DN505">
            <v>-1395.1768630002625</v>
          </cell>
          <cell r="DO505">
            <v>-1168.4228860000148</v>
          </cell>
          <cell r="DP505">
            <v>-958.90813799994066</v>
          </cell>
          <cell r="DQ505">
            <v>-881.52515900041908</v>
          </cell>
          <cell r="DR505">
            <v>-11000.837636992335</v>
          </cell>
          <cell r="DS505">
            <v>-1030.4613930000924</v>
          </cell>
          <cell r="DT505">
            <v>-962.79245099984109</v>
          </cell>
          <cell r="DU505">
            <v>-796.44212900009006</v>
          </cell>
          <cell r="DV505">
            <v>-633.7518520001322</v>
          </cell>
          <cell r="DW505">
            <v>-1158.1438020002097</v>
          </cell>
          <cell r="DX505">
            <v>-1260.7802659999579</v>
          </cell>
          <cell r="DY505">
            <v>-621.16488899989054</v>
          </cell>
          <cell r="DZ505">
            <v>-655.91299000009894</v>
          </cell>
          <cell r="EA505">
            <v>-1130.2017109999433</v>
          </cell>
          <cell r="EB505">
            <v>-1129.095836000517</v>
          </cell>
          <cell r="EC505">
            <v>-995.86447399994358</v>
          </cell>
          <cell r="ED505">
            <v>-626.22584400000051</v>
          </cell>
        </row>
        <row r="507">
          <cell r="A507" t="str">
            <v>Gas Generation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-68.609610000014072</v>
          </cell>
          <cell r="L508">
            <v>-70.945570000010775</v>
          </cell>
          <cell r="M508">
            <v>-131.58355000001029</v>
          </cell>
          <cell r="N508">
            <v>-126.52973999999813</v>
          </cell>
          <cell r="O508">
            <v>-135.96027999999933</v>
          </cell>
          <cell r="P508">
            <v>0</v>
          </cell>
          <cell r="Q508">
            <v>0</v>
          </cell>
          <cell r="R508">
            <v>-204.36243999982253</v>
          </cell>
          <cell r="S508">
            <v>0</v>
          </cell>
          <cell r="T508">
            <v>0</v>
          </cell>
          <cell r="U508">
            <v>0</v>
          </cell>
          <cell r="V508">
            <v>-7.8411299999861512</v>
          </cell>
          <cell r="W508">
            <v>0</v>
          </cell>
          <cell r="X508">
            <v>0</v>
          </cell>
          <cell r="Y508">
            <v>-61.031519999989541</v>
          </cell>
          <cell r="Z508">
            <v>-14.398159999982454</v>
          </cell>
          <cell r="AA508">
            <v>-32.456789999967441</v>
          </cell>
          <cell r="AB508">
            <v>-88.634840000013355</v>
          </cell>
          <cell r="AC508">
            <v>0</v>
          </cell>
          <cell r="AD508">
            <v>0</v>
          </cell>
          <cell r="AE508">
            <v>-441.75523000000976</v>
          </cell>
          <cell r="AF508">
            <v>0</v>
          </cell>
          <cell r="AG508">
            <v>0</v>
          </cell>
          <cell r="AH508">
            <v>0</v>
          </cell>
          <cell r="AI508">
            <v>-67.100689999992028</v>
          </cell>
          <cell r="AJ508">
            <v>0</v>
          </cell>
          <cell r="AK508">
            <v>-21.958980000024894</v>
          </cell>
          <cell r="AL508">
            <v>-28.702160000015283</v>
          </cell>
          <cell r="AM508">
            <v>-37.98998000001302</v>
          </cell>
          <cell r="AN508">
            <v>-139.18845999997575</v>
          </cell>
          <cell r="AO508">
            <v>-146.81495999998879</v>
          </cell>
          <cell r="AP508">
            <v>0</v>
          </cell>
          <cell r="AQ508">
            <v>0</v>
          </cell>
          <cell r="AR508">
            <v>-184.50667000026442</v>
          </cell>
          <cell r="AS508">
            <v>0</v>
          </cell>
          <cell r="AT508">
            <v>0</v>
          </cell>
          <cell r="AU508">
            <v>0</v>
          </cell>
          <cell r="AV508">
            <v>-40.829930000007153</v>
          </cell>
          <cell r="AW508">
            <v>0</v>
          </cell>
          <cell r="AX508">
            <v>-34.933820000005653</v>
          </cell>
          <cell r="AY508">
            <v>-22.038570000004256</v>
          </cell>
          <cell r="AZ508">
            <v>0</v>
          </cell>
          <cell r="BA508">
            <v>-12.909419999981765</v>
          </cell>
          <cell r="BB508">
            <v>-73.794930000032764</v>
          </cell>
          <cell r="BC508">
            <v>0</v>
          </cell>
          <cell r="BD508">
            <v>0</v>
          </cell>
          <cell r="BE508">
            <v>-152.22472999989986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-46.960220000008121</v>
          </cell>
          <cell r="BL508">
            <v>-34.584109999996144</v>
          </cell>
          <cell r="BM508">
            <v>-7.9401800000341609</v>
          </cell>
          <cell r="BN508">
            <v>-26.840329999977257</v>
          </cell>
          <cell r="BO508">
            <v>-35.899890000000596</v>
          </cell>
          <cell r="BP508">
            <v>0</v>
          </cell>
          <cell r="BQ508">
            <v>0</v>
          </cell>
          <cell r="BR508">
            <v>-251.90901999990456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-37.131750000000466</v>
          </cell>
          <cell r="BY508">
            <v>-12.677200000005541</v>
          </cell>
          <cell r="BZ508">
            <v>-79.789110000012442</v>
          </cell>
          <cell r="CA508">
            <v>-122.31096000003163</v>
          </cell>
          <cell r="CB508">
            <v>0</v>
          </cell>
          <cell r="CC508">
            <v>0</v>
          </cell>
          <cell r="CD508">
            <v>0</v>
          </cell>
          <cell r="CE508">
            <v>-390.92467000009492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-51.806609999999637</v>
          </cell>
          <cell r="CL508">
            <v>-17.998709999985294</v>
          </cell>
          <cell r="CM508">
            <v>-82.533289999992121</v>
          </cell>
          <cell r="CN508">
            <v>-124.87252000003355</v>
          </cell>
          <cell r="CO508">
            <v>-113.71354000002611</v>
          </cell>
          <cell r="CP508">
            <v>0</v>
          </cell>
          <cell r="CQ508">
            <v>0</v>
          </cell>
          <cell r="CR508">
            <v>-191.65545000007842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-14.27133000001777</v>
          </cell>
          <cell r="CY508">
            <v>-29.965809999994235</v>
          </cell>
          <cell r="CZ508">
            <v>-96.814450000005309</v>
          </cell>
          <cell r="DA508">
            <v>-50.603860000002896</v>
          </cell>
          <cell r="DB508">
            <v>0</v>
          </cell>
          <cell r="DC508">
            <v>0</v>
          </cell>
          <cell r="DD508">
            <v>0</v>
          </cell>
          <cell r="DE508">
            <v>-246.15619000000879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-21.088170000002719</v>
          </cell>
          <cell r="DL508">
            <v>-33.30449999999837</v>
          </cell>
          <cell r="DM508">
            <v>-90.922249999974156</v>
          </cell>
          <cell r="DN508">
            <v>-62.423999999999069</v>
          </cell>
          <cell r="DO508">
            <v>-38.417270000005374</v>
          </cell>
          <cell r="DP508">
            <v>0</v>
          </cell>
          <cell r="DQ508">
            <v>0</v>
          </cell>
          <cell r="DR508">
            <v>-215.48020000010729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-26.905650000000605</v>
          </cell>
          <cell r="DY508">
            <v>-48.38676000002306</v>
          </cell>
          <cell r="DZ508">
            <v>-92.958699999959208</v>
          </cell>
          <cell r="EA508">
            <v>-10.599329999997281</v>
          </cell>
          <cell r="EB508">
            <v>-36.62976000001072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-3.1862490000003163</v>
          </cell>
          <cell r="G510">
            <v>-0.21382000000448897</v>
          </cell>
          <cell r="H510">
            <v>-13.345050000003539</v>
          </cell>
          <cell r="I510">
            <v>0</v>
          </cell>
          <cell r="J510">
            <v>-39.426240000029793</v>
          </cell>
          <cell r="K510">
            <v>-6.7363760000444017</v>
          </cell>
          <cell r="L510">
            <v>-31.396464999997988</v>
          </cell>
          <cell r="M510">
            <v>-85.50087099999655</v>
          </cell>
          <cell r="N510">
            <v>-48.721763000066858</v>
          </cell>
          <cell r="O510">
            <v>-110.71723999996902</v>
          </cell>
          <cell r="P510">
            <v>-156.11686999999802</v>
          </cell>
          <cell r="Q510">
            <v>-35.211840000003576</v>
          </cell>
          <cell r="R510">
            <v>-441.46309000020847</v>
          </cell>
          <cell r="S510">
            <v>-34.356544000009308</v>
          </cell>
          <cell r="T510">
            <v>-9.2928459999966435</v>
          </cell>
          <cell r="U510">
            <v>-57.180439999967348</v>
          </cell>
          <cell r="V510">
            <v>0</v>
          </cell>
          <cell r="W510">
            <v>-38.878960000001825</v>
          </cell>
          <cell r="X510">
            <v>-43.027699999976903</v>
          </cell>
          <cell r="Y510">
            <v>-22.265229999960866</v>
          </cell>
          <cell r="Z510">
            <v>-6.895310000050813</v>
          </cell>
          <cell r="AA510">
            <v>-35.281640000001062</v>
          </cell>
          <cell r="AB510">
            <v>-70.904880000045523</v>
          </cell>
          <cell r="AC510">
            <v>0</v>
          </cell>
          <cell r="AD510">
            <v>-123.37953999999445</v>
          </cell>
          <cell r="AE510">
            <v>-1081.3258199999109</v>
          </cell>
          <cell r="AF510">
            <v>-107.12166999999317</v>
          </cell>
          <cell r="AG510">
            <v>-38.038365999993403</v>
          </cell>
          <cell r="AH510">
            <v>-188.86569999999483</v>
          </cell>
          <cell r="AI510">
            <v>0</v>
          </cell>
          <cell r="AJ510">
            <v>-66.511590000009164</v>
          </cell>
          <cell r="AK510">
            <v>-111.66241599997738</v>
          </cell>
          <cell r="AL510">
            <v>-52.937830000009853</v>
          </cell>
          <cell r="AM510">
            <v>-45.236919999995735</v>
          </cell>
          <cell r="AN510">
            <v>-270.44776000001002</v>
          </cell>
          <cell r="AO510">
            <v>-46.0230000000156</v>
          </cell>
          <cell r="AP510">
            <v>-74.899359999981243</v>
          </cell>
          <cell r="AQ510">
            <v>-79.581208000017796</v>
          </cell>
          <cell r="AR510">
            <v>-806.18456700025126</v>
          </cell>
          <cell r="AS510">
            <v>0</v>
          </cell>
          <cell r="AT510">
            <v>-78.785879999981262</v>
          </cell>
          <cell r="AU510">
            <v>-139.03087999997661</v>
          </cell>
          <cell r="AV510">
            <v>-106.78920200001448</v>
          </cell>
          <cell r="AW510">
            <v>-41.640966999984812</v>
          </cell>
          <cell r="AX510">
            <v>-60.419750000000931</v>
          </cell>
          <cell r="AY510">
            <v>-26.09030999999959</v>
          </cell>
          <cell r="AZ510">
            <v>-7.7021500000264496</v>
          </cell>
          <cell r="BA510">
            <v>-75.179818000062369</v>
          </cell>
          <cell r="BB510">
            <v>-93.142080000019632</v>
          </cell>
          <cell r="BC510">
            <v>-131.68528999999398</v>
          </cell>
          <cell r="BD510">
            <v>-45.718240000016522</v>
          </cell>
          <cell r="BE510">
            <v>173.05508400034159</v>
          </cell>
          <cell r="BF510">
            <v>581.39774400007445</v>
          </cell>
          <cell r="BG510">
            <v>-69.639439999999013</v>
          </cell>
          <cell r="BH510">
            <v>0</v>
          </cell>
          <cell r="BI510">
            <v>-52.629269999975804</v>
          </cell>
          <cell r="BJ510">
            <v>0</v>
          </cell>
          <cell r="BK510">
            <v>-82.765159000002313</v>
          </cell>
          <cell r="BL510">
            <v>-18.099162999948021</v>
          </cell>
          <cell r="BM510">
            <v>-25.849340000015218</v>
          </cell>
          <cell r="BN510">
            <v>-87.806808000023011</v>
          </cell>
          <cell r="BO510">
            <v>0</v>
          </cell>
          <cell r="BP510">
            <v>0</v>
          </cell>
          <cell r="BQ510">
            <v>-71.55348000000231</v>
          </cell>
          <cell r="BR510">
            <v>-749.2929839999415</v>
          </cell>
          <cell r="BS510">
            <v>-104.10094000003301</v>
          </cell>
          <cell r="BT510">
            <v>-95.975310000008903</v>
          </cell>
          <cell r="BU510">
            <v>0</v>
          </cell>
          <cell r="BV510">
            <v>-29.832549999991897</v>
          </cell>
          <cell r="BW510">
            <v>0</v>
          </cell>
          <cell r="BX510">
            <v>-75.699580000014976</v>
          </cell>
          <cell r="BY510">
            <v>-22.79026999999769</v>
          </cell>
          <cell r="BZ510">
            <v>-85.985110000008717</v>
          </cell>
          <cell r="CA510">
            <v>-148.60341999999946</v>
          </cell>
          <cell r="CB510">
            <v>-58.080753999995068</v>
          </cell>
          <cell r="CC510">
            <v>-67.001480000035372</v>
          </cell>
          <cell r="CD510">
            <v>-61.223569999972824</v>
          </cell>
          <cell r="CE510">
            <v>-674.56263599963859</v>
          </cell>
          <cell r="CF510">
            <v>-139.85250999999698</v>
          </cell>
          <cell r="CG510">
            <v>-80.859980000008363</v>
          </cell>
          <cell r="CH510">
            <v>-54.810539999976754</v>
          </cell>
          <cell r="CI510">
            <v>-15.437709999998333</v>
          </cell>
          <cell r="CJ510">
            <v>0</v>
          </cell>
          <cell r="CK510">
            <v>-135.71709500002908</v>
          </cell>
          <cell r="CL510">
            <v>-72.122800000011921</v>
          </cell>
          <cell r="CM510">
            <v>-98.997910999925807</v>
          </cell>
          <cell r="CN510">
            <v>-71.176189000019804</v>
          </cell>
          <cell r="CO510">
            <v>0</v>
          </cell>
          <cell r="CP510">
            <v>0</v>
          </cell>
          <cell r="CQ510">
            <v>-5.5879009999916889</v>
          </cell>
          <cell r="CR510">
            <v>-550.96236400026828</v>
          </cell>
          <cell r="CS510">
            <v>-17.323629999998957</v>
          </cell>
          <cell r="CT510">
            <v>-10.62846599999466</v>
          </cell>
          <cell r="CU510">
            <v>0</v>
          </cell>
          <cell r="CV510">
            <v>-37.856450000021141</v>
          </cell>
          <cell r="CW510">
            <v>0</v>
          </cell>
          <cell r="CX510">
            <v>-156.25231000001077</v>
          </cell>
          <cell r="CY510">
            <v>-74.22941999998875</v>
          </cell>
          <cell r="CZ510">
            <v>-56.058082000003196</v>
          </cell>
          <cell r="DA510">
            <v>-121.23699600002146</v>
          </cell>
          <cell r="DB510">
            <v>-71.866249999991851</v>
          </cell>
          <cell r="DC510">
            <v>0</v>
          </cell>
          <cell r="DD510">
            <v>-5.5107600000046659</v>
          </cell>
          <cell r="DE510">
            <v>-453.19857399980538</v>
          </cell>
          <cell r="DF510">
            <v>-10.892818999971496</v>
          </cell>
          <cell r="DG510">
            <v>-4.84175999998115</v>
          </cell>
          <cell r="DH510">
            <v>0</v>
          </cell>
          <cell r="DI510">
            <v>-41.711360000015702</v>
          </cell>
          <cell r="DJ510">
            <v>0</v>
          </cell>
          <cell r="DK510">
            <v>-110.49953999998979</v>
          </cell>
          <cell r="DL510">
            <v>-120.42702499998268</v>
          </cell>
          <cell r="DM510">
            <v>-109.74140999998781</v>
          </cell>
          <cell r="DN510">
            <v>-50.780560000013793</v>
          </cell>
          <cell r="DO510">
            <v>0</v>
          </cell>
          <cell r="DP510">
            <v>0</v>
          </cell>
          <cell r="DQ510">
            <v>-4.304100000008475</v>
          </cell>
          <cell r="DR510">
            <v>-492.15353200025856</v>
          </cell>
          <cell r="DS510">
            <v>-11.013240000000224</v>
          </cell>
          <cell r="DT510">
            <v>-7.5346900000004098</v>
          </cell>
          <cell r="DU510">
            <v>-19.13130499998806</v>
          </cell>
          <cell r="DV510">
            <v>-20.73821000001044</v>
          </cell>
          <cell r="DW510">
            <v>0</v>
          </cell>
          <cell r="DX510">
            <v>-153.95480300000054</v>
          </cell>
          <cell r="DY510">
            <v>-91.337486999982502</v>
          </cell>
          <cell r="DZ510">
            <v>-131.21181300000171</v>
          </cell>
          <cell r="EA510">
            <v>-34.870544000004884</v>
          </cell>
          <cell r="EB510">
            <v>-3.356260000000475</v>
          </cell>
          <cell r="EC510">
            <v>-9.7489800000039395</v>
          </cell>
          <cell r="ED510">
            <v>-9.2562000000034459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-9.9299999965296593E-4</v>
          </cell>
          <cell r="H512">
            <v>-1.2129999995522667E-3</v>
          </cell>
          <cell r="I512">
            <v>0</v>
          </cell>
          <cell r="J512">
            <v>-0.62824200000068231</v>
          </cell>
          <cell r="K512">
            <v>-23.648954500004038</v>
          </cell>
          <cell r="L512">
            <v>-9.5827195000019856</v>
          </cell>
          <cell r="M512">
            <v>-10.13981799999965</v>
          </cell>
          <cell r="N512">
            <v>-4.3579330000029586</v>
          </cell>
          <cell r="O512">
            <v>0</v>
          </cell>
          <cell r="P512">
            <v>0</v>
          </cell>
          <cell r="Q512">
            <v>0</v>
          </cell>
          <cell r="R512">
            <v>-113.06485599998268</v>
          </cell>
          <cell r="S512">
            <v>0</v>
          </cell>
          <cell r="T512">
            <v>0</v>
          </cell>
          <cell r="U512">
            <v>0</v>
          </cell>
          <cell r="V512">
            <v>-1.9643999999971129E-2</v>
          </cell>
          <cell r="W512">
            <v>-0.82489050000003772</v>
          </cell>
          <cell r="X512">
            <v>0</v>
          </cell>
          <cell r="Y512">
            <v>-30.456947499998932</v>
          </cell>
          <cell r="Z512">
            <v>-46.218801499999245</v>
          </cell>
          <cell r="AA512">
            <v>-35.544572499999049</v>
          </cell>
          <cell r="AB512">
            <v>0</v>
          </cell>
          <cell r="AC512">
            <v>0</v>
          </cell>
          <cell r="AD512">
            <v>0</v>
          </cell>
          <cell r="AE512">
            <v>-17.406012499995995</v>
          </cell>
          <cell r="AF512">
            <v>0</v>
          </cell>
          <cell r="AG512">
            <v>0</v>
          </cell>
          <cell r="AH512">
            <v>0</v>
          </cell>
          <cell r="AI512">
            <v>-0.14898700000230747</v>
          </cell>
          <cell r="AJ512">
            <v>-0.73465700000087963</v>
          </cell>
          <cell r="AK512">
            <v>-14.722904500002187</v>
          </cell>
          <cell r="AL512">
            <v>0</v>
          </cell>
          <cell r="AM512">
            <v>-1.7994639999997162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-8.5290485000004992</v>
          </cell>
          <cell r="AS512">
            <v>0</v>
          </cell>
          <cell r="AT512">
            <v>0</v>
          </cell>
          <cell r="AU512">
            <v>0</v>
          </cell>
          <cell r="AV512">
            <v>-6.7649540000002162</v>
          </cell>
          <cell r="AW512">
            <v>0</v>
          </cell>
          <cell r="AX512">
            <v>0</v>
          </cell>
          <cell r="AY512">
            <v>0</v>
          </cell>
          <cell r="AZ512">
            <v>-1.764094500002102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-12.158245500002522</v>
          </cell>
          <cell r="BF512">
            <v>-10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-2.158245500002522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-2.9863180000102147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-2.9863180000029388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-2.0281620000023395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-2.0281620000023395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-0.79581599999801256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-0.79581599999801256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-1.1060460000007879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-1.1060460000007879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-3.7946475000062492</v>
          </cell>
          <cell r="DS512">
            <v>0</v>
          </cell>
          <cell r="DT512">
            <v>-5.4199999976844992E-4</v>
          </cell>
          <cell r="DU512">
            <v>0</v>
          </cell>
          <cell r="DV512">
            <v>-1.6487000000779517E-2</v>
          </cell>
          <cell r="DW512">
            <v>0</v>
          </cell>
          <cell r="DX512">
            <v>-0.33961099999942235</v>
          </cell>
          <cell r="DY512">
            <v>0</v>
          </cell>
          <cell r="DZ512">
            <v>-3.2430454999994254</v>
          </cell>
          <cell r="EA512">
            <v>-0.19496200000139652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-60.19372999999905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-14.945559999992838</v>
          </cell>
          <cell r="P513">
            <v>0</v>
          </cell>
          <cell r="Q513">
            <v>-0.40770999999949709</v>
          </cell>
          <cell r="R513">
            <v>-81.771740000229329</v>
          </cell>
          <cell r="S513">
            <v>0</v>
          </cell>
          <cell r="T513">
            <v>-41.817379999993136</v>
          </cell>
          <cell r="U513">
            <v>-24.494630000001052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-15.45973000000231</v>
          </cell>
          <cell r="AE513">
            <v>-210.03157000034116</v>
          </cell>
          <cell r="AF513">
            <v>-54.619039999990491</v>
          </cell>
          <cell r="AG513">
            <v>-28.236460000014631</v>
          </cell>
          <cell r="AH513">
            <v>-43.490739999979269</v>
          </cell>
          <cell r="AI513">
            <v>-10.575169999996433</v>
          </cell>
          <cell r="AJ513">
            <v>0</v>
          </cell>
          <cell r="AK513">
            <v>-6.3835400000098161</v>
          </cell>
          <cell r="AL513">
            <v>0</v>
          </cell>
          <cell r="AM513">
            <v>0</v>
          </cell>
          <cell r="AN513">
            <v>0</v>
          </cell>
          <cell r="AO513">
            <v>-4.7919899999978952</v>
          </cell>
          <cell r="AP513">
            <v>-41.077080000017304</v>
          </cell>
          <cell r="AQ513">
            <v>-20.857549999986077</v>
          </cell>
          <cell r="AR513">
            <v>-133.57802999974228</v>
          </cell>
          <cell r="AS513">
            <v>0</v>
          </cell>
          <cell r="AT513">
            <v>-15.431639999995241</v>
          </cell>
          <cell r="AU513">
            <v>-21.999409999989439</v>
          </cell>
          <cell r="AV513">
            <v>-22.772950000013225</v>
          </cell>
          <cell r="AW513">
            <v>0</v>
          </cell>
          <cell r="AX513">
            <v>-18.266360000008717</v>
          </cell>
          <cell r="AY513">
            <v>0</v>
          </cell>
          <cell r="AZ513">
            <v>0</v>
          </cell>
          <cell r="BA513">
            <v>0</v>
          </cell>
          <cell r="BB513">
            <v>-26.409669999993639</v>
          </cell>
          <cell r="BC513">
            <v>-28.698000000003958</v>
          </cell>
          <cell r="BD513">
            <v>0</v>
          </cell>
          <cell r="BE513">
            <v>-178.45026999991387</v>
          </cell>
          <cell r="BF513">
            <v>0</v>
          </cell>
          <cell r="BG513">
            <v>-62.544350000011036</v>
          </cell>
          <cell r="BH513">
            <v>-46.89892000000691</v>
          </cell>
          <cell r="BI513">
            <v>-23.560940000010305</v>
          </cell>
          <cell r="BJ513">
            <v>0</v>
          </cell>
          <cell r="BK513">
            <v>-18.399420000001555</v>
          </cell>
          <cell r="BL513">
            <v>0</v>
          </cell>
          <cell r="BM513">
            <v>-1.2221699999936391</v>
          </cell>
          <cell r="BN513">
            <v>-6.3024900000018533</v>
          </cell>
          <cell r="BO513">
            <v>0</v>
          </cell>
          <cell r="BP513">
            <v>-19.521980000019539</v>
          </cell>
          <cell r="BQ513">
            <v>0</v>
          </cell>
          <cell r="BR513">
            <v>-209.57865000027232</v>
          </cell>
          <cell r="BS513">
            <v>-9.7526800000050571</v>
          </cell>
          <cell r="BT513">
            <v>-30.735580000007758</v>
          </cell>
          <cell r="BU513">
            <v>-22.475170000019716</v>
          </cell>
          <cell r="BV513">
            <v>-21.421390000003157</v>
          </cell>
          <cell r="BW513">
            <v>0</v>
          </cell>
          <cell r="BX513">
            <v>-28.57027999998536</v>
          </cell>
          <cell r="BY513">
            <v>0</v>
          </cell>
          <cell r="BZ513">
            <v>-15.09741000001668</v>
          </cell>
          <cell r="CA513">
            <v>-45.918119999987539</v>
          </cell>
          <cell r="CB513">
            <v>-15.912039999995613</v>
          </cell>
          <cell r="CC513">
            <v>-19.695980000018608</v>
          </cell>
          <cell r="CD513">
            <v>0</v>
          </cell>
          <cell r="CE513">
            <v>-197.22542000003159</v>
          </cell>
          <cell r="CF513">
            <v>0</v>
          </cell>
          <cell r="CG513">
            <v>0</v>
          </cell>
          <cell r="CH513">
            <v>-35.067149999988033</v>
          </cell>
          <cell r="CI513">
            <v>-7.6716400000004796</v>
          </cell>
          <cell r="CJ513">
            <v>0</v>
          </cell>
          <cell r="CK513">
            <v>-29.275869999983115</v>
          </cell>
          <cell r="CL513">
            <v>-14.318109999992885</v>
          </cell>
          <cell r="CM513">
            <v>-7.7961500000092201</v>
          </cell>
          <cell r="CN513">
            <v>-73.730990000010934</v>
          </cell>
          <cell r="CO513">
            <v>-29.365510000003269</v>
          </cell>
          <cell r="CP513">
            <v>0</v>
          </cell>
          <cell r="CQ513">
            <v>0</v>
          </cell>
          <cell r="CR513">
            <v>-252.93220000015572</v>
          </cell>
          <cell r="CS513">
            <v>0</v>
          </cell>
          <cell r="CT513">
            <v>0</v>
          </cell>
          <cell r="CU513">
            <v>-18.85688000000664</v>
          </cell>
          <cell r="CV513">
            <v>-20.996100000003935</v>
          </cell>
          <cell r="CW513">
            <v>0</v>
          </cell>
          <cell r="CX513">
            <v>-21.885750000015832</v>
          </cell>
          <cell r="CY513">
            <v>-20.669429999994463</v>
          </cell>
          <cell r="CZ513">
            <v>-39.684749999985797</v>
          </cell>
          <cell r="DA513">
            <v>-69.035349999991013</v>
          </cell>
          <cell r="DB513">
            <v>-61.803940000012517</v>
          </cell>
          <cell r="DC513">
            <v>0</v>
          </cell>
          <cell r="DD513">
            <v>0</v>
          </cell>
          <cell r="DE513">
            <v>-180.96799000003375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-27.837400000018533</v>
          </cell>
          <cell r="DL513">
            <v>-8.5771399999939604</v>
          </cell>
          <cell r="DM513">
            <v>-30.483409999986179</v>
          </cell>
          <cell r="DN513">
            <v>-81.603770000016084</v>
          </cell>
          <cell r="DO513">
            <v>-32.466270000004442</v>
          </cell>
          <cell r="DP513">
            <v>0</v>
          </cell>
          <cell r="DQ513">
            <v>0</v>
          </cell>
          <cell r="DR513">
            <v>-144.07305000000633</v>
          </cell>
          <cell r="DS513">
            <v>0</v>
          </cell>
          <cell r="DT513">
            <v>-15.511019999990822</v>
          </cell>
          <cell r="DU513">
            <v>-15.112070000002859</v>
          </cell>
          <cell r="DV513">
            <v>-16.944579999995767</v>
          </cell>
          <cell r="DW513">
            <v>0</v>
          </cell>
          <cell r="DX513">
            <v>-12.318109999992885</v>
          </cell>
          <cell r="DY513">
            <v>-4.0087900000071386</v>
          </cell>
          <cell r="DZ513">
            <v>-5.8986799999838695</v>
          </cell>
          <cell r="EA513">
            <v>-45.766109999996843</v>
          </cell>
          <cell r="EB513">
            <v>-28.513689999992494</v>
          </cell>
          <cell r="EC513">
            <v>0</v>
          </cell>
          <cell r="ED513">
            <v>0</v>
          </cell>
        </row>
        <row r="514">
          <cell r="F514">
            <v>-2.2925000000104774</v>
          </cell>
          <cell r="G514">
            <v>-4.2041000000026543</v>
          </cell>
          <cell r="H514">
            <v>-8.1228199999895878</v>
          </cell>
          <cell r="I514">
            <v>-5.6004700000048615</v>
          </cell>
          <cell r="J514">
            <v>-0.59677999999257736</v>
          </cell>
          <cell r="K514">
            <v>-10.210059999953955</v>
          </cell>
          <cell r="L514">
            <v>-2.6450199999962933</v>
          </cell>
          <cell r="M514">
            <v>-109.13871000002837</v>
          </cell>
          <cell r="N514">
            <v>-10.287109999975655</v>
          </cell>
          <cell r="O514">
            <v>-40.119200000015553</v>
          </cell>
          <cell r="P514">
            <v>-69.086800000019139</v>
          </cell>
          <cell r="Q514">
            <v>-82.083859999955166</v>
          </cell>
          <cell r="R514">
            <v>-522.39366000052541</v>
          </cell>
          <cell r="S514">
            <v>-177.26107000000775</v>
          </cell>
          <cell r="T514">
            <v>-21.379740000003949</v>
          </cell>
          <cell r="U514">
            <v>-19.892980000004172</v>
          </cell>
          <cell r="V514">
            <v>-9.8224400000181049</v>
          </cell>
          <cell r="W514">
            <v>-0.12158000000636093</v>
          </cell>
          <cell r="X514">
            <v>-19.18381000001682</v>
          </cell>
          <cell r="Y514">
            <v>-18.859880000003614</v>
          </cell>
          <cell r="Z514">
            <v>-8.1984299999894574</v>
          </cell>
          <cell r="AA514">
            <v>0</v>
          </cell>
          <cell r="AB514">
            <v>-72.910200000042096</v>
          </cell>
          <cell r="AC514">
            <v>-136.71956999995746</v>
          </cell>
          <cell r="AD514">
            <v>-38.043959999980871</v>
          </cell>
          <cell r="AE514">
            <v>-2052.5202700006776</v>
          </cell>
          <cell r="AF514">
            <v>-175.39758999994956</v>
          </cell>
          <cell r="AG514">
            <v>-95.952229999995325</v>
          </cell>
          <cell r="AH514">
            <v>-1021.8279200000106</v>
          </cell>
          <cell r="AI514">
            <v>-1.097379999991972</v>
          </cell>
          <cell r="AJ514">
            <v>-31.097690000024159</v>
          </cell>
          <cell r="AK514">
            <v>-68.879609999945387</v>
          </cell>
          <cell r="AL514">
            <v>-55.60476999997627</v>
          </cell>
          <cell r="AM514">
            <v>-97.914469999959692</v>
          </cell>
          <cell r="AN514">
            <v>-197.40908000001218</v>
          </cell>
          <cell r="AO514">
            <v>-123.79165999998804</v>
          </cell>
          <cell r="AP514">
            <v>-65.95484000002034</v>
          </cell>
          <cell r="AQ514">
            <v>-117.59302999998908</v>
          </cell>
          <cell r="AR514">
            <v>-536.95960000017658</v>
          </cell>
          <cell r="AS514">
            <v>-19.807799999951385</v>
          </cell>
          <cell r="AT514">
            <v>0</v>
          </cell>
          <cell r="AU514">
            <v>-15.551760000002105</v>
          </cell>
          <cell r="AV514">
            <v>-89.933300000004238</v>
          </cell>
          <cell r="AW514">
            <v>0</v>
          </cell>
          <cell r="AX514">
            <v>-54.649169999989681</v>
          </cell>
          <cell r="AY514">
            <v>-79.472179999982473</v>
          </cell>
          <cell r="AZ514">
            <v>-6.0468899999978021</v>
          </cell>
          <cell r="BA514">
            <v>-55.659440000017639</v>
          </cell>
          <cell r="BB514">
            <v>-40.085610000009183</v>
          </cell>
          <cell r="BC514">
            <v>-141.97344999999041</v>
          </cell>
          <cell r="BD514">
            <v>-33.78000000002794</v>
          </cell>
          <cell r="BE514">
            <v>-633.48002999927849</v>
          </cell>
          <cell r="BF514">
            <v>-40.966550000011921</v>
          </cell>
          <cell r="BG514">
            <v>-104.63185000000522</v>
          </cell>
          <cell r="BH514">
            <v>-110.74640999996336</v>
          </cell>
          <cell r="BI514">
            <v>-57.881400000012945</v>
          </cell>
          <cell r="BJ514">
            <v>-88.123569999996107</v>
          </cell>
          <cell r="BK514">
            <v>-39.526610000000801</v>
          </cell>
          <cell r="BL514">
            <v>-20.774989999947138</v>
          </cell>
          <cell r="BM514">
            <v>-16.104059999983292</v>
          </cell>
          <cell r="BN514">
            <v>-32.116450000030454</v>
          </cell>
          <cell r="BO514">
            <v>-32.999949999968521</v>
          </cell>
          <cell r="BP514">
            <v>-63.849719999998342</v>
          </cell>
          <cell r="BQ514">
            <v>-25.758470000000671</v>
          </cell>
          <cell r="BR514">
            <v>-940.41596999950707</v>
          </cell>
          <cell r="BS514">
            <v>-65.208060000033583</v>
          </cell>
          <cell r="BT514">
            <v>-82.50254000001587</v>
          </cell>
          <cell r="BU514">
            <v>-38.666320000018459</v>
          </cell>
          <cell r="BV514">
            <v>-7.2746899999910966</v>
          </cell>
          <cell r="BW514">
            <v>-124.47138000000268</v>
          </cell>
          <cell r="BX514">
            <v>-103.73979999998119</v>
          </cell>
          <cell r="BY514">
            <v>-7.2727099999901839</v>
          </cell>
          <cell r="BZ514">
            <v>-40.833240000007208</v>
          </cell>
          <cell r="CA514">
            <v>-78.422959999996237</v>
          </cell>
          <cell r="CB514">
            <v>-195.2622899999842</v>
          </cell>
          <cell r="CC514">
            <v>-115.08034000004409</v>
          </cell>
          <cell r="CD514">
            <v>-81.681640000024345</v>
          </cell>
          <cell r="CE514">
            <v>-1137.0200100000948</v>
          </cell>
          <cell r="CF514">
            <v>-200.87806000001729</v>
          </cell>
          <cell r="CG514">
            <v>-77.193020000006072</v>
          </cell>
          <cell r="CH514">
            <v>-77.101299999980256</v>
          </cell>
          <cell r="CI514">
            <v>-23.77001000000746</v>
          </cell>
          <cell r="CJ514">
            <v>-80.090799999976298</v>
          </cell>
          <cell r="CK514">
            <v>-70.932329999981448</v>
          </cell>
          <cell r="CL514">
            <v>-85.830719999969006</v>
          </cell>
          <cell r="CM514">
            <v>-120.23583999997936</v>
          </cell>
          <cell r="CN514">
            <v>-136.67217999999411</v>
          </cell>
          <cell r="CO514">
            <v>-77.619869999994989</v>
          </cell>
          <cell r="CP514">
            <v>-64.911010000039823</v>
          </cell>
          <cell r="CQ514">
            <v>-121.78486999997403</v>
          </cell>
          <cell r="CR514">
            <v>-1022.8496999996714</v>
          </cell>
          <cell r="CS514">
            <v>-84.131869999982882</v>
          </cell>
          <cell r="CT514">
            <v>-19.341779999987921</v>
          </cell>
          <cell r="CU514">
            <v>-71.823509999958333</v>
          </cell>
          <cell r="CV514">
            <v>-32.8251600000076</v>
          </cell>
          <cell r="CW514">
            <v>-40.357649999990826</v>
          </cell>
          <cell r="CX514">
            <v>-148.57871999999043</v>
          </cell>
          <cell r="CY514">
            <v>-114.09548999997787</v>
          </cell>
          <cell r="CZ514">
            <v>-167.58656999998493</v>
          </cell>
          <cell r="DA514">
            <v>-185.13316999998642</v>
          </cell>
          <cell r="DB514">
            <v>-91.057529999990948</v>
          </cell>
          <cell r="DC514">
            <v>-26.335369999986142</v>
          </cell>
          <cell r="DD514">
            <v>-41.582880000001751</v>
          </cell>
          <cell r="DE514">
            <v>-758.9484999999404</v>
          </cell>
          <cell r="DF514">
            <v>-16.46630999998888</v>
          </cell>
          <cell r="DG514">
            <v>-7.225960000010673</v>
          </cell>
          <cell r="DH514">
            <v>-47.071609999984503</v>
          </cell>
          <cell r="DI514">
            <v>-16.387910000019474</v>
          </cell>
          <cell r="DJ514">
            <v>-9.7086300000082701</v>
          </cell>
          <cell r="DK514">
            <v>-162.20751999999629</v>
          </cell>
          <cell r="DL514">
            <v>-62.736930000013672</v>
          </cell>
          <cell r="DM514">
            <v>-171.22363000002224</v>
          </cell>
          <cell r="DN514">
            <v>-151.21782999997959</v>
          </cell>
          <cell r="DO514">
            <v>-70.380520000006072</v>
          </cell>
          <cell r="DP514">
            <v>-21.467130000004545</v>
          </cell>
          <cell r="DQ514">
            <v>-22.854519999993499</v>
          </cell>
          <cell r="DR514">
            <v>-838.84543999936432</v>
          </cell>
          <cell r="DS514">
            <v>-58.383719999983441</v>
          </cell>
          <cell r="DT514">
            <v>-8.0848000000114553</v>
          </cell>
          <cell r="DU514">
            <v>-84.771850000019185</v>
          </cell>
          <cell r="DV514">
            <v>-7.9683300000033341</v>
          </cell>
          <cell r="DW514">
            <v>-64.870600000023842</v>
          </cell>
          <cell r="DX514">
            <v>-100.03217999998014</v>
          </cell>
          <cell r="DY514">
            <v>-111.43875999999</v>
          </cell>
          <cell r="DZ514">
            <v>-118.48657000000821</v>
          </cell>
          <cell r="EA514">
            <v>-150.82990000001155</v>
          </cell>
          <cell r="EB514">
            <v>-61.835489999968559</v>
          </cell>
          <cell r="EC514">
            <v>-36.157769999990705</v>
          </cell>
          <cell r="ED514">
            <v>-35.985470000014175</v>
          </cell>
        </row>
        <row r="515">
          <cell r="F515">
            <v>-0.19493999998667277</v>
          </cell>
          <cell r="G515">
            <v>-0.37121000001206994</v>
          </cell>
          <cell r="H515">
            <v>-0.43356000000494532</v>
          </cell>
          <cell r="I515">
            <v>-1.4659300000057556</v>
          </cell>
          <cell r="J515">
            <v>-11.764387000002898</v>
          </cell>
          <cell r="K515">
            <v>-73.607764000014868</v>
          </cell>
          <cell r="L515">
            <v>-69.216030000010505</v>
          </cell>
          <cell r="M515">
            <v>-79.638709000020754</v>
          </cell>
          <cell r="N515">
            <v>-80.310189999931026</v>
          </cell>
          <cell r="O515">
            <v>-74.351949999982025</v>
          </cell>
          <cell r="P515">
            <v>-8.9516500000027008</v>
          </cell>
          <cell r="Q515">
            <v>-4.0932499999762513</v>
          </cell>
          <cell r="R515">
            <v>-402.01506400015205</v>
          </cell>
          <cell r="S515">
            <v>-4.7718599999789149</v>
          </cell>
          <cell r="T515">
            <v>-1.0977699999930337</v>
          </cell>
          <cell r="U515">
            <v>-15.810980000009295</v>
          </cell>
          <cell r="V515">
            <v>-4.262589999998454</v>
          </cell>
          <cell r="W515">
            <v>-55.022103000024799</v>
          </cell>
          <cell r="X515">
            <v>-56.784229999990202</v>
          </cell>
          <cell r="Y515">
            <v>-26.283569999970496</v>
          </cell>
          <cell r="Z515">
            <v>-26.104641000041738</v>
          </cell>
          <cell r="AA515">
            <v>-23.980229999986477</v>
          </cell>
          <cell r="AB515">
            <v>-73.207059999986086</v>
          </cell>
          <cell r="AC515">
            <v>-97.438500000047497</v>
          </cell>
          <cell r="AD515">
            <v>-17.251530000008643</v>
          </cell>
          <cell r="AE515">
            <v>3868.8145410004072</v>
          </cell>
          <cell r="AF515">
            <v>-6.6484999999811407</v>
          </cell>
          <cell r="AG515">
            <v>-11.083350000000792</v>
          </cell>
          <cell r="AH515">
            <v>4941.8336100000015</v>
          </cell>
          <cell r="AI515">
            <v>-3.2247999999963213</v>
          </cell>
          <cell r="AJ515">
            <v>-31.989709000015864</v>
          </cell>
          <cell r="AK515">
            <v>-72.002359999984037</v>
          </cell>
          <cell r="AL515">
            <v>-40.758199999982025</v>
          </cell>
          <cell r="AM515">
            <v>-122.13813999999547</v>
          </cell>
          <cell r="AN515">
            <v>-736.02133000001777</v>
          </cell>
          <cell r="AO515">
            <v>-21.402199999982258</v>
          </cell>
          <cell r="AP515">
            <v>-12.063090000010561</v>
          </cell>
          <cell r="AQ515">
            <v>-15.687389999977313</v>
          </cell>
          <cell r="AR515">
            <v>-819.92732999939471</v>
          </cell>
          <cell r="AS515">
            <v>-53.270859999989625</v>
          </cell>
          <cell r="AT515">
            <v>-74.838879999995697</v>
          </cell>
          <cell r="AU515">
            <v>-80.196410000033211</v>
          </cell>
          <cell r="AV515">
            <v>-63.204069999977946</v>
          </cell>
          <cell r="AW515">
            <v>-81.482350000005681</v>
          </cell>
          <cell r="AX515">
            <v>-70.666590000037104</v>
          </cell>
          <cell r="AY515">
            <v>-14.525459999975283</v>
          </cell>
          <cell r="AZ515">
            <v>-14.442879999987781</v>
          </cell>
          <cell r="BA515">
            <v>-207.92681999999331</v>
          </cell>
          <cell r="BB515">
            <v>-65.706630000029691</v>
          </cell>
          <cell r="BC515">
            <v>-49.152600000030361</v>
          </cell>
          <cell r="BD515">
            <v>-44.513780000037514</v>
          </cell>
          <cell r="BE515">
            <v>-13489.337709999643</v>
          </cell>
          <cell r="BF515">
            <v>-12724.415440000012</v>
          </cell>
          <cell r="BG515">
            <v>-43.336769999994431</v>
          </cell>
          <cell r="BH515">
            <v>-32.143610000028275</v>
          </cell>
          <cell r="BI515">
            <v>-40.628779999969993</v>
          </cell>
          <cell r="BJ515">
            <v>-89.103109999967273</v>
          </cell>
          <cell r="BK515">
            <v>-122.85317999997642</v>
          </cell>
          <cell r="BL515">
            <v>-3.2001999999629334</v>
          </cell>
          <cell r="BM515">
            <v>-48.042220000002999</v>
          </cell>
          <cell r="BN515">
            <v>-226.58496999996714</v>
          </cell>
          <cell r="BO515">
            <v>-38.688659999985248</v>
          </cell>
          <cell r="BP515">
            <v>-66.398979999998119</v>
          </cell>
          <cell r="BQ515">
            <v>-53.941790000011679</v>
          </cell>
          <cell r="BR515">
            <v>-864.29115999955684</v>
          </cell>
          <cell r="BS515">
            <v>-75.487500000046566</v>
          </cell>
          <cell r="BT515">
            <v>-57.923559999995632</v>
          </cell>
          <cell r="BU515">
            <v>-34.544050000025891</v>
          </cell>
          <cell r="BV515">
            <v>-46.047740000067279</v>
          </cell>
          <cell r="BW515">
            <v>-39.006139999983134</v>
          </cell>
          <cell r="BX515">
            <v>-103.83883000002243</v>
          </cell>
          <cell r="BY515">
            <v>-94.347609999997076</v>
          </cell>
          <cell r="BZ515">
            <v>-155.28354999999283</v>
          </cell>
          <cell r="CA515">
            <v>-124.39439999999013</v>
          </cell>
          <cell r="CB515">
            <v>-101.40880000003381</v>
          </cell>
          <cell r="CC515">
            <v>-24.62387999999919</v>
          </cell>
          <cell r="CD515">
            <v>-7.385100000014063</v>
          </cell>
          <cell r="CE515">
            <v>-407.19315999979153</v>
          </cell>
          <cell r="CF515">
            <v>-3.1140399999858346</v>
          </cell>
          <cell r="CG515">
            <v>-3.6783299999951851</v>
          </cell>
          <cell r="CH515">
            <v>-47.377110000001267</v>
          </cell>
          <cell r="CI515">
            <v>-40.423009999998612</v>
          </cell>
          <cell r="CJ515">
            <v>-5.825989999982994</v>
          </cell>
          <cell r="CK515">
            <v>-139.90525000001071</v>
          </cell>
          <cell r="CL515">
            <v>-70.730229999986477</v>
          </cell>
          <cell r="CM515">
            <v>-76.870270000013988</v>
          </cell>
          <cell r="CN515">
            <v>-18.690530000021681</v>
          </cell>
          <cell r="CO515">
            <v>-0.48204000000259839</v>
          </cell>
          <cell r="CP515">
            <v>-3.2940000004600734E-2</v>
          </cell>
          <cell r="CQ515">
            <v>-6.3420000020414591E-2</v>
          </cell>
          <cell r="CR515">
            <v>-75.917990000452846</v>
          </cell>
          <cell r="CS515">
            <v>-8.4489300000132062</v>
          </cell>
          <cell r="CT515">
            <v>-8.5549999988870695E-2</v>
          </cell>
          <cell r="CU515">
            <v>-6.5639999986160547E-2</v>
          </cell>
          <cell r="CV515">
            <v>-9.8087299999897368</v>
          </cell>
          <cell r="CW515">
            <v>-1.2995499999960884</v>
          </cell>
          <cell r="CX515">
            <v>-1.8605299999762792</v>
          </cell>
          <cell r="CY515">
            <v>-23.388169999991078</v>
          </cell>
          <cell r="CZ515">
            <v>-30.543800000014016</v>
          </cell>
          <cell r="DA515">
            <v>-0.1218300000182353</v>
          </cell>
          <cell r="DB515">
            <v>0</v>
          </cell>
          <cell r="DC515">
            <v>-3.2750000013038516E-2</v>
          </cell>
          <cell r="DD515">
            <v>-0.2625100000295788</v>
          </cell>
          <cell r="DE515">
            <v>-87.564969999715686</v>
          </cell>
          <cell r="DF515">
            <v>-4.3099999980768189E-2</v>
          </cell>
          <cell r="DG515">
            <v>-7.5119999994058162E-2</v>
          </cell>
          <cell r="DH515">
            <v>-6.5199999982723966E-2</v>
          </cell>
          <cell r="DI515">
            <v>-4.8211500000033993</v>
          </cell>
          <cell r="DJ515">
            <v>-0.120519999996759</v>
          </cell>
          <cell r="DK515">
            <v>-1.9268500000180211</v>
          </cell>
          <cell r="DL515">
            <v>-9.2644899999722838</v>
          </cell>
          <cell r="DM515">
            <v>-70.8376200000057</v>
          </cell>
          <cell r="DN515">
            <v>0</v>
          </cell>
          <cell r="DO515">
            <v>0</v>
          </cell>
          <cell r="DP515">
            <v>-3.2200000016018748E-2</v>
          </cell>
          <cell r="DQ515">
            <v>-0.37872000003699213</v>
          </cell>
          <cell r="DR515">
            <v>-125.62498000031337</v>
          </cell>
          <cell r="DS515">
            <v>-0.20546999998623505</v>
          </cell>
          <cell r="DT515">
            <v>-0.7688299999863375</v>
          </cell>
          <cell r="DU515">
            <v>-0.31740999998874031</v>
          </cell>
          <cell r="DV515">
            <v>-1.4574199999915436</v>
          </cell>
          <cell r="DW515">
            <v>0</v>
          </cell>
          <cell r="DX515">
            <v>-41.937550000002375</v>
          </cell>
          <cell r="DY515">
            <v>-23.491030000033788</v>
          </cell>
          <cell r="DZ515">
            <v>-49.978830000036396</v>
          </cell>
          <cell r="EA515">
            <v>-3.5208800000254996</v>
          </cell>
          <cell r="EB515">
            <v>-3.0900999999721535</v>
          </cell>
          <cell r="EC515">
            <v>-0.31569999997736886</v>
          </cell>
          <cell r="ED515">
            <v>-0.54175999999279156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A518" t="str">
            <v>Total Gas Generation</v>
          </cell>
          <cell r="F518">
            <v>-65.867419000132941</v>
          </cell>
          <cell r="G518">
            <v>-4.790123000042513</v>
          </cell>
          <cell r="H518">
            <v>-21.902643000008538</v>
          </cell>
          <cell r="I518">
            <v>-7.0664000000106171</v>
          </cell>
          <cell r="J518">
            <v>-52.4156489999732</v>
          </cell>
          <cell r="K518">
            <v>-182.81276450003497</v>
          </cell>
          <cell r="L518">
            <v>-183.78580450010486</v>
          </cell>
          <cell r="M518">
            <v>-416.00165800028481</v>
          </cell>
          <cell r="N518">
            <v>-270.20673600025475</v>
          </cell>
          <cell r="O518">
            <v>-376.09422999992967</v>
          </cell>
          <cell r="P518">
            <v>-234.15531999990344</v>
          </cell>
          <cell r="Q518">
            <v>-121.79665999987628</v>
          </cell>
          <cell r="R518">
            <v>-1765.0708499997854</v>
          </cell>
          <cell r="S518">
            <v>-216.38947399996687</v>
          </cell>
          <cell r="T518">
            <v>-73.587736000074074</v>
          </cell>
          <cell r="U518">
            <v>-117.37902999995276</v>
          </cell>
          <cell r="V518">
            <v>-21.945804000133649</v>
          </cell>
          <cell r="W518">
            <v>-94.847533500054851</v>
          </cell>
          <cell r="X518">
            <v>-118.99573999992572</v>
          </cell>
          <cell r="Y518">
            <v>-158.89714749995619</v>
          </cell>
          <cell r="Z518">
            <v>-101.81534250010736</v>
          </cell>
          <cell r="AA518">
            <v>-127.26323250005953</v>
          </cell>
          <cell r="AB518">
            <v>-305.65697999997064</v>
          </cell>
          <cell r="AC518">
            <v>-234.15807000000495</v>
          </cell>
          <cell r="AD518">
            <v>-194.13476000004448</v>
          </cell>
          <cell r="AE518">
            <v>65.775638500228524</v>
          </cell>
          <cell r="AF518">
            <v>-343.78679999988526</v>
          </cell>
          <cell r="AG518">
            <v>-173.31040599988773</v>
          </cell>
          <cell r="AH518">
            <v>3687.6492500000168</v>
          </cell>
          <cell r="AI518">
            <v>-82.147026999969967</v>
          </cell>
          <cell r="AJ518">
            <v>-130.33364600001369</v>
          </cell>
          <cell r="AK518">
            <v>-295.60981049994007</v>
          </cell>
          <cell r="AL518">
            <v>-178.0029599997215</v>
          </cell>
          <cell r="AM518">
            <v>-305.07897399994545</v>
          </cell>
          <cell r="AN518">
            <v>-1343.0666300002486</v>
          </cell>
          <cell r="AO518">
            <v>-342.82380999997258</v>
          </cell>
          <cell r="AP518">
            <v>-193.99436999997124</v>
          </cell>
          <cell r="AQ518">
            <v>-233.71917799976654</v>
          </cell>
          <cell r="AR518">
            <v>-2489.6852455008775</v>
          </cell>
          <cell r="AS518">
            <v>-73.078659999882802</v>
          </cell>
          <cell r="AT518">
            <v>-169.05639999988489</v>
          </cell>
          <cell r="AU518">
            <v>-256.77846000005957</v>
          </cell>
          <cell r="AV518">
            <v>-330.29440599982627</v>
          </cell>
          <cell r="AW518">
            <v>-123.12331699999049</v>
          </cell>
          <cell r="AX518">
            <v>-238.93569000018761</v>
          </cell>
          <cell r="AY518">
            <v>-142.12652000016533</v>
          </cell>
          <cell r="AZ518">
            <v>-29.956014500232413</v>
          </cell>
          <cell r="BA518">
            <v>-351.67549800011329</v>
          </cell>
          <cell r="BB518">
            <v>-299.1389200000558</v>
          </cell>
          <cell r="BC518">
            <v>-351.50933999987319</v>
          </cell>
          <cell r="BD518">
            <v>-124.0120200002566</v>
          </cell>
          <cell r="BE518">
            <v>-14292.595901496708</v>
          </cell>
          <cell r="BF518">
            <v>-12193.984245999716</v>
          </cell>
          <cell r="BG518">
            <v>-280.15241000009701</v>
          </cell>
          <cell r="BH518">
            <v>-189.78893999988213</v>
          </cell>
          <cell r="BI518">
            <v>-174.7003900000127</v>
          </cell>
          <cell r="BJ518">
            <v>-177.22667999996338</v>
          </cell>
          <cell r="BK518">
            <v>-310.50458900001831</v>
          </cell>
          <cell r="BL518">
            <v>-76.658462999854237</v>
          </cell>
          <cell r="BM518">
            <v>-101.31621550023556</v>
          </cell>
          <cell r="BN518">
            <v>-379.65104800020345</v>
          </cell>
          <cell r="BO518">
            <v>-107.58849999983795</v>
          </cell>
          <cell r="BP518">
            <v>-149.77068000007421</v>
          </cell>
          <cell r="BQ518">
            <v>-151.25373999984004</v>
          </cell>
          <cell r="BR518">
            <v>-3018.4741019997746</v>
          </cell>
          <cell r="BS518">
            <v>-254.54918000008911</v>
          </cell>
          <cell r="BT518">
            <v>-267.13699000002816</v>
          </cell>
          <cell r="BU518">
            <v>-95.685540000209585</v>
          </cell>
          <cell r="BV518">
            <v>-104.57637000002433</v>
          </cell>
          <cell r="BW518">
            <v>-163.47751999995671</v>
          </cell>
          <cell r="BX518">
            <v>-348.98024000017904</v>
          </cell>
          <cell r="BY518">
            <v>-137.08779000025243</v>
          </cell>
          <cell r="BZ518">
            <v>-379.97473800019361</v>
          </cell>
          <cell r="CA518">
            <v>-519.64986000000499</v>
          </cell>
          <cell r="CB518">
            <v>-370.66388399992138</v>
          </cell>
          <cell r="CC518">
            <v>-226.40168000000995</v>
          </cell>
          <cell r="CD518">
            <v>-150.29031000006944</v>
          </cell>
          <cell r="CE518">
            <v>-2808.9540580008179</v>
          </cell>
          <cell r="CF518">
            <v>-343.84461000002921</v>
          </cell>
          <cell r="CG518">
            <v>-161.73132999998052</v>
          </cell>
          <cell r="CH518">
            <v>-214.35609999997541</v>
          </cell>
          <cell r="CI518">
            <v>-87.302370000048541</v>
          </cell>
          <cell r="CJ518">
            <v>-85.916789999930188</v>
          </cell>
          <cell r="CK518">
            <v>-427.6371550001204</v>
          </cell>
          <cell r="CL518">
            <v>-261.00057000014931</v>
          </cell>
          <cell r="CM518">
            <v>-388.46162299974822</v>
          </cell>
          <cell r="CN518">
            <v>-425.14240900008008</v>
          </cell>
          <cell r="CO518">
            <v>-221.18096000002697</v>
          </cell>
          <cell r="CP518">
            <v>-64.943949999986216</v>
          </cell>
          <cell r="CQ518">
            <v>-127.43619100004435</v>
          </cell>
          <cell r="CR518">
            <v>-2095.1135200001299</v>
          </cell>
          <cell r="CS518">
            <v>-109.90443000011146</v>
          </cell>
          <cell r="CT518">
            <v>-30.055795999942347</v>
          </cell>
          <cell r="CU518">
            <v>-90.746030000038445</v>
          </cell>
          <cell r="CV518">
            <v>-101.48644000000786</v>
          </cell>
          <cell r="CW518">
            <v>-41.657199999957811</v>
          </cell>
          <cell r="CX518">
            <v>-342.84863999998197</v>
          </cell>
          <cell r="CY518">
            <v>-262.34831999987364</v>
          </cell>
          <cell r="CZ518">
            <v>-391.48346799984574</v>
          </cell>
          <cell r="DA518">
            <v>-426.13120600022376</v>
          </cell>
          <cell r="DB518">
            <v>-224.72771999996621</v>
          </cell>
          <cell r="DC518">
            <v>-26.36811999999918</v>
          </cell>
          <cell r="DD518">
            <v>-47.356149999890476</v>
          </cell>
          <cell r="DE518">
            <v>-1727.9422700013965</v>
          </cell>
          <cell r="DF518">
            <v>-27.402228999999352</v>
          </cell>
          <cell r="DG518">
            <v>-12.142839999985881</v>
          </cell>
          <cell r="DH518">
            <v>-47.136810000054538</v>
          </cell>
          <cell r="DI518">
            <v>-62.920419999980368</v>
          </cell>
          <cell r="DJ518">
            <v>-9.8291500000050291</v>
          </cell>
          <cell r="DK518">
            <v>-323.55948000028729</v>
          </cell>
          <cell r="DL518">
            <v>-234.31008500000462</v>
          </cell>
          <cell r="DM518">
            <v>-474.31436600023881</v>
          </cell>
          <cell r="DN518">
            <v>-346.02615999989212</v>
          </cell>
          <cell r="DO518">
            <v>-141.26405999995768</v>
          </cell>
          <cell r="DP518">
            <v>-21.499330000020564</v>
          </cell>
          <cell r="DQ518">
            <v>-27.537339999922551</v>
          </cell>
          <cell r="DR518">
            <v>-1819.9718494992703</v>
          </cell>
          <cell r="DS518">
            <v>-69.6024299999699</v>
          </cell>
          <cell r="DT518">
            <v>-31.89988199993968</v>
          </cell>
          <cell r="DU518">
            <v>-119.33263499999885</v>
          </cell>
          <cell r="DV518">
            <v>-47.125027000089176</v>
          </cell>
          <cell r="DW518">
            <v>-64.870600000023842</v>
          </cell>
          <cell r="DX518">
            <v>-335.48790399986319</v>
          </cell>
          <cell r="DY518">
            <v>-278.66282700002193</v>
          </cell>
          <cell r="DZ518">
            <v>-401.77763850009069</v>
          </cell>
          <cell r="EA518">
            <v>-245.78172599989921</v>
          </cell>
          <cell r="EB518">
            <v>-133.42530000000261</v>
          </cell>
          <cell r="EC518">
            <v>-46.222449999884702</v>
          </cell>
          <cell r="ED518">
            <v>-45.783429999952205</v>
          </cell>
        </row>
        <row r="520">
          <cell r="A520" t="str">
            <v>Hydro Generation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A524" t="str">
            <v>Total Hydro Generation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6">
          <cell r="A526" t="str">
            <v>Other Generation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-1.5037572999717668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-1.5037573000008706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-3.2809901000000536</v>
          </cell>
          <cell r="BS532">
            <v>0</v>
          </cell>
          <cell r="BT532">
            <v>0</v>
          </cell>
          <cell r="BU532">
            <v>0</v>
          </cell>
          <cell r="BV532">
            <v>-3.2809901000000536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-1.7863744999922346</v>
          </cell>
          <cell r="BS533">
            <v>0</v>
          </cell>
          <cell r="BT533">
            <v>0</v>
          </cell>
          <cell r="BU533">
            <v>0</v>
          </cell>
          <cell r="BV533">
            <v>-1.7863744999995106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-0.46236199996201321</v>
          </cell>
          <cell r="DS540">
            <v>0</v>
          </cell>
          <cell r="DT540">
            <v>0</v>
          </cell>
          <cell r="DU540">
            <v>-0.46236200000203098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-1.5037572999717668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-1.5037573000008706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-5.0673645999922883</v>
          </cell>
          <cell r="BS544">
            <v>0</v>
          </cell>
          <cell r="BT544">
            <v>0</v>
          </cell>
          <cell r="BU544">
            <v>0</v>
          </cell>
          <cell r="BV544">
            <v>-5.0673645999995642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-0.46236199996201321</v>
          </cell>
          <cell r="DS544">
            <v>0</v>
          </cell>
          <cell r="DT544">
            <v>0</v>
          </cell>
          <cell r="DU544">
            <v>-0.46236200000203098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A546" t="str">
            <v>Total Other Generation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-1.5037572998553514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-1.5037573000299744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-5.0673646000213921</v>
          </cell>
          <cell r="BS546">
            <v>0</v>
          </cell>
          <cell r="BT546">
            <v>0</v>
          </cell>
          <cell r="BU546">
            <v>0</v>
          </cell>
          <cell r="BV546">
            <v>-5.0673646000213921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-0.46236200071871281</v>
          </cell>
          <cell r="DS546">
            <v>0</v>
          </cell>
          <cell r="DT546">
            <v>0</v>
          </cell>
          <cell r="DU546">
            <v>-0.46236200002022088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8">
          <cell r="A548" t="str">
            <v>IRP Resources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A573" t="str">
            <v>Total IRP Resources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5">
          <cell r="A575" t="str">
            <v>Growth Station Resources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-8.1381800000000055</v>
          </cell>
          <cell r="I580">
            <v>-18.334900000000061</v>
          </cell>
          <cell r="J580">
            <v>0</v>
          </cell>
          <cell r="K580">
            <v>-6.0112299999999976</v>
          </cell>
          <cell r="L580">
            <v>-6.7892400000000066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-36.381839999999784</v>
          </cell>
          <cell r="S580">
            <v>0</v>
          </cell>
          <cell r="T580">
            <v>0</v>
          </cell>
          <cell r="U580">
            <v>-12.169949999999972</v>
          </cell>
          <cell r="V580">
            <v>-18.801400000000058</v>
          </cell>
          <cell r="W580">
            <v>0</v>
          </cell>
          <cell r="X580">
            <v>-5.41049000000001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-5.5655070000000251</v>
          </cell>
          <cell r="AF580">
            <v>0</v>
          </cell>
          <cell r="AG580">
            <v>0</v>
          </cell>
          <cell r="AH580">
            <v>0</v>
          </cell>
          <cell r="AI580">
            <v>-8.1544000000000949E-2</v>
          </cell>
          <cell r="AJ580">
            <v>-3.91830000000013E-2</v>
          </cell>
          <cell r="AK580">
            <v>0</v>
          </cell>
          <cell r="AL580">
            <v>-5.4447799999999802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-10.456482000000022</v>
          </cell>
          <cell r="AS580">
            <v>0</v>
          </cell>
          <cell r="AT580">
            <v>0</v>
          </cell>
          <cell r="AU580">
            <v>-6.1828999999995915E-2</v>
          </cell>
          <cell r="AV580">
            <v>0</v>
          </cell>
          <cell r="AW580">
            <v>-6.3909300000000115</v>
          </cell>
          <cell r="AX580">
            <v>0</v>
          </cell>
          <cell r="AY580">
            <v>-4.0037230000000008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-15.776370000000043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-15.776370000000043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-0.13027999999999906</v>
          </cell>
          <cell r="BS580">
            <v>0</v>
          </cell>
          <cell r="BT580">
            <v>0</v>
          </cell>
          <cell r="BU580">
            <v>-0.13027999999999906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-10.653069999999957</v>
          </cell>
          <cell r="CF580">
            <v>0</v>
          </cell>
          <cell r="CG580">
            <v>0</v>
          </cell>
          <cell r="CH580">
            <v>-0.1290300000000002</v>
          </cell>
          <cell r="CI580">
            <v>0</v>
          </cell>
          <cell r="CJ580">
            <v>-10.524040000000014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-8.5365199999998822</v>
          </cell>
          <cell r="CS580">
            <v>0</v>
          </cell>
          <cell r="CT580">
            <v>0</v>
          </cell>
          <cell r="CU580">
            <v>-0.69209999999998217</v>
          </cell>
          <cell r="CV580">
            <v>0</v>
          </cell>
          <cell r="CW580">
            <v>-7.8444200000000137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-13.909239999999954</v>
          </cell>
          <cell r="DF580">
            <v>0</v>
          </cell>
          <cell r="DG580">
            <v>0</v>
          </cell>
          <cell r="DH580">
            <v>-6.1037000000000035</v>
          </cell>
          <cell r="DI580">
            <v>0</v>
          </cell>
          <cell r="DJ580">
            <v>-7.8055399999999509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-44.718409999999494</v>
          </cell>
          <cell r="DS580">
            <v>0</v>
          </cell>
          <cell r="DT580">
            <v>0</v>
          </cell>
          <cell r="DU580">
            <v>-6.5851999999999862</v>
          </cell>
          <cell r="DV580">
            <v>-1.0962199999999882</v>
          </cell>
          <cell r="DW580">
            <v>-5.7368000000001302</v>
          </cell>
          <cell r="DX580">
            <v>-3.6077999999999975</v>
          </cell>
          <cell r="DY580">
            <v>-22.941199999999753</v>
          </cell>
          <cell r="DZ580">
            <v>0</v>
          </cell>
          <cell r="EA580">
            <v>-4.7511900000000011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-0.57522560000006706</v>
          </cell>
          <cell r="BF581">
            <v>0</v>
          </cell>
          <cell r="BG581">
            <v>0</v>
          </cell>
          <cell r="BH581">
            <v>-0.57522559999999956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-0.89810000000034051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-0.89809999999999945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-0.81756999999970503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-0.81756999999998925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-6.3865599999999176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-1.1295499999999947</v>
          </cell>
          <cell r="DX581">
            <v>0</v>
          </cell>
          <cell r="DY581">
            <v>-5.2570100000000366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-4.412179999999978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-4.412179999999978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-1.4669100000000981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-1.4669100000000981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-3.9094000000034157E-2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-3.909399999999863E-2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-3.210499999999783E-2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-3.210499999999783E-2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-1.3857599999998911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-1.3857600000000048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-0.53183000000001357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-0.53182999999999936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-0.566470000000038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-0.56646999999999537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-20.030541999999969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-16.332300000000032</v>
          </cell>
          <cell r="DZ582">
            <v>-3.6982420000000005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A584" t="str">
            <v>Total Growth Station Resources</v>
          </cell>
          <cell r="F584">
            <v>0</v>
          </cell>
          <cell r="G584">
            <v>0</v>
          </cell>
          <cell r="H584">
            <v>-8.1381800000001476</v>
          </cell>
          <cell r="I584">
            <v>-18.334899999999834</v>
          </cell>
          <cell r="J584">
            <v>0</v>
          </cell>
          <cell r="K584">
            <v>-6.0112300000000687</v>
          </cell>
          <cell r="L584">
            <v>-6.7892400000000066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-36.381839999998192</v>
          </cell>
          <cell r="S584">
            <v>0</v>
          </cell>
          <cell r="T584">
            <v>0</v>
          </cell>
          <cell r="U584">
            <v>-12.169949999999972</v>
          </cell>
          <cell r="V584">
            <v>-18.801399999999376</v>
          </cell>
          <cell r="W584">
            <v>0</v>
          </cell>
          <cell r="X584">
            <v>-5.4104899999999816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-9.9776870000023337</v>
          </cell>
          <cell r="AF584">
            <v>0</v>
          </cell>
          <cell r="AG584">
            <v>0</v>
          </cell>
          <cell r="AH584">
            <v>0</v>
          </cell>
          <cell r="AI584">
            <v>-8.1543999999666994E-2</v>
          </cell>
          <cell r="AJ584">
            <v>-3.9183000000093671E-2</v>
          </cell>
          <cell r="AK584">
            <v>0</v>
          </cell>
          <cell r="AL584">
            <v>-9.8569600000000719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-11.923392000000604</v>
          </cell>
          <cell r="AS584">
            <v>0</v>
          </cell>
          <cell r="AT584">
            <v>0</v>
          </cell>
          <cell r="AU584">
            <v>-6.1829000000216183E-2</v>
          </cell>
          <cell r="AV584">
            <v>0</v>
          </cell>
          <cell r="AW584">
            <v>-6.3909300000000258</v>
          </cell>
          <cell r="AX584">
            <v>0</v>
          </cell>
          <cell r="AY584">
            <v>-5.4706330000003618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-16.39068959999986</v>
          </cell>
          <cell r="BF584">
            <v>0</v>
          </cell>
          <cell r="BG584">
            <v>0</v>
          </cell>
          <cell r="BH584">
            <v>-0.57522559999999956</v>
          </cell>
          <cell r="BI584">
            <v>0</v>
          </cell>
          <cell r="BJ584">
            <v>-3.9093999999977314E-2</v>
          </cell>
          <cell r="BK584">
            <v>0</v>
          </cell>
          <cell r="BL584">
            <v>-15.776370000000043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-0.16238499999963096</v>
          </cell>
          <cell r="BS584">
            <v>0</v>
          </cell>
          <cell r="BT584">
            <v>0</v>
          </cell>
          <cell r="BU584">
            <v>-0.13027999999999906</v>
          </cell>
          <cell r="BV584">
            <v>0</v>
          </cell>
          <cell r="BW584">
            <v>0</v>
          </cell>
          <cell r="BX584">
            <v>0</v>
          </cell>
          <cell r="BY584">
            <v>-3.2105000000001382E-2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-12.038830000000416</v>
          </cell>
          <cell r="CF584">
            <v>0</v>
          </cell>
          <cell r="CG584">
            <v>0</v>
          </cell>
          <cell r="CH584">
            <v>-0.1290300000000002</v>
          </cell>
          <cell r="CI584">
            <v>0</v>
          </cell>
          <cell r="CJ584">
            <v>-10.524040000000241</v>
          </cell>
          <cell r="CK584">
            <v>0</v>
          </cell>
          <cell r="CL584">
            <v>-1.3857599999998911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-9.9664499999998952</v>
          </cell>
          <cell r="CS584">
            <v>0</v>
          </cell>
          <cell r="CT584">
            <v>0</v>
          </cell>
          <cell r="CU584">
            <v>-0.69209999999998217</v>
          </cell>
          <cell r="CV584">
            <v>0</v>
          </cell>
          <cell r="CW584">
            <v>-8.7425200000000132</v>
          </cell>
          <cell r="CX584">
            <v>0</v>
          </cell>
          <cell r="CY584">
            <v>-0.53182999999989988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-15.293279999999868</v>
          </cell>
          <cell r="DF584">
            <v>0</v>
          </cell>
          <cell r="DG584">
            <v>0</v>
          </cell>
          <cell r="DH584">
            <v>-6.1037000000000035</v>
          </cell>
          <cell r="DI584">
            <v>0</v>
          </cell>
          <cell r="DJ584">
            <v>-8.6231099999999969</v>
          </cell>
          <cell r="DK584">
            <v>0</v>
          </cell>
          <cell r="DL584">
            <v>-0.56646999999998116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-71.135511999997107</v>
          </cell>
          <cell r="DS584">
            <v>0</v>
          </cell>
          <cell r="DT584">
            <v>0</v>
          </cell>
          <cell r="DU584">
            <v>-6.5851999999999862</v>
          </cell>
          <cell r="DV584">
            <v>-1.0962199999999882</v>
          </cell>
          <cell r="DW584">
            <v>-6.8663500000002387</v>
          </cell>
          <cell r="DX584">
            <v>-3.6077999999999975</v>
          </cell>
          <cell r="DY584">
            <v>-44.530509999999595</v>
          </cell>
          <cell r="DZ584">
            <v>-3.6982420000000502</v>
          </cell>
          <cell r="EA584">
            <v>-4.7511900000000011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A586" t="str">
            <v>Total Resources</v>
          </cell>
          <cell r="F586">
            <v>696.15811671875417</v>
          </cell>
          <cell r="G586">
            <v>893.29082046728581</v>
          </cell>
          <cell r="H586">
            <v>173.12501206342131</v>
          </cell>
          <cell r="I586">
            <v>316.23491327557713</v>
          </cell>
          <cell r="J586">
            <v>229.00445930939168</v>
          </cell>
          <cell r="K586">
            <v>178.81728223338723</v>
          </cell>
          <cell r="L586">
            <v>759.76681270357221</v>
          </cell>
          <cell r="M586">
            <v>305.94864704087377</v>
          </cell>
          <cell r="N586">
            <v>308.06169870682061</v>
          </cell>
          <cell r="O586">
            <v>266.03190543781966</v>
          </cell>
          <cell r="P586">
            <v>82.422130221500993</v>
          </cell>
          <cell r="Q586">
            <v>383.58700990863144</v>
          </cell>
          <cell r="R586">
            <v>3124.2496075183153</v>
          </cell>
          <cell r="S586">
            <v>267.62572516221553</v>
          </cell>
          <cell r="T586">
            <v>86.730187531560659</v>
          </cell>
          <cell r="U586">
            <v>204.45249465107918</v>
          </cell>
          <cell r="V586">
            <v>344.77281405963004</v>
          </cell>
          <cell r="W586">
            <v>249.45745199825615</v>
          </cell>
          <cell r="X586">
            <v>271.94928576238453</v>
          </cell>
          <cell r="Y586">
            <v>451.21232480090111</v>
          </cell>
          <cell r="Z586">
            <v>261.995998586528</v>
          </cell>
          <cell r="AA586">
            <v>230.88402021490037</v>
          </cell>
          <cell r="AB586">
            <v>379.97028038743883</v>
          </cell>
          <cell r="AC586">
            <v>238.08525522705168</v>
          </cell>
          <cell r="AD586">
            <v>137.11376912519336</v>
          </cell>
          <cell r="AE586">
            <v>2998.8077478408813</v>
          </cell>
          <cell r="AF586">
            <v>173.55326060578227</v>
          </cell>
          <cell r="AG586">
            <v>300.84345567971468</v>
          </cell>
          <cell r="AH586">
            <v>891.22216831427068</v>
          </cell>
          <cell r="AI586">
            <v>146.92502745985985</v>
          </cell>
          <cell r="AJ586">
            <v>131.13241704180837</v>
          </cell>
          <cell r="AK586">
            <v>71.955354291014373</v>
          </cell>
          <cell r="AL586">
            <v>320.72914562374353</v>
          </cell>
          <cell r="AM586">
            <v>51.570523543283343</v>
          </cell>
          <cell r="AN586">
            <v>55.089954549446702</v>
          </cell>
          <cell r="AO586">
            <v>365.59958339482546</v>
          </cell>
          <cell r="AP586">
            <v>237.51970997639</v>
          </cell>
          <cell r="AQ586">
            <v>252.66714735887945</v>
          </cell>
          <cell r="AR586">
            <v>2386.6882874518633</v>
          </cell>
          <cell r="AS586">
            <v>157.40323945041746</v>
          </cell>
          <cell r="AT586">
            <v>89.619878754019737</v>
          </cell>
          <cell r="AU586">
            <v>229.1022515706718</v>
          </cell>
          <cell r="AV586">
            <v>356.77507059834898</v>
          </cell>
          <cell r="AW586">
            <v>190.58013337478042</v>
          </cell>
          <cell r="AX586">
            <v>131.15535410121083</v>
          </cell>
          <cell r="AY586">
            <v>433.69098072405905</v>
          </cell>
          <cell r="AZ586">
            <v>73.9244987051934</v>
          </cell>
          <cell r="BA586">
            <v>87.849142313934863</v>
          </cell>
          <cell r="BB586">
            <v>261.2389006651938</v>
          </cell>
          <cell r="BC586">
            <v>148.29954988788813</v>
          </cell>
          <cell r="BD586">
            <v>227.04928730241954</v>
          </cell>
          <cell r="BE586">
            <v>-1364.733097076416</v>
          </cell>
          <cell r="BF586">
            <v>-3341.5029383050278</v>
          </cell>
          <cell r="BG586">
            <v>127.84750324022025</v>
          </cell>
          <cell r="BH586">
            <v>271.30892626848072</v>
          </cell>
          <cell r="BI586">
            <v>257.99466462619603</v>
          </cell>
          <cell r="BJ586">
            <v>161.90216668415815</v>
          </cell>
          <cell r="BK586">
            <v>98.870992688462138</v>
          </cell>
          <cell r="BL586">
            <v>298.66116707678884</v>
          </cell>
          <cell r="BM586">
            <v>84.057299516163766</v>
          </cell>
          <cell r="BN586">
            <v>107.22621958889067</v>
          </cell>
          <cell r="BO586">
            <v>261.3021677294746</v>
          </cell>
          <cell r="BP586">
            <v>160.0225537782535</v>
          </cell>
          <cell r="BQ586">
            <v>147.57618003711104</v>
          </cell>
          <cell r="BR586">
            <v>1989.3907615467906</v>
          </cell>
          <cell r="BS586">
            <v>113.16328984312713</v>
          </cell>
          <cell r="BT586">
            <v>180.43069932423532</v>
          </cell>
          <cell r="BU586">
            <v>232.56867114361376</v>
          </cell>
          <cell r="BV586">
            <v>173.81545333564281</v>
          </cell>
          <cell r="BW586">
            <v>174.91612255759537</v>
          </cell>
          <cell r="BX586">
            <v>78.013100203126669</v>
          </cell>
          <cell r="BY586">
            <v>280.70049922820181</v>
          </cell>
          <cell r="BZ586">
            <v>52.524798984639347</v>
          </cell>
          <cell r="CA586">
            <v>124.20943144708872</v>
          </cell>
          <cell r="CB586">
            <v>217.72342129796743</v>
          </cell>
          <cell r="CC586">
            <v>222.7940533766523</v>
          </cell>
          <cell r="CD586">
            <v>138.531220799312</v>
          </cell>
          <cell r="CE586">
            <v>2157.689832828939</v>
          </cell>
          <cell r="CF586">
            <v>56.756349496543407</v>
          </cell>
          <cell r="CG586">
            <v>105.92699957452714</v>
          </cell>
          <cell r="CH586">
            <v>422.1722976109013</v>
          </cell>
          <cell r="CI586">
            <v>165.2523096576333</v>
          </cell>
          <cell r="CJ586">
            <v>92.932233452796936</v>
          </cell>
          <cell r="CK586">
            <v>65.187373327091336</v>
          </cell>
          <cell r="CL586">
            <v>360.0974660012871</v>
          </cell>
          <cell r="CM586">
            <v>102.61226080358028</v>
          </cell>
          <cell r="CN586">
            <v>131.41787284426391</v>
          </cell>
          <cell r="CO586">
            <v>279.85792504623532</v>
          </cell>
          <cell r="CP586">
            <v>248.18877640832216</v>
          </cell>
          <cell r="CQ586">
            <v>127.28796860948205</v>
          </cell>
          <cell r="CR586">
            <v>2071.5678175911307</v>
          </cell>
          <cell r="CS586">
            <v>49.128748941235244</v>
          </cell>
          <cell r="CT586">
            <v>166.96110339649022</v>
          </cell>
          <cell r="CU586">
            <v>135.2865780480206</v>
          </cell>
          <cell r="CV586">
            <v>214.62660469207913</v>
          </cell>
          <cell r="CW586">
            <v>208.40557680465281</v>
          </cell>
          <cell r="CX586">
            <v>67.835269127041101</v>
          </cell>
          <cell r="CY586">
            <v>288.34724210016429</v>
          </cell>
          <cell r="CZ586">
            <v>143.71050666458905</v>
          </cell>
          <cell r="DA586">
            <v>243.99642788339406</v>
          </cell>
          <cell r="DB586">
            <v>273.53829458449036</v>
          </cell>
          <cell r="DC586">
            <v>167.64600191451609</v>
          </cell>
          <cell r="DD586">
            <v>112.08546342886984</v>
          </cell>
          <cell r="DE586">
            <v>2016.2138682901859</v>
          </cell>
          <cell r="DF586">
            <v>58.495807913132012</v>
          </cell>
          <cell r="DG586">
            <v>179.78081932477653</v>
          </cell>
          <cell r="DH586">
            <v>163.28505739104003</v>
          </cell>
          <cell r="DI586">
            <v>209.64755730330944</v>
          </cell>
          <cell r="DJ586">
            <v>133.35442948527634</v>
          </cell>
          <cell r="DK586">
            <v>85.238734425976872</v>
          </cell>
          <cell r="DL586">
            <v>279.85956995468587</v>
          </cell>
          <cell r="DM586">
            <v>64.995933635160327</v>
          </cell>
          <cell r="DN586">
            <v>125.78219424467534</v>
          </cell>
          <cell r="DO586">
            <v>322.24677505902946</v>
          </cell>
          <cell r="DP586">
            <v>278.76606879103929</v>
          </cell>
          <cell r="DQ586">
            <v>114.76092076301575</v>
          </cell>
          <cell r="DR586">
            <v>2572.1795473992825</v>
          </cell>
          <cell r="DS586">
            <v>140.67831845209002</v>
          </cell>
          <cell r="DT586">
            <v>156.31556739564985</v>
          </cell>
          <cell r="DU586">
            <v>261.09797035437077</v>
          </cell>
          <cell r="DV586">
            <v>287.52223367337137</v>
          </cell>
          <cell r="DW586">
            <v>111.45787523500621</v>
          </cell>
          <cell r="DX586">
            <v>145.4022612106055</v>
          </cell>
          <cell r="DY586">
            <v>591.42913920152932</v>
          </cell>
          <cell r="DZ586">
            <v>317.76051567960531</v>
          </cell>
          <cell r="EA586">
            <v>-28.480465995147824</v>
          </cell>
          <cell r="EB586">
            <v>269.30564687307924</v>
          </cell>
          <cell r="EC586">
            <v>188.07462670095265</v>
          </cell>
          <cell r="ED586">
            <v>131.61585862748325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2">
          <cell r="A592" t="str">
            <v>Fuel Burned  (MMBtu)</v>
          </cell>
        </row>
        <row r="593">
          <cell r="F593">
            <v>-57.600000000093132</v>
          </cell>
          <cell r="G593">
            <v>-25.600000000093132</v>
          </cell>
          <cell r="H593">
            <v>-222.29999999981374</v>
          </cell>
          <cell r="I593">
            <v>-0.29999999981373549</v>
          </cell>
          <cell r="J593">
            <v>0</v>
          </cell>
          <cell r="K593">
            <v>0</v>
          </cell>
          <cell r="L593">
            <v>-1007.7999999998137</v>
          </cell>
          <cell r="M593">
            <v>-1343</v>
          </cell>
          <cell r="N593">
            <v>-475</v>
          </cell>
          <cell r="O593">
            <v>-65.700000000186265</v>
          </cell>
          <cell r="P593">
            <v>-82</v>
          </cell>
          <cell r="Q593">
            <v>-33.700000000186265</v>
          </cell>
          <cell r="R593">
            <v>-1433.8000000007451</v>
          </cell>
          <cell r="S593">
            <v>-39.599999999860302</v>
          </cell>
          <cell r="T593">
            <v>-56.5</v>
          </cell>
          <cell r="U593">
            <v>-7.3999999999068677</v>
          </cell>
          <cell r="V593">
            <v>-16.800000000046566</v>
          </cell>
          <cell r="W593">
            <v>-83.299999999813735</v>
          </cell>
          <cell r="X593">
            <v>-61</v>
          </cell>
          <cell r="Y593">
            <v>-322.39999999990687</v>
          </cell>
          <cell r="Z593">
            <v>-695.19999999995343</v>
          </cell>
          <cell r="AA593">
            <v>-101</v>
          </cell>
          <cell r="AB593">
            <v>0</v>
          </cell>
          <cell r="AC593">
            <v>-49.699999999953434</v>
          </cell>
          <cell r="AD593">
            <v>-0.89999999990686774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-48.909999999916181</v>
          </cell>
          <cell r="J594">
            <v>0</v>
          </cell>
          <cell r="K594">
            <v>-59.099999999976717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-404.85000000149012</v>
          </cell>
          <cell r="S594">
            <v>0</v>
          </cell>
          <cell r="T594">
            <v>0</v>
          </cell>
          <cell r="U594">
            <v>-256.06999999983236</v>
          </cell>
          <cell r="V594">
            <v>-61.459999999962747</v>
          </cell>
          <cell r="W594">
            <v>-87.319999999948777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-6948.8600000012666</v>
          </cell>
          <cell r="AF594">
            <v>-744.73999999999069</v>
          </cell>
          <cell r="AG594">
            <v>-355.54000000003725</v>
          </cell>
          <cell r="AH594">
            <v>-2259.9799999999814</v>
          </cell>
          <cell r="AI594">
            <v>-435.44000000006054</v>
          </cell>
          <cell r="AJ594">
            <v>-378.28999999992084</v>
          </cell>
          <cell r="AK594">
            <v>-906.05000000004657</v>
          </cell>
          <cell r="AL594">
            <v>-437.21999999997206</v>
          </cell>
          <cell r="AM594">
            <v>-92.739999999990687</v>
          </cell>
          <cell r="AN594">
            <v>-602.04000000003725</v>
          </cell>
          <cell r="AO594">
            <v>-373.67000000004191</v>
          </cell>
          <cell r="AP594">
            <v>-323</v>
          </cell>
          <cell r="AQ594">
            <v>-40.150000000023283</v>
          </cell>
          <cell r="AR594">
            <v>-1181.4600000027567</v>
          </cell>
          <cell r="AS594">
            <v>0</v>
          </cell>
          <cell r="AT594">
            <v>0</v>
          </cell>
          <cell r="AU594">
            <v>-109.75</v>
          </cell>
          <cell r="AV594">
            <v>-505.94000000006054</v>
          </cell>
          <cell r="AW594">
            <v>-96.669999999925494</v>
          </cell>
          <cell r="AX594">
            <v>-311.26000000000931</v>
          </cell>
          <cell r="AY594">
            <v>0</v>
          </cell>
          <cell r="AZ594">
            <v>0</v>
          </cell>
          <cell r="BA594">
            <v>0</v>
          </cell>
          <cell r="BB594">
            <v>-157.84000000008382</v>
          </cell>
          <cell r="BC594">
            <v>0</v>
          </cell>
          <cell r="BD594">
            <v>0</v>
          </cell>
          <cell r="BE594">
            <v>-1426.0399999991059</v>
          </cell>
          <cell r="BF594">
            <v>0</v>
          </cell>
          <cell r="BG594">
            <v>-60.419999999925494</v>
          </cell>
          <cell r="BH594">
            <v>-291.33000000007451</v>
          </cell>
          <cell r="BI594">
            <v>-361.4100000000326</v>
          </cell>
          <cell r="BJ594">
            <v>-125.21999999997206</v>
          </cell>
          <cell r="BK594">
            <v>0</v>
          </cell>
          <cell r="BL594">
            <v>0</v>
          </cell>
          <cell r="BM594">
            <v>-124.90000000002328</v>
          </cell>
          <cell r="BN594">
            <v>-175.5</v>
          </cell>
          <cell r="BO594">
            <v>-220</v>
          </cell>
          <cell r="BP594">
            <v>-67.260000000009313</v>
          </cell>
          <cell r="BQ594">
            <v>0</v>
          </cell>
          <cell r="BR594">
            <v>-780.67999999970198</v>
          </cell>
          <cell r="BS594">
            <v>0</v>
          </cell>
          <cell r="BT594">
            <v>-77.620000000111759</v>
          </cell>
          <cell r="BU594">
            <v>-44.229999999981374</v>
          </cell>
          <cell r="BV594">
            <v>-158.44000000006054</v>
          </cell>
          <cell r="BW594">
            <v>-0.26000000000931323</v>
          </cell>
          <cell r="BX594">
            <v>-290.38000000000466</v>
          </cell>
          <cell r="BY594">
            <v>0</v>
          </cell>
          <cell r="BZ594">
            <v>0</v>
          </cell>
          <cell r="CA594">
            <v>0</v>
          </cell>
          <cell r="CB594">
            <v>-209.75</v>
          </cell>
          <cell r="CC594">
            <v>0</v>
          </cell>
          <cell r="CD594">
            <v>0</v>
          </cell>
          <cell r="CE594">
            <v>-1390.2100000008941</v>
          </cell>
          <cell r="CF594">
            <v>0</v>
          </cell>
          <cell r="CG594">
            <v>0</v>
          </cell>
          <cell r="CH594">
            <v>-146.72000000008848</v>
          </cell>
          <cell r="CI594">
            <v>-409.93999999994412</v>
          </cell>
          <cell r="CJ594">
            <v>0</v>
          </cell>
          <cell r="CK594">
            <v>-231.14000000001397</v>
          </cell>
          <cell r="CL594">
            <v>0</v>
          </cell>
          <cell r="CM594">
            <v>-18.050000000046566</v>
          </cell>
          <cell r="CN594">
            <v>-110.26000000000931</v>
          </cell>
          <cell r="CO594">
            <v>-122.5</v>
          </cell>
          <cell r="CP594">
            <v>-351.60000000009313</v>
          </cell>
          <cell r="CQ594">
            <v>0</v>
          </cell>
          <cell r="CR594">
            <v>-693.64999999850988</v>
          </cell>
          <cell r="CS594">
            <v>-27.899999999906868</v>
          </cell>
          <cell r="CT594">
            <v>0</v>
          </cell>
          <cell r="CU594">
            <v>0</v>
          </cell>
          <cell r="CV594">
            <v>-416.27999999991152</v>
          </cell>
          <cell r="CW594">
            <v>-64.489999999990687</v>
          </cell>
          <cell r="CX594">
            <v>-59.860000000102445</v>
          </cell>
          <cell r="CY594">
            <v>0</v>
          </cell>
          <cell r="CZ594">
            <v>0</v>
          </cell>
          <cell r="DA594">
            <v>-125.11999999999534</v>
          </cell>
          <cell r="DB594">
            <v>0</v>
          </cell>
          <cell r="DC594">
            <v>0</v>
          </cell>
          <cell r="DD594">
            <v>0</v>
          </cell>
          <cell r="DE594">
            <v>-1056.1999999992549</v>
          </cell>
          <cell r="DF594">
            <v>0</v>
          </cell>
          <cell r="DG594">
            <v>-151.23999999999069</v>
          </cell>
          <cell r="DH594">
            <v>-310.68999999994412</v>
          </cell>
          <cell r="DI594">
            <v>-262.04999999993015</v>
          </cell>
          <cell r="DJ594">
            <v>-64.259999999892898</v>
          </cell>
          <cell r="DK594">
            <v>-114.76000000000931</v>
          </cell>
          <cell r="DL594">
            <v>0</v>
          </cell>
          <cell r="DM594">
            <v>0</v>
          </cell>
          <cell r="DN594">
            <v>-81.199999999953434</v>
          </cell>
          <cell r="DO594">
            <v>-72</v>
          </cell>
          <cell r="DP594">
            <v>0</v>
          </cell>
          <cell r="DQ594">
            <v>0</v>
          </cell>
          <cell r="DR594">
            <v>-647.12999999895692</v>
          </cell>
          <cell r="DS594">
            <v>-178.5</v>
          </cell>
          <cell r="DT594">
            <v>0</v>
          </cell>
          <cell r="DU594">
            <v>-204.57000000006519</v>
          </cell>
          <cell r="DV594">
            <v>-134.97000000008848</v>
          </cell>
          <cell r="DW594">
            <v>-0.84999999986030161</v>
          </cell>
          <cell r="DX594">
            <v>0</v>
          </cell>
          <cell r="DY594">
            <v>-65.739999999990687</v>
          </cell>
          <cell r="DZ594">
            <v>0</v>
          </cell>
          <cell r="EA594">
            <v>0</v>
          </cell>
          <cell r="EB594">
            <v>-62.5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-58.899999999906868</v>
          </cell>
          <cell r="M595">
            <v>-171.06000000005588</v>
          </cell>
          <cell r="N595">
            <v>0</v>
          </cell>
          <cell r="O595">
            <v>0</v>
          </cell>
          <cell r="P595">
            <v>-92.520000000018626</v>
          </cell>
          <cell r="Q595">
            <v>-75</v>
          </cell>
          <cell r="R595">
            <v>-218.51000000163913</v>
          </cell>
          <cell r="S595">
            <v>-1.5599999998230487</v>
          </cell>
          <cell r="T595">
            <v>-28.71999999997206</v>
          </cell>
          <cell r="U595">
            <v>-32.020000000018626</v>
          </cell>
          <cell r="V595">
            <v>0</v>
          </cell>
          <cell r="W595">
            <v>-0.92000000004190952</v>
          </cell>
          <cell r="X595">
            <v>0</v>
          </cell>
          <cell r="Y595">
            <v>-66.119999999878928</v>
          </cell>
          <cell r="Z595">
            <v>-31.040000000037253</v>
          </cell>
          <cell r="AA595">
            <v>0</v>
          </cell>
          <cell r="AB595">
            <v>0</v>
          </cell>
          <cell r="AC595">
            <v>-57.830000000074506</v>
          </cell>
          <cell r="AD595">
            <v>-0.30000000004656613</v>
          </cell>
          <cell r="AE595">
            <v>-2647.8299999982119</v>
          </cell>
          <cell r="AF595">
            <v>-37.699999999953434</v>
          </cell>
          <cell r="AG595">
            <v>0</v>
          </cell>
          <cell r="AH595">
            <v>-1090.0300000000279</v>
          </cell>
          <cell r="AI595">
            <v>0</v>
          </cell>
          <cell r="AJ595">
            <v>-94.32999999995809</v>
          </cell>
          <cell r="AK595">
            <v>-226.03999999992084</v>
          </cell>
          <cell r="AL595">
            <v>-428.52000000001863</v>
          </cell>
          <cell r="AM595">
            <v>-347.56000000005588</v>
          </cell>
          <cell r="AN595">
            <v>-115.62000000011176</v>
          </cell>
          <cell r="AO595">
            <v>-2.9999999911524355E-2</v>
          </cell>
          <cell r="AP595">
            <v>-84.560000000055879</v>
          </cell>
          <cell r="AQ595">
            <v>-223.44000000006054</v>
          </cell>
          <cell r="AR595">
            <v>-1186.4899999983609</v>
          </cell>
          <cell r="AS595">
            <v>0</v>
          </cell>
          <cell r="AT595">
            <v>-24.450000000069849</v>
          </cell>
          <cell r="AU595">
            <v>-2.3599999998696148</v>
          </cell>
          <cell r="AV595">
            <v>-10.21999999997206</v>
          </cell>
          <cell r="AW595">
            <v>-64.53000000002794</v>
          </cell>
          <cell r="AX595">
            <v>-77.940000000060536</v>
          </cell>
          <cell r="AY595">
            <v>-580.27999999991152</v>
          </cell>
          <cell r="AZ595">
            <v>-210.42000000004191</v>
          </cell>
          <cell r="BA595">
            <v>-158.15999999991618</v>
          </cell>
          <cell r="BB595">
            <v>-58.130000000004657</v>
          </cell>
          <cell r="BC595">
            <v>0</v>
          </cell>
          <cell r="BD595">
            <v>0</v>
          </cell>
          <cell r="BE595">
            <v>-371.37000000011176</v>
          </cell>
          <cell r="BF595">
            <v>0</v>
          </cell>
          <cell r="BG595">
            <v>0</v>
          </cell>
          <cell r="BH595">
            <v>-79.180000000051223</v>
          </cell>
          <cell r="BI595">
            <v>-124.13000000000466</v>
          </cell>
          <cell r="BJ595">
            <v>0</v>
          </cell>
          <cell r="BK595">
            <v>-35</v>
          </cell>
          <cell r="BL595">
            <v>0</v>
          </cell>
          <cell r="BM595">
            <v>0</v>
          </cell>
          <cell r="BN595">
            <v>0</v>
          </cell>
          <cell r="BO595">
            <v>-133.06000000005588</v>
          </cell>
          <cell r="BP595">
            <v>0</v>
          </cell>
          <cell r="BQ595">
            <v>0</v>
          </cell>
          <cell r="BR595">
            <v>-136.37999999988824</v>
          </cell>
          <cell r="BS595">
            <v>0</v>
          </cell>
          <cell r="BT595">
            <v>0</v>
          </cell>
          <cell r="BU595">
            <v>0</v>
          </cell>
          <cell r="BV595">
            <v>-136.37999999994645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-592.78999999910593</v>
          </cell>
          <cell r="CF595">
            <v>0</v>
          </cell>
          <cell r="CG595">
            <v>0</v>
          </cell>
          <cell r="CH595">
            <v>-217.4100000000326</v>
          </cell>
          <cell r="CI595">
            <v>-266.04999999998836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-96.349999999976717</v>
          </cell>
          <cell r="CP595">
            <v>-12.979999999981374</v>
          </cell>
          <cell r="CQ595">
            <v>0</v>
          </cell>
          <cell r="CR595">
            <v>-75.430000000633299</v>
          </cell>
          <cell r="CS595">
            <v>0</v>
          </cell>
          <cell r="CT595">
            <v>0</v>
          </cell>
          <cell r="CU595">
            <v>-75.430000000051223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-15.190000000409782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-15.189999999944121</v>
          </cell>
          <cell r="DO595">
            <v>0</v>
          </cell>
          <cell r="DP595">
            <v>0</v>
          </cell>
          <cell r="DQ595">
            <v>0</v>
          </cell>
          <cell r="DR595">
            <v>-190.31000000052154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-64.75</v>
          </cell>
          <cell r="DZ595">
            <v>0</v>
          </cell>
          <cell r="EA595">
            <v>0</v>
          </cell>
          <cell r="EB595">
            <v>-125.55999999999767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-791.78000000026077</v>
          </cell>
          <cell r="J596">
            <v>-1047.1000000005588</v>
          </cell>
          <cell r="K596">
            <v>-333.85999999940395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-1742.0799999982119</v>
          </cell>
          <cell r="S596">
            <v>0</v>
          </cell>
          <cell r="T596">
            <v>0</v>
          </cell>
          <cell r="U596">
            <v>-171.33999999985099</v>
          </cell>
          <cell r="V596">
            <v>-120.00999999977648</v>
          </cell>
          <cell r="W596">
            <v>-1173.359999999404</v>
          </cell>
          <cell r="X596">
            <v>-129.60999999940395</v>
          </cell>
          <cell r="Y596">
            <v>-47.259999999776483</v>
          </cell>
          <cell r="Z596">
            <v>0</v>
          </cell>
          <cell r="AA596">
            <v>0</v>
          </cell>
          <cell r="AB596">
            <v>-100.5</v>
          </cell>
          <cell r="AC596">
            <v>0</v>
          </cell>
          <cell r="AD596">
            <v>0</v>
          </cell>
          <cell r="AE596">
            <v>-8154.1499999985099</v>
          </cell>
          <cell r="AF596">
            <v>-55.290000000037253</v>
          </cell>
          <cell r="AG596">
            <v>-451.95000000018626</v>
          </cell>
          <cell r="AH596">
            <v>-726.59999999962747</v>
          </cell>
          <cell r="AI596">
            <v>-1143.9500000001863</v>
          </cell>
          <cell r="AJ596">
            <v>-995.6999999997206</v>
          </cell>
          <cell r="AK596">
            <v>-1310.8300000000745</v>
          </cell>
          <cell r="AL596">
            <v>-293.14000000059605</v>
          </cell>
          <cell r="AM596">
            <v>-434.83999999985099</v>
          </cell>
          <cell r="AN596">
            <v>-1043.0600000005215</v>
          </cell>
          <cell r="AO596">
            <v>-950.79999999981374</v>
          </cell>
          <cell r="AP596">
            <v>-667.99000000022352</v>
          </cell>
          <cell r="AQ596">
            <v>-80</v>
          </cell>
          <cell r="AR596">
            <v>-4157.4499999806285</v>
          </cell>
          <cell r="AS596">
            <v>0</v>
          </cell>
          <cell r="AT596">
            <v>-97.100000000093132</v>
          </cell>
          <cell r="AU596">
            <v>-713.37000000104308</v>
          </cell>
          <cell r="AV596">
            <v>-1283.3999999999069</v>
          </cell>
          <cell r="AW596">
            <v>-663.78000000026077</v>
          </cell>
          <cell r="AX596">
            <v>-345.77999999932945</v>
          </cell>
          <cell r="AY596">
            <v>0</v>
          </cell>
          <cell r="AZ596">
            <v>0</v>
          </cell>
          <cell r="BA596">
            <v>-259.75999999977648</v>
          </cell>
          <cell r="BB596">
            <v>-700.66000000014901</v>
          </cell>
          <cell r="BC596">
            <v>-93.599999999627471</v>
          </cell>
          <cell r="BD596">
            <v>0</v>
          </cell>
          <cell r="BE596">
            <v>-3469.3499999940395</v>
          </cell>
          <cell r="BF596">
            <v>0</v>
          </cell>
          <cell r="BG596">
            <v>-82.600000000558794</v>
          </cell>
          <cell r="BH596">
            <v>-438.20000000018626</v>
          </cell>
          <cell r="BI596">
            <v>-747.17999999970198</v>
          </cell>
          <cell r="BJ596">
            <v>-1550.7999999998137</v>
          </cell>
          <cell r="BK596">
            <v>-115.54999999981374</v>
          </cell>
          <cell r="BL596">
            <v>-81.619999999180436</v>
          </cell>
          <cell r="BM596">
            <v>-66.5</v>
          </cell>
          <cell r="BN596">
            <v>0</v>
          </cell>
          <cell r="BO596">
            <v>-386.89999999944121</v>
          </cell>
          <cell r="BP596">
            <v>0</v>
          </cell>
          <cell r="BQ596">
            <v>0</v>
          </cell>
          <cell r="BR596">
            <v>-1880.8300000056624</v>
          </cell>
          <cell r="BS596">
            <v>0</v>
          </cell>
          <cell r="BT596">
            <v>0</v>
          </cell>
          <cell r="BU596">
            <v>-108.25</v>
          </cell>
          <cell r="BV596">
            <v>-860.43999999994412</v>
          </cell>
          <cell r="BW596">
            <v>-318.70000000018626</v>
          </cell>
          <cell r="BX596">
            <v>-451.94000000040978</v>
          </cell>
          <cell r="BY596">
            <v>0</v>
          </cell>
          <cell r="BZ596">
            <v>-39.5</v>
          </cell>
          <cell r="CA596">
            <v>-89.400000000372529</v>
          </cell>
          <cell r="CB596">
            <v>-12.599999999627471</v>
          </cell>
          <cell r="CC596">
            <v>0</v>
          </cell>
          <cell r="CD596">
            <v>0</v>
          </cell>
          <cell r="CE596">
            <v>-1936.5499999970198</v>
          </cell>
          <cell r="CF596">
            <v>-10.699999999254942</v>
          </cell>
          <cell r="CG596">
            <v>-76.100000000093132</v>
          </cell>
          <cell r="CH596">
            <v>-170.09999999962747</v>
          </cell>
          <cell r="CI596">
            <v>-609.55000000074506</v>
          </cell>
          <cell r="CJ596">
            <v>-706.75</v>
          </cell>
          <cell r="CK596">
            <v>-262.05999999959022</v>
          </cell>
          <cell r="CL596">
            <v>0</v>
          </cell>
          <cell r="CM596">
            <v>0</v>
          </cell>
          <cell r="CN596">
            <v>-12.03999999910593</v>
          </cell>
          <cell r="CO596">
            <v>-89.25</v>
          </cell>
          <cell r="CP596">
            <v>0</v>
          </cell>
          <cell r="CQ596">
            <v>0</v>
          </cell>
          <cell r="CR596">
            <v>-1480.9899999946356</v>
          </cell>
          <cell r="CS596">
            <v>-28.199999999254942</v>
          </cell>
          <cell r="CT596">
            <v>-84.899999999441206</v>
          </cell>
          <cell r="CU596">
            <v>-123.78999999910593</v>
          </cell>
          <cell r="CV596">
            <v>-288.29999999981374</v>
          </cell>
          <cell r="CW596">
            <v>-509.79999999981374</v>
          </cell>
          <cell r="CX596">
            <v>-111.30000000074506</v>
          </cell>
          <cell r="CY596">
            <v>0</v>
          </cell>
          <cell r="CZ596">
            <v>0</v>
          </cell>
          <cell r="DA596">
            <v>-172.59999999962747</v>
          </cell>
          <cell r="DB596">
            <v>-162.09999999869615</v>
          </cell>
          <cell r="DC596">
            <v>0</v>
          </cell>
          <cell r="DD596">
            <v>0</v>
          </cell>
          <cell r="DE596">
            <v>-1714.7399999946356</v>
          </cell>
          <cell r="DF596">
            <v>0</v>
          </cell>
          <cell r="DG596">
            <v>0</v>
          </cell>
          <cell r="DH596">
            <v>-103.79999999981374</v>
          </cell>
          <cell r="DI596">
            <v>-79.099999999627471</v>
          </cell>
          <cell r="DJ596">
            <v>-856.39999999944121</v>
          </cell>
          <cell r="DK596">
            <v>-171.54999999981374</v>
          </cell>
          <cell r="DL596">
            <v>0</v>
          </cell>
          <cell r="DM596">
            <v>0</v>
          </cell>
          <cell r="DN596">
            <v>-420.25</v>
          </cell>
          <cell r="DO596">
            <v>-83.640000000596046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-0.56000000005587935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-64.10999999998603</v>
          </cell>
          <cell r="L597">
            <v>-138.20000000006985</v>
          </cell>
          <cell r="M597">
            <v>-259.31999999994878</v>
          </cell>
          <cell r="N597">
            <v>-95.300000000046566</v>
          </cell>
          <cell r="O597">
            <v>-0.94300000002840534</v>
          </cell>
          <cell r="P597">
            <v>0</v>
          </cell>
          <cell r="Q597">
            <v>-65.239999999990687</v>
          </cell>
          <cell r="R597">
            <v>-333.08000000007451</v>
          </cell>
          <cell r="S597">
            <v>-2.3800000000046566</v>
          </cell>
          <cell r="T597">
            <v>0</v>
          </cell>
          <cell r="U597">
            <v>-0.51999999998952262</v>
          </cell>
          <cell r="V597">
            <v>-32.339999999967404</v>
          </cell>
          <cell r="W597">
            <v>-7.3300000000745058</v>
          </cell>
          <cell r="X597">
            <v>-0.63000000000465661</v>
          </cell>
          <cell r="Y597">
            <v>0</v>
          </cell>
          <cell r="Z597">
            <v>-166.28000000002794</v>
          </cell>
          <cell r="AA597">
            <v>-73.429999999993015</v>
          </cell>
          <cell r="AB597">
            <v>0</v>
          </cell>
          <cell r="AC597">
            <v>0</v>
          </cell>
          <cell r="AD597">
            <v>-50.169999999983702</v>
          </cell>
          <cell r="AE597">
            <v>-980.72499999962747</v>
          </cell>
          <cell r="AF597">
            <v>-2.3099999999976717</v>
          </cell>
          <cell r="AG597">
            <v>-0.16999999998370185</v>
          </cell>
          <cell r="AH597">
            <v>-341.44500000000698</v>
          </cell>
          <cell r="AI597">
            <v>-32.14000000001397</v>
          </cell>
          <cell r="AJ597">
            <v>-3.5</v>
          </cell>
          <cell r="AK597">
            <v>0</v>
          </cell>
          <cell r="AL597">
            <v>-330.47999999998137</v>
          </cell>
          <cell r="AM597">
            <v>-209.38000000000466</v>
          </cell>
          <cell r="AN597">
            <v>-50.839999999967404</v>
          </cell>
          <cell r="AO597">
            <v>0</v>
          </cell>
          <cell r="AP597">
            <v>0</v>
          </cell>
          <cell r="AQ597">
            <v>-10.459999999962747</v>
          </cell>
          <cell r="AR597">
            <v>-793.38999999966472</v>
          </cell>
          <cell r="AS597">
            <v>-122.02999999996973</v>
          </cell>
          <cell r="AT597">
            <v>-1.0100000000093132</v>
          </cell>
          <cell r="AU597">
            <v>-2.9700000000011642</v>
          </cell>
          <cell r="AV597">
            <v>0</v>
          </cell>
          <cell r="AW597">
            <v>-15.14000000001397</v>
          </cell>
          <cell r="AX597">
            <v>-150.12999999994645</v>
          </cell>
          <cell r="AY597">
            <v>-191.71999999997206</v>
          </cell>
          <cell r="AZ597">
            <v>-149.68000000005122</v>
          </cell>
          <cell r="BA597">
            <v>-160.70999999996275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-220.93999999947846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-33.67000000004191</v>
          </cell>
          <cell r="CX597">
            <v>-17.5</v>
          </cell>
          <cell r="CY597">
            <v>0</v>
          </cell>
          <cell r="CZ597">
            <v>0</v>
          </cell>
          <cell r="DA597">
            <v>-169.77000000001863</v>
          </cell>
          <cell r="DB597">
            <v>0</v>
          </cell>
          <cell r="DC597">
            <v>0</v>
          </cell>
          <cell r="DD597">
            <v>0</v>
          </cell>
          <cell r="DE597">
            <v>-111.33999999985099</v>
          </cell>
          <cell r="DF597">
            <v>0</v>
          </cell>
          <cell r="DG597">
            <v>0</v>
          </cell>
          <cell r="DH597">
            <v>0</v>
          </cell>
          <cell r="DI597">
            <v>-74.400000000023283</v>
          </cell>
          <cell r="DJ597">
            <v>-36.939999999944121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-36.830000000074506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-36.830000000016298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-1626.8999999994412</v>
          </cell>
          <cell r="G598">
            <v>-379.09999999962747</v>
          </cell>
          <cell r="H598">
            <v>-3714.5000000009313</v>
          </cell>
          <cell r="I598">
            <v>-1560.3999999994412</v>
          </cell>
          <cell r="J598">
            <v>-976.10000000055879</v>
          </cell>
          <cell r="K598">
            <v>-5420.0999999996275</v>
          </cell>
          <cell r="L598">
            <v>-3568.7000000001863</v>
          </cell>
          <cell r="M598">
            <v>-3691.5999999996275</v>
          </cell>
          <cell r="N598">
            <v>-6604.2999999988824</v>
          </cell>
          <cell r="O598">
            <v>-2641.2999999998137</v>
          </cell>
          <cell r="P598">
            <v>-2971.3000000007451</v>
          </cell>
          <cell r="Q598">
            <v>-2450.2999999998137</v>
          </cell>
          <cell r="R598">
            <v>-41714.240000009537</v>
          </cell>
          <cell r="S598">
            <v>-4905.8999999994412</v>
          </cell>
          <cell r="T598">
            <v>-3514</v>
          </cell>
          <cell r="U598">
            <v>-3508.5</v>
          </cell>
          <cell r="V598">
            <v>-1507.6000000000931</v>
          </cell>
          <cell r="W598">
            <v>-1265.6999999992549</v>
          </cell>
          <cell r="X598">
            <v>-3859.0500000007451</v>
          </cell>
          <cell r="Y598">
            <v>-3753.2000000001863</v>
          </cell>
          <cell r="Z598">
            <v>-4880.9999999990687</v>
          </cell>
          <cell r="AA598">
            <v>-7472.1000000005588</v>
          </cell>
          <cell r="AB598">
            <v>-2183.3999999985099</v>
          </cell>
          <cell r="AC598">
            <v>-1026.7900000000373</v>
          </cell>
          <cell r="AD598">
            <v>-3836.9999999990687</v>
          </cell>
          <cell r="AE598">
            <v>-29372.35000000149</v>
          </cell>
          <cell r="AF598">
            <v>-871.40000000037253</v>
          </cell>
          <cell r="AG598">
            <v>-655.76000000024214</v>
          </cell>
          <cell r="AH598">
            <v>-13125.800000000279</v>
          </cell>
          <cell r="AI598">
            <v>-699.06000000052154</v>
          </cell>
          <cell r="AJ598">
            <v>-705</v>
          </cell>
          <cell r="AK598">
            <v>-1803.5400000000373</v>
          </cell>
          <cell r="AL598">
            <v>-3473.2000000001863</v>
          </cell>
          <cell r="AM598">
            <v>-4284.2399999992922</v>
          </cell>
          <cell r="AN598">
            <v>-1594.9000000003725</v>
          </cell>
          <cell r="AO598">
            <v>-866.56000000005588</v>
          </cell>
          <cell r="AP598">
            <v>-435.85000000009313</v>
          </cell>
          <cell r="AQ598">
            <v>-857.04000000096858</v>
          </cell>
          <cell r="AR598">
            <v>-20553.020000003278</v>
          </cell>
          <cell r="AS598">
            <v>-1323.6999999992549</v>
          </cell>
          <cell r="AT598">
            <v>-1107.9499999997206</v>
          </cell>
          <cell r="AU598">
            <v>-821.97999999998137</v>
          </cell>
          <cell r="AV598">
            <v>-460.08999999985099</v>
          </cell>
          <cell r="AW598">
            <v>-675.59999999962747</v>
          </cell>
          <cell r="AX598">
            <v>-2950.8500000000931</v>
          </cell>
          <cell r="AY598">
            <v>-3049</v>
          </cell>
          <cell r="AZ598">
            <v>-4027.8799999989569</v>
          </cell>
          <cell r="BA598">
            <v>-2787.4499999992549</v>
          </cell>
          <cell r="BB598">
            <v>-1066.2599999997765</v>
          </cell>
          <cell r="BC598">
            <v>-513.75999999977648</v>
          </cell>
          <cell r="BD598">
            <v>-1768.5</v>
          </cell>
          <cell r="BE598">
            <v>-3584.3900000080466</v>
          </cell>
          <cell r="BF598">
            <v>14487.399999999441</v>
          </cell>
          <cell r="BG598">
            <v>-620.83999999985099</v>
          </cell>
          <cell r="BH598">
            <v>-771.79999999981374</v>
          </cell>
          <cell r="BI598">
            <v>-656.5500000002794</v>
          </cell>
          <cell r="BJ598">
            <v>-493.20000000018626</v>
          </cell>
          <cell r="BK598">
            <v>-2207.3199999998324</v>
          </cell>
          <cell r="BL598">
            <v>-3369.6999999992549</v>
          </cell>
          <cell r="BM598">
            <v>-3723.5600000005215</v>
          </cell>
          <cell r="BN598">
            <v>-1678.6999999997206</v>
          </cell>
          <cell r="BO598">
            <v>-1246.5200000004843</v>
          </cell>
          <cell r="BP598">
            <v>-1235.9000000003725</v>
          </cell>
          <cell r="BQ598">
            <v>-2067.6999999992549</v>
          </cell>
          <cell r="BR598">
            <v>-24152.880000002682</v>
          </cell>
          <cell r="BS598">
            <v>-2072.6000000014901</v>
          </cell>
          <cell r="BT598">
            <v>-512.79999999981374</v>
          </cell>
          <cell r="BU598">
            <v>-685.86000000033528</v>
          </cell>
          <cell r="BV598">
            <v>-809.20999999996275</v>
          </cell>
          <cell r="BW598">
            <v>-644</v>
          </cell>
          <cell r="BX598">
            <v>-2446.2000000001863</v>
          </cell>
          <cell r="BY598">
            <v>-3774.2999999998137</v>
          </cell>
          <cell r="BZ598">
            <v>-3882.2999999998137</v>
          </cell>
          <cell r="CA598">
            <v>-2629.160000000149</v>
          </cell>
          <cell r="CB598">
            <v>-2568.1500000003725</v>
          </cell>
          <cell r="CC598">
            <v>-798.49999999953434</v>
          </cell>
          <cell r="CD598">
            <v>-3329.7999999998137</v>
          </cell>
          <cell r="CE598">
            <v>-30081.880000002682</v>
          </cell>
          <cell r="CF598">
            <v>-2266.9000000003725</v>
          </cell>
          <cell r="CG598">
            <v>-989.60000000055879</v>
          </cell>
          <cell r="CH598">
            <v>-689.64000000013039</v>
          </cell>
          <cell r="CI598">
            <v>-615.23999999929219</v>
          </cell>
          <cell r="CJ598">
            <v>-588.95999999996275</v>
          </cell>
          <cell r="CK598">
            <v>-1655.3000000002794</v>
          </cell>
          <cell r="CL598">
            <v>-3017.6000000005588</v>
          </cell>
          <cell r="CM598">
            <v>-4856.3000000007451</v>
          </cell>
          <cell r="CN598">
            <v>-5374.9000000003725</v>
          </cell>
          <cell r="CO598">
            <v>-2287.9000000003725</v>
          </cell>
          <cell r="CP598">
            <v>-2031.839999999851</v>
          </cell>
          <cell r="CQ598">
            <v>-5707.7000000011176</v>
          </cell>
          <cell r="CR598">
            <v>-32525.929999999702</v>
          </cell>
          <cell r="CS598">
            <v>-3116.2000000001863</v>
          </cell>
          <cell r="CT598">
            <v>-2010.7000000011176</v>
          </cell>
          <cell r="CU598">
            <v>-1434.2399999997579</v>
          </cell>
          <cell r="CV598">
            <v>-1042.2399999997579</v>
          </cell>
          <cell r="CW598">
            <v>-757.54999999981374</v>
          </cell>
          <cell r="CX598">
            <v>-3280.6000000000931</v>
          </cell>
          <cell r="CY598">
            <v>-3773.4000000003725</v>
          </cell>
          <cell r="CZ598">
            <v>-4405.7000000001863</v>
          </cell>
          <cell r="DA598">
            <v>-2358.3999999994412</v>
          </cell>
          <cell r="DB598">
            <v>-1718.8000000007451</v>
          </cell>
          <cell r="DC598">
            <v>-3128.6000000005588</v>
          </cell>
          <cell r="DD598">
            <v>-5499.5</v>
          </cell>
          <cell r="DE598">
            <v>-33554.499999985099</v>
          </cell>
          <cell r="DF598">
            <v>-3000</v>
          </cell>
          <cell r="DG598">
            <v>-1768.1999999992549</v>
          </cell>
          <cell r="DH598">
            <v>-1307.359999999404</v>
          </cell>
          <cell r="DI598">
            <v>-790.33999999938533</v>
          </cell>
          <cell r="DJ598">
            <v>-927.83999999985099</v>
          </cell>
          <cell r="DK598">
            <v>-3096.660000000149</v>
          </cell>
          <cell r="DL598">
            <v>-4677.7000000001863</v>
          </cell>
          <cell r="DM598">
            <v>-4908.8999999994412</v>
          </cell>
          <cell r="DN598">
            <v>-2926.7999999998137</v>
          </cell>
          <cell r="DO598">
            <v>-3620.8000000007451</v>
          </cell>
          <cell r="DP598">
            <v>-2516.8999999985099</v>
          </cell>
          <cell r="DQ598">
            <v>-4013</v>
          </cell>
          <cell r="DR598">
            <v>-35948.899999991059</v>
          </cell>
          <cell r="DS598">
            <v>-3571.1000000014901</v>
          </cell>
          <cell r="DT598">
            <v>-2672.3999999994412</v>
          </cell>
          <cell r="DU598">
            <v>-1956.9000000003725</v>
          </cell>
          <cell r="DV598">
            <v>-1406.5</v>
          </cell>
          <cell r="DW598">
            <v>-1062.4000000003725</v>
          </cell>
          <cell r="DX598">
            <v>-4074.5</v>
          </cell>
          <cell r="DY598">
            <v>-3259.5</v>
          </cell>
          <cell r="DZ598">
            <v>-3765.0999999996275</v>
          </cell>
          <cell r="EA598">
            <v>-5208.2999999998137</v>
          </cell>
          <cell r="EB598">
            <v>-2679.5</v>
          </cell>
          <cell r="EC598">
            <v>-2895.6000000005588</v>
          </cell>
          <cell r="ED598">
            <v>-3397.0999999996275</v>
          </cell>
        </row>
        <row r="599">
          <cell r="F599">
            <v>-97.299999999813735</v>
          </cell>
          <cell r="G599">
            <v>-152</v>
          </cell>
          <cell r="H599">
            <v>-735.70000000018626</v>
          </cell>
          <cell r="I599">
            <v>-955.70000000018626</v>
          </cell>
          <cell r="J599">
            <v>-1710.5</v>
          </cell>
          <cell r="K599">
            <v>-806.59999999962747</v>
          </cell>
          <cell r="L599">
            <v>-2.599999999627471</v>
          </cell>
          <cell r="M599">
            <v>-17.799999999813735</v>
          </cell>
          <cell r="N599">
            <v>0</v>
          </cell>
          <cell r="O599">
            <v>-1113.2999999998137</v>
          </cell>
          <cell r="P599">
            <v>-21</v>
          </cell>
          <cell r="Q599">
            <v>0</v>
          </cell>
          <cell r="R599">
            <v>-11523.09999999404</v>
          </cell>
          <cell r="S599">
            <v>-79.200000000186265</v>
          </cell>
          <cell r="T599">
            <v>-1181.5</v>
          </cell>
          <cell r="U599">
            <v>-1742.2000000001863</v>
          </cell>
          <cell r="V599">
            <v>-2605.3999999994412</v>
          </cell>
          <cell r="W599">
            <v>-1806.2999999998137</v>
          </cell>
          <cell r="X599">
            <v>-979.89999999944121</v>
          </cell>
          <cell r="Y599">
            <v>-526.5</v>
          </cell>
          <cell r="Z599">
            <v>-77.599999999627471</v>
          </cell>
          <cell r="AA599">
            <v>0</v>
          </cell>
          <cell r="AB599">
            <v>-1199</v>
          </cell>
          <cell r="AC599">
            <v>-747</v>
          </cell>
          <cell r="AD599">
            <v>-578.5</v>
          </cell>
          <cell r="AE599">
            <v>-25840.20000000298</v>
          </cell>
          <cell r="AF599">
            <v>-2147.2000000001863</v>
          </cell>
          <cell r="AG599">
            <v>-2179.7999999998137</v>
          </cell>
          <cell r="AH599">
            <v>-5609.2999999998137</v>
          </cell>
          <cell r="AI599">
            <v>-2348.7000000001863</v>
          </cell>
          <cell r="AJ599">
            <v>-2071.2999999998137</v>
          </cell>
          <cell r="AK599">
            <v>-3469.7999999998137</v>
          </cell>
          <cell r="AL599">
            <v>-1181.3999999994412</v>
          </cell>
          <cell r="AM599">
            <v>-495.70000000018626</v>
          </cell>
          <cell r="AN599">
            <v>-1164.6000000005588</v>
          </cell>
          <cell r="AO599">
            <v>-2661.7999999998137</v>
          </cell>
          <cell r="AP599">
            <v>-1955.5</v>
          </cell>
          <cell r="AQ599">
            <v>-555.10000000055879</v>
          </cell>
          <cell r="AR599">
            <v>-35851.440000012517</v>
          </cell>
          <cell r="AS599">
            <v>-2348.8000000007451</v>
          </cell>
          <cell r="AT599">
            <v>-2977.5</v>
          </cell>
          <cell r="AU599">
            <v>-2175.7999999998137</v>
          </cell>
          <cell r="AV599">
            <v>-1272.7999999998137</v>
          </cell>
          <cell r="AW599">
            <v>-1396.1000000005588</v>
          </cell>
          <cell r="AX599">
            <v>-4483.5999999996275</v>
          </cell>
          <cell r="AY599">
            <v>-2763.4000000003725</v>
          </cell>
          <cell r="AZ599">
            <v>-5693</v>
          </cell>
          <cell r="BA599">
            <v>-4409.839999999851</v>
          </cell>
          <cell r="BB599">
            <v>-1763.7000000001863</v>
          </cell>
          <cell r="BC599">
            <v>-2587.9000000003725</v>
          </cell>
          <cell r="BD599">
            <v>-3979</v>
          </cell>
          <cell r="BE599">
            <v>-6730.1399999931455</v>
          </cell>
          <cell r="BF599">
            <v>27099.100000000559</v>
          </cell>
          <cell r="BG599">
            <v>-1766.1000000000931</v>
          </cell>
          <cell r="BH599">
            <v>-2140.5</v>
          </cell>
          <cell r="BI599">
            <v>-1301.2000000001863</v>
          </cell>
          <cell r="BJ599">
            <v>-704.89999999944121</v>
          </cell>
          <cell r="BK599">
            <v>-5747.7999999998137</v>
          </cell>
          <cell r="BL599">
            <v>-4270.7999999998137</v>
          </cell>
          <cell r="BM599">
            <v>-5204.0000000004657</v>
          </cell>
          <cell r="BN599">
            <v>-3459.4400000004098</v>
          </cell>
          <cell r="BO599">
            <v>-2801.7000000001863</v>
          </cell>
          <cell r="BP599">
            <v>-2806</v>
          </cell>
          <cell r="BQ599">
            <v>-3626.7999999998137</v>
          </cell>
          <cell r="BR599">
            <v>-39041.939999997616</v>
          </cell>
          <cell r="BS599">
            <v>-5007.0999999996275</v>
          </cell>
          <cell r="BT599">
            <v>-2797.5</v>
          </cell>
          <cell r="BU599">
            <v>-1636.7999999998137</v>
          </cell>
          <cell r="BV599">
            <v>-1307.7000000001863</v>
          </cell>
          <cell r="BW599">
            <v>-779</v>
          </cell>
          <cell r="BX599">
            <v>-5641.1999999997206</v>
          </cell>
          <cell r="BY599">
            <v>-4051.2999999998137</v>
          </cell>
          <cell r="BZ599">
            <v>-4204.5</v>
          </cell>
          <cell r="CA599">
            <v>-3637.7399999997579</v>
          </cell>
          <cell r="CB599">
            <v>-3081.4000000003725</v>
          </cell>
          <cell r="CC599">
            <v>-3785.2000000001863</v>
          </cell>
          <cell r="CD599">
            <v>-3112.5</v>
          </cell>
          <cell r="CE599">
            <v>-39216.200000010431</v>
          </cell>
          <cell r="CF599">
            <v>-5337.2999999998137</v>
          </cell>
          <cell r="CG599">
            <v>-2204.0999999996275</v>
          </cell>
          <cell r="CH599">
            <v>-2398.6999999992549</v>
          </cell>
          <cell r="CI599">
            <v>-1816.5999999996275</v>
          </cell>
          <cell r="CJ599">
            <v>-1907.1000000000931</v>
          </cell>
          <cell r="CK599">
            <v>-6519.2000000001863</v>
          </cell>
          <cell r="CL599">
            <v>-2952.7000000001863</v>
          </cell>
          <cell r="CM599">
            <v>-3740</v>
          </cell>
          <cell r="CN599">
            <v>-3019.5</v>
          </cell>
          <cell r="CO599">
            <v>-4167.1000000000931</v>
          </cell>
          <cell r="CP599">
            <v>-3132</v>
          </cell>
          <cell r="CQ599">
            <v>-2021.9000000003725</v>
          </cell>
          <cell r="CR599">
            <v>-43491.499999992549</v>
          </cell>
          <cell r="CS599">
            <v>-6266</v>
          </cell>
          <cell r="CT599">
            <v>-3700.5999999996275</v>
          </cell>
          <cell r="CU599">
            <v>-3208.7999999998137</v>
          </cell>
          <cell r="CV599">
            <v>-1803.0999999996275</v>
          </cell>
          <cell r="CW599">
            <v>-1370.2999999998137</v>
          </cell>
          <cell r="CX599">
            <v>-6082.7999999998137</v>
          </cell>
          <cell r="CY599">
            <v>-1445.2000000001863</v>
          </cell>
          <cell r="CZ599">
            <v>-3682.2999999998137</v>
          </cell>
          <cell r="DA599">
            <v>-4132.5</v>
          </cell>
          <cell r="DB599">
            <v>-3820.2000000001863</v>
          </cell>
          <cell r="DC599">
            <v>-5302.5</v>
          </cell>
          <cell r="DD599">
            <v>-2677.2000000001863</v>
          </cell>
          <cell r="DE599">
            <v>-46792.600000008941</v>
          </cell>
          <cell r="DF599">
            <v>-6530.9000000003725</v>
          </cell>
          <cell r="DG599">
            <v>-4308.0999999996275</v>
          </cell>
          <cell r="DH599">
            <v>-3196.0999999996275</v>
          </cell>
          <cell r="DI599">
            <v>-1958.7000000001863</v>
          </cell>
          <cell r="DJ599">
            <v>-1507.7000000001863</v>
          </cell>
          <cell r="DK599">
            <v>-5073.8999999994412</v>
          </cell>
          <cell r="DL599">
            <v>-2276.4000000003725</v>
          </cell>
          <cell r="DM599">
            <v>-4161.1000000005588</v>
          </cell>
          <cell r="DN599">
            <v>-5226.7999999998137</v>
          </cell>
          <cell r="DO599">
            <v>-4176</v>
          </cell>
          <cell r="DP599">
            <v>-4547.1000000005588</v>
          </cell>
          <cell r="DQ599">
            <v>-3829.7999999998137</v>
          </cell>
          <cell r="DR599">
            <v>-27149.39999999851</v>
          </cell>
          <cell r="DS599">
            <v>-3136.4000000003725</v>
          </cell>
          <cell r="DT599">
            <v>-2678.9000000003725</v>
          </cell>
          <cell r="DU599">
            <v>-2323.0999999996275</v>
          </cell>
          <cell r="DV599">
            <v>-1649</v>
          </cell>
          <cell r="DW599">
            <v>-4210.1000000000931</v>
          </cell>
          <cell r="DX599">
            <v>-3013.0999999996275</v>
          </cell>
          <cell r="DY599">
            <v>-715.29999999981374</v>
          </cell>
          <cell r="DZ599">
            <v>-891.5</v>
          </cell>
          <cell r="EA599">
            <v>-1734.2999999998137</v>
          </cell>
          <cell r="EB599">
            <v>-2758.5</v>
          </cell>
          <cell r="EC599">
            <v>-2328.3999999994412</v>
          </cell>
          <cell r="ED599">
            <v>-1710.7999999998137</v>
          </cell>
        </row>
        <row r="600">
          <cell r="F600">
            <v>-650.30000000074506</v>
          </cell>
          <cell r="G600">
            <v>-239.69999999925494</v>
          </cell>
          <cell r="H600">
            <v>-4680</v>
          </cell>
          <cell r="I600">
            <v>-3334</v>
          </cell>
          <cell r="J600">
            <v>-4327.839999999851</v>
          </cell>
          <cell r="K600">
            <v>-5103.7000000001863</v>
          </cell>
          <cell r="L600">
            <v>-1650.6999999992549</v>
          </cell>
          <cell r="M600">
            <v>-1245.5999999996275</v>
          </cell>
          <cell r="N600">
            <v>-3519.1000000005588</v>
          </cell>
          <cell r="O600">
            <v>-4617.4399999994785</v>
          </cell>
          <cell r="P600">
            <v>-5878.7999999998137</v>
          </cell>
          <cell r="Q600">
            <v>-229.5</v>
          </cell>
          <cell r="R600">
            <v>-44287</v>
          </cell>
          <cell r="S600">
            <v>-1931.9999999981374</v>
          </cell>
          <cell r="T600">
            <v>-4444.3000000007451</v>
          </cell>
          <cell r="U600">
            <v>-5349.6000000005588</v>
          </cell>
          <cell r="V600">
            <v>-1635.2500000009313</v>
          </cell>
          <cell r="W600">
            <v>-1533.8499999996275</v>
          </cell>
          <cell r="X600">
            <v>-4875.3999999985099</v>
          </cell>
          <cell r="Y600">
            <v>-3293.9000000003725</v>
          </cell>
          <cell r="Z600">
            <v>-3829.2999999988824</v>
          </cell>
          <cell r="AA600">
            <v>-5475.8999999994412</v>
          </cell>
          <cell r="AB600">
            <v>-4427.2000000001863</v>
          </cell>
          <cell r="AC600">
            <v>-4968.5999999996275</v>
          </cell>
          <cell r="AD600">
            <v>-2521.7000000001863</v>
          </cell>
          <cell r="AE600">
            <v>-57790.630000010133</v>
          </cell>
          <cell r="AF600">
            <v>-4300.4000000003725</v>
          </cell>
          <cell r="AG600">
            <v>-2709.7000000011176</v>
          </cell>
          <cell r="AH600">
            <v>-15411.399999999441</v>
          </cell>
          <cell r="AI600">
            <v>-3125.5399999991059</v>
          </cell>
          <cell r="AJ600">
            <v>-4793.3000000007451</v>
          </cell>
          <cell r="AK600">
            <v>-4777.4200000008568</v>
          </cell>
          <cell r="AL600">
            <v>-3837.0000000009313</v>
          </cell>
          <cell r="AM600">
            <v>-7849.5999999996275</v>
          </cell>
          <cell r="AN600">
            <v>-991.85999999940395</v>
          </cell>
          <cell r="AO600">
            <v>-3214.3099999995902</v>
          </cell>
          <cell r="AP600">
            <v>-3093.7999999988824</v>
          </cell>
          <cell r="AQ600">
            <v>-3686.2999999998137</v>
          </cell>
          <cell r="AR600">
            <v>-39983.100000008941</v>
          </cell>
          <cell r="AS600">
            <v>-3136.4999999981374</v>
          </cell>
          <cell r="AT600">
            <v>-4702.1999999992549</v>
          </cell>
          <cell r="AU600">
            <v>-4663.8000000007451</v>
          </cell>
          <cell r="AV600">
            <v>-2659.2599999997765</v>
          </cell>
          <cell r="AW600">
            <v>-1063.5400000000373</v>
          </cell>
          <cell r="AX600">
            <v>-4437.6000000005588</v>
          </cell>
          <cell r="AY600">
            <v>-2117.3000000007451</v>
          </cell>
          <cell r="AZ600">
            <v>-3936.8000000007451</v>
          </cell>
          <cell r="BA600">
            <v>-5022.3999999994412</v>
          </cell>
          <cell r="BB600">
            <v>-4204</v>
          </cell>
          <cell r="BC600">
            <v>-2943.1999999992549</v>
          </cell>
          <cell r="BD600">
            <v>-1096.5</v>
          </cell>
          <cell r="BE600">
            <v>-33156.040000006557</v>
          </cell>
          <cell r="BF600">
            <v>1712.3000000007451</v>
          </cell>
          <cell r="BG600">
            <v>-2899.4000000003725</v>
          </cell>
          <cell r="BH600">
            <v>-4130.2999999998137</v>
          </cell>
          <cell r="BI600">
            <v>-1975.5500000007451</v>
          </cell>
          <cell r="BJ600">
            <v>-2095.75</v>
          </cell>
          <cell r="BK600">
            <v>-4668.3000000007451</v>
          </cell>
          <cell r="BL600">
            <v>-2025.1999999992549</v>
          </cell>
          <cell r="BM600">
            <v>-4369.4000000003725</v>
          </cell>
          <cell r="BN600">
            <v>-5157.4400000004098</v>
          </cell>
          <cell r="BO600">
            <v>-4825.0999999996275</v>
          </cell>
          <cell r="BP600">
            <v>-2363.2000000001863</v>
          </cell>
          <cell r="BQ600">
            <v>-358.70000000111759</v>
          </cell>
          <cell r="BR600">
            <v>-28010.839999988675</v>
          </cell>
          <cell r="BS600">
            <v>-1441.5999999986961</v>
          </cell>
          <cell r="BT600">
            <v>-2929.5999999996275</v>
          </cell>
          <cell r="BU600">
            <v>-2485.8000000007451</v>
          </cell>
          <cell r="BV600">
            <v>-1099.4599999999627</v>
          </cell>
          <cell r="BW600">
            <v>-3416.7400000002235</v>
          </cell>
          <cell r="BX600">
            <v>-3941.0999999996275</v>
          </cell>
          <cell r="BY600">
            <v>-1700.7999999988824</v>
          </cell>
          <cell r="BZ600">
            <v>-2370.3000000007451</v>
          </cell>
          <cell r="CA600">
            <v>-3705.839999999851</v>
          </cell>
          <cell r="CB600">
            <v>-3095.1000000005588</v>
          </cell>
          <cell r="CC600">
            <v>-1429.0999999986961</v>
          </cell>
          <cell r="CD600">
            <v>-395.40000000037253</v>
          </cell>
          <cell r="CE600">
            <v>-25571.810000017285</v>
          </cell>
          <cell r="CF600">
            <v>-966.59999999962747</v>
          </cell>
          <cell r="CG600">
            <v>-2579.3000000007451</v>
          </cell>
          <cell r="CH600">
            <v>-2525</v>
          </cell>
          <cell r="CI600">
            <v>-1553.5</v>
          </cell>
          <cell r="CJ600">
            <v>-4214.7999999998137</v>
          </cell>
          <cell r="CK600">
            <v>-3698.2000000001863</v>
          </cell>
          <cell r="CL600">
            <v>-1638.5999999996275</v>
          </cell>
          <cell r="CM600">
            <v>-1990.6000000014901</v>
          </cell>
          <cell r="CN600">
            <v>-2662.6499999994412</v>
          </cell>
          <cell r="CO600">
            <v>-2441.8600000012666</v>
          </cell>
          <cell r="CP600">
            <v>-1300.7000000001863</v>
          </cell>
          <cell r="CQ600">
            <v>0</v>
          </cell>
          <cell r="CR600">
            <v>-30109.240000009537</v>
          </cell>
          <cell r="CS600">
            <v>-1653.0999999977648</v>
          </cell>
          <cell r="CT600">
            <v>-2296.0000000009313</v>
          </cell>
          <cell r="CU600">
            <v>-3524.7000000001863</v>
          </cell>
          <cell r="CV600">
            <v>-2437.0000000009313</v>
          </cell>
          <cell r="CW600">
            <v>-3465.1000000014901</v>
          </cell>
          <cell r="CX600">
            <v>-3749.6999999992549</v>
          </cell>
          <cell r="CY600">
            <v>-2496.2000000011176</v>
          </cell>
          <cell r="CZ600">
            <v>-1966.5999999996275</v>
          </cell>
          <cell r="DA600">
            <v>-3778.1500000003725</v>
          </cell>
          <cell r="DB600">
            <v>-2611.4900000002235</v>
          </cell>
          <cell r="DC600">
            <v>-1631.7000000001863</v>
          </cell>
          <cell r="DD600">
            <v>-499.5</v>
          </cell>
          <cell r="DE600">
            <v>-29604.229999989271</v>
          </cell>
          <cell r="DF600">
            <v>-2352.3000000007451</v>
          </cell>
          <cell r="DG600">
            <v>-1970</v>
          </cell>
          <cell r="DH600">
            <v>-3441.2000000001863</v>
          </cell>
          <cell r="DI600">
            <v>-1866.1500000003725</v>
          </cell>
          <cell r="DJ600">
            <v>-3133.7000000001863</v>
          </cell>
          <cell r="DK600">
            <v>-4865.2999999998137</v>
          </cell>
          <cell r="DL600">
            <v>-1706.8000000007451</v>
          </cell>
          <cell r="DM600">
            <v>-1506.6000000014901</v>
          </cell>
          <cell r="DN600">
            <v>-4173.4000000003725</v>
          </cell>
          <cell r="DO600">
            <v>-2362.7799999993294</v>
          </cell>
          <cell r="DP600">
            <v>-1775.2000000011176</v>
          </cell>
          <cell r="DQ600">
            <v>-450.79999999888241</v>
          </cell>
          <cell r="DR600">
            <v>-31674.25</v>
          </cell>
          <cell r="DS600">
            <v>-2262.5999999996275</v>
          </cell>
          <cell r="DT600">
            <v>-2960.9000000013039</v>
          </cell>
          <cell r="DU600">
            <v>-2339.4000000013039</v>
          </cell>
          <cell r="DV600">
            <v>-1910.3499999996275</v>
          </cell>
          <cell r="DW600">
            <v>-3737.5999999996275</v>
          </cell>
          <cell r="DX600">
            <v>-3916.9000000003725</v>
          </cell>
          <cell r="DY600">
            <v>-1660.8000000007451</v>
          </cell>
          <cell r="DZ600">
            <v>-1344.5</v>
          </cell>
          <cell r="EA600">
            <v>-3110.1399999987334</v>
          </cell>
          <cell r="EB600">
            <v>-4212.359999999404</v>
          </cell>
          <cell r="EC600">
            <v>-3496.6999999992549</v>
          </cell>
          <cell r="ED600">
            <v>-722</v>
          </cell>
        </row>
        <row r="601">
          <cell r="F601">
            <v>0</v>
          </cell>
          <cell r="G601">
            <v>-9.3999999999068677</v>
          </cell>
          <cell r="H601">
            <v>-24.300000000279397</v>
          </cell>
          <cell r="I601">
            <v>-602.20000000018626</v>
          </cell>
          <cell r="J601">
            <v>-488.85000000009313</v>
          </cell>
          <cell r="K601">
            <v>-148.90000000037253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-2866.8500000014901</v>
          </cell>
          <cell r="S601">
            <v>0</v>
          </cell>
          <cell r="T601">
            <v>-132.70000000018626</v>
          </cell>
          <cell r="U601">
            <v>-272.39999999944121</v>
          </cell>
          <cell r="V601">
            <v>-978.39999999944121</v>
          </cell>
          <cell r="W601">
            <v>-969.75</v>
          </cell>
          <cell r="X601">
            <v>-97.700000000186265</v>
          </cell>
          <cell r="Y601">
            <v>0</v>
          </cell>
          <cell r="Z601">
            <v>0</v>
          </cell>
          <cell r="AA601">
            <v>-59.5</v>
          </cell>
          <cell r="AB601">
            <v>-152</v>
          </cell>
          <cell r="AC601">
            <v>0</v>
          </cell>
          <cell r="AD601">
            <v>-204.40000000037253</v>
          </cell>
          <cell r="AE601">
            <v>-7370.2100000008941</v>
          </cell>
          <cell r="AF601">
            <v>-541.5</v>
          </cell>
          <cell r="AG601">
            <v>-554.5</v>
          </cell>
          <cell r="AH601">
            <v>-1422.5</v>
          </cell>
          <cell r="AI601">
            <v>-1413.7999999998137</v>
          </cell>
          <cell r="AJ601">
            <v>-584.36000000010245</v>
          </cell>
          <cell r="AK601">
            <v>-772.79999999981374</v>
          </cell>
          <cell r="AL601">
            <v>-154</v>
          </cell>
          <cell r="AM601">
            <v>0</v>
          </cell>
          <cell r="AN601">
            <v>-287.60000000009313</v>
          </cell>
          <cell r="AO601">
            <v>-426.35000000009313</v>
          </cell>
          <cell r="AP601">
            <v>-1074.2999999998137</v>
          </cell>
          <cell r="AQ601">
            <v>-138.5</v>
          </cell>
          <cell r="AR601">
            <v>-12402.349999997765</v>
          </cell>
          <cell r="AS601">
            <v>-1060.7999999998137</v>
          </cell>
          <cell r="AT601">
            <v>-949.35000000009313</v>
          </cell>
          <cell r="AU601">
            <v>-1220.8499999996275</v>
          </cell>
          <cell r="AV601">
            <v>-1112.25</v>
          </cell>
          <cell r="AW601">
            <v>-497.79999999981374</v>
          </cell>
          <cell r="AX601">
            <v>-1341.1999999997206</v>
          </cell>
          <cell r="AY601">
            <v>-464.10000000009313</v>
          </cell>
          <cell r="AZ601">
            <v>-780.70000000018626</v>
          </cell>
          <cell r="BA601">
            <v>-2138.1000000000931</v>
          </cell>
          <cell r="BB601">
            <v>-1138.0499999998137</v>
          </cell>
          <cell r="BC601">
            <v>-1685.0499999998137</v>
          </cell>
          <cell r="BD601">
            <v>-14.099999999627471</v>
          </cell>
          <cell r="BE601">
            <v>-14603.059999994934</v>
          </cell>
          <cell r="BF601">
            <v>-806.59999999962747</v>
          </cell>
          <cell r="BG601">
            <v>-2028.3999999999069</v>
          </cell>
          <cell r="BH601">
            <v>-1544.4399999999441</v>
          </cell>
          <cell r="BI601">
            <v>-959.0999999998603</v>
          </cell>
          <cell r="BJ601">
            <v>-1877.2200000002049</v>
          </cell>
          <cell r="BK601">
            <v>-1972.5000000004657</v>
          </cell>
          <cell r="BL601">
            <v>-390.20000000018626</v>
          </cell>
          <cell r="BM601">
            <v>-756.49999999953434</v>
          </cell>
          <cell r="BN601">
            <v>-3212.3999999994412</v>
          </cell>
          <cell r="BO601">
            <v>-459.6999999997206</v>
          </cell>
          <cell r="BP601">
            <v>-595.99999999953434</v>
          </cell>
          <cell r="BQ601">
            <v>0</v>
          </cell>
          <cell r="BR601">
            <v>-10444.190000001341</v>
          </cell>
          <cell r="BS601">
            <v>-783.1999999997206</v>
          </cell>
          <cell r="BT601">
            <v>-1354.7000000001863</v>
          </cell>
          <cell r="BU601">
            <v>-696.14999999990687</v>
          </cell>
          <cell r="BV601">
            <v>-869.30000000004657</v>
          </cell>
          <cell r="BW601">
            <v>-1493.9899999997579</v>
          </cell>
          <cell r="BX601">
            <v>-925.89999999990687</v>
          </cell>
          <cell r="BY601">
            <v>-351</v>
          </cell>
          <cell r="BZ601">
            <v>-939.3000000002794</v>
          </cell>
          <cell r="CA601">
            <v>-751.70000000018626</v>
          </cell>
          <cell r="CB601">
            <v>-721.45000000018626</v>
          </cell>
          <cell r="CC601">
            <v>-1053.4000000003725</v>
          </cell>
          <cell r="CD601">
            <v>-504.09999999962747</v>
          </cell>
          <cell r="CE601">
            <v>-8348.8499999977648</v>
          </cell>
          <cell r="CF601">
            <v>-482.3000000002794</v>
          </cell>
          <cell r="CG601">
            <v>-791.39999999944121</v>
          </cell>
          <cell r="CH601">
            <v>-1171.4000000003725</v>
          </cell>
          <cell r="CI601">
            <v>-819.39999999990687</v>
          </cell>
          <cell r="CJ601">
            <v>-1170.2499999997672</v>
          </cell>
          <cell r="CK601">
            <v>-621.39999999990687</v>
          </cell>
          <cell r="CL601">
            <v>-186.89999999990687</v>
          </cell>
          <cell r="CM601">
            <v>-293.10000000009313</v>
          </cell>
          <cell r="CN601">
            <v>-1089.6000000000931</v>
          </cell>
          <cell r="CO601">
            <v>-508.39999999944121</v>
          </cell>
          <cell r="CP601">
            <v>-770.60000000009313</v>
          </cell>
          <cell r="CQ601">
            <v>-444.09999999962747</v>
          </cell>
          <cell r="CR601">
            <v>-9442.1499999985099</v>
          </cell>
          <cell r="CS601">
            <v>-857.20000000018626</v>
          </cell>
          <cell r="CT601">
            <v>-964.59999999962747</v>
          </cell>
          <cell r="CU601">
            <v>-1259.2000000001863</v>
          </cell>
          <cell r="CV601">
            <v>-753.25999999977648</v>
          </cell>
          <cell r="CW601">
            <v>-1742.1899999999441</v>
          </cell>
          <cell r="CX601">
            <v>-824.79999999981374</v>
          </cell>
          <cell r="CY601">
            <v>-475.10000000055879</v>
          </cell>
          <cell r="CZ601">
            <v>-292.79999999981374</v>
          </cell>
          <cell r="DA601">
            <v>-548</v>
          </cell>
          <cell r="DB601">
            <v>-1118.1000000000931</v>
          </cell>
          <cell r="DC601">
            <v>-468.89999999990687</v>
          </cell>
          <cell r="DD601">
            <v>-138</v>
          </cell>
          <cell r="DE601">
            <v>-10431.699999999255</v>
          </cell>
          <cell r="DF601">
            <v>-890.6999999997206</v>
          </cell>
          <cell r="DG601">
            <v>-1003.2000000001863</v>
          </cell>
          <cell r="DH601">
            <v>-1295.3000000002794</v>
          </cell>
          <cell r="DI601">
            <v>-1348.3999999999069</v>
          </cell>
          <cell r="DJ601">
            <v>-1762.9500000001863</v>
          </cell>
          <cell r="DK601">
            <v>-1224.3999999999069</v>
          </cell>
          <cell r="DL601">
            <v>-687.29999999981374</v>
          </cell>
          <cell r="DM601">
            <v>-15.400000000372529</v>
          </cell>
          <cell r="DN601">
            <v>-631.39999999990687</v>
          </cell>
          <cell r="DO601">
            <v>-953.14999999990687</v>
          </cell>
          <cell r="DP601">
            <v>-459</v>
          </cell>
          <cell r="DQ601">
            <v>-160.5</v>
          </cell>
          <cell r="DR601">
            <v>-10372.659999996424</v>
          </cell>
          <cell r="DS601">
            <v>-835.1999999997206</v>
          </cell>
          <cell r="DT601">
            <v>-970.39999999990687</v>
          </cell>
          <cell r="DU601">
            <v>-749.04000000003725</v>
          </cell>
          <cell r="DV601">
            <v>-764.47999999998137</v>
          </cell>
          <cell r="DW601">
            <v>-1861.7399999999907</v>
          </cell>
          <cell r="DX601">
            <v>-1119.1000000000931</v>
          </cell>
          <cell r="DY601">
            <v>-220.79999999981374</v>
          </cell>
          <cell r="DZ601">
            <v>-429.70000000018626</v>
          </cell>
          <cell r="EA601">
            <v>-965.09999999962747</v>
          </cell>
          <cell r="EB601">
            <v>-1080.6999999999534</v>
          </cell>
          <cell r="EC601">
            <v>-1073.2000000001863</v>
          </cell>
          <cell r="ED601">
            <v>-303.1999999997206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-51.600000000093132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-342.69999999925494</v>
          </cell>
          <cell r="S602">
            <v>0</v>
          </cell>
          <cell r="T602">
            <v>0</v>
          </cell>
          <cell r="U602">
            <v>-92.100000000093132</v>
          </cell>
          <cell r="V602">
            <v>-178.60000000009313</v>
          </cell>
          <cell r="W602">
            <v>0</v>
          </cell>
          <cell r="X602">
            <v>-72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-150.30000000074506</v>
          </cell>
          <cell r="AF602">
            <v>0</v>
          </cell>
          <cell r="AG602">
            <v>0</v>
          </cell>
          <cell r="AH602">
            <v>-72.700000000186265</v>
          </cell>
          <cell r="AI602">
            <v>0</v>
          </cell>
          <cell r="AJ602">
            <v>-6.400000000372529</v>
          </cell>
          <cell r="AK602">
            <v>-71.200000000186265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-192.20000000298023</v>
          </cell>
          <cell r="AS602">
            <v>0</v>
          </cell>
          <cell r="AT602">
            <v>0</v>
          </cell>
          <cell r="AU602">
            <v>0</v>
          </cell>
          <cell r="AV602">
            <v>-24.399999999906868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-167.80000000004657</v>
          </cell>
          <cell r="BC602">
            <v>0</v>
          </cell>
          <cell r="BD602">
            <v>0</v>
          </cell>
          <cell r="BE602">
            <v>-401.00000000372529</v>
          </cell>
          <cell r="BF602">
            <v>0</v>
          </cell>
          <cell r="BG602">
            <v>0</v>
          </cell>
          <cell r="BH602">
            <v>-76.800000000046566</v>
          </cell>
          <cell r="BI602">
            <v>0</v>
          </cell>
          <cell r="BJ602">
            <v>-174.5</v>
          </cell>
          <cell r="BK602">
            <v>-11.299999999813735</v>
          </cell>
          <cell r="BL602">
            <v>-24</v>
          </cell>
          <cell r="BM602">
            <v>0</v>
          </cell>
          <cell r="BN602">
            <v>0</v>
          </cell>
          <cell r="BO602">
            <v>-114.4000000001397</v>
          </cell>
          <cell r="BP602">
            <v>0</v>
          </cell>
          <cell r="BQ602">
            <v>0</v>
          </cell>
          <cell r="BR602">
            <v>-257.69999999925494</v>
          </cell>
          <cell r="BS602">
            <v>0</v>
          </cell>
          <cell r="BT602">
            <v>0</v>
          </cell>
          <cell r="BU602">
            <v>-57</v>
          </cell>
          <cell r="BV602">
            <v>0</v>
          </cell>
          <cell r="BW602">
            <v>-158.20000000018626</v>
          </cell>
          <cell r="BX602">
            <v>-42.5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-112.59999999776483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-96.599999999627471</v>
          </cell>
          <cell r="CK602">
            <v>0</v>
          </cell>
          <cell r="CL602">
            <v>0</v>
          </cell>
          <cell r="CM602">
            <v>-16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-865.09999999776483</v>
          </cell>
          <cell r="CS602">
            <v>0</v>
          </cell>
          <cell r="CT602">
            <v>0</v>
          </cell>
          <cell r="CU602">
            <v>-84.100000000093132</v>
          </cell>
          <cell r="CV602">
            <v>-70.099999999860302</v>
          </cell>
          <cell r="CW602">
            <v>-547</v>
          </cell>
          <cell r="CX602">
            <v>0</v>
          </cell>
          <cell r="CY602">
            <v>0</v>
          </cell>
          <cell r="CZ602">
            <v>0</v>
          </cell>
          <cell r="DA602">
            <v>-163.89999999990687</v>
          </cell>
          <cell r="DB602">
            <v>0</v>
          </cell>
          <cell r="DC602">
            <v>0</v>
          </cell>
          <cell r="DD602">
            <v>0</v>
          </cell>
          <cell r="DE602">
            <v>-235.40000000223517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-235.40000000037253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-789.09999999776483</v>
          </cell>
          <cell r="DS602">
            <v>-109.59999999962747</v>
          </cell>
          <cell r="DT602">
            <v>0</v>
          </cell>
          <cell r="DU602">
            <v>-75.800000000046566</v>
          </cell>
          <cell r="DV602">
            <v>-241</v>
          </cell>
          <cell r="DW602">
            <v>-25.200000000186265</v>
          </cell>
          <cell r="DX602">
            <v>-138.29999999981374</v>
          </cell>
          <cell r="DY602">
            <v>-199.20000000018626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-416.60000000009313</v>
          </cell>
          <cell r="L604">
            <v>-421</v>
          </cell>
          <cell r="M604">
            <v>-775.89999999990687</v>
          </cell>
          <cell r="N604">
            <v>-731</v>
          </cell>
          <cell r="O604">
            <v>-821.10000000009313</v>
          </cell>
          <cell r="P604">
            <v>0</v>
          </cell>
          <cell r="Q604">
            <v>0</v>
          </cell>
          <cell r="R604">
            <v>-1221.0999999996275</v>
          </cell>
          <cell r="S604">
            <v>0</v>
          </cell>
          <cell r="T604">
            <v>0</v>
          </cell>
          <cell r="U604">
            <v>0</v>
          </cell>
          <cell r="V604">
            <v>-48.599999999860302</v>
          </cell>
          <cell r="W604">
            <v>0</v>
          </cell>
          <cell r="X604">
            <v>0</v>
          </cell>
          <cell r="Y604">
            <v>-359</v>
          </cell>
          <cell r="Z604">
            <v>-88.299999999813735</v>
          </cell>
          <cell r="AA604">
            <v>-191</v>
          </cell>
          <cell r="AB604">
            <v>-534.20000000018626</v>
          </cell>
          <cell r="AC604">
            <v>0</v>
          </cell>
          <cell r="AD604">
            <v>0</v>
          </cell>
          <cell r="AE604">
            <v>-2650.7999999988824</v>
          </cell>
          <cell r="AF604">
            <v>0</v>
          </cell>
          <cell r="AG604">
            <v>0</v>
          </cell>
          <cell r="AH604">
            <v>0</v>
          </cell>
          <cell r="AI604">
            <v>-400.19999999995343</v>
          </cell>
          <cell r="AJ604">
            <v>0</v>
          </cell>
          <cell r="AK604">
            <v>-133.30000000004657</v>
          </cell>
          <cell r="AL604">
            <v>-168.89999999990687</v>
          </cell>
          <cell r="AM604">
            <v>-228.40000000037253</v>
          </cell>
          <cell r="AN604">
            <v>-838</v>
          </cell>
          <cell r="AO604">
            <v>-882</v>
          </cell>
          <cell r="AP604">
            <v>0</v>
          </cell>
          <cell r="AQ604">
            <v>0</v>
          </cell>
          <cell r="AR604">
            <v>-1106.3000000007451</v>
          </cell>
          <cell r="AS604">
            <v>0</v>
          </cell>
          <cell r="AT604">
            <v>0</v>
          </cell>
          <cell r="AU604">
            <v>0</v>
          </cell>
          <cell r="AV604">
            <v>-249.80000000004657</v>
          </cell>
          <cell r="AW604">
            <v>0</v>
          </cell>
          <cell r="AX604">
            <v>-210.5</v>
          </cell>
          <cell r="AY604">
            <v>-133</v>
          </cell>
          <cell r="AZ604">
            <v>0</v>
          </cell>
          <cell r="BA604">
            <v>-74.5</v>
          </cell>
          <cell r="BB604">
            <v>-438.5</v>
          </cell>
          <cell r="BC604">
            <v>0</v>
          </cell>
          <cell r="BD604">
            <v>0</v>
          </cell>
          <cell r="BE604">
            <v>-911.09999999962747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-283.39999999990687</v>
          </cell>
          <cell r="BL604">
            <v>-205.9000000001397</v>
          </cell>
          <cell r="BM604">
            <v>-49</v>
          </cell>
          <cell r="BN604">
            <v>-158.79999999981374</v>
          </cell>
          <cell r="BO604">
            <v>-214</v>
          </cell>
          <cell r="BP604">
            <v>0</v>
          </cell>
          <cell r="BQ604">
            <v>0</v>
          </cell>
          <cell r="BR604">
            <v>-1509.2999999988824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-219.89999999990687</v>
          </cell>
          <cell r="BY604">
            <v>-75.799999999813735</v>
          </cell>
          <cell r="BZ604">
            <v>-477</v>
          </cell>
          <cell r="CA604">
            <v>-736.59999999962747</v>
          </cell>
          <cell r="CB604">
            <v>0</v>
          </cell>
          <cell r="CC604">
            <v>0</v>
          </cell>
          <cell r="CD604">
            <v>0</v>
          </cell>
          <cell r="CE604">
            <v>-2334.3000000007451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-309.60000000009313</v>
          </cell>
          <cell r="CL604">
            <v>-104.89999999990687</v>
          </cell>
          <cell r="CM604">
            <v>-485.70000000018626</v>
          </cell>
          <cell r="CN604">
            <v>-747.29999999981374</v>
          </cell>
          <cell r="CO604">
            <v>-686.79999999981374</v>
          </cell>
          <cell r="CP604">
            <v>0</v>
          </cell>
          <cell r="CQ604">
            <v>0</v>
          </cell>
          <cell r="CR604">
            <v>-1117.1000000005588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-82.600000000093132</v>
          </cell>
          <cell r="CY604">
            <v>-174.70000000018626</v>
          </cell>
          <cell r="CZ604">
            <v>-567.39999999990687</v>
          </cell>
          <cell r="DA604">
            <v>-292.39999999990687</v>
          </cell>
          <cell r="DB604">
            <v>0</v>
          </cell>
          <cell r="DC604">
            <v>0</v>
          </cell>
          <cell r="DD604">
            <v>0</v>
          </cell>
          <cell r="DE604">
            <v>-1424.3000000007451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-120.10000000009313</v>
          </cell>
          <cell r="DL604">
            <v>-193.20000000018626</v>
          </cell>
          <cell r="DM604">
            <v>-528.10000000009313</v>
          </cell>
          <cell r="DN604">
            <v>-359.80000000004657</v>
          </cell>
          <cell r="DO604">
            <v>-223.10000000009313</v>
          </cell>
          <cell r="DP604">
            <v>0</v>
          </cell>
          <cell r="DQ604">
            <v>0</v>
          </cell>
          <cell r="DR604">
            <v>-1257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-154.39999999990687</v>
          </cell>
          <cell r="DY604">
            <v>-286</v>
          </cell>
          <cell r="DZ604">
            <v>-544.20000000018626</v>
          </cell>
          <cell r="EA604">
            <v>-61.600000000093132</v>
          </cell>
          <cell r="EB604">
            <v>-210.80000000004657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-29.640999999988708</v>
          </cell>
          <cell r="G606">
            <v>-1.1600000000325963</v>
          </cell>
          <cell r="H606">
            <v>-75.699999999953434</v>
          </cell>
          <cell r="I606">
            <v>0</v>
          </cell>
          <cell r="J606">
            <v>-229.19200000003912</v>
          </cell>
          <cell r="K606">
            <v>-57.929999999701977</v>
          </cell>
          <cell r="L606">
            <v>-211.18999999994412</v>
          </cell>
          <cell r="M606">
            <v>-514.27999999979511</v>
          </cell>
          <cell r="N606">
            <v>-301.42000000039116</v>
          </cell>
          <cell r="O606">
            <v>-637.70999999996275</v>
          </cell>
          <cell r="P606">
            <v>-915.70000000018626</v>
          </cell>
          <cell r="Q606">
            <v>-205.69999999995343</v>
          </cell>
          <cell r="R606">
            <v>-2629.0890000015497</v>
          </cell>
          <cell r="S606">
            <v>-197.37500000023283</v>
          </cell>
          <cell r="T606">
            <v>-55.484999999869615</v>
          </cell>
          <cell r="U606">
            <v>-340.29999999981374</v>
          </cell>
          <cell r="V606">
            <v>0</v>
          </cell>
          <cell r="W606">
            <v>-222</v>
          </cell>
          <cell r="X606">
            <v>-266.0999999998603</v>
          </cell>
          <cell r="Y606">
            <v>-134</v>
          </cell>
          <cell r="Z606">
            <v>-63.320000000298023</v>
          </cell>
          <cell r="AA606">
            <v>-198.70000000018626</v>
          </cell>
          <cell r="AB606">
            <v>-409.10900000017136</v>
          </cell>
          <cell r="AC606">
            <v>0</v>
          </cell>
          <cell r="AD606">
            <v>-742.70000000018626</v>
          </cell>
          <cell r="AE606">
            <v>-6298.484999999404</v>
          </cell>
          <cell r="AF606">
            <v>-609.79999999981374</v>
          </cell>
          <cell r="AG606">
            <v>-237.46699999994598</v>
          </cell>
          <cell r="AH606">
            <v>-1073.2399999997579</v>
          </cell>
          <cell r="AI606">
            <v>0</v>
          </cell>
          <cell r="AJ606">
            <v>-390.60000000009313</v>
          </cell>
          <cell r="AK606">
            <v>-658.77000000001863</v>
          </cell>
          <cell r="AL606">
            <v>-314.29999999981374</v>
          </cell>
          <cell r="AM606">
            <v>-268.5</v>
          </cell>
          <cell r="AN606">
            <v>-1567</v>
          </cell>
          <cell r="AO606">
            <v>-263.20000000018626</v>
          </cell>
          <cell r="AP606">
            <v>-432.5</v>
          </cell>
          <cell r="AQ606">
            <v>-483.10800000000745</v>
          </cell>
          <cell r="AR606">
            <v>-4735.5440000034869</v>
          </cell>
          <cell r="AS606">
            <v>0</v>
          </cell>
          <cell r="AT606">
            <v>-467</v>
          </cell>
          <cell r="AU606">
            <v>-812.70000000018626</v>
          </cell>
          <cell r="AV606">
            <v>-631.84000000008382</v>
          </cell>
          <cell r="AW606">
            <v>-241.02400000020862</v>
          </cell>
          <cell r="AX606">
            <v>-353.20000000018626</v>
          </cell>
          <cell r="AY606">
            <v>-150</v>
          </cell>
          <cell r="AZ606">
            <v>-45.900000000372529</v>
          </cell>
          <cell r="BA606">
            <v>-445.47999999998137</v>
          </cell>
          <cell r="BB606">
            <v>-534.20000000018626</v>
          </cell>
          <cell r="BC606">
            <v>-786</v>
          </cell>
          <cell r="BD606">
            <v>-268.20000000018626</v>
          </cell>
          <cell r="BE606">
            <v>1120.2899999953806</v>
          </cell>
          <cell r="BF606">
            <v>3555.8199999993667</v>
          </cell>
          <cell r="BG606">
            <v>-411.5</v>
          </cell>
          <cell r="BH606">
            <v>0</v>
          </cell>
          <cell r="BI606">
            <v>-299.0999999998603</v>
          </cell>
          <cell r="BJ606">
            <v>0</v>
          </cell>
          <cell r="BK606">
            <v>-506.54000000003725</v>
          </cell>
          <cell r="BL606">
            <v>-117.87999999988824</v>
          </cell>
          <cell r="BM606">
            <v>-153</v>
          </cell>
          <cell r="BN606">
            <v>-525.30999999959022</v>
          </cell>
          <cell r="BO606">
            <v>0</v>
          </cell>
          <cell r="BP606">
            <v>0</v>
          </cell>
          <cell r="BQ606">
            <v>-422.20000000018626</v>
          </cell>
          <cell r="BR606">
            <v>-4389.7659999988973</v>
          </cell>
          <cell r="BS606">
            <v>-620.48600000049919</v>
          </cell>
          <cell r="BT606">
            <v>-573.29999999981374</v>
          </cell>
          <cell r="BU606">
            <v>0</v>
          </cell>
          <cell r="BV606">
            <v>-172.80000000004657</v>
          </cell>
          <cell r="BW606">
            <v>0</v>
          </cell>
          <cell r="BX606">
            <v>-437.89999999990687</v>
          </cell>
          <cell r="BY606">
            <v>-136.40000000037253</v>
          </cell>
          <cell r="BZ606">
            <v>-493</v>
          </cell>
          <cell r="CA606">
            <v>-863.20000000018626</v>
          </cell>
          <cell r="CB606">
            <v>-345.18000000016764</v>
          </cell>
          <cell r="CC606">
            <v>-391.20000000018626</v>
          </cell>
          <cell r="CD606">
            <v>-356.29999999981374</v>
          </cell>
          <cell r="CE606">
            <v>-3989.7609999999404</v>
          </cell>
          <cell r="CF606">
            <v>-825</v>
          </cell>
          <cell r="CG606">
            <v>-483.69999999995343</v>
          </cell>
          <cell r="CH606">
            <v>-316.5</v>
          </cell>
          <cell r="CI606">
            <v>-86.900000000139698</v>
          </cell>
          <cell r="CJ606">
            <v>0</v>
          </cell>
          <cell r="CK606">
            <v>-817.66999999992549</v>
          </cell>
          <cell r="CL606">
            <v>-416.39999999990687</v>
          </cell>
          <cell r="CM606">
            <v>-589.83000000007451</v>
          </cell>
          <cell r="CN606">
            <v>-421.25499999988824</v>
          </cell>
          <cell r="CO606">
            <v>0</v>
          </cell>
          <cell r="CP606">
            <v>0</v>
          </cell>
          <cell r="CQ606">
            <v>-32.505999999819323</v>
          </cell>
          <cell r="CR606">
            <v>-3208.390000000596</v>
          </cell>
          <cell r="CS606">
            <v>-99.399999999906868</v>
          </cell>
          <cell r="CT606">
            <v>-61.970000000204891</v>
          </cell>
          <cell r="CU606">
            <v>0</v>
          </cell>
          <cell r="CV606">
            <v>-221</v>
          </cell>
          <cell r="CW606">
            <v>0</v>
          </cell>
          <cell r="CX606">
            <v>-901.10000000009313</v>
          </cell>
          <cell r="CY606">
            <v>-428.79999999981374</v>
          </cell>
          <cell r="CZ606">
            <v>-325.94999999995343</v>
          </cell>
          <cell r="DA606">
            <v>-715.77000000001863</v>
          </cell>
          <cell r="DB606">
            <v>-423.80000000004657</v>
          </cell>
          <cell r="DC606">
            <v>0</v>
          </cell>
          <cell r="DD606">
            <v>-30.599999999860302</v>
          </cell>
          <cell r="DE606">
            <v>-2667.7839999999851</v>
          </cell>
          <cell r="DF606">
            <v>-65.189999999944121</v>
          </cell>
          <cell r="DG606">
            <v>-28.099999999860302</v>
          </cell>
          <cell r="DH606">
            <v>0</v>
          </cell>
          <cell r="DI606">
            <v>-250.79999999981374</v>
          </cell>
          <cell r="DJ606">
            <v>0</v>
          </cell>
          <cell r="DK606">
            <v>-660.56400000001304</v>
          </cell>
          <cell r="DL606">
            <v>-699.06000000005588</v>
          </cell>
          <cell r="DM606">
            <v>-628.80000000004657</v>
          </cell>
          <cell r="DN606">
            <v>-310.46999999997206</v>
          </cell>
          <cell r="DO606">
            <v>0</v>
          </cell>
          <cell r="DP606">
            <v>0</v>
          </cell>
          <cell r="DQ606">
            <v>-24.800000000046566</v>
          </cell>
          <cell r="DR606">
            <v>-3010.8209999985993</v>
          </cell>
          <cell r="DS606">
            <v>-62.200000000186265</v>
          </cell>
          <cell r="DT606">
            <v>-42.899999999906868</v>
          </cell>
          <cell r="DU606">
            <v>-132.71599999978207</v>
          </cell>
          <cell r="DV606">
            <v>-120.5</v>
          </cell>
          <cell r="DW606">
            <v>0</v>
          </cell>
          <cell r="DX606">
            <v>-960.32000000006519</v>
          </cell>
          <cell r="DY606">
            <v>-554.42999999993481</v>
          </cell>
          <cell r="DZ606">
            <v>-797.83000000007451</v>
          </cell>
          <cell r="EA606">
            <v>-207.82499999995343</v>
          </cell>
          <cell r="EB606">
            <v>-19.800000000046566</v>
          </cell>
          <cell r="EC606">
            <v>-56.600000000093132</v>
          </cell>
          <cell r="ED606">
            <v>-55.699999999953434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-8.0000000016298145E-3</v>
          </cell>
          <cell r="H608">
            <v>-1.0000000002037268E-2</v>
          </cell>
          <cell r="I608">
            <v>0</v>
          </cell>
          <cell r="J608">
            <v>-5.2210000000050059</v>
          </cell>
          <cell r="K608">
            <v>-192.05000000004657</v>
          </cell>
          <cell r="L608">
            <v>-77.963999999978114</v>
          </cell>
          <cell r="M608">
            <v>-82.940000000060536</v>
          </cell>
          <cell r="N608">
            <v>-35.723999999987427</v>
          </cell>
          <cell r="O608">
            <v>0</v>
          </cell>
          <cell r="P608">
            <v>0</v>
          </cell>
          <cell r="Q608">
            <v>0</v>
          </cell>
          <cell r="R608">
            <v>-919.66999999992549</v>
          </cell>
          <cell r="S608">
            <v>0</v>
          </cell>
          <cell r="T608">
            <v>0</v>
          </cell>
          <cell r="U608">
            <v>0</v>
          </cell>
          <cell r="V608">
            <v>-0.15299999999115244</v>
          </cell>
          <cell r="W608">
            <v>-6.6419999999925494</v>
          </cell>
          <cell r="X608">
            <v>0</v>
          </cell>
          <cell r="Y608">
            <v>-250.70600000000559</v>
          </cell>
          <cell r="Z608">
            <v>-371.17000000004191</v>
          </cell>
          <cell r="AA608">
            <v>-290.99900000001071</v>
          </cell>
          <cell r="AB608">
            <v>0</v>
          </cell>
          <cell r="AC608">
            <v>0</v>
          </cell>
          <cell r="AD608">
            <v>0</v>
          </cell>
          <cell r="AE608">
            <v>-142.8179999999702</v>
          </cell>
          <cell r="AF608">
            <v>0</v>
          </cell>
          <cell r="AG608">
            <v>0</v>
          </cell>
          <cell r="AH608">
            <v>0</v>
          </cell>
          <cell r="AI608">
            <v>-1.1900000000023283</v>
          </cell>
          <cell r="AJ608">
            <v>-6.0989999999874271</v>
          </cell>
          <cell r="AK608">
            <v>-121.00400000001537</v>
          </cell>
          <cell r="AL608">
            <v>0</v>
          </cell>
          <cell r="AM608">
            <v>-14.525000000023283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-68.942999999970198</v>
          </cell>
          <cell r="AS608">
            <v>0</v>
          </cell>
          <cell r="AT608">
            <v>0</v>
          </cell>
          <cell r="AU608">
            <v>0</v>
          </cell>
          <cell r="AV608">
            <v>-54.567999999999302</v>
          </cell>
          <cell r="AW608">
            <v>0</v>
          </cell>
          <cell r="AX608">
            <v>0</v>
          </cell>
          <cell r="AY608">
            <v>0</v>
          </cell>
          <cell r="AZ608">
            <v>-14.375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-183.20899999979883</v>
          </cell>
          <cell r="BF608">
            <v>-165.6929999999702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-17.51600000000326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-24.256000000052154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-24.256000000052154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-16.549999999813735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-16.549999999988358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-6.5100000002421439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-6.5100000000093132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-8.9709999999031425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-8.9710000000195578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-30.640000000596046</v>
          </cell>
          <cell r="DS608">
            <v>0</v>
          </cell>
          <cell r="DT608">
            <v>0</v>
          </cell>
          <cell r="DU608">
            <v>0</v>
          </cell>
          <cell r="DV608">
            <v>-0.14199999999254942</v>
          </cell>
          <cell r="DW608">
            <v>0</v>
          </cell>
          <cell r="DX608">
            <v>-2.8200000000651926</v>
          </cell>
          <cell r="DY608">
            <v>0</v>
          </cell>
          <cell r="DZ608">
            <v>-26.083999999973457</v>
          </cell>
          <cell r="EA608">
            <v>-1.5939999999827705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-168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-42.700000000069849</v>
          </cell>
          <cell r="P609">
            <v>0</v>
          </cell>
          <cell r="Q609">
            <v>-1.1999999999534339</v>
          </cell>
          <cell r="R609">
            <v>-234.84999999962747</v>
          </cell>
          <cell r="S609">
            <v>0</v>
          </cell>
          <cell r="T609">
            <v>-121.40000000002328</v>
          </cell>
          <cell r="U609">
            <v>-70.25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-43.199999999953434</v>
          </cell>
          <cell r="AE609">
            <v>-600.97999999951571</v>
          </cell>
          <cell r="AF609">
            <v>-153.84999999997672</v>
          </cell>
          <cell r="AG609">
            <v>-78.630000000004657</v>
          </cell>
          <cell r="AH609">
            <v>-127.25</v>
          </cell>
          <cell r="AI609">
            <v>-29.950000000011642</v>
          </cell>
          <cell r="AJ609">
            <v>0</v>
          </cell>
          <cell r="AK609">
            <v>-18.200000000011642</v>
          </cell>
          <cell r="AL609">
            <v>0</v>
          </cell>
          <cell r="AM609">
            <v>0</v>
          </cell>
          <cell r="AN609">
            <v>0</v>
          </cell>
          <cell r="AO609">
            <v>-14</v>
          </cell>
          <cell r="AP609">
            <v>-118.29999999993015</v>
          </cell>
          <cell r="AQ609">
            <v>-60.800000000046566</v>
          </cell>
          <cell r="AR609">
            <v>-385.65000000037253</v>
          </cell>
          <cell r="AS609">
            <v>0</v>
          </cell>
          <cell r="AT609">
            <v>-42.350000000093132</v>
          </cell>
          <cell r="AU609">
            <v>-64.900000000023283</v>
          </cell>
          <cell r="AV609">
            <v>-66</v>
          </cell>
          <cell r="AW609">
            <v>0</v>
          </cell>
          <cell r="AX609">
            <v>-51.350000000093132</v>
          </cell>
          <cell r="AY609">
            <v>0</v>
          </cell>
          <cell r="AZ609">
            <v>0</v>
          </cell>
          <cell r="BA609">
            <v>0</v>
          </cell>
          <cell r="BB609">
            <v>-77.699999999953434</v>
          </cell>
          <cell r="BC609">
            <v>-83.349999999976717</v>
          </cell>
          <cell r="BD609">
            <v>0</v>
          </cell>
          <cell r="BE609">
            <v>-514.09999999962747</v>
          </cell>
          <cell r="BF609">
            <v>0</v>
          </cell>
          <cell r="BG609">
            <v>-181.09999999997672</v>
          </cell>
          <cell r="BH609">
            <v>-131.89999999990687</v>
          </cell>
          <cell r="BI609">
            <v>-69.049999999988358</v>
          </cell>
          <cell r="BJ609">
            <v>0</v>
          </cell>
          <cell r="BK609">
            <v>-53.700000000069849</v>
          </cell>
          <cell r="BL609">
            <v>0</v>
          </cell>
          <cell r="BM609">
            <v>-3.4499999999534339</v>
          </cell>
          <cell r="BN609">
            <v>-17.900000000023283</v>
          </cell>
          <cell r="BO609">
            <v>0</v>
          </cell>
          <cell r="BP609">
            <v>-57</v>
          </cell>
          <cell r="BQ609">
            <v>0</v>
          </cell>
          <cell r="BR609">
            <v>-607.30000000074506</v>
          </cell>
          <cell r="BS609">
            <v>-29.25</v>
          </cell>
          <cell r="BT609">
            <v>-87.349999999976717</v>
          </cell>
          <cell r="BU609">
            <v>-63.25</v>
          </cell>
          <cell r="BV609">
            <v>-59.149999999965075</v>
          </cell>
          <cell r="BW609">
            <v>0</v>
          </cell>
          <cell r="BX609">
            <v>-83.900000000023283</v>
          </cell>
          <cell r="BY609">
            <v>0</v>
          </cell>
          <cell r="BZ609">
            <v>-44.449999999953434</v>
          </cell>
          <cell r="CA609">
            <v>-137.84999999997672</v>
          </cell>
          <cell r="CB609">
            <v>-46.800000000046566</v>
          </cell>
          <cell r="CC609">
            <v>-55.299999999930151</v>
          </cell>
          <cell r="CD609">
            <v>0</v>
          </cell>
          <cell r="CE609">
            <v>-565.31500000040978</v>
          </cell>
          <cell r="CF609">
            <v>0</v>
          </cell>
          <cell r="CG609">
            <v>0</v>
          </cell>
          <cell r="CH609">
            <v>-97.119999999995343</v>
          </cell>
          <cell r="CI609">
            <v>-22.424999999988358</v>
          </cell>
          <cell r="CJ609">
            <v>0</v>
          </cell>
          <cell r="CK609">
            <v>-84.650000000023283</v>
          </cell>
          <cell r="CL609">
            <v>-42.619999999995343</v>
          </cell>
          <cell r="CM609">
            <v>-21.800000000046566</v>
          </cell>
          <cell r="CN609">
            <v>-214.5</v>
          </cell>
          <cell r="CO609">
            <v>-82.200000000069849</v>
          </cell>
          <cell r="CP609">
            <v>0</v>
          </cell>
          <cell r="CQ609">
            <v>0</v>
          </cell>
          <cell r="CR609">
            <v>-734.88000000081956</v>
          </cell>
          <cell r="CS609">
            <v>0</v>
          </cell>
          <cell r="CT609">
            <v>0</v>
          </cell>
          <cell r="CU609">
            <v>-53.810000000055879</v>
          </cell>
          <cell r="CV609">
            <v>-60.149999999965075</v>
          </cell>
          <cell r="CW609">
            <v>0</v>
          </cell>
          <cell r="CX609">
            <v>-63.449999999953434</v>
          </cell>
          <cell r="CY609">
            <v>-60.96999999997206</v>
          </cell>
          <cell r="CZ609">
            <v>-114.84999999997672</v>
          </cell>
          <cell r="DA609">
            <v>-201.15000000002328</v>
          </cell>
          <cell r="DB609">
            <v>-180.5</v>
          </cell>
          <cell r="DC609">
            <v>0</v>
          </cell>
          <cell r="DD609">
            <v>0</v>
          </cell>
          <cell r="DE609">
            <v>-523.57499999925494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-78.25</v>
          </cell>
          <cell r="DL609">
            <v>-24.275000000023283</v>
          </cell>
          <cell r="DM609">
            <v>-87.550000000046566</v>
          </cell>
          <cell r="DN609">
            <v>-239.14999999990687</v>
          </cell>
          <cell r="DO609">
            <v>-94.349999999976717</v>
          </cell>
          <cell r="DP609">
            <v>0</v>
          </cell>
          <cell r="DQ609">
            <v>0</v>
          </cell>
          <cell r="DR609">
            <v>-414.95500000007451</v>
          </cell>
          <cell r="DS609">
            <v>0</v>
          </cell>
          <cell r="DT609">
            <v>-44.100000000034925</v>
          </cell>
          <cell r="DU609">
            <v>-43.974999999976717</v>
          </cell>
          <cell r="DV609">
            <v>-48.430000000051223</v>
          </cell>
          <cell r="DW609">
            <v>0</v>
          </cell>
          <cell r="DX609">
            <v>-36.050000000046566</v>
          </cell>
          <cell r="DY609">
            <v>-11.299999999988358</v>
          </cell>
          <cell r="DZ609">
            <v>-17.25</v>
          </cell>
          <cell r="EA609">
            <v>-131.95000000006985</v>
          </cell>
          <cell r="EB609">
            <v>-81.899999999906868</v>
          </cell>
          <cell r="EC609">
            <v>0</v>
          </cell>
          <cell r="ED609">
            <v>0</v>
          </cell>
        </row>
        <row r="610">
          <cell r="F610">
            <v>-12.199999999953434</v>
          </cell>
          <cell r="G610">
            <v>-25.760000000009313</v>
          </cell>
          <cell r="H610">
            <v>-46.160000000032596</v>
          </cell>
          <cell r="I610">
            <v>-33.199999999953434</v>
          </cell>
          <cell r="J610">
            <v>-3.6600000001490116</v>
          </cell>
          <cell r="K610">
            <v>-56.700000000186265</v>
          </cell>
          <cell r="L610">
            <v>-16.5</v>
          </cell>
          <cell r="M610">
            <v>-611.70000000018626</v>
          </cell>
          <cell r="N610">
            <v>-64.599999999627471</v>
          </cell>
          <cell r="O610">
            <v>-236.29999999981374</v>
          </cell>
          <cell r="P610">
            <v>-403.89999999990687</v>
          </cell>
          <cell r="Q610">
            <v>-442.40000000037253</v>
          </cell>
          <cell r="R610">
            <v>-2955.9399999938905</v>
          </cell>
          <cell r="S610">
            <v>-1008.8000000002794</v>
          </cell>
          <cell r="T610">
            <v>-118.3399999999674</v>
          </cell>
          <cell r="U610">
            <v>-114.30000000004657</v>
          </cell>
          <cell r="V610">
            <v>-55.300000000046566</v>
          </cell>
          <cell r="W610">
            <v>-0.69999999995343387</v>
          </cell>
          <cell r="X610">
            <v>-110</v>
          </cell>
          <cell r="Y610">
            <v>-102.70000000018626</v>
          </cell>
          <cell r="Z610">
            <v>-49.700000000186265</v>
          </cell>
          <cell r="AA610">
            <v>0</v>
          </cell>
          <cell r="AB610">
            <v>-406.79999999981374</v>
          </cell>
          <cell r="AC610">
            <v>-780.59999999962747</v>
          </cell>
          <cell r="AD610">
            <v>-208.70000000018626</v>
          </cell>
          <cell r="AE610">
            <v>-11755.099999997765</v>
          </cell>
          <cell r="AF610">
            <v>-1014.2000000001863</v>
          </cell>
          <cell r="AG610">
            <v>-537.4000000001397</v>
          </cell>
          <cell r="AH610">
            <v>-5872.3000000000466</v>
          </cell>
          <cell r="AI610">
            <v>-6.3999999999068677</v>
          </cell>
          <cell r="AJ610">
            <v>-184.39999999990687</v>
          </cell>
          <cell r="AK610">
            <v>-387.40000000037253</v>
          </cell>
          <cell r="AL610">
            <v>-311.5</v>
          </cell>
          <cell r="AM610">
            <v>-563.29999999981374</v>
          </cell>
          <cell r="AN610">
            <v>-1124.5</v>
          </cell>
          <cell r="AO610">
            <v>-701.5</v>
          </cell>
          <cell r="AP610">
            <v>-375.89999999990687</v>
          </cell>
          <cell r="AQ610">
            <v>-676.29999999981374</v>
          </cell>
          <cell r="AR610">
            <v>-3094.1000000014901</v>
          </cell>
          <cell r="AS610">
            <v>-123</v>
          </cell>
          <cell r="AT610">
            <v>0</v>
          </cell>
          <cell r="AU610">
            <v>-91</v>
          </cell>
          <cell r="AV610">
            <v>-514</v>
          </cell>
          <cell r="AW610">
            <v>0</v>
          </cell>
          <cell r="AX610">
            <v>-317.5</v>
          </cell>
          <cell r="AY610">
            <v>-431.79999999981374</v>
          </cell>
          <cell r="AZ610">
            <v>-31.200000000186265</v>
          </cell>
          <cell r="BA610">
            <v>-324.29999999981374</v>
          </cell>
          <cell r="BB610">
            <v>-230.59999999962747</v>
          </cell>
          <cell r="BC610">
            <v>-832.70000000018626</v>
          </cell>
          <cell r="BD610">
            <v>-198</v>
          </cell>
          <cell r="BE610">
            <v>-3594.8000000007451</v>
          </cell>
          <cell r="BF610">
            <v>-230.29999999981374</v>
          </cell>
          <cell r="BG610">
            <v>-577.29999999981374</v>
          </cell>
          <cell r="BH610">
            <v>-611.20000000018626</v>
          </cell>
          <cell r="BI610">
            <v>-328.5999999998603</v>
          </cell>
          <cell r="BJ610">
            <v>-501.9000000001397</v>
          </cell>
          <cell r="BK610">
            <v>-229.40000000037253</v>
          </cell>
          <cell r="BL610">
            <v>-118.79999999981374</v>
          </cell>
          <cell r="BM610">
            <v>-93.200000000186265</v>
          </cell>
          <cell r="BN610">
            <v>-191.5</v>
          </cell>
          <cell r="BO610">
            <v>-191</v>
          </cell>
          <cell r="BP610">
            <v>-368.20000000018626</v>
          </cell>
          <cell r="BQ610">
            <v>-153.40000000037253</v>
          </cell>
          <cell r="BR610">
            <v>-5322.0999999940395</v>
          </cell>
          <cell r="BS610">
            <v>-385.29999999981374</v>
          </cell>
          <cell r="BT610">
            <v>-453.79999999981374</v>
          </cell>
          <cell r="BU610">
            <v>-227</v>
          </cell>
          <cell r="BV610">
            <v>-41.100000000093132</v>
          </cell>
          <cell r="BW610">
            <v>-699.5999999998603</v>
          </cell>
          <cell r="BX610">
            <v>-581.59999999962747</v>
          </cell>
          <cell r="BY610">
            <v>-45.400000000372529</v>
          </cell>
          <cell r="BZ610">
            <v>-229.29999999981374</v>
          </cell>
          <cell r="CA610">
            <v>-442.5</v>
          </cell>
          <cell r="CB610">
            <v>-1103</v>
          </cell>
          <cell r="CC610">
            <v>-642.5</v>
          </cell>
          <cell r="CD610">
            <v>-471</v>
          </cell>
          <cell r="CE610">
            <v>-6522.7999999970198</v>
          </cell>
          <cell r="CF610">
            <v>-1182.7999999998137</v>
          </cell>
          <cell r="CG610">
            <v>-455.60000000009313</v>
          </cell>
          <cell r="CH610">
            <v>-436.10000000009313</v>
          </cell>
          <cell r="CI610">
            <v>-130.20000000018626</v>
          </cell>
          <cell r="CJ610">
            <v>-445.10000000009313</v>
          </cell>
          <cell r="CK610">
            <v>-410</v>
          </cell>
          <cell r="CL610">
            <v>-463.29999999981374</v>
          </cell>
          <cell r="CM610">
            <v>-680.20000000018626</v>
          </cell>
          <cell r="CN610">
            <v>-776</v>
          </cell>
          <cell r="CO610">
            <v>-459.0999999998603</v>
          </cell>
          <cell r="CP610">
            <v>-377.20000000018626</v>
          </cell>
          <cell r="CQ610">
            <v>-707.20000000018626</v>
          </cell>
          <cell r="CR610">
            <v>-5792.3000000007451</v>
          </cell>
          <cell r="CS610">
            <v>-484.70000000018626</v>
          </cell>
          <cell r="CT610">
            <v>-105.70000000018626</v>
          </cell>
          <cell r="CU610">
            <v>-405.20000000018626</v>
          </cell>
          <cell r="CV610">
            <v>-190.39999999990687</v>
          </cell>
          <cell r="CW610">
            <v>-235.30000000004657</v>
          </cell>
          <cell r="CX610">
            <v>-852.20000000018626</v>
          </cell>
          <cell r="CY610">
            <v>-647.79999999981374</v>
          </cell>
          <cell r="CZ610">
            <v>-944.59999999962747</v>
          </cell>
          <cell r="DA610">
            <v>-1036.7000000001863</v>
          </cell>
          <cell r="DB610">
            <v>-514.5</v>
          </cell>
          <cell r="DC610">
            <v>-140.89999999990687</v>
          </cell>
          <cell r="DD610">
            <v>-234.29999999981374</v>
          </cell>
          <cell r="DE610">
            <v>-4290.5</v>
          </cell>
          <cell r="DF610">
            <v>-92.299999999813735</v>
          </cell>
          <cell r="DG610">
            <v>-43.199999999953434</v>
          </cell>
          <cell r="DH610">
            <v>-266.5</v>
          </cell>
          <cell r="DI610">
            <v>-92.700000000186265</v>
          </cell>
          <cell r="DJ610">
            <v>-54.100000000093132</v>
          </cell>
          <cell r="DK610">
            <v>-903.40000000037253</v>
          </cell>
          <cell r="DL610">
            <v>-361.29999999981374</v>
          </cell>
          <cell r="DM610">
            <v>-971.79999999981374</v>
          </cell>
          <cell r="DN610">
            <v>-867.90000000037253</v>
          </cell>
          <cell r="DO610">
            <v>-390.60000000009313</v>
          </cell>
          <cell r="DP610">
            <v>-117.60000000009313</v>
          </cell>
          <cell r="DQ610">
            <v>-129.09999999962747</v>
          </cell>
          <cell r="DR610">
            <v>-4768.3999999985099</v>
          </cell>
          <cell r="DS610">
            <v>-339.39999999990687</v>
          </cell>
          <cell r="DT610">
            <v>-42.399999999906868</v>
          </cell>
          <cell r="DU610">
            <v>-486.0999999998603</v>
          </cell>
          <cell r="DV610">
            <v>-48.899999999906868</v>
          </cell>
          <cell r="DW610">
            <v>-370.5999999998603</v>
          </cell>
          <cell r="DX610">
            <v>-559.70000000018626</v>
          </cell>
          <cell r="DY610">
            <v>-619.29999999981374</v>
          </cell>
          <cell r="DZ610">
            <v>-678</v>
          </cell>
          <cell r="EA610">
            <v>-860.29999999981374</v>
          </cell>
          <cell r="EB610">
            <v>-354.39999999990687</v>
          </cell>
          <cell r="EC610">
            <v>-202.60000000009313</v>
          </cell>
          <cell r="ED610">
            <v>-206.70000000018626</v>
          </cell>
        </row>
        <row r="611">
          <cell r="F611">
            <v>-1.1899999999441206</v>
          </cell>
          <cell r="G611">
            <v>-2.3999999999068677</v>
          </cell>
          <cell r="H611">
            <v>-2.6999999999534339</v>
          </cell>
          <cell r="I611">
            <v>-9.8000000000465661</v>
          </cell>
          <cell r="J611">
            <v>-77.024999999906868</v>
          </cell>
          <cell r="K611">
            <v>-529.20999999949709</v>
          </cell>
          <cell r="L611">
            <v>-452.29999999981374</v>
          </cell>
          <cell r="M611">
            <v>-525.99000000022352</v>
          </cell>
          <cell r="N611">
            <v>-509.97600000025705</v>
          </cell>
          <cell r="O611">
            <v>-475.20000000018626</v>
          </cell>
          <cell r="P611">
            <v>-57.799999999813735</v>
          </cell>
          <cell r="Q611">
            <v>-27.100000000093132</v>
          </cell>
          <cell r="R611">
            <v>-2582.3249999992549</v>
          </cell>
          <cell r="S611">
            <v>-28.599999999860302</v>
          </cell>
          <cell r="T611">
            <v>-6.9000000001396984</v>
          </cell>
          <cell r="U611">
            <v>-100.66000000014901</v>
          </cell>
          <cell r="V611">
            <v>-27.5</v>
          </cell>
          <cell r="W611">
            <v>-347.42500000004657</v>
          </cell>
          <cell r="X611">
            <v>-364.5</v>
          </cell>
          <cell r="Y611">
            <v>-168.70000000018626</v>
          </cell>
          <cell r="Z611">
            <v>-165.54000000003725</v>
          </cell>
          <cell r="AA611">
            <v>-160.29999999981374</v>
          </cell>
          <cell r="AB611">
            <v>-469.5</v>
          </cell>
          <cell r="AC611">
            <v>-637.29999999981374</v>
          </cell>
          <cell r="AD611">
            <v>-105.39999999990687</v>
          </cell>
          <cell r="AE611">
            <v>27995.120000004768</v>
          </cell>
          <cell r="AF611">
            <v>-42.299999999813735</v>
          </cell>
          <cell r="AG611">
            <v>-67.299999999813735</v>
          </cell>
          <cell r="AH611">
            <v>35176</v>
          </cell>
          <cell r="AI611">
            <v>-20.699999999953434</v>
          </cell>
          <cell r="AJ611">
            <v>-208.08000000007451</v>
          </cell>
          <cell r="AK611">
            <v>-467.39999999990687</v>
          </cell>
          <cell r="AL611">
            <v>-264.29999999981374</v>
          </cell>
          <cell r="AM611">
            <v>-769.70000000018626</v>
          </cell>
          <cell r="AN611">
            <v>-5032</v>
          </cell>
          <cell r="AO611">
            <v>-133.80000000004657</v>
          </cell>
          <cell r="AP611">
            <v>-75.899999999906868</v>
          </cell>
          <cell r="AQ611">
            <v>-99.400000000372529</v>
          </cell>
          <cell r="AR611">
            <v>-5316.6200000010431</v>
          </cell>
          <cell r="AS611">
            <v>-353.40000000037253</v>
          </cell>
          <cell r="AT611">
            <v>-494</v>
          </cell>
          <cell r="AU611">
            <v>-510.20000000018626</v>
          </cell>
          <cell r="AV611">
            <v>-417.91999999992549</v>
          </cell>
          <cell r="AW611">
            <v>-517.20000000018626</v>
          </cell>
          <cell r="AX611">
            <v>-448.29999999981374</v>
          </cell>
          <cell r="AY611">
            <v>-96</v>
          </cell>
          <cell r="AZ611">
            <v>-92</v>
          </cell>
          <cell r="BA611">
            <v>-1358.7000000001863</v>
          </cell>
          <cell r="BB611">
            <v>-418.29999999981374</v>
          </cell>
          <cell r="BC611">
            <v>-325.59999999962747</v>
          </cell>
          <cell r="BD611">
            <v>-285</v>
          </cell>
          <cell r="BE611">
            <v>-95128.19999999553</v>
          </cell>
          <cell r="BF611">
            <v>-90174.300000000047</v>
          </cell>
          <cell r="BG611">
            <v>-274.5999999998603</v>
          </cell>
          <cell r="BH611">
            <v>-207.79999999981374</v>
          </cell>
          <cell r="BI611">
            <v>-262</v>
          </cell>
          <cell r="BJ611">
            <v>-565.30000000004657</v>
          </cell>
          <cell r="BK611">
            <v>-788.5</v>
          </cell>
          <cell r="BL611">
            <v>-22</v>
          </cell>
          <cell r="BM611">
            <v>-310.5</v>
          </cell>
          <cell r="BN611">
            <v>-1499.2000000001863</v>
          </cell>
          <cell r="BO611">
            <v>-248.40000000037253</v>
          </cell>
          <cell r="BP611">
            <v>-429.20000000018626</v>
          </cell>
          <cell r="BQ611">
            <v>-346.40000000037253</v>
          </cell>
          <cell r="BR611">
            <v>-5563.8999999985099</v>
          </cell>
          <cell r="BS611">
            <v>-495.10000000009313</v>
          </cell>
          <cell r="BT611">
            <v>-371.70000000018626</v>
          </cell>
          <cell r="BU611">
            <v>-228.60000000009313</v>
          </cell>
          <cell r="BV611">
            <v>-296.0999999998603</v>
          </cell>
          <cell r="BW611">
            <v>-245.69999999995343</v>
          </cell>
          <cell r="BX611">
            <v>-669.70000000018626</v>
          </cell>
          <cell r="BY611">
            <v>-594</v>
          </cell>
          <cell r="BZ611">
            <v>-1007.5999999996275</v>
          </cell>
          <cell r="CA611">
            <v>-793.0999999998603</v>
          </cell>
          <cell r="CB611">
            <v>-655</v>
          </cell>
          <cell r="CC611">
            <v>-158.5</v>
          </cell>
          <cell r="CD611">
            <v>-48.799999999813735</v>
          </cell>
          <cell r="CE611">
            <v>-2581.1999999992549</v>
          </cell>
          <cell r="CF611">
            <v>-20.100000000093132</v>
          </cell>
          <cell r="CG611">
            <v>-23.399999999906868</v>
          </cell>
          <cell r="CH611">
            <v>-291.20000000018626</v>
          </cell>
          <cell r="CI611">
            <v>-252.70000000018626</v>
          </cell>
          <cell r="CJ611">
            <v>-37.5</v>
          </cell>
          <cell r="CK611">
            <v>-885.69999999995343</v>
          </cell>
          <cell r="CL611">
            <v>-449.19999999995343</v>
          </cell>
          <cell r="CM611">
            <v>-500</v>
          </cell>
          <cell r="CN611">
            <v>-118</v>
          </cell>
          <cell r="CO611">
            <v>-2.6999999999534339</v>
          </cell>
          <cell r="CP611">
            <v>-0.30000000004656613</v>
          </cell>
          <cell r="CQ611">
            <v>-0.39999999990686774</v>
          </cell>
          <cell r="CR611">
            <v>-465.80000000447035</v>
          </cell>
          <cell r="CS611">
            <v>-50.699999999953434</v>
          </cell>
          <cell r="CT611">
            <v>-0.5</v>
          </cell>
          <cell r="CU611">
            <v>-0.30000000004656613</v>
          </cell>
          <cell r="CV611">
            <v>-61.299999999813735</v>
          </cell>
          <cell r="CW611">
            <v>-7.6000000000931323</v>
          </cell>
          <cell r="CX611">
            <v>-11</v>
          </cell>
          <cell r="CY611">
            <v>-142.4000000001397</v>
          </cell>
          <cell r="CZ611">
            <v>-189.39999999990687</v>
          </cell>
          <cell r="DA611">
            <v>-0.80000000004656613</v>
          </cell>
          <cell r="DB611">
            <v>0</v>
          </cell>
          <cell r="DC611">
            <v>-0.10000000009313226</v>
          </cell>
          <cell r="DD611">
            <v>-1.6999999999534339</v>
          </cell>
          <cell r="DE611">
            <v>-550.29999999701977</v>
          </cell>
          <cell r="DF611">
            <v>-0.30000000004656613</v>
          </cell>
          <cell r="DG611">
            <v>-0.59999999986030161</v>
          </cell>
          <cell r="DH611">
            <v>-0.39999999990686774</v>
          </cell>
          <cell r="DI611">
            <v>-30.399999999906868</v>
          </cell>
          <cell r="DJ611">
            <v>-0.80000000004656613</v>
          </cell>
          <cell r="DK611">
            <v>-11.5</v>
          </cell>
          <cell r="DL611">
            <v>-58.199999999953434</v>
          </cell>
          <cell r="DM611">
            <v>-445.59999999962747</v>
          </cell>
          <cell r="DN611">
            <v>0</v>
          </cell>
          <cell r="DO611">
            <v>0</v>
          </cell>
          <cell r="DP611">
            <v>-0.19999999995343387</v>
          </cell>
          <cell r="DQ611">
            <v>-2.2999999998137355</v>
          </cell>
          <cell r="DR611">
            <v>-769.19999999925494</v>
          </cell>
          <cell r="DS611">
            <v>-1.4000000001396984</v>
          </cell>
          <cell r="DT611">
            <v>-4.6000000000931323</v>
          </cell>
          <cell r="DU611">
            <v>-2.1000000000931323</v>
          </cell>
          <cell r="DV611">
            <v>-9.2999999998137355</v>
          </cell>
          <cell r="DW611">
            <v>0</v>
          </cell>
          <cell r="DX611">
            <v>-258.5</v>
          </cell>
          <cell r="DY611">
            <v>-141</v>
          </cell>
          <cell r="DZ611">
            <v>-306.8000000002794</v>
          </cell>
          <cell r="EA611">
            <v>-21.800000000046566</v>
          </cell>
          <cell r="EB611">
            <v>-18.699999999953434</v>
          </cell>
          <cell r="EC611">
            <v>-1.8000000000465661</v>
          </cell>
          <cell r="ED611">
            <v>-3.2000000001862645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3">
          <cell r="A623" t="str">
            <v>Burn Rate (MMBtu/MWh)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1E-3</v>
          </cell>
          <cell r="M624">
            <v>1E-3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1E-3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1E-3</v>
          </cell>
          <cell r="AF625">
            <v>1E-3</v>
          </cell>
          <cell r="AG625">
            <v>1E-3</v>
          </cell>
          <cell r="AH625">
            <v>5.0000000000000001E-3</v>
          </cell>
          <cell r="AI625">
            <v>1E-3</v>
          </cell>
          <cell r="AJ625">
            <v>1E-3</v>
          </cell>
          <cell r="AK625">
            <v>2E-3</v>
          </cell>
          <cell r="AL625">
            <v>1E-3</v>
          </cell>
          <cell r="AM625">
            <v>0</v>
          </cell>
          <cell r="AN625">
            <v>1E-3</v>
          </cell>
          <cell r="AO625">
            <v>1E-3</v>
          </cell>
          <cell r="AP625">
            <v>1E-3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1E-3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1E-3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1E-3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2E-3</v>
          </cell>
          <cell r="AI628">
            <v>0</v>
          </cell>
          <cell r="AJ628">
            <v>0</v>
          </cell>
          <cell r="AK628">
            <v>0</v>
          </cell>
          <cell r="AL628">
            <v>1E-3</v>
          </cell>
          <cell r="AM628">
            <v>1E-3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1E-3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1E-3</v>
          </cell>
          <cell r="J629">
            <v>0</v>
          </cell>
          <cell r="K629">
            <v>1E-3</v>
          </cell>
          <cell r="L629">
            <v>0</v>
          </cell>
          <cell r="M629">
            <v>0</v>
          </cell>
          <cell r="N629">
            <v>1E-3</v>
          </cell>
          <cell r="O629">
            <v>1E-3</v>
          </cell>
          <cell r="P629">
            <v>1E-3</v>
          </cell>
          <cell r="Q629">
            <v>0</v>
          </cell>
          <cell r="R629">
            <v>1E-3</v>
          </cell>
          <cell r="S629">
            <v>0</v>
          </cell>
          <cell r="T629">
            <v>0</v>
          </cell>
          <cell r="U629">
            <v>1E-3</v>
          </cell>
          <cell r="V629">
            <v>1E-3</v>
          </cell>
          <cell r="W629">
            <v>0</v>
          </cell>
          <cell r="X629">
            <v>1E-3</v>
          </cell>
          <cell r="Y629">
            <v>0</v>
          </cell>
          <cell r="Z629">
            <v>1E-3</v>
          </cell>
          <cell r="AA629">
            <v>1E-3</v>
          </cell>
          <cell r="AB629">
            <v>1E-3</v>
          </cell>
          <cell r="AC629">
            <v>0</v>
          </cell>
          <cell r="AD629">
            <v>1E-3</v>
          </cell>
          <cell r="AE629">
            <v>1E-3</v>
          </cell>
          <cell r="AF629">
            <v>0</v>
          </cell>
          <cell r="AG629">
            <v>0</v>
          </cell>
          <cell r="AH629">
            <v>6.0000000000000001E-3</v>
          </cell>
          <cell r="AI629">
            <v>0</v>
          </cell>
          <cell r="AJ629">
            <v>0</v>
          </cell>
          <cell r="AK629">
            <v>1E-3</v>
          </cell>
          <cell r="AL629">
            <v>1E-3</v>
          </cell>
          <cell r="AM629">
            <v>1E-3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1E-3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1E-3</v>
          </cell>
          <cell r="AY629">
            <v>1E-3</v>
          </cell>
          <cell r="AZ629">
            <v>1E-3</v>
          </cell>
          <cell r="BA629">
            <v>1E-3</v>
          </cell>
          <cell r="BB629">
            <v>0</v>
          </cell>
          <cell r="BC629">
            <v>0</v>
          </cell>
          <cell r="BD629">
            <v>1E-3</v>
          </cell>
          <cell r="BE629">
            <v>0</v>
          </cell>
          <cell r="BF629">
            <v>-5.0000000000000001E-3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1E-3</v>
          </cell>
          <cell r="BL629">
            <v>1E-3</v>
          </cell>
          <cell r="BM629">
            <v>1E-3</v>
          </cell>
          <cell r="BN629">
            <v>1E-3</v>
          </cell>
          <cell r="BO629">
            <v>1E-3</v>
          </cell>
          <cell r="BP629">
            <v>0</v>
          </cell>
          <cell r="BQ629">
            <v>1E-3</v>
          </cell>
          <cell r="BR629">
            <v>1E-3</v>
          </cell>
          <cell r="BS629">
            <v>1E-3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1E-3</v>
          </cell>
          <cell r="BY629">
            <v>1E-3</v>
          </cell>
          <cell r="BZ629">
            <v>1E-3</v>
          </cell>
          <cell r="CA629">
            <v>1E-3</v>
          </cell>
          <cell r="CB629">
            <v>1E-3</v>
          </cell>
          <cell r="CC629">
            <v>0</v>
          </cell>
          <cell r="CD629">
            <v>1E-3</v>
          </cell>
          <cell r="CE629">
            <v>1E-3</v>
          </cell>
          <cell r="CF629">
            <v>1E-3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1E-3</v>
          </cell>
          <cell r="CL629">
            <v>1E-3</v>
          </cell>
          <cell r="CM629">
            <v>1E-3</v>
          </cell>
          <cell r="CN629">
            <v>1E-3</v>
          </cell>
          <cell r="CO629">
            <v>1E-3</v>
          </cell>
          <cell r="CP629">
            <v>1E-3</v>
          </cell>
          <cell r="CQ629">
            <v>1E-3</v>
          </cell>
          <cell r="CR629">
            <v>1E-3</v>
          </cell>
          <cell r="CS629">
            <v>1E-3</v>
          </cell>
          <cell r="CT629">
            <v>0</v>
          </cell>
          <cell r="CU629">
            <v>1E-3</v>
          </cell>
          <cell r="CV629">
            <v>0</v>
          </cell>
          <cell r="CW629">
            <v>0</v>
          </cell>
          <cell r="CX629">
            <v>1E-3</v>
          </cell>
          <cell r="CY629">
            <v>0</v>
          </cell>
          <cell r="CZ629">
            <v>1E-3</v>
          </cell>
          <cell r="DA629">
            <v>1E-3</v>
          </cell>
          <cell r="DB629">
            <v>1E-3</v>
          </cell>
          <cell r="DC629">
            <v>1E-3</v>
          </cell>
          <cell r="DD629">
            <v>1E-3</v>
          </cell>
          <cell r="DE629">
            <v>1E-3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1E-3</v>
          </cell>
          <cell r="DL629">
            <v>1E-3</v>
          </cell>
          <cell r="DM629">
            <v>1E-3</v>
          </cell>
          <cell r="DN629">
            <v>1E-3</v>
          </cell>
          <cell r="DO629">
            <v>1E-3</v>
          </cell>
          <cell r="DP629">
            <v>0</v>
          </cell>
          <cell r="DQ629">
            <v>1E-3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1E-3</v>
          </cell>
          <cell r="DY629">
            <v>0</v>
          </cell>
          <cell r="DZ629">
            <v>0</v>
          </cell>
          <cell r="EA629">
            <v>1E-3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1E-3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1E-3</v>
          </cell>
          <cell r="AI630">
            <v>0</v>
          </cell>
          <cell r="AJ630">
            <v>0</v>
          </cell>
          <cell r="AK630">
            <v>1E-3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2E-3</v>
          </cell>
          <cell r="AS630">
            <v>1E-3</v>
          </cell>
          <cell r="AT630">
            <v>1E-3</v>
          </cell>
          <cell r="AU630">
            <v>2E-3</v>
          </cell>
          <cell r="AV630">
            <v>1E-3</v>
          </cell>
          <cell r="AW630">
            <v>1E-3</v>
          </cell>
          <cell r="AX630">
            <v>3.0000000000000001E-3</v>
          </cell>
          <cell r="AY630">
            <v>1E-3</v>
          </cell>
          <cell r="AZ630">
            <v>2E-3</v>
          </cell>
          <cell r="BA630">
            <v>3.0000000000000001E-3</v>
          </cell>
          <cell r="BB630">
            <v>2E-3</v>
          </cell>
          <cell r="BC630">
            <v>2E-3</v>
          </cell>
          <cell r="BD630">
            <v>1E-3</v>
          </cell>
          <cell r="BE630">
            <v>0</v>
          </cell>
          <cell r="BF630">
            <v>-1.0999999999999999E-2</v>
          </cell>
          <cell r="BG630">
            <v>1E-3</v>
          </cell>
          <cell r="BH630">
            <v>1E-3</v>
          </cell>
          <cell r="BI630">
            <v>1E-3</v>
          </cell>
          <cell r="BJ630">
            <v>1E-3</v>
          </cell>
          <cell r="BK630">
            <v>4.0000000000000001E-3</v>
          </cell>
          <cell r="BL630">
            <v>1E-3</v>
          </cell>
          <cell r="BM630">
            <v>2E-3</v>
          </cell>
          <cell r="BN630">
            <v>3.0000000000000001E-3</v>
          </cell>
          <cell r="BO630">
            <v>2E-3</v>
          </cell>
          <cell r="BP630">
            <v>1E-3</v>
          </cell>
          <cell r="BQ630">
            <v>1E-3</v>
          </cell>
          <cell r="BR630">
            <v>1E-3</v>
          </cell>
          <cell r="BS630">
            <v>1E-3</v>
          </cell>
          <cell r="BT630">
            <v>1E-3</v>
          </cell>
          <cell r="BU630">
            <v>1E-3</v>
          </cell>
          <cell r="BV630">
            <v>1E-3</v>
          </cell>
          <cell r="BW630">
            <v>1E-3</v>
          </cell>
          <cell r="BX630">
            <v>3.0000000000000001E-3</v>
          </cell>
          <cell r="BY630">
            <v>1E-3</v>
          </cell>
          <cell r="BZ630">
            <v>1E-3</v>
          </cell>
          <cell r="CA630">
            <v>2E-3</v>
          </cell>
          <cell r="CB630">
            <v>1E-3</v>
          </cell>
          <cell r="CC630">
            <v>1E-3</v>
          </cell>
          <cell r="CD630">
            <v>0</v>
          </cell>
          <cell r="CE630">
            <v>1E-3</v>
          </cell>
          <cell r="CF630">
            <v>1E-3</v>
          </cell>
          <cell r="CG630">
            <v>1E-3</v>
          </cell>
          <cell r="CH630">
            <v>1E-3</v>
          </cell>
          <cell r="CI630">
            <v>1E-3</v>
          </cell>
          <cell r="CJ630">
            <v>2E-3</v>
          </cell>
          <cell r="CK630">
            <v>3.0000000000000001E-3</v>
          </cell>
          <cell r="CL630">
            <v>1E-3</v>
          </cell>
          <cell r="CM630">
            <v>1E-3</v>
          </cell>
          <cell r="CN630">
            <v>1E-3</v>
          </cell>
          <cell r="CO630">
            <v>2E-3</v>
          </cell>
          <cell r="CP630">
            <v>1E-3</v>
          </cell>
          <cell r="CQ630">
            <v>0</v>
          </cell>
          <cell r="CR630">
            <v>1E-3</v>
          </cell>
          <cell r="CS630">
            <v>1E-3</v>
          </cell>
          <cell r="CT630">
            <v>1E-3</v>
          </cell>
          <cell r="CU630">
            <v>1E-3</v>
          </cell>
          <cell r="CV630">
            <v>1E-3</v>
          </cell>
          <cell r="CW630">
            <v>1E-3</v>
          </cell>
          <cell r="CX630">
            <v>2E-3</v>
          </cell>
          <cell r="CY630">
            <v>0</v>
          </cell>
          <cell r="CZ630">
            <v>0</v>
          </cell>
          <cell r="DA630">
            <v>1E-3</v>
          </cell>
          <cell r="DB630">
            <v>1E-3</v>
          </cell>
          <cell r="DC630">
            <v>1E-3</v>
          </cell>
          <cell r="DD630">
            <v>0</v>
          </cell>
          <cell r="DE630">
            <v>1E-3</v>
          </cell>
          <cell r="DF630">
            <v>1E-3</v>
          </cell>
          <cell r="DG630">
            <v>1E-3</v>
          </cell>
          <cell r="DH630">
            <v>1E-3</v>
          </cell>
          <cell r="DI630">
            <v>1E-3</v>
          </cell>
          <cell r="DJ630">
            <v>1E-3</v>
          </cell>
          <cell r="DK630">
            <v>1E-3</v>
          </cell>
          <cell r="DL630">
            <v>0</v>
          </cell>
          <cell r="DM630">
            <v>1E-3</v>
          </cell>
          <cell r="DN630">
            <v>1E-3</v>
          </cell>
          <cell r="DO630">
            <v>1E-3</v>
          </cell>
          <cell r="DP630">
            <v>1E-3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2E-3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1E-3</v>
          </cell>
          <cell r="K631">
            <v>1E-3</v>
          </cell>
          <cell r="L631">
            <v>0</v>
          </cell>
          <cell r="M631">
            <v>0</v>
          </cell>
          <cell r="N631">
            <v>0</v>
          </cell>
          <cell r="O631">
            <v>1E-3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1E-3</v>
          </cell>
          <cell r="V631">
            <v>0</v>
          </cell>
          <cell r="W631">
            <v>0</v>
          </cell>
          <cell r="X631">
            <v>1E-3</v>
          </cell>
          <cell r="Y631">
            <v>0</v>
          </cell>
          <cell r="Z631">
            <v>0</v>
          </cell>
          <cell r="AA631">
            <v>1E-3</v>
          </cell>
          <cell r="AB631">
            <v>1E-3</v>
          </cell>
          <cell r="AC631">
            <v>1E-3</v>
          </cell>
          <cell r="AD631">
            <v>0</v>
          </cell>
          <cell r="AE631">
            <v>1E-3</v>
          </cell>
          <cell r="AF631">
            <v>0</v>
          </cell>
          <cell r="AG631">
            <v>0</v>
          </cell>
          <cell r="AH631">
            <v>3.0000000000000001E-3</v>
          </cell>
          <cell r="AI631">
            <v>1E-3</v>
          </cell>
          <cell r="AJ631">
            <v>1E-3</v>
          </cell>
          <cell r="AK631">
            <v>1E-3</v>
          </cell>
          <cell r="AL631">
            <v>0</v>
          </cell>
          <cell r="AM631">
            <v>1E-3</v>
          </cell>
          <cell r="AN631">
            <v>1E-3</v>
          </cell>
          <cell r="AO631">
            <v>1E-3</v>
          </cell>
          <cell r="AP631">
            <v>1E-3</v>
          </cell>
          <cell r="AQ631">
            <v>1E-3</v>
          </cell>
          <cell r="AR631">
            <v>0</v>
          </cell>
          <cell r="AS631">
            <v>0</v>
          </cell>
          <cell r="AT631">
            <v>1E-3</v>
          </cell>
          <cell r="AU631">
            <v>1E-3</v>
          </cell>
          <cell r="AV631">
            <v>0</v>
          </cell>
          <cell r="AW631">
            <v>0</v>
          </cell>
          <cell r="AX631">
            <v>1E-3</v>
          </cell>
          <cell r="AY631">
            <v>0</v>
          </cell>
          <cell r="AZ631">
            <v>0</v>
          </cell>
          <cell r="BA631">
            <v>1E-3</v>
          </cell>
          <cell r="BB631">
            <v>1E-3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1E-3</v>
          </cell>
          <cell r="BI631">
            <v>0</v>
          </cell>
          <cell r="BJ631">
            <v>0</v>
          </cell>
          <cell r="BK631">
            <v>1E-3</v>
          </cell>
          <cell r="BL631">
            <v>0</v>
          </cell>
          <cell r="BM631">
            <v>0</v>
          </cell>
          <cell r="BN631">
            <v>1E-3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1E-3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1E-3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1E-3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1E-3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1E-3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1E-3</v>
          </cell>
          <cell r="AI632">
            <v>1E-3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1E-3</v>
          </cell>
          <cell r="AS632">
            <v>0</v>
          </cell>
          <cell r="AT632">
            <v>0</v>
          </cell>
          <cell r="AU632">
            <v>1E-3</v>
          </cell>
          <cell r="AV632">
            <v>1E-3</v>
          </cell>
          <cell r="AW632">
            <v>1E-3</v>
          </cell>
          <cell r="AX632">
            <v>1E-3</v>
          </cell>
          <cell r="AY632">
            <v>0</v>
          </cell>
          <cell r="AZ632">
            <v>0</v>
          </cell>
          <cell r="BA632">
            <v>1E-3</v>
          </cell>
          <cell r="BB632">
            <v>1E-3</v>
          </cell>
          <cell r="BC632">
            <v>1E-3</v>
          </cell>
          <cell r="BD632">
            <v>0</v>
          </cell>
          <cell r="BE632">
            <v>1E-3</v>
          </cell>
          <cell r="BF632">
            <v>0</v>
          </cell>
          <cell r="BG632">
            <v>1E-3</v>
          </cell>
          <cell r="BH632">
            <v>1E-3</v>
          </cell>
          <cell r="BI632">
            <v>1E-3</v>
          </cell>
          <cell r="BJ632">
            <v>3.0000000000000001E-3</v>
          </cell>
          <cell r="BK632">
            <v>1E-3</v>
          </cell>
          <cell r="BL632">
            <v>0</v>
          </cell>
          <cell r="BM632">
            <v>0</v>
          </cell>
          <cell r="BN632">
            <v>2E-3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1E-3</v>
          </cell>
          <cell r="BU632">
            <v>1E-3</v>
          </cell>
          <cell r="BV632">
            <v>1E-3</v>
          </cell>
          <cell r="BW632">
            <v>2E-3</v>
          </cell>
          <cell r="BX632">
            <v>1E-3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1E-3</v>
          </cell>
          <cell r="CH632">
            <v>1E-3</v>
          </cell>
          <cell r="CI632">
            <v>1E-3</v>
          </cell>
          <cell r="CJ632">
            <v>1E-3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1E-3</v>
          </cell>
          <cell r="CV632">
            <v>0</v>
          </cell>
          <cell r="CW632">
            <v>2E-3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1E-3</v>
          </cell>
          <cell r="DI632">
            <v>1E-3</v>
          </cell>
          <cell r="DJ632">
            <v>2E-3</v>
          </cell>
          <cell r="DK632">
            <v>1E-3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2E-3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1E-3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1E-3</v>
          </cell>
          <cell r="M635">
            <v>1E-3</v>
          </cell>
          <cell r="N635">
            <v>1E-3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1E-3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1E-3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1E-3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1E-3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1E-3</v>
          </cell>
          <cell r="P637">
            <v>1E-3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1E-3</v>
          </cell>
          <cell r="AF637">
            <v>1E-3</v>
          </cell>
          <cell r="AG637">
            <v>0</v>
          </cell>
          <cell r="AH637">
            <v>1E-3</v>
          </cell>
          <cell r="AI637">
            <v>0</v>
          </cell>
          <cell r="AJ637">
            <v>0</v>
          </cell>
          <cell r="AK637">
            <v>1E-3</v>
          </cell>
          <cell r="AL637">
            <v>0</v>
          </cell>
          <cell r="AM637">
            <v>0</v>
          </cell>
          <cell r="AN637">
            <v>1E-3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1E-3</v>
          </cell>
          <cell r="AV637">
            <v>1E-3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-2E-3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1E-3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1E-3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1E-3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1E-3</v>
          </cell>
          <cell r="CY637">
            <v>0</v>
          </cell>
          <cell r="CZ637">
            <v>0</v>
          </cell>
          <cell r="DA637">
            <v>1E-3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1E-3</v>
          </cell>
          <cell r="DL637">
            <v>1E-3</v>
          </cell>
          <cell r="DM637">
            <v>1E-3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1E-3</v>
          </cell>
          <cell r="DY637">
            <v>1E-3</v>
          </cell>
          <cell r="DZ637">
            <v>1E-3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7.0000000000000001E-3</v>
          </cell>
          <cell r="L639">
            <v>3.0000000000000001E-3</v>
          </cell>
          <cell r="M639">
            <v>3.0000000000000001E-3</v>
          </cell>
          <cell r="N639">
            <v>2E-3</v>
          </cell>
          <cell r="O639">
            <v>0</v>
          </cell>
          <cell r="P639">
            <v>0</v>
          </cell>
          <cell r="Q639">
            <v>0</v>
          </cell>
          <cell r="R639">
            <v>5.0000000000000001E-3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7.0000000000000001E-3</v>
          </cell>
          <cell r="Z639">
            <v>7.0000000000000001E-3</v>
          </cell>
          <cell r="AA639">
            <v>8.9999999999999993E-3</v>
          </cell>
          <cell r="AB639">
            <v>0</v>
          </cell>
          <cell r="AC639">
            <v>0</v>
          </cell>
          <cell r="AD639">
            <v>0</v>
          </cell>
          <cell r="AE639">
            <v>1E-3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5.0000000000000001E-3</v>
          </cell>
          <cell r="AL639">
            <v>0</v>
          </cell>
          <cell r="AM639">
            <v>1E-3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2E-3</v>
          </cell>
          <cell r="AW639">
            <v>0</v>
          </cell>
          <cell r="AX639">
            <v>0</v>
          </cell>
          <cell r="AY639">
            <v>0</v>
          </cell>
          <cell r="AZ639">
            <v>1E-3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1E-3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1E-3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1E-3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1E-3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1E-3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1E-3</v>
          </cell>
          <cell r="BH640">
            <v>1E-3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1E-3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1E-3</v>
          </cell>
          <cell r="DB640">
            <v>1E-3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1E-3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1E-3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1E-3</v>
          </cell>
          <cell r="AF641">
            <v>1E-3</v>
          </cell>
          <cell r="AG641">
            <v>0</v>
          </cell>
          <cell r="AH641">
            <v>5.0000000000000001E-3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1E-3</v>
          </cell>
          <cell r="AO641">
            <v>1E-3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1E-3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1E-3</v>
          </cell>
          <cell r="CC641">
            <v>0</v>
          </cell>
          <cell r="CD641">
            <v>0</v>
          </cell>
          <cell r="CE641">
            <v>0</v>
          </cell>
          <cell r="CF641">
            <v>1E-3</v>
          </cell>
          <cell r="CG641">
            <v>0</v>
          </cell>
          <cell r="CH641">
            <v>0</v>
          </cell>
          <cell r="CI641">
            <v>0</v>
          </cell>
          <cell r="CJ641">
            <v>1E-3</v>
          </cell>
          <cell r="CK641">
            <v>0</v>
          </cell>
          <cell r="CL641">
            <v>0</v>
          </cell>
          <cell r="CM641">
            <v>0</v>
          </cell>
          <cell r="CN641">
            <v>1E-3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1E-3</v>
          </cell>
          <cell r="CY641">
            <v>0</v>
          </cell>
          <cell r="CZ641">
            <v>1E-3</v>
          </cell>
          <cell r="DA641">
            <v>1E-3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1E-3</v>
          </cell>
          <cell r="DL641">
            <v>0</v>
          </cell>
          <cell r="DM641">
            <v>1E-3</v>
          </cell>
          <cell r="DN641">
            <v>1E-3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1E-3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-1E-3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1E-3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2E-3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4">
          <cell r="A654" t="str">
            <v>Average Fuel Cost ($/MMBtu)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4">
          <cell r="A684" t="str">
            <v>Peak Capacity (Nameplate)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6">
          <cell r="A726" t="str">
            <v>Capacity Factor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-1E-3</v>
          </cell>
          <cell r="AF730">
            <v>-1E-3</v>
          </cell>
          <cell r="AG730">
            <v>0</v>
          </cell>
          <cell r="AH730">
            <v>-2E-3</v>
          </cell>
          <cell r="AI730">
            <v>0</v>
          </cell>
          <cell r="AJ730">
            <v>0</v>
          </cell>
          <cell r="AK730">
            <v>-1E-3</v>
          </cell>
          <cell r="AL730">
            <v>0</v>
          </cell>
          <cell r="AM730">
            <v>0</v>
          </cell>
          <cell r="AN730">
            <v>-1E-3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-1E-3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-1E-3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-1E-3</v>
          </cell>
          <cell r="AI733">
            <v>0</v>
          </cell>
          <cell r="AJ733">
            <v>0</v>
          </cell>
          <cell r="AK733">
            <v>0</v>
          </cell>
          <cell r="AL733">
            <v>-1E-3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-1E-3</v>
          </cell>
          <cell r="L734">
            <v>0</v>
          </cell>
          <cell r="M734">
            <v>0</v>
          </cell>
          <cell r="N734">
            <v>-1E-3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-1E-3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-1E-3</v>
          </cell>
          <cell r="AA734">
            <v>-1E-3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-2E-3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-1E-3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2E-3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-1E-3</v>
          </cell>
          <cell r="CN734">
            <v>-1E-3</v>
          </cell>
          <cell r="CO734">
            <v>0</v>
          </cell>
          <cell r="CP734">
            <v>0</v>
          </cell>
          <cell r="CQ734">
            <v>-1E-3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-1E-3</v>
          </cell>
          <cell r="DA734">
            <v>0</v>
          </cell>
          <cell r="DB734">
            <v>0</v>
          </cell>
          <cell r="DC734">
            <v>0</v>
          </cell>
          <cell r="DD734">
            <v>-1E-3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-1E-3</v>
          </cell>
          <cell r="DM734">
            <v>-1E-3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-1E-3</v>
          </cell>
          <cell r="DY734">
            <v>0</v>
          </cell>
          <cell r="DZ734">
            <v>0</v>
          </cell>
          <cell r="EA734">
            <v>-1E-3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-1E-3</v>
          </cell>
          <cell r="AI735">
            <v>0</v>
          </cell>
          <cell r="AJ735">
            <v>0</v>
          </cell>
          <cell r="AK735">
            <v>-1E-3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-1E-3</v>
          </cell>
          <cell r="AU735">
            <v>0</v>
          </cell>
          <cell r="AV735">
            <v>0</v>
          </cell>
          <cell r="AW735">
            <v>0</v>
          </cell>
          <cell r="AX735">
            <v>-1E-3</v>
          </cell>
          <cell r="AY735">
            <v>0</v>
          </cell>
          <cell r="AZ735">
            <v>-1E-3</v>
          </cell>
          <cell r="BA735">
            <v>-1E-3</v>
          </cell>
          <cell r="BB735">
            <v>0</v>
          </cell>
          <cell r="BC735">
            <v>0</v>
          </cell>
          <cell r="BD735">
            <v>-1E-3</v>
          </cell>
          <cell r="BE735">
            <v>0</v>
          </cell>
          <cell r="BF735">
            <v>4.0000000000000001E-3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-1E-3</v>
          </cell>
          <cell r="BL735">
            <v>-1E-3</v>
          </cell>
          <cell r="BM735">
            <v>-1E-3</v>
          </cell>
          <cell r="BN735">
            <v>-1E-3</v>
          </cell>
          <cell r="BO735">
            <v>0</v>
          </cell>
          <cell r="BP735">
            <v>0</v>
          </cell>
          <cell r="BQ735">
            <v>-1E-3</v>
          </cell>
          <cell r="BR735">
            <v>-1E-3</v>
          </cell>
          <cell r="BS735">
            <v>-1E-3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-1E-3</v>
          </cell>
          <cell r="BY735">
            <v>-1E-3</v>
          </cell>
          <cell r="BZ735">
            <v>-1E-3</v>
          </cell>
          <cell r="CA735">
            <v>-1E-3</v>
          </cell>
          <cell r="CB735">
            <v>0</v>
          </cell>
          <cell r="CC735">
            <v>-1E-3</v>
          </cell>
          <cell r="CD735">
            <v>0</v>
          </cell>
          <cell r="CE735">
            <v>-1E-3</v>
          </cell>
          <cell r="CF735">
            <v>-1E-3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-1E-3</v>
          </cell>
          <cell r="CL735">
            <v>0</v>
          </cell>
          <cell r="CM735">
            <v>-1E-3</v>
          </cell>
          <cell r="CN735">
            <v>0</v>
          </cell>
          <cell r="CO735">
            <v>-1E-3</v>
          </cell>
          <cell r="CP735">
            <v>-1E-3</v>
          </cell>
          <cell r="CQ735">
            <v>0</v>
          </cell>
          <cell r="CR735">
            <v>-1E-3</v>
          </cell>
          <cell r="CS735">
            <v>-1E-3</v>
          </cell>
          <cell r="CT735">
            <v>-1E-3</v>
          </cell>
          <cell r="CU735">
            <v>-1E-3</v>
          </cell>
          <cell r="CV735">
            <v>0</v>
          </cell>
          <cell r="CW735">
            <v>0</v>
          </cell>
          <cell r="CX735">
            <v>-1E-3</v>
          </cell>
          <cell r="CY735">
            <v>0</v>
          </cell>
          <cell r="CZ735">
            <v>-1E-3</v>
          </cell>
          <cell r="DA735">
            <v>-1E-3</v>
          </cell>
          <cell r="DB735">
            <v>-1E-3</v>
          </cell>
          <cell r="DC735">
            <v>-1E-3</v>
          </cell>
          <cell r="DD735">
            <v>0</v>
          </cell>
          <cell r="DE735">
            <v>-1E-3</v>
          </cell>
          <cell r="DF735">
            <v>-1E-3</v>
          </cell>
          <cell r="DG735">
            <v>-1E-3</v>
          </cell>
          <cell r="DH735">
            <v>-1E-3</v>
          </cell>
          <cell r="DI735">
            <v>0</v>
          </cell>
          <cell r="DJ735">
            <v>0</v>
          </cell>
          <cell r="DK735">
            <v>-1E-3</v>
          </cell>
          <cell r="DL735">
            <v>0</v>
          </cell>
          <cell r="DM735">
            <v>-1E-3</v>
          </cell>
          <cell r="DN735">
            <v>-1E-3</v>
          </cell>
          <cell r="DO735">
            <v>-1E-3</v>
          </cell>
          <cell r="DP735">
            <v>-1E-3</v>
          </cell>
          <cell r="DQ735">
            <v>-1E-3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-1E-3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-1E-3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-1E-3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-1E-3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-1E-3</v>
          </cell>
          <cell r="AB736">
            <v>0</v>
          </cell>
          <cell r="AC736">
            <v>-1E-3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-2E-3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-1E-3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-1E-3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-1E-3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-1E-3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-1E-3</v>
          </cell>
          <cell r="AI737">
            <v>-1E-3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-1E-3</v>
          </cell>
          <cell r="AY737">
            <v>0</v>
          </cell>
          <cell r="AZ737">
            <v>0</v>
          </cell>
          <cell r="BA737">
            <v>-1E-3</v>
          </cell>
          <cell r="BB737">
            <v>0</v>
          </cell>
          <cell r="BC737">
            <v>-1E-3</v>
          </cell>
          <cell r="BD737">
            <v>0</v>
          </cell>
          <cell r="BE737">
            <v>0</v>
          </cell>
          <cell r="BF737">
            <v>0</v>
          </cell>
          <cell r="BG737">
            <v>-1E-3</v>
          </cell>
          <cell r="BH737">
            <v>-1E-3</v>
          </cell>
          <cell r="BI737">
            <v>0</v>
          </cell>
          <cell r="BJ737">
            <v>-1E-3</v>
          </cell>
          <cell r="BK737">
            <v>-1E-3</v>
          </cell>
          <cell r="BL737">
            <v>0</v>
          </cell>
          <cell r="BM737">
            <v>0</v>
          </cell>
          <cell r="BN737">
            <v>-1E-3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-1E-3</v>
          </cell>
          <cell r="BU737">
            <v>0</v>
          </cell>
          <cell r="BV737">
            <v>0</v>
          </cell>
          <cell r="BW737">
            <v>-1E-3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-1E-3</v>
          </cell>
          <cell r="CV737">
            <v>0</v>
          </cell>
          <cell r="CW737">
            <v>-1E-3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-1E-3</v>
          </cell>
          <cell r="DI737">
            <v>-1E-3</v>
          </cell>
          <cell r="DJ737">
            <v>-1E-3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-1E-3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-1E-3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-1E-3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-2E-3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1E-3</v>
          </cell>
          <cell r="AF747">
            <v>0</v>
          </cell>
          <cell r="AG747">
            <v>0</v>
          </cell>
          <cell r="AH747">
            <v>0.01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-2E-3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-2E-3</v>
          </cell>
          <cell r="BF747">
            <v>-2.5999999999999999E-2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-1.7339574973629368E-6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-2.0415951178465175E-5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-3.7729182765788849E-6</v>
          </cell>
          <cell r="BS760">
            <v>0</v>
          </cell>
          <cell r="BT760">
            <v>0</v>
          </cell>
          <cell r="BU760">
            <v>0</v>
          </cell>
          <cell r="BV760">
            <v>-4.6029602974229089E-5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-5.2145348769516708E-6</v>
          </cell>
          <cell r="BS761">
            <v>0</v>
          </cell>
          <cell r="BT761">
            <v>0</v>
          </cell>
          <cell r="BU761">
            <v>0</v>
          </cell>
          <cell r="BV761">
            <v>-6.3617325498532828E-5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-5.3168524954960716E-7</v>
          </cell>
          <cell r="DS768">
            <v>0</v>
          </cell>
          <cell r="DT768">
            <v>0</v>
          </cell>
          <cell r="DU768">
            <v>-6.2773161724760662E-6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2">
          <cell r="A772" t="str">
            <v>Integration Charge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-1.5037572999717668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-1.5037573000008706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-3.2809901000000536</v>
          </cell>
          <cell r="BS778">
            <v>0</v>
          </cell>
          <cell r="BT778">
            <v>0</v>
          </cell>
          <cell r="BU778">
            <v>0</v>
          </cell>
          <cell r="BV778">
            <v>-3.2809901000000536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-1.7863744999922346</v>
          </cell>
          <cell r="BS779">
            <v>0</v>
          </cell>
          <cell r="BT779">
            <v>0</v>
          </cell>
          <cell r="BU779">
            <v>0</v>
          </cell>
          <cell r="BV779">
            <v>-1.7863744999995106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-0.46236199996201321</v>
          </cell>
          <cell r="DS786">
            <v>0</v>
          </cell>
          <cell r="DT786">
            <v>0</v>
          </cell>
          <cell r="DU786">
            <v>-0.46236200000203098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-10.699854999984382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-6.3554680000015651</v>
          </cell>
          <cell r="AY803">
            <v>0</v>
          </cell>
          <cell r="AZ803">
            <v>0</v>
          </cell>
          <cell r="BA803">
            <v>0</v>
          </cell>
          <cell r="BB803">
            <v>-4.3443870000010065</v>
          </cell>
          <cell r="BC803">
            <v>0</v>
          </cell>
          <cell r="BD803">
            <v>0</v>
          </cell>
          <cell r="BE803">
            <v>-11.672814000019571</v>
          </cell>
          <cell r="BF803">
            <v>0</v>
          </cell>
          <cell r="BG803">
            <v>0</v>
          </cell>
          <cell r="BH803">
            <v>0</v>
          </cell>
          <cell r="BI803">
            <v>-7.5720190000029106</v>
          </cell>
          <cell r="BJ803">
            <v>0</v>
          </cell>
          <cell r="BK803">
            <v>0</v>
          </cell>
          <cell r="BL803">
            <v>-4.1007949999984703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-29.861346599995159</v>
          </cell>
          <cell r="BS803">
            <v>0</v>
          </cell>
          <cell r="BT803">
            <v>0</v>
          </cell>
          <cell r="BU803">
            <v>0</v>
          </cell>
          <cell r="BV803">
            <v>-23.568866599998728</v>
          </cell>
          <cell r="BW803">
            <v>0</v>
          </cell>
          <cell r="BX803">
            <v>-6.2924800000000687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-30.347507999977097</v>
          </cell>
          <cell r="CF803">
            <v>0</v>
          </cell>
          <cell r="CG803">
            <v>0</v>
          </cell>
          <cell r="CH803">
            <v>-9.0009329999993497</v>
          </cell>
          <cell r="CI803">
            <v>-14.123187000001053</v>
          </cell>
          <cell r="CJ803">
            <v>0</v>
          </cell>
          <cell r="CK803">
            <v>-6.2539060000017344</v>
          </cell>
          <cell r="CL803">
            <v>0</v>
          </cell>
          <cell r="CM803">
            <v>-0.96948200000042561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-6.3403319999924861</v>
          </cell>
          <cell r="CS803">
            <v>0</v>
          </cell>
          <cell r="CT803">
            <v>0</v>
          </cell>
          <cell r="CU803">
            <v>0</v>
          </cell>
          <cell r="CV803">
            <v>-4.9213870000021416</v>
          </cell>
          <cell r="CW803">
            <v>0</v>
          </cell>
          <cell r="CX803">
            <v>0</v>
          </cell>
          <cell r="CY803">
            <v>0</v>
          </cell>
          <cell r="CZ803">
            <v>-1.4189449999994395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-6.1977500000502914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-6.1977499999993597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-29.534953000082169</v>
          </cell>
          <cell r="DS803">
            <v>0</v>
          </cell>
          <cell r="DT803">
            <v>0</v>
          </cell>
          <cell r="DU803">
            <v>-7.6182040000021516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-21.916748999999982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-38.342780999955721</v>
          </cell>
          <cell r="AF804">
            <v>0</v>
          </cell>
          <cell r="AG804">
            <v>0</v>
          </cell>
          <cell r="AH804">
            <v>-18.661873000004562</v>
          </cell>
          <cell r="AI804">
            <v>0</v>
          </cell>
          <cell r="AJ804">
            <v>0</v>
          </cell>
          <cell r="AK804">
            <v>-12.771238000001176</v>
          </cell>
          <cell r="AL804">
            <v>0</v>
          </cell>
          <cell r="AM804">
            <v>0</v>
          </cell>
          <cell r="AN804">
            <v>0</v>
          </cell>
          <cell r="AO804">
            <v>-6.909669999997277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-30.455352099961601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-1.2993090000018128</v>
          </cell>
          <cell r="BL804">
            <v>-21.419471099998191</v>
          </cell>
          <cell r="BM804">
            <v>0</v>
          </cell>
          <cell r="BN804">
            <v>0</v>
          </cell>
          <cell r="BO804">
            <v>-7.7365719999943394</v>
          </cell>
          <cell r="BP804">
            <v>0</v>
          </cell>
          <cell r="BQ804">
            <v>0</v>
          </cell>
          <cell r="BR804">
            <v>-1.7827099999994971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-1.7827099999994971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-19.828834000043571</v>
          </cell>
          <cell r="CF804">
            <v>0</v>
          </cell>
          <cell r="CG804">
            <v>0</v>
          </cell>
          <cell r="CH804">
            <v>-13.492896999996447</v>
          </cell>
          <cell r="CI804">
            <v>-6.3359370000034687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-13.947022000036668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-6.2224119999991672</v>
          </cell>
          <cell r="CY804">
            <v>0</v>
          </cell>
          <cell r="CZ804">
            <v>-7.7246100000011211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-20.397861000034027</v>
          </cell>
          <cell r="DF804">
            <v>0</v>
          </cell>
          <cell r="DG804">
            <v>0</v>
          </cell>
          <cell r="DH804">
            <v>0</v>
          </cell>
          <cell r="DI804">
            <v>-7.6145030000043334</v>
          </cell>
          <cell r="DJ804">
            <v>0</v>
          </cell>
          <cell r="DK804">
            <v>-6.1953130000001693</v>
          </cell>
          <cell r="DL804">
            <v>0</v>
          </cell>
          <cell r="DM804">
            <v>0</v>
          </cell>
          <cell r="DN804">
            <v>-6.5880450000040582</v>
          </cell>
          <cell r="DO804">
            <v>0</v>
          </cell>
          <cell r="DP804">
            <v>0</v>
          </cell>
          <cell r="DQ804">
            <v>0</v>
          </cell>
          <cell r="DR804">
            <v>-79.035403999965638</v>
          </cell>
          <cell r="DS804">
            <v>0</v>
          </cell>
          <cell r="DT804">
            <v>0</v>
          </cell>
          <cell r="DU804">
            <v>-31.619148999998288</v>
          </cell>
          <cell r="DV804">
            <v>-7.5759299999990617</v>
          </cell>
          <cell r="DW804">
            <v>0</v>
          </cell>
          <cell r="DX804">
            <v>0</v>
          </cell>
          <cell r="DY804">
            <v>-14.257080999999744</v>
          </cell>
          <cell r="DZ804">
            <v>0</v>
          </cell>
          <cell r="EA804">
            <v>0</v>
          </cell>
          <cell r="EB804">
            <v>-25.583244000001287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-38.342781001701951</v>
          </cell>
          <cell r="AF842">
            <v>0</v>
          </cell>
          <cell r="AG842">
            <v>0</v>
          </cell>
          <cell r="AH842">
            <v>-18.661872999975458</v>
          </cell>
          <cell r="AI842">
            <v>0</v>
          </cell>
          <cell r="AJ842">
            <v>0</v>
          </cell>
          <cell r="AK842">
            <v>-12.771238000132143</v>
          </cell>
          <cell r="AL842">
            <v>0</v>
          </cell>
          <cell r="AM842">
            <v>0</v>
          </cell>
          <cell r="AN842">
            <v>0</v>
          </cell>
          <cell r="AO842">
            <v>-6.9096699999645352</v>
          </cell>
          <cell r="AP842">
            <v>0</v>
          </cell>
          <cell r="AQ842">
            <v>0</v>
          </cell>
          <cell r="AR842">
            <v>-12.203612297773361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-6.3554679998196661</v>
          </cell>
          <cell r="AY842">
            <v>0</v>
          </cell>
          <cell r="AZ842">
            <v>0</v>
          </cell>
          <cell r="BA842">
            <v>0</v>
          </cell>
          <cell r="BB842">
            <v>-5.8481443000491709</v>
          </cell>
          <cell r="BC842">
            <v>0</v>
          </cell>
          <cell r="BD842">
            <v>0</v>
          </cell>
          <cell r="BE842">
            <v>-42.128166100010276</v>
          </cell>
          <cell r="BF842">
            <v>0</v>
          </cell>
          <cell r="BG842">
            <v>0</v>
          </cell>
          <cell r="BH842">
            <v>0</v>
          </cell>
          <cell r="BI842">
            <v>-7.5720190000720322</v>
          </cell>
          <cell r="BJ842">
            <v>0</v>
          </cell>
          <cell r="BK842">
            <v>-1.299309000140056</v>
          </cell>
          <cell r="BL842">
            <v>-25.520266100065783</v>
          </cell>
          <cell r="BM842">
            <v>0</v>
          </cell>
          <cell r="BN842">
            <v>0</v>
          </cell>
          <cell r="BO842">
            <v>-7.7365719999652356</v>
          </cell>
          <cell r="BP842">
            <v>0</v>
          </cell>
          <cell r="BQ842">
            <v>0</v>
          </cell>
          <cell r="BR842">
            <v>-36.711421201005578</v>
          </cell>
          <cell r="BS842">
            <v>0</v>
          </cell>
          <cell r="BT842">
            <v>0</v>
          </cell>
          <cell r="BU842">
            <v>0</v>
          </cell>
          <cell r="BV842">
            <v>-28.636231200071052</v>
          </cell>
          <cell r="BW842">
            <v>0</v>
          </cell>
          <cell r="BX842">
            <v>-6.2924800000619143</v>
          </cell>
          <cell r="BY842">
            <v>0</v>
          </cell>
          <cell r="BZ842">
            <v>-1.7827099999412894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-50.176341997459531</v>
          </cell>
          <cell r="CF842">
            <v>0</v>
          </cell>
          <cell r="CG842">
            <v>0</v>
          </cell>
          <cell r="CH842">
            <v>-22.493830000050366</v>
          </cell>
          <cell r="CI842">
            <v>-20.45912400004454</v>
          </cell>
          <cell r="CJ842">
            <v>0</v>
          </cell>
          <cell r="CK842">
            <v>-6.2539060001727194</v>
          </cell>
          <cell r="CL842">
            <v>0</v>
          </cell>
          <cell r="CM842">
            <v>-0.9694819999858737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-20.287353999912739</v>
          </cell>
          <cell r="CS842">
            <v>0</v>
          </cell>
          <cell r="CT842">
            <v>0</v>
          </cell>
          <cell r="CU842">
            <v>0</v>
          </cell>
          <cell r="CV842">
            <v>-4.9213870000094175</v>
          </cell>
          <cell r="CW842">
            <v>0</v>
          </cell>
          <cell r="CX842">
            <v>-6.2224119999445975</v>
          </cell>
          <cell r="CY842">
            <v>0</v>
          </cell>
          <cell r="CZ842">
            <v>-9.1435549999587238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-26.595611000433564</v>
          </cell>
          <cell r="DF842">
            <v>0</v>
          </cell>
          <cell r="DG842">
            <v>0</v>
          </cell>
          <cell r="DH842">
            <v>0</v>
          </cell>
          <cell r="DI842">
            <v>-7.6145029999315739</v>
          </cell>
          <cell r="DJ842">
            <v>0</v>
          </cell>
          <cell r="DK842">
            <v>-12.393062999937683</v>
          </cell>
          <cell r="DL842">
            <v>0</v>
          </cell>
          <cell r="DM842">
            <v>0</v>
          </cell>
          <cell r="DN842">
            <v>-6.588044999865815</v>
          </cell>
          <cell r="DO842">
            <v>0</v>
          </cell>
          <cell r="DP842">
            <v>0</v>
          </cell>
          <cell r="DQ842">
            <v>0</v>
          </cell>
          <cell r="DR842">
            <v>-109.03271899931133</v>
          </cell>
          <cell r="DS842">
            <v>0</v>
          </cell>
          <cell r="DT842">
            <v>0</v>
          </cell>
          <cell r="DU842">
            <v>-39.69971500011161</v>
          </cell>
          <cell r="DV842">
            <v>-7.5759300000499934</v>
          </cell>
          <cell r="DW842">
            <v>0</v>
          </cell>
          <cell r="DX842">
            <v>0</v>
          </cell>
          <cell r="DY842">
            <v>-14.257080999901518</v>
          </cell>
          <cell r="DZ842">
            <v>0</v>
          </cell>
          <cell r="EA842">
            <v>0</v>
          </cell>
          <cell r="EB842">
            <v>-47.499992999946699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-6.1348449601791799</v>
          </cell>
          <cell r="AF844">
            <v>0</v>
          </cell>
          <cell r="AG844">
            <v>0</v>
          </cell>
          <cell r="AH844">
            <v>-2.9858996800030582</v>
          </cell>
          <cell r="AI844">
            <v>0</v>
          </cell>
          <cell r="AJ844">
            <v>0</v>
          </cell>
          <cell r="AK844">
            <v>-2.0433980800153222</v>
          </cell>
          <cell r="AL844">
            <v>0</v>
          </cell>
          <cell r="AM844">
            <v>0</v>
          </cell>
          <cell r="AN844">
            <v>0</v>
          </cell>
          <cell r="AO844">
            <v>-1.1055472000152804</v>
          </cell>
          <cell r="AP844">
            <v>0</v>
          </cell>
          <cell r="AQ844">
            <v>0</v>
          </cell>
          <cell r="AR844">
            <v>-1.9525779676623642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-1.0168748799478635</v>
          </cell>
          <cell r="AY844">
            <v>0</v>
          </cell>
          <cell r="AZ844">
            <v>0</v>
          </cell>
          <cell r="BA844">
            <v>0</v>
          </cell>
          <cell r="BB844">
            <v>-0.93570308800553903</v>
          </cell>
          <cell r="BC844">
            <v>0</v>
          </cell>
          <cell r="BD844">
            <v>0</v>
          </cell>
          <cell r="BE844">
            <v>-7.1617882368154824</v>
          </cell>
          <cell r="BF844">
            <v>0</v>
          </cell>
          <cell r="BG844">
            <v>0</v>
          </cell>
          <cell r="BH844">
            <v>0</v>
          </cell>
          <cell r="BI844">
            <v>-1.2872432300355285</v>
          </cell>
          <cell r="BJ844">
            <v>0</v>
          </cell>
          <cell r="BK844">
            <v>-0.22088253003312275</v>
          </cell>
          <cell r="BL844">
            <v>-4.3384452369937208</v>
          </cell>
          <cell r="BM844">
            <v>0</v>
          </cell>
          <cell r="BN844">
            <v>0</v>
          </cell>
          <cell r="BO844">
            <v>-1.315217239985941</v>
          </cell>
          <cell r="BP844">
            <v>0</v>
          </cell>
          <cell r="BQ844">
            <v>0</v>
          </cell>
          <cell r="BR844">
            <v>-6.2409416041336954</v>
          </cell>
          <cell r="BS844">
            <v>0</v>
          </cell>
          <cell r="BT844">
            <v>0</v>
          </cell>
          <cell r="BU844">
            <v>0</v>
          </cell>
          <cell r="BV844">
            <v>-4.8681593040237203</v>
          </cell>
          <cell r="BW844">
            <v>0</v>
          </cell>
          <cell r="BX844">
            <v>-1.0697216000116896</v>
          </cell>
          <cell r="BY844">
            <v>0</v>
          </cell>
          <cell r="BZ844">
            <v>-0.30306070001097396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-9.0317415595054626</v>
          </cell>
          <cell r="CF844">
            <v>0</v>
          </cell>
          <cell r="CG844">
            <v>0</v>
          </cell>
          <cell r="CH844">
            <v>-4.0488894000300206</v>
          </cell>
          <cell r="CI844">
            <v>-3.6826423200254794</v>
          </cell>
          <cell r="CJ844">
            <v>0</v>
          </cell>
          <cell r="CK844">
            <v>-1.125703080004314</v>
          </cell>
          <cell r="CL844">
            <v>0</v>
          </cell>
          <cell r="CM844">
            <v>-0.17450675999862142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-3.6517237201333046</v>
          </cell>
          <cell r="CS844">
            <v>0</v>
          </cell>
          <cell r="CT844">
            <v>0</v>
          </cell>
          <cell r="CU844">
            <v>0</v>
          </cell>
          <cell r="CV844">
            <v>-0.885849660000531</v>
          </cell>
          <cell r="CW844">
            <v>0</v>
          </cell>
          <cell r="CX844">
            <v>-1.1200341600051615</v>
          </cell>
          <cell r="CY844">
            <v>0</v>
          </cell>
          <cell r="CZ844">
            <v>-1.6458398999820929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-5.0531660900451243</v>
          </cell>
          <cell r="DF844">
            <v>0</v>
          </cell>
          <cell r="DG844">
            <v>0</v>
          </cell>
          <cell r="DH844">
            <v>0</v>
          </cell>
          <cell r="DI844">
            <v>-1.4467555699811783</v>
          </cell>
          <cell r="DJ844">
            <v>0</v>
          </cell>
          <cell r="DK844">
            <v>-2.3546819699695334</v>
          </cell>
          <cell r="DL844">
            <v>0</v>
          </cell>
          <cell r="DM844">
            <v>0</v>
          </cell>
          <cell r="DN844">
            <v>-1.2517285499779973</v>
          </cell>
          <cell r="DO844">
            <v>0</v>
          </cell>
          <cell r="DP844">
            <v>0</v>
          </cell>
          <cell r="DQ844">
            <v>0</v>
          </cell>
          <cell r="DR844">
            <v>-20.716216610278934</v>
          </cell>
          <cell r="DS844">
            <v>0</v>
          </cell>
          <cell r="DT844">
            <v>0</v>
          </cell>
          <cell r="DU844">
            <v>-7.5429458500002511</v>
          </cell>
          <cell r="DV844">
            <v>-1.4394267000025138</v>
          </cell>
          <cell r="DW844">
            <v>0</v>
          </cell>
          <cell r="DX844">
            <v>0</v>
          </cell>
          <cell r="DY844">
            <v>-2.7088453900068998</v>
          </cell>
          <cell r="DZ844">
            <v>0</v>
          </cell>
          <cell r="EA844">
            <v>0</v>
          </cell>
          <cell r="EB844">
            <v>-9.024998670007335</v>
          </cell>
          <cell r="EC844">
            <v>0</v>
          </cell>
          <cell r="ED844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1542.386691721</v>
          </cell>
          <cell r="G863">
            <v>1509.599133467</v>
          </cell>
          <cell r="H863">
            <v>2032.494021063</v>
          </cell>
          <cell r="I863">
            <v>2113.231810275</v>
          </cell>
          <cell r="J863">
            <v>2271.270707309</v>
          </cell>
          <cell r="K863">
            <v>2268.976470733</v>
          </cell>
          <cell r="L863">
            <v>2138.7310452040001</v>
          </cell>
          <cell r="M863">
            <v>2257.5146540410001</v>
          </cell>
          <cell r="N863">
            <v>2196.935186706</v>
          </cell>
          <cell r="O863">
            <v>2096.0257134379999</v>
          </cell>
          <cell r="P863">
            <v>1667.442743222</v>
          </cell>
          <cell r="Q863">
            <v>1401.476871909</v>
          </cell>
          <cell r="R863">
            <v>23457.200858508</v>
          </cell>
          <cell r="S863">
            <v>1534.6747551620001</v>
          </cell>
          <cell r="T863">
            <v>1580.6473415309999</v>
          </cell>
          <cell r="U863">
            <v>2022.3315496509999</v>
          </cell>
          <cell r="V863">
            <v>2102.665648059</v>
          </cell>
          <cell r="W863">
            <v>2259.9143544990002</v>
          </cell>
          <cell r="X863">
            <v>2257.6315867620001</v>
          </cell>
          <cell r="Y863">
            <v>2128.0374203010001</v>
          </cell>
          <cell r="Z863">
            <v>2246.227073087</v>
          </cell>
          <cell r="AA863">
            <v>2185.9505227159998</v>
          </cell>
          <cell r="AB863">
            <v>2085.5455923869999</v>
          </cell>
          <cell r="AC863">
            <v>1659.105529228</v>
          </cell>
          <cell r="AD863">
            <v>1394.4694851249999</v>
          </cell>
          <cell r="AE863">
            <v>23261.711589343999</v>
          </cell>
          <cell r="AF863">
            <v>1527.001381606</v>
          </cell>
          <cell r="AG863">
            <v>1494.54088368</v>
          </cell>
          <cell r="AH863">
            <v>2012.2198833140001</v>
          </cell>
          <cell r="AI863">
            <v>2092.1523234599999</v>
          </cell>
          <cell r="AJ863">
            <v>2248.6147760419999</v>
          </cell>
          <cell r="AK863">
            <v>2246.3434327909999</v>
          </cell>
          <cell r="AL863">
            <v>2117.3972066239999</v>
          </cell>
          <cell r="AM863">
            <v>2234.9959395440001</v>
          </cell>
          <cell r="AN863">
            <v>2175.0207705500002</v>
          </cell>
          <cell r="AO863">
            <v>2075.1178483949998</v>
          </cell>
          <cell r="AP863">
            <v>1650.8100009790001</v>
          </cell>
          <cell r="AQ863">
            <v>1387.497142359</v>
          </cell>
          <cell r="AR863">
            <v>23145.403117248003</v>
          </cell>
          <cell r="AS863">
            <v>1519.3663984499999</v>
          </cell>
          <cell r="AT863">
            <v>1487.0681917530001</v>
          </cell>
          <cell r="AU863">
            <v>2002.1587885710001</v>
          </cell>
          <cell r="AV863">
            <v>2081.6915615990001</v>
          </cell>
          <cell r="AW863">
            <v>2237.3717033749999</v>
          </cell>
          <cell r="AX863">
            <v>2235.1117110999999</v>
          </cell>
          <cell r="AY863">
            <v>2106.8102517249999</v>
          </cell>
          <cell r="AZ863">
            <v>2223.8209672060002</v>
          </cell>
          <cell r="BA863">
            <v>2164.1456673140001</v>
          </cell>
          <cell r="BB863">
            <v>2064.7422689650002</v>
          </cell>
          <cell r="BC863">
            <v>1642.5559548880001</v>
          </cell>
          <cell r="BD863">
            <v>1380.5596523019999</v>
          </cell>
          <cell r="BE863">
            <v>23029.676043628999</v>
          </cell>
          <cell r="BF863">
            <v>1511.769543695</v>
          </cell>
          <cell r="BG863">
            <v>1479.6328412400001</v>
          </cell>
          <cell r="BH863">
            <v>1992.1479988680001</v>
          </cell>
          <cell r="BI863">
            <v>2071.283103626</v>
          </cell>
          <cell r="BJ863">
            <v>2226.1848441840002</v>
          </cell>
          <cell r="BK863">
            <v>2223.9361536890001</v>
          </cell>
          <cell r="BL863">
            <v>2096.2761691760002</v>
          </cell>
          <cell r="BM863">
            <v>2212.7018610159998</v>
          </cell>
          <cell r="BN863">
            <v>2153.3249405890001</v>
          </cell>
          <cell r="BO863">
            <v>2054.4185587289999</v>
          </cell>
          <cell r="BP863">
            <v>1634.343170779</v>
          </cell>
          <cell r="BQ863">
            <v>1373.6568580380001</v>
          </cell>
          <cell r="BR863">
            <v>22991.563664741996</v>
          </cell>
          <cell r="BS863">
            <v>1504.2106498430001</v>
          </cell>
          <cell r="BT863">
            <v>1549.2707013239999</v>
          </cell>
          <cell r="BU863">
            <v>1982.1872651440001</v>
          </cell>
          <cell r="BV863">
            <v>2060.9266875359999</v>
          </cell>
          <cell r="BW863">
            <v>2215.053923557</v>
          </cell>
          <cell r="BX863">
            <v>2212.8164672029998</v>
          </cell>
          <cell r="BY863">
            <v>2085.7948342290001</v>
          </cell>
          <cell r="BZ863">
            <v>2201.638344985</v>
          </cell>
          <cell r="CA863">
            <v>2142.5583064460002</v>
          </cell>
          <cell r="CB863">
            <v>2044.146462298</v>
          </cell>
          <cell r="CC863">
            <v>1626.171451377</v>
          </cell>
          <cell r="CD863">
            <v>1366.7885707999999</v>
          </cell>
          <cell r="CE863">
            <v>22799.955026832002</v>
          </cell>
          <cell r="CF863">
            <v>1496.689634497</v>
          </cell>
          <cell r="CG863">
            <v>1464.873502574</v>
          </cell>
          <cell r="CH863">
            <v>1972.27631361</v>
          </cell>
          <cell r="CI863">
            <v>2050.6220506569998</v>
          </cell>
          <cell r="CJ863">
            <v>2203.9786494539999</v>
          </cell>
          <cell r="CK863">
            <v>2201.7523873270002</v>
          </cell>
          <cell r="CL863">
            <v>2075.3658540030001</v>
          </cell>
          <cell r="CM863">
            <v>2190.6301528029999</v>
          </cell>
          <cell r="CN863">
            <v>2131.8455218439999</v>
          </cell>
          <cell r="CO863">
            <v>2033.925733045</v>
          </cell>
          <cell r="CP863">
            <v>1618.0406014079999</v>
          </cell>
          <cell r="CQ863">
            <v>1359.95462561</v>
          </cell>
          <cell r="CR863">
            <v>22685.955324587001</v>
          </cell>
          <cell r="CS863">
            <v>1489.206242942</v>
          </cell>
          <cell r="CT863">
            <v>1457.549140397</v>
          </cell>
          <cell r="CU863">
            <v>1962.4149430479999</v>
          </cell>
          <cell r="CV863">
            <v>2040.368944692</v>
          </cell>
          <cell r="CW863">
            <v>2192.9587598039998</v>
          </cell>
          <cell r="CX863">
            <v>2190.7436271269999</v>
          </cell>
          <cell r="CY863">
            <v>2064.9890131010002</v>
          </cell>
          <cell r="CZ863">
            <v>2179.677003665</v>
          </cell>
          <cell r="DA863">
            <v>2121.1862958830002</v>
          </cell>
          <cell r="DB863">
            <v>2023.7561035839999</v>
          </cell>
          <cell r="DC863">
            <v>1609.9503929150001</v>
          </cell>
          <cell r="DD863">
            <v>1353.154857429</v>
          </cell>
          <cell r="DE863">
            <v>22572.525527291</v>
          </cell>
          <cell r="DF863">
            <v>1481.760214912</v>
          </cell>
          <cell r="DG863">
            <v>1450.2613943270001</v>
          </cell>
          <cell r="DH863">
            <v>1952.6028663909999</v>
          </cell>
          <cell r="DI863">
            <v>2030.167103303</v>
          </cell>
          <cell r="DJ863">
            <v>2181.9939674850002</v>
          </cell>
          <cell r="DK863">
            <v>2179.7899084259998</v>
          </cell>
          <cell r="DL863">
            <v>2054.6640549540002</v>
          </cell>
          <cell r="DM863">
            <v>2168.778617635</v>
          </cell>
          <cell r="DN863">
            <v>2110.5803622449998</v>
          </cell>
          <cell r="DO863">
            <v>2013.637321059</v>
          </cell>
          <cell r="DP863">
            <v>1601.9006367909999</v>
          </cell>
          <cell r="DQ863">
            <v>1346.3890797629999</v>
          </cell>
          <cell r="DR863">
            <v>22535.169685910994</v>
          </cell>
          <cell r="DS863">
            <v>1474.3513814519999</v>
          </cell>
          <cell r="DT863">
            <v>1518.516900395</v>
          </cell>
          <cell r="DU863">
            <v>1942.8398493550001</v>
          </cell>
          <cell r="DV863">
            <v>2020.016262675</v>
          </cell>
          <cell r="DW863">
            <v>2171.083997235</v>
          </cell>
          <cell r="DX863">
            <v>2168.8909552109999</v>
          </cell>
          <cell r="DY863">
            <v>2044.3907462019999</v>
          </cell>
          <cell r="DZ863">
            <v>2157.9347261799999</v>
          </cell>
          <cell r="EA863">
            <v>2100.0274610050001</v>
          </cell>
          <cell r="EB863">
            <v>2003.5691328729999</v>
          </cell>
          <cell r="EC863">
            <v>1593.891140701</v>
          </cell>
          <cell r="ED863">
            <v>1339.657132627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987.12748270144004</v>
          </cell>
          <cell r="G867">
            <v>966.14344541887999</v>
          </cell>
          <cell r="H867">
            <v>1300.79617348032</v>
          </cell>
          <cell r="I867">
            <v>1352.4683585760001</v>
          </cell>
          <cell r="J867">
            <v>1453.6132526777601</v>
          </cell>
          <cell r="K867">
            <v>1452.14494126912</v>
          </cell>
          <cell r="L867">
            <v>1368.7878689305601</v>
          </cell>
          <cell r="M867">
            <v>1444.80937858624</v>
          </cell>
          <cell r="N867">
            <v>1406.0385194918399</v>
          </cell>
          <cell r="O867">
            <v>1341.4564566003201</v>
          </cell>
          <cell r="P867">
            <v>1067.16335566208</v>
          </cell>
          <cell r="Q867">
            <v>896.94519802176001</v>
          </cell>
          <cell r="R867">
            <v>15481.752566615281</v>
          </cell>
          <cell r="S867">
            <v>1012.8853384069201</v>
          </cell>
          <cell r="T867">
            <v>1043.22724541046</v>
          </cell>
          <cell r="U867">
            <v>1334.7388227696599</v>
          </cell>
          <cell r="V867">
            <v>1387.7593277189401</v>
          </cell>
          <cell r="W867">
            <v>1491.5434739693401</v>
          </cell>
          <cell r="X867">
            <v>1490.0368472629202</v>
          </cell>
          <cell r="Y867">
            <v>1404.50469739866</v>
          </cell>
          <cell r="Z867">
            <v>1482.5098682374201</v>
          </cell>
          <cell r="AA867">
            <v>1442.7273449925599</v>
          </cell>
          <cell r="AB867">
            <v>1376.4600909754199</v>
          </cell>
          <cell r="AC867">
            <v>1095.00964929048</v>
          </cell>
          <cell r="AD867">
            <v>920.34986018249992</v>
          </cell>
          <cell r="AE867">
            <v>15585.34676486048</v>
          </cell>
          <cell r="AF867">
            <v>1023.0909256760201</v>
          </cell>
          <cell r="AG867">
            <v>1001.3423920656001</v>
          </cell>
          <cell r="AH867">
            <v>1348.18732182038</v>
          </cell>
          <cell r="AI867">
            <v>1401.7420567182</v>
          </cell>
          <cell r="AJ867">
            <v>1506.5718999481401</v>
          </cell>
          <cell r="AK867">
            <v>1505.05009996997</v>
          </cell>
          <cell r="AL867">
            <v>1418.65612843808</v>
          </cell>
          <cell r="AM867">
            <v>1497.4472794944802</v>
          </cell>
          <cell r="AN867">
            <v>1457.2639162685002</v>
          </cell>
          <cell r="AO867">
            <v>1390.32895842465</v>
          </cell>
          <cell r="AP867">
            <v>1106.04270065593</v>
          </cell>
          <cell r="AQ867">
            <v>929.62308538053003</v>
          </cell>
          <cell r="AR867">
            <v>15738.874119728644</v>
          </cell>
          <cell r="AS867">
            <v>1033.1691509459999</v>
          </cell>
          <cell r="AT867">
            <v>1011.2063703920401</v>
          </cell>
          <cell r="AU867">
            <v>1361.4679762282801</v>
          </cell>
          <cell r="AV867">
            <v>1415.5502618873202</v>
          </cell>
          <cell r="AW867">
            <v>1521.412758295</v>
          </cell>
          <cell r="AX867">
            <v>1519.8759635480001</v>
          </cell>
          <cell r="AY867">
            <v>1432.630971173</v>
          </cell>
          <cell r="AZ867">
            <v>1512.1982577000801</v>
          </cell>
          <cell r="BA867">
            <v>1471.6190537735201</v>
          </cell>
          <cell r="BB867">
            <v>1404.0247428962002</v>
          </cell>
          <cell r="BC867">
            <v>1116.9380493238402</v>
          </cell>
          <cell r="BD867">
            <v>938.78056356536001</v>
          </cell>
          <cell r="BE867">
            <v>16120.773230540301</v>
          </cell>
          <cell r="BF867">
            <v>1058.2386805865001</v>
          </cell>
          <cell r="BG867">
            <v>1035.7429888680001</v>
          </cell>
          <cell r="BH867">
            <v>1394.5035992076002</v>
          </cell>
          <cell r="BI867">
            <v>1449.8981725382</v>
          </cell>
          <cell r="BJ867">
            <v>1558.3293909288002</v>
          </cell>
          <cell r="BK867">
            <v>1556.7553075823002</v>
          </cell>
          <cell r="BL867">
            <v>1467.3933184232003</v>
          </cell>
          <cell r="BM867">
            <v>1548.8913027112001</v>
          </cell>
          <cell r="BN867">
            <v>1507.3274584123003</v>
          </cell>
          <cell r="BO867">
            <v>1438.0929911103001</v>
          </cell>
          <cell r="BP867">
            <v>1144.0402195453</v>
          </cell>
          <cell r="BQ867">
            <v>961.55980062660012</v>
          </cell>
          <cell r="BR867">
            <v>16553.925838614239</v>
          </cell>
          <cell r="BS867">
            <v>1083.0316678869601</v>
          </cell>
          <cell r="BT867">
            <v>1115.47490495328</v>
          </cell>
          <cell r="BU867">
            <v>1427.1748309036802</v>
          </cell>
          <cell r="BV867">
            <v>1483.8672150259201</v>
          </cell>
          <cell r="BW867">
            <v>1594.8388249610402</v>
          </cell>
          <cell r="BX867">
            <v>1593.2278563861601</v>
          </cell>
          <cell r="BY867">
            <v>1501.7722806448803</v>
          </cell>
          <cell r="BZ867">
            <v>1585.1796083892002</v>
          </cell>
          <cell r="CA867">
            <v>1542.6419806411204</v>
          </cell>
          <cell r="CB867">
            <v>1471.7854528545602</v>
          </cell>
          <cell r="CC867">
            <v>1170.8434449914403</v>
          </cell>
          <cell r="CD867">
            <v>984.087770976</v>
          </cell>
          <cell r="CE867">
            <v>16871.966719855682</v>
          </cell>
          <cell r="CF867">
            <v>1107.5503295277799</v>
          </cell>
          <cell r="CG867">
            <v>1084.00639190476</v>
          </cell>
          <cell r="CH867">
            <v>1459.4844720714</v>
          </cell>
          <cell r="CI867">
            <v>1517.4603174861797</v>
          </cell>
          <cell r="CJ867">
            <v>1630.94420059596</v>
          </cell>
          <cell r="CK867">
            <v>1629.2967666219802</v>
          </cell>
          <cell r="CL867">
            <v>1535.77073196222</v>
          </cell>
          <cell r="CM867">
            <v>1621.0663130742198</v>
          </cell>
          <cell r="CN867">
            <v>1577.56568616456</v>
          </cell>
          <cell r="CO867">
            <v>1505.1050424533</v>
          </cell>
          <cell r="CP867">
            <v>1197.3500450419199</v>
          </cell>
          <cell r="CQ867">
            <v>1006.3664229514</v>
          </cell>
          <cell r="CR867">
            <v>17014.46649344025</v>
          </cell>
          <cell r="CS867">
            <v>1116.9046822065</v>
          </cell>
          <cell r="CT867">
            <v>1093.16185529775</v>
          </cell>
          <cell r="CU867">
            <v>1471.8112072859999</v>
          </cell>
          <cell r="CV867">
            <v>1530.2767085190001</v>
          </cell>
          <cell r="CW867">
            <v>1644.7190698529998</v>
          </cell>
          <cell r="CX867">
            <v>1643.0577203452499</v>
          </cell>
          <cell r="CY867">
            <v>1548.7417598257503</v>
          </cell>
          <cell r="CZ867">
            <v>1634.7577527487501</v>
          </cell>
          <cell r="DA867">
            <v>1590.88972191225</v>
          </cell>
          <cell r="DB867">
            <v>1517.8170776879999</v>
          </cell>
          <cell r="DC867">
            <v>1207.4627946862502</v>
          </cell>
          <cell r="DD867">
            <v>1014.86614307175</v>
          </cell>
          <cell r="DE867">
            <v>17606.569911286981</v>
          </cell>
          <cell r="DF867">
            <v>1155.77296763136</v>
          </cell>
          <cell r="DG867">
            <v>1131.20388757506</v>
          </cell>
          <cell r="DH867">
            <v>1523.0302357849801</v>
          </cell>
          <cell r="DI867">
            <v>1583.53034057634</v>
          </cell>
          <cell r="DJ867">
            <v>1701.9552946383003</v>
          </cell>
          <cell r="DK867">
            <v>1700.23612857228</v>
          </cell>
          <cell r="DL867">
            <v>1602.6379628641203</v>
          </cell>
          <cell r="DM867">
            <v>1691.6473217553</v>
          </cell>
          <cell r="DN867">
            <v>1646.2526825511</v>
          </cell>
          <cell r="DO867">
            <v>1570.6371104260199</v>
          </cell>
          <cell r="DP867">
            <v>1249.48249669698</v>
          </cell>
          <cell r="DQ867">
            <v>1050.18348221514</v>
          </cell>
          <cell r="DR867">
            <v>17802.784051869687</v>
          </cell>
          <cell r="DS867">
            <v>1164.7375913470801</v>
          </cell>
          <cell r="DT867">
            <v>1199.62835131205</v>
          </cell>
          <cell r="DU867">
            <v>1534.8434809904502</v>
          </cell>
          <cell r="DV867">
            <v>1595.8128475132501</v>
          </cell>
          <cell r="DW867">
            <v>1715.1563578156502</v>
          </cell>
          <cell r="DX867">
            <v>1713.4238546166901</v>
          </cell>
          <cell r="DY867">
            <v>1615.0686894995799</v>
          </cell>
          <cell r="DZ867">
            <v>1704.7684336821999</v>
          </cell>
          <cell r="EA867">
            <v>1659.0216941939502</v>
          </cell>
          <cell r="EB867">
            <v>1582.8196149696701</v>
          </cell>
          <cell r="EC867">
            <v>1259.1740011537902</v>
          </cell>
          <cell r="ED867">
            <v>1058.32913477533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2.9688190000001669</v>
          </cell>
          <cell r="AF870">
            <v>0</v>
          </cell>
          <cell r="AG870">
            <v>0</v>
          </cell>
          <cell r="AH870">
            <v>0</v>
          </cell>
          <cell r="AI870">
            <v>2.9688190000001669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0.15357639999999151</v>
          </cell>
          <cell r="AS870">
            <v>0</v>
          </cell>
          <cell r="AT870">
            <v>0</v>
          </cell>
          <cell r="AU870">
            <v>0</v>
          </cell>
          <cell r="AV870">
            <v>0.15357639999999151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1.4163350000000037</v>
          </cell>
          <cell r="BF870">
            <v>0</v>
          </cell>
          <cell r="BG870">
            <v>0</v>
          </cell>
          <cell r="BH870">
            <v>0</v>
          </cell>
          <cell r="BI870">
            <v>1.2244829999999638</v>
          </cell>
          <cell r="BJ870">
            <v>0.19185199999999902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0.93640700000003108</v>
          </cell>
          <cell r="BS870">
            <v>0</v>
          </cell>
          <cell r="BT870">
            <v>0</v>
          </cell>
          <cell r="BU870">
            <v>0</v>
          </cell>
          <cell r="BV870">
            <v>0.31713600000000497</v>
          </cell>
          <cell r="BW870">
            <v>0.61927100000000479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1.0286264000000074</v>
          </cell>
          <cell r="CF870">
            <v>0</v>
          </cell>
          <cell r="CG870">
            <v>0</v>
          </cell>
          <cell r="CH870">
            <v>0.41234600000007049</v>
          </cell>
          <cell r="CI870">
            <v>0</v>
          </cell>
          <cell r="CJ870">
            <v>0.61628039999999729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1.0000710000000481</v>
          </cell>
          <cell r="DF870">
            <v>0</v>
          </cell>
          <cell r="DG870">
            <v>0</v>
          </cell>
          <cell r="DH870">
            <v>1.0000710000000481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4.8600790000000416</v>
          </cell>
          <cell r="DS870">
            <v>0</v>
          </cell>
          <cell r="DT870">
            <v>0</v>
          </cell>
          <cell r="DU870">
            <v>1.8478729999999359</v>
          </cell>
          <cell r="DV870">
            <v>1.6111989999999423</v>
          </cell>
          <cell r="DW870">
            <v>1.4010069999999359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2.4892817806083656E-3</v>
          </cell>
          <cell r="G871">
            <v>3.3342544978861355E-2</v>
          </cell>
          <cell r="H871">
            <v>-8.2897421929040149E-3</v>
          </cell>
          <cell r="I871">
            <v>0</v>
          </cell>
          <cell r="J871">
            <v>0</v>
          </cell>
          <cell r="K871">
            <v>-5.0586688271359037E-3</v>
          </cell>
          <cell r="L871">
            <v>3.8215297725358255E-2</v>
          </cell>
          <cell r="M871">
            <v>8.590319337376684E-2</v>
          </cell>
          <cell r="N871">
            <v>2.6670145051525651E-2</v>
          </cell>
          <cell r="O871">
            <v>4.510437476191953E-3</v>
          </cell>
          <cell r="P871">
            <v>0</v>
          </cell>
          <cell r="Q871">
            <v>2.4238159879587329E-2</v>
          </cell>
          <cell r="R871">
            <v>9.4335990732759001E-3</v>
          </cell>
          <cell r="S871">
            <v>3.0794038097607057E-2</v>
          </cell>
          <cell r="T871">
            <v>-2.1360460276120818E-3</v>
          </cell>
          <cell r="U871">
            <v>0</v>
          </cell>
          <cell r="V871">
            <v>0</v>
          </cell>
          <cell r="W871">
            <v>0</v>
          </cell>
          <cell r="X871">
            <v>-1.723609930394332E-3</v>
          </cell>
          <cell r="Y871">
            <v>0.13607555016091055</v>
          </cell>
          <cell r="Z871">
            <v>1.0638583187198236E-2</v>
          </cell>
          <cell r="AA871">
            <v>-5.7520818661995321E-2</v>
          </cell>
          <cell r="AB871">
            <v>0</v>
          </cell>
          <cell r="AC871">
            <v>0</v>
          </cell>
          <cell r="AD871">
            <v>-2.9245079464139678E-3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4.9662484420153419E-2</v>
          </cell>
          <cell r="AM871">
            <v>0.84291185151123216</v>
          </cell>
          <cell r="AN871">
            <v>-7.0398574112278567E-2</v>
          </cell>
          <cell r="AO871">
            <v>0</v>
          </cell>
          <cell r="AP871">
            <v>0</v>
          </cell>
          <cell r="AQ871">
            <v>4.9918542093557505E-2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0.23718719224868323</v>
          </cell>
          <cell r="AZ871">
            <v>0.64446852258102183</v>
          </cell>
          <cell r="BA871">
            <v>0.14834282752097394</v>
          </cell>
          <cell r="BB871">
            <v>0</v>
          </cell>
          <cell r="BC871">
            <v>0</v>
          </cell>
          <cell r="BD871">
            <v>3.7581800650769992E-3</v>
          </cell>
          <cell r="BE871">
            <v>0</v>
          </cell>
          <cell r="BF871">
            <v>1.9492430982541507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0.25440213174957194</v>
          </cell>
          <cell r="BM871">
            <v>0.8313342926254137</v>
          </cell>
          <cell r="BN871">
            <v>0</v>
          </cell>
          <cell r="BO871">
            <v>0</v>
          </cell>
          <cell r="BP871">
            <v>0</v>
          </cell>
          <cell r="BQ871">
            <v>-1.0742446417811635E-2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0.78812550182178143</v>
          </cell>
          <cell r="BZ871">
            <v>0.39449880036031004</v>
          </cell>
          <cell r="CA871">
            <v>2.7650229268054716E-2</v>
          </cell>
          <cell r="CB871">
            <v>0</v>
          </cell>
          <cell r="CC871">
            <v>0</v>
          </cell>
          <cell r="CD871">
            <v>6.6131444853922972E-3</v>
          </cell>
          <cell r="CE871">
            <v>1.4593707971073511E-2</v>
          </cell>
          <cell r="CF871">
            <v>2.8960454855990747E-3</v>
          </cell>
          <cell r="CG871">
            <v>0</v>
          </cell>
          <cell r="CH871">
            <v>0</v>
          </cell>
          <cell r="CI871">
            <v>0</v>
          </cell>
          <cell r="CJ871">
            <v>0.32504929156286266</v>
          </cell>
          <cell r="CK871">
            <v>0</v>
          </cell>
          <cell r="CL871">
            <v>1.0734449097997469</v>
          </cell>
          <cell r="CM871">
            <v>0.5897206698091253</v>
          </cell>
          <cell r="CN871">
            <v>0.20428889095386893</v>
          </cell>
          <cell r="CO871">
            <v>0</v>
          </cell>
          <cell r="CP871">
            <v>0</v>
          </cell>
          <cell r="CQ871">
            <v>-6.2891712994996851E-3</v>
          </cell>
          <cell r="CR871">
            <v>0.18821192709182455</v>
          </cell>
          <cell r="CS871">
            <v>2.0862082508315893E-2</v>
          </cell>
          <cell r="CT871">
            <v>0</v>
          </cell>
          <cell r="CU871">
            <v>0</v>
          </cell>
          <cell r="CV871">
            <v>0</v>
          </cell>
          <cell r="CW871">
            <v>0.30758291673067362</v>
          </cell>
          <cell r="CX871">
            <v>0</v>
          </cell>
          <cell r="CY871">
            <v>0.80774147989306755</v>
          </cell>
          <cell r="CZ871">
            <v>1.1043740663914292</v>
          </cell>
          <cell r="DA871">
            <v>2.9605528882420629E-2</v>
          </cell>
          <cell r="DB871">
            <v>0</v>
          </cell>
          <cell r="DC871">
            <v>-4.8294233452352842E-3</v>
          </cell>
          <cell r="DD871">
            <v>-6.7935259588303154E-3</v>
          </cell>
          <cell r="DE871">
            <v>0</v>
          </cell>
          <cell r="DF871">
            <v>2.0922063572125893E-2</v>
          </cell>
          <cell r="DG871">
            <v>0</v>
          </cell>
          <cell r="DH871">
            <v>0</v>
          </cell>
          <cell r="DI871">
            <v>0</v>
          </cell>
          <cell r="DJ871">
            <v>0.18070595335554529</v>
          </cell>
          <cell r="DK871">
            <v>0</v>
          </cell>
          <cell r="DL871">
            <v>0.78097918595615567</v>
          </cell>
          <cell r="DM871">
            <v>0.78792607657295832</v>
          </cell>
          <cell r="DN871">
            <v>6.6177535274061228E-2</v>
          </cell>
          <cell r="DO871">
            <v>0</v>
          </cell>
          <cell r="DP871">
            <v>1.851411879619036E-2</v>
          </cell>
          <cell r="DQ871">
            <v>1.5759408272995046E-2</v>
          </cell>
          <cell r="DR871">
            <v>2.3292044270086354E-2</v>
          </cell>
          <cell r="DS871">
            <v>6.257114198451319E-3</v>
          </cell>
          <cell r="DT871">
            <v>0</v>
          </cell>
          <cell r="DU871">
            <v>0</v>
          </cell>
          <cell r="DV871">
            <v>0</v>
          </cell>
          <cell r="DW871">
            <v>0.10306435814595361</v>
          </cell>
          <cell r="DX871">
            <v>1.6976381453869038E-2</v>
          </cell>
          <cell r="DY871">
            <v>0.10719540059690758</v>
          </cell>
          <cell r="DZ871">
            <v>0.27485051034138053</v>
          </cell>
          <cell r="EA871">
            <v>0.61518165598673491</v>
          </cell>
          <cell r="EB871">
            <v>0</v>
          </cell>
          <cell r="EC871">
            <v>-8.2326915986179472E-3</v>
          </cell>
          <cell r="ED871">
            <v>1.9000712780403717E-2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14.278005840733613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14.278005840733613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139.35388763118135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139.35388763118135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1.9584927792266171E-2</v>
          </cell>
          <cell r="G875">
            <v>0.20176778555281771</v>
          </cell>
          <cell r="H875">
            <v>0.21576197579959455</v>
          </cell>
          <cell r="I875">
            <v>0</v>
          </cell>
          <cell r="J875">
            <v>0</v>
          </cell>
          <cell r="K875">
            <v>0</v>
          </cell>
          <cell r="L875">
            <v>2.9033818656401422E-2</v>
          </cell>
          <cell r="M875">
            <v>8.7685398510345181E-2</v>
          </cell>
          <cell r="N875">
            <v>3.5980705718117179E-2</v>
          </cell>
          <cell r="O875">
            <v>4.175902024668332E-2</v>
          </cell>
          <cell r="P875">
            <v>4.0256877403798796E-2</v>
          </cell>
          <cell r="Q875">
            <v>2.0062564029146301E-2</v>
          </cell>
          <cell r="R875">
            <v>1.8844127187451321E-2</v>
          </cell>
          <cell r="S875">
            <v>-2.9146818287628662E-3</v>
          </cell>
          <cell r="T875">
            <v>8.46507022464138E-3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5.2511631681255722E-2</v>
          </cell>
          <cell r="Z875">
            <v>6.2590438741928267E-2</v>
          </cell>
          <cell r="AA875">
            <v>4.2908929493947312E-2</v>
          </cell>
          <cell r="AB875">
            <v>6.9275173219963904E-2</v>
          </cell>
          <cell r="AC875">
            <v>-4.3720639492370594E-3</v>
          </cell>
          <cell r="AD875">
            <v>-2.334971334349234E-3</v>
          </cell>
          <cell r="AE875">
            <v>1.0616002316758966E-2</v>
          </cell>
          <cell r="AF875">
            <v>-1.0203146289761378E-2</v>
          </cell>
          <cell r="AG875">
            <v>-4.6502982466982701E-3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5.7757300114545274E-2</v>
          </cell>
          <cell r="AM875">
            <v>3.6127374141585733E-2</v>
          </cell>
          <cell r="AN875">
            <v>3.1901652619495735E-2</v>
          </cell>
          <cell r="AO875">
            <v>3.6824919716266891E-2</v>
          </cell>
          <cell r="AP875">
            <v>-1.0414495281047209E-2</v>
          </cell>
          <cell r="AQ875">
            <v>-9.9512789732862927E-3</v>
          </cell>
          <cell r="AR875">
            <v>1.6552354441692785E-2</v>
          </cell>
          <cell r="AS875">
            <v>-4.4303557003004812E-3</v>
          </cell>
          <cell r="AT875">
            <v>-2.161982494456538E-3</v>
          </cell>
          <cell r="AU875">
            <v>3.5112382120960461E-2</v>
          </cell>
          <cell r="AV875">
            <v>0</v>
          </cell>
          <cell r="AW875">
            <v>0</v>
          </cell>
          <cell r="AX875">
            <v>1.2180772948866547E-4</v>
          </cell>
          <cell r="AY875">
            <v>6.0572199026395879E-2</v>
          </cell>
          <cell r="AZ875">
            <v>8.8121009975097309E-2</v>
          </cell>
          <cell r="BA875">
            <v>1.689401139111979E-2</v>
          </cell>
          <cell r="BB875">
            <v>1.6514442355060055E-3</v>
          </cell>
          <cell r="BC875">
            <v>-3.5196469110445605E-3</v>
          </cell>
          <cell r="BD875">
            <v>6.2673839275433352E-3</v>
          </cell>
          <cell r="BE875">
            <v>2.8306230698980528E-2</v>
          </cell>
          <cell r="BF875">
            <v>3.1495425546392397E-2</v>
          </cell>
          <cell r="BG875">
            <v>8.3124903486151425E-3</v>
          </cell>
          <cell r="BH875">
            <v>2.9911231099799096E-2</v>
          </cell>
          <cell r="BI875">
            <v>0</v>
          </cell>
          <cell r="BJ875">
            <v>0</v>
          </cell>
          <cell r="BK875">
            <v>2.1213569592742232E-2</v>
          </cell>
          <cell r="BL875">
            <v>8.6756018156975756E-2</v>
          </cell>
          <cell r="BM875">
            <v>9.7733608341386002E-2</v>
          </cell>
          <cell r="BN875">
            <v>1.6574771107880082E-2</v>
          </cell>
          <cell r="BO875">
            <v>1.4284939948517206E-2</v>
          </cell>
          <cell r="BP875">
            <v>1.4290048550410717E-2</v>
          </cell>
          <cell r="BQ875">
            <v>1.9102665695065468E-2</v>
          </cell>
          <cell r="BR875">
            <v>2.7186146326386051E-2</v>
          </cell>
          <cell r="BS875">
            <v>9.6854257387590792E-3</v>
          </cell>
          <cell r="BT875">
            <v>3.2410424771711632E-4</v>
          </cell>
          <cell r="BU875">
            <v>0</v>
          </cell>
          <cell r="BV875">
            <v>0</v>
          </cell>
          <cell r="BW875">
            <v>0</v>
          </cell>
          <cell r="BX875">
            <v>3.5662983473294219E-2</v>
          </cell>
          <cell r="BY875">
            <v>8.5824161059861126E-2</v>
          </cell>
          <cell r="BZ875">
            <v>0.10714368350539871</v>
          </cell>
          <cell r="CA875">
            <v>4.5066101113839352E-2</v>
          </cell>
          <cell r="CB875">
            <v>1.7323034739838761E-2</v>
          </cell>
          <cell r="CC875">
            <v>1.0173196072109647E-2</v>
          </cell>
          <cell r="CD875">
            <v>1.5031065965814605E-2</v>
          </cell>
          <cell r="CE875">
            <v>3.8836930063784081E-2</v>
          </cell>
          <cell r="CF875">
            <v>6.4888276139498657E-3</v>
          </cell>
          <cell r="CG875">
            <v>1.9349082941552354E-2</v>
          </cell>
          <cell r="CH875">
            <v>4.1144497725181139E-2</v>
          </cell>
          <cell r="CI875">
            <v>0</v>
          </cell>
          <cell r="CJ875">
            <v>0</v>
          </cell>
          <cell r="CK875">
            <v>6.1462917026041453E-2</v>
          </cell>
          <cell r="CL875">
            <v>0.11558078821289541</v>
          </cell>
          <cell r="CM875">
            <v>0.12970961696203176</v>
          </cell>
          <cell r="CN875">
            <v>4.6126150059659921E-2</v>
          </cell>
          <cell r="CO875">
            <v>1.999108821255291E-2</v>
          </cell>
          <cell r="CP875">
            <v>9.7524936241306648E-3</v>
          </cell>
          <cell r="CQ875">
            <v>1.6437698387363753E-2</v>
          </cell>
          <cell r="CR875">
            <v>3.5250988370151504E-2</v>
          </cell>
          <cell r="CS875">
            <v>3.3931014902748302E-3</v>
          </cell>
          <cell r="CT875">
            <v>1.3207725053689501E-2</v>
          </cell>
          <cell r="CU875">
            <v>2.5863807553598406E-2</v>
          </cell>
          <cell r="CV875">
            <v>0</v>
          </cell>
          <cell r="CW875">
            <v>0</v>
          </cell>
          <cell r="CX875">
            <v>5.561326536735578E-2</v>
          </cell>
          <cell r="CY875">
            <v>0.11095093038339598</v>
          </cell>
          <cell r="CZ875">
            <v>0.12567970310588805</v>
          </cell>
          <cell r="DA875">
            <v>3.6684154438091809E-2</v>
          </cell>
          <cell r="DB875">
            <v>2.4738937743716605E-2</v>
          </cell>
          <cell r="DC875">
            <v>8.3816861911216733E-3</v>
          </cell>
          <cell r="DD875">
            <v>1.8498549114660534E-2</v>
          </cell>
          <cell r="DE875">
            <v>3.3548836943150917E-2</v>
          </cell>
          <cell r="DF875">
            <v>3.528580226259237E-3</v>
          </cell>
          <cell r="DG875">
            <v>4.8211202632799655E-3</v>
          </cell>
          <cell r="DH875">
            <v>2.8565528938131024E-2</v>
          </cell>
          <cell r="DI875">
            <v>2.5737956931120465E-2</v>
          </cell>
          <cell r="DJ875">
            <v>0</v>
          </cell>
          <cell r="DK875">
            <v>5.1169369673409903E-2</v>
          </cell>
          <cell r="DL875">
            <v>9.296495289477491E-2</v>
          </cell>
          <cell r="DM875">
            <v>0.10490948105335463</v>
          </cell>
          <cell r="DN875">
            <v>3.9091421728542741E-2</v>
          </cell>
          <cell r="DO875">
            <v>2.1503140629715034E-2</v>
          </cell>
          <cell r="DP875">
            <v>1.075778425050089E-2</v>
          </cell>
          <cell r="DQ875">
            <v>1.9536706728754183E-2</v>
          </cell>
          <cell r="DR875">
            <v>2.6699008218898257E-2</v>
          </cell>
          <cell r="DS875">
            <v>1.3181035680435826E-2</v>
          </cell>
          <cell r="DT875">
            <v>1.7244413445570927E-2</v>
          </cell>
          <cell r="DU875">
            <v>2.4139434494511391E-2</v>
          </cell>
          <cell r="DV875">
            <v>1.5728566748101969E-2</v>
          </cell>
          <cell r="DW875">
            <v>0</v>
          </cell>
          <cell r="DX875">
            <v>3.9161398422251636E-2</v>
          </cell>
          <cell r="DY875">
            <v>2.8890502223376302E-2</v>
          </cell>
          <cell r="DZ875">
            <v>8.9543381908256947E-2</v>
          </cell>
          <cell r="EA875">
            <v>4.0268870709557092E-2</v>
          </cell>
          <cell r="EB875">
            <v>2.1247194361240673E-2</v>
          </cell>
          <cell r="EC875">
            <v>1.1693810066208954E-2</v>
          </cell>
          <cell r="ED875">
            <v>1.928949056727447E-2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14.278005840733613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14.278005840733613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139.35388763118135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139.35388763118135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987.1274827014422</v>
          </cell>
          <cell r="G886">
            <v>966.14344541888568</v>
          </cell>
          <cell r="H886">
            <v>1300.7961734803248</v>
          </cell>
          <cell r="I886">
            <v>1352.4683585760067</v>
          </cell>
          <cell r="J886">
            <v>1453.6132526777656</v>
          </cell>
          <cell r="K886">
            <v>1452.1449412691145</v>
          </cell>
          <cell r="L886">
            <v>1368.7878689305653</v>
          </cell>
          <cell r="M886">
            <v>1444.8093785862438</v>
          </cell>
          <cell r="N886">
            <v>1406.0385194918344</v>
          </cell>
          <cell r="O886">
            <v>1341.4564566003246</v>
          </cell>
          <cell r="P886">
            <v>1067.16335566208</v>
          </cell>
          <cell r="Q886">
            <v>896.94519802175637</v>
          </cell>
          <cell r="R886">
            <v>15481.752566615352</v>
          </cell>
          <cell r="S886">
            <v>1012.8853384069225</v>
          </cell>
          <cell r="T886">
            <v>1043.2272454104532</v>
          </cell>
          <cell r="U886">
            <v>1334.7388227696647</v>
          </cell>
          <cell r="V886">
            <v>1387.7593277189299</v>
          </cell>
          <cell r="W886">
            <v>1491.5434739693301</v>
          </cell>
          <cell r="X886">
            <v>1490.0368472629198</v>
          </cell>
          <cell r="Y886">
            <v>1404.5046973986609</v>
          </cell>
          <cell r="Z886">
            <v>1482.5098682374228</v>
          </cell>
          <cell r="AA886">
            <v>1442.727344992556</v>
          </cell>
          <cell r="AB886">
            <v>1376.4600909754226</v>
          </cell>
          <cell r="AC886">
            <v>1095.0096492904704</v>
          </cell>
          <cell r="AD886">
            <v>920.34986018249765</v>
          </cell>
          <cell r="AE886">
            <v>15579.21191990003</v>
          </cell>
          <cell r="AF886">
            <v>1023.0909256759332</v>
          </cell>
          <cell r="AG886">
            <v>1001.3423920655623</v>
          </cell>
          <cell r="AH886">
            <v>1345.2014221404097</v>
          </cell>
          <cell r="AI886">
            <v>1401.7420567182126</v>
          </cell>
          <cell r="AJ886">
            <v>1506.5718999481469</v>
          </cell>
          <cell r="AK886">
            <v>1503.0067018899135</v>
          </cell>
          <cell r="AL886">
            <v>1418.6561284380732</v>
          </cell>
          <cell r="AM886">
            <v>1497.4472794944886</v>
          </cell>
          <cell r="AN886">
            <v>1457.2639162685082</v>
          </cell>
          <cell r="AO886">
            <v>1389.2234112246661</v>
          </cell>
          <cell r="AP886">
            <v>1106.042700655933</v>
          </cell>
          <cell r="AQ886">
            <v>929.62308538053185</v>
          </cell>
          <cell r="AR886">
            <v>15736.921541760676</v>
          </cell>
          <cell r="AS886">
            <v>1033.1691509459633</v>
          </cell>
          <cell r="AT886">
            <v>1011.2063703920285</v>
          </cell>
          <cell r="AU886">
            <v>1361.4679762282758</v>
          </cell>
          <cell r="AV886">
            <v>1415.5502618873143</v>
          </cell>
          <cell r="AW886">
            <v>1521.4127582949877</v>
          </cell>
          <cell r="AX886">
            <v>1518.8590886680468</v>
          </cell>
          <cell r="AY886">
            <v>1432.6309711729991</v>
          </cell>
          <cell r="AZ886">
            <v>1512.1982577000745</v>
          </cell>
          <cell r="BA886">
            <v>1471.6190537735238</v>
          </cell>
          <cell r="BB886">
            <v>1403.0890398081392</v>
          </cell>
          <cell r="BC886">
            <v>1116.9380493238568</v>
          </cell>
          <cell r="BD886">
            <v>938.78056356543675</v>
          </cell>
          <cell r="BE886">
            <v>16113.611442303285</v>
          </cell>
          <cell r="BF886">
            <v>1058.2386805865681</v>
          </cell>
          <cell r="BG886">
            <v>1035.7429888680344</v>
          </cell>
          <cell r="BH886">
            <v>1394.5035992076155</v>
          </cell>
          <cell r="BI886">
            <v>1448.6109293081681</v>
          </cell>
          <cell r="BJ886">
            <v>1558.3293909287895</v>
          </cell>
          <cell r="BK886">
            <v>1556.5344250522903</v>
          </cell>
          <cell r="BL886">
            <v>1463.0548731861927</v>
          </cell>
          <cell r="BM886">
            <v>1548.8913027112139</v>
          </cell>
          <cell r="BN886">
            <v>1507.3274584122992</v>
          </cell>
          <cell r="BO886">
            <v>1436.7777738702716</v>
          </cell>
          <cell r="BP886">
            <v>1144.0402195453062</v>
          </cell>
          <cell r="BQ886">
            <v>961.55980062659364</v>
          </cell>
          <cell r="BR886">
            <v>16547.684897011146</v>
          </cell>
          <cell r="BS886">
            <v>1083.031667886884</v>
          </cell>
          <cell r="BT886">
            <v>1115.4749049532693</v>
          </cell>
          <cell r="BU886">
            <v>1427.1748309036484</v>
          </cell>
          <cell r="BV886">
            <v>1478.9990557218553</v>
          </cell>
          <cell r="BW886">
            <v>1594.8388249610434</v>
          </cell>
          <cell r="BX886">
            <v>1592.1581347861211</v>
          </cell>
          <cell r="BY886">
            <v>1501.7722806448874</v>
          </cell>
          <cell r="BZ886">
            <v>1584.8765476892004</v>
          </cell>
          <cell r="CA886">
            <v>1542.6419806411141</v>
          </cell>
          <cell r="CB886">
            <v>1471.7854528545868</v>
          </cell>
          <cell r="CC886">
            <v>1170.8434449914494</v>
          </cell>
          <cell r="CD886">
            <v>984.08777097600978</v>
          </cell>
          <cell r="CE886">
            <v>16877.212984137237</v>
          </cell>
          <cell r="CF886">
            <v>1107.5503295278177</v>
          </cell>
          <cell r="CG886">
            <v>1084.0063919047825</v>
          </cell>
          <cell r="CH886">
            <v>1455.4355826713145</v>
          </cell>
          <cell r="CI886">
            <v>1513.777675166144</v>
          </cell>
          <cell r="CJ886">
            <v>1645.2222064367379</v>
          </cell>
          <cell r="CK886">
            <v>1628.1710635419586</v>
          </cell>
          <cell r="CL886">
            <v>1535.7707319622277</v>
          </cell>
          <cell r="CM886">
            <v>1620.8918063142337</v>
          </cell>
          <cell r="CN886">
            <v>1577.5656861645693</v>
          </cell>
          <cell r="CO886">
            <v>1505.1050424532732</v>
          </cell>
          <cell r="CP886">
            <v>1197.3500450418796</v>
          </cell>
          <cell r="CQ886">
            <v>1006.3664229514543</v>
          </cell>
          <cell r="CR886">
            <v>17010.814769720659</v>
          </cell>
          <cell r="CS886">
            <v>1116.9046822064556</v>
          </cell>
          <cell r="CT886">
            <v>1093.1618552977452</v>
          </cell>
          <cell r="CU886">
            <v>1471.8112072859658</v>
          </cell>
          <cell r="CV886">
            <v>1529.3908588589984</v>
          </cell>
          <cell r="CW886">
            <v>1644.7190698529594</v>
          </cell>
          <cell r="CX886">
            <v>1641.9376861852361</v>
          </cell>
          <cell r="CY886">
            <v>1548.7417598257598</v>
          </cell>
          <cell r="CZ886">
            <v>1633.1119128487771</v>
          </cell>
          <cell r="DA886">
            <v>1590.8897219122446</v>
          </cell>
          <cell r="DB886">
            <v>1517.8170776880579</v>
          </cell>
          <cell r="DC886">
            <v>1207.4627946863184</v>
          </cell>
          <cell r="DD886">
            <v>1014.8661430717912</v>
          </cell>
          <cell r="DE886">
            <v>17601.516745196655</v>
          </cell>
          <cell r="DF886">
            <v>1155.7729676313465</v>
          </cell>
          <cell r="DG886">
            <v>1131.2038875750732</v>
          </cell>
          <cell r="DH886">
            <v>1523.0302357849432</v>
          </cell>
          <cell r="DI886">
            <v>1582.0835850063595</v>
          </cell>
          <cell r="DJ886">
            <v>1701.9552946382901</v>
          </cell>
          <cell r="DK886">
            <v>1697.8814466023468</v>
          </cell>
          <cell r="DL886">
            <v>1602.6379628641298</v>
          </cell>
          <cell r="DM886">
            <v>1691.6473217552993</v>
          </cell>
          <cell r="DN886">
            <v>1645.0009540011233</v>
          </cell>
          <cell r="DO886">
            <v>1570.6371104260907</v>
          </cell>
          <cell r="DP886">
            <v>1249.48249669699</v>
          </cell>
          <cell r="DQ886">
            <v>1050.1834822151577</v>
          </cell>
          <cell r="DR886">
            <v>17921.421722890344</v>
          </cell>
          <cell r="DS886">
            <v>1164.7375913470751</v>
          </cell>
          <cell r="DT886">
            <v>1199.6283513120434</v>
          </cell>
          <cell r="DU886">
            <v>1527.3005351404427</v>
          </cell>
          <cell r="DV886">
            <v>1594.3734208132373</v>
          </cell>
          <cell r="DW886">
            <v>1854.5102454468142</v>
          </cell>
          <cell r="DX886">
            <v>1713.4238546167035</v>
          </cell>
          <cell r="DY886">
            <v>1612.3598441095673</v>
          </cell>
          <cell r="DZ886">
            <v>1704.7684336822131</v>
          </cell>
          <cell r="EA886">
            <v>1659.0216941939434</v>
          </cell>
          <cell r="EB886">
            <v>1573.7946162996523</v>
          </cell>
          <cell r="EC886">
            <v>1259.1740011537913</v>
          </cell>
          <cell r="ED886">
            <v>1058.3291347753548</v>
          </cell>
        </row>
        <row r="888">
          <cell r="A888" t="str">
            <v>Additional Fixed Costs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2">
          <cell r="A902" t="str">
            <v>Special Sales For Resale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-7.0000000000000007E-2</v>
          </cell>
          <cell r="I927">
            <v>0</v>
          </cell>
          <cell r="J927">
            <v>-0.01</v>
          </cell>
          <cell r="K927">
            <v>0</v>
          </cell>
          <cell r="L927">
            <v>0.02</v>
          </cell>
          <cell r="M927">
            <v>0.01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-0.01</v>
          </cell>
          <cell r="V927">
            <v>0</v>
          </cell>
          <cell r="W927">
            <v>0</v>
          </cell>
          <cell r="X927">
            <v>0</v>
          </cell>
          <cell r="Y927">
            <v>0.01</v>
          </cell>
          <cell r="Z927">
            <v>0.01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0.01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-0.01</v>
          </cell>
          <cell r="AV927">
            <v>0</v>
          </cell>
          <cell r="AW927">
            <v>0</v>
          </cell>
          <cell r="AX927">
            <v>0</v>
          </cell>
          <cell r="AY927">
            <v>0.01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-0.01</v>
          </cell>
          <cell r="BI927">
            <v>0</v>
          </cell>
          <cell r="BJ927">
            <v>-0.01</v>
          </cell>
          <cell r="BK927">
            <v>0</v>
          </cell>
          <cell r="BL927">
            <v>0.01</v>
          </cell>
          <cell r="BM927">
            <v>0.01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-0.01</v>
          </cell>
          <cell r="BV927">
            <v>-0.01</v>
          </cell>
          <cell r="BW927">
            <v>-0.02</v>
          </cell>
          <cell r="BX927">
            <v>0</v>
          </cell>
          <cell r="BY927">
            <v>0.01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-0.01</v>
          </cell>
          <cell r="CI927">
            <v>-0.01</v>
          </cell>
          <cell r="CJ927">
            <v>0</v>
          </cell>
          <cell r="CK927">
            <v>0</v>
          </cell>
          <cell r="CL927">
            <v>0.02</v>
          </cell>
          <cell r="CM927">
            <v>0.01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-0.01</v>
          </cell>
          <cell r="CV927">
            <v>-0.01</v>
          </cell>
          <cell r="CW927">
            <v>-0.01</v>
          </cell>
          <cell r="CX927">
            <v>0</v>
          </cell>
          <cell r="CY927">
            <v>0.02</v>
          </cell>
          <cell r="CZ927">
            <v>0.01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-0.01</v>
          </cell>
          <cell r="DJ927">
            <v>0</v>
          </cell>
          <cell r="DK927">
            <v>0</v>
          </cell>
          <cell r="DL927">
            <v>0.02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0.01</v>
          </cell>
          <cell r="DS927">
            <v>0</v>
          </cell>
          <cell r="DT927">
            <v>0</v>
          </cell>
          <cell r="DU927">
            <v>-0.01</v>
          </cell>
          <cell r="DV927">
            <v>-0.01</v>
          </cell>
          <cell r="DW927">
            <v>0</v>
          </cell>
          <cell r="DX927">
            <v>0</v>
          </cell>
          <cell r="DY927">
            <v>0.02</v>
          </cell>
          <cell r="DZ927">
            <v>0.03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-0.08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-0.01</v>
          </cell>
          <cell r="P928">
            <v>0</v>
          </cell>
          <cell r="Q928">
            <v>-0.01</v>
          </cell>
          <cell r="R928">
            <v>0</v>
          </cell>
          <cell r="S928">
            <v>-0.01</v>
          </cell>
          <cell r="T928">
            <v>0</v>
          </cell>
          <cell r="U928">
            <v>0</v>
          </cell>
          <cell r="V928">
            <v>-0.01</v>
          </cell>
          <cell r="W928">
            <v>-0.01</v>
          </cell>
          <cell r="X928">
            <v>0</v>
          </cell>
          <cell r="Y928">
            <v>0.01</v>
          </cell>
          <cell r="Z928">
            <v>0</v>
          </cell>
          <cell r="AA928">
            <v>0</v>
          </cell>
          <cell r="AB928">
            <v>-0.01</v>
          </cell>
          <cell r="AC928">
            <v>0</v>
          </cell>
          <cell r="AD928">
            <v>0</v>
          </cell>
          <cell r="AE928">
            <v>-0.01</v>
          </cell>
          <cell r="AF928">
            <v>-0.01</v>
          </cell>
          <cell r="AG928">
            <v>-0.02</v>
          </cell>
          <cell r="AH928">
            <v>0.02</v>
          </cell>
          <cell r="AI928">
            <v>-0.01</v>
          </cell>
          <cell r="AJ928">
            <v>-0.01</v>
          </cell>
          <cell r="AK928">
            <v>0</v>
          </cell>
          <cell r="AL928">
            <v>0.01</v>
          </cell>
          <cell r="AM928">
            <v>0</v>
          </cell>
          <cell r="AN928">
            <v>0</v>
          </cell>
          <cell r="AO928">
            <v>-0.01</v>
          </cell>
          <cell r="AP928">
            <v>-0.01</v>
          </cell>
          <cell r="AQ928">
            <v>0</v>
          </cell>
          <cell r="AR928">
            <v>-0.01</v>
          </cell>
          <cell r="AS928">
            <v>0</v>
          </cell>
          <cell r="AT928">
            <v>0</v>
          </cell>
          <cell r="AU928">
            <v>-0.01</v>
          </cell>
          <cell r="AV928">
            <v>-0.06</v>
          </cell>
          <cell r="AW928">
            <v>-0.02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-0.01</v>
          </cell>
          <cell r="BC928">
            <v>-0.01</v>
          </cell>
          <cell r="BD928">
            <v>-0.01</v>
          </cell>
          <cell r="BE928">
            <v>-0.01</v>
          </cell>
          <cell r="BF928">
            <v>-0.1</v>
          </cell>
          <cell r="BG928">
            <v>-0.01</v>
          </cell>
          <cell r="BH928">
            <v>-0.01</v>
          </cell>
          <cell r="BI928">
            <v>-0.02</v>
          </cell>
          <cell r="BJ928">
            <v>-0.01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-0.01</v>
          </cell>
          <cell r="BP928">
            <v>-0.01</v>
          </cell>
          <cell r="BQ928">
            <v>0</v>
          </cell>
          <cell r="BR928">
            <v>-0.01</v>
          </cell>
          <cell r="BS928">
            <v>0</v>
          </cell>
          <cell r="BT928">
            <v>-0.02</v>
          </cell>
          <cell r="BU928">
            <v>-0.01</v>
          </cell>
          <cell r="BV928">
            <v>0.01</v>
          </cell>
          <cell r="BW928">
            <v>-0.01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-0.01</v>
          </cell>
          <cell r="CC928">
            <v>-0.02</v>
          </cell>
          <cell r="CD928">
            <v>0</v>
          </cell>
          <cell r="CE928">
            <v>-0.01</v>
          </cell>
          <cell r="CF928">
            <v>0</v>
          </cell>
          <cell r="CG928">
            <v>-0.01</v>
          </cell>
          <cell r="CH928">
            <v>-0.02</v>
          </cell>
          <cell r="CI928">
            <v>-0.01</v>
          </cell>
          <cell r="CJ928">
            <v>-0.01</v>
          </cell>
          <cell r="CK928">
            <v>0</v>
          </cell>
          <cell r="CL928">
            <v>0</v>
          </cell>
          <cell r="CM928">
            <v>-0.01</v>
          </cell>
          <cell r="CN928">
            <v>0</v>
          </cell>
          <cell r="CO928">
            <v>-0.01</v>
          </cell>
          <cell r="CP928">
            <v>-0.02</v>
          </cell>
          <cell r="CQ928">
            <v>0</v>
          </cell>
          <cell r="CR928">
            <v>-0.01</v>
          </cell>
          <cell r="CS928">
            <v>0</v>
          </cell>
          <cell r="CT928">
            <v>-0.02</v>
          </cell>
          <cell r="CU928">
            <v>-0.01</v>
          </cell>
          <cell r="CV928">
            <v>-0.01</v>
          </cell>
          <cell r="CW928">
            <v>-0.02</v>
          </cell>
          <cell r="CX928">
            <v>-0.01</v>
          </cell>
          <cell r="CY928">
            <v>0</v>
          </cell>
          <cell r="CZ928">
            <v>0</v>
          </cell>
          <cell r="DA928">
            <v>0</v>
          </cell>
          <cell r="DB928">
            <v>-0.02</v>
          </cell>
          <cell r="DC928">
            <v>-0.01</v>
          </cell>
          <cell r="DD928">
            <v>0</v>
          </cell>
          <cell r="DE928">
            <v>-0.01</v>
          </cell>
          <cell r="DF928">
            <v>0</v>
          </cell>
          <cell r="DG928">
            <v>-0.02</v>
          </cell>
          <cell r="DH928">
            <v>-0.01</v>
          </cell>
          <cell r="DI928">
            <v>-0.01</v>
          </cell>
          <cell r="DJ928">
            <v>-0.01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-0.02</v>
          </cell>
          <cell r="DP928">
            <v>-0.02</v>
          </cell>
          <cell r="DQ928">
            <v>0</v>
          </cell>
          <cell r="DR928">
            <v>-0.01</v>
          </cell>
          <cell r="DS928">
            <v>-0.01</v>
          </cell>
          <cell r="DT928">
            <v>-0.02</v>
          </cell>
          <cell r="DU928">
            <v>-0.01</v>
          </cell>
          <cell r="DV928">
            <v>-0.05</v>
          </cell>
          <cell r="DW928">
            <v>0</v>
          </cell>
          <cell r="DX928">
            <v>0</v>
          </cell>
          <cell r="DY928">
            <v>0.01</v>
          </cell>
          <cell r="DZ928">
            <v>0.02</v>
          </cell>
          <cell r="EA928">
            <v>0.02</v>
          </cell>
          <cell r="EB928">
            <v>-0.02</v>
          </cell>
          <cell r="EC928">
            <v>-0.01</v>
          </cell>
          <cell r="ED928">
            <v>0</v>
          </cell>
        </row>
        <row r="929">
          <cell r="F929">
            <v>0</v>
          </cell>
          <cell r="G929">
            <v>-0.04</v>
          </cell>
          <cell r="H929">
            <v>0</v>
          </cell>
          <cell r="I929">
            <v>-0.03</v>
          </cell>
          <cell r="J929">
            <v>-0.01</v>
          </cell>
          <cell r="K929">
            <v>0</v>
          </cell>
          <cell r="L929">
            <v>0.01</v>
          </cell>
          <cell r="M929">
            <v>0.01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-0.01</v>
          </cell>
          <cell r="S929">
            <v>0</v>
          </cell>
          <cell r="T929">
            <v>0</v>
          </cell>
          <cell r="U929">
            <v>0</v>
          </cell>
          <cell r="V929">
            <v>-0.03</v>
          </cell>
          <cell r="W929">
            <v>-0.02</v>
          </cell>
          <cell r="X929">
            <v>0</v>
          </cell>
          <cell r="Y929">
            <v>0</v>
          </cell>
          <cell r="Z929">
            <v>0</v>
          </cell>
          <cell r="AA929">
            <v>0.01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-0.01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0.01</v>
          </cell>
          <cell r="AN929">
            <v>0.01</v>
          </cell>
          <cell r="AO929">
            <v>0</v>
          </cell>
          <cell r="AP929">
            <v>0</v>
          </cell>
          <cell r="AQ929">
            <v>0</v>
          </cell>
          <cell r="AR929">
            <v>0.01</v>
          </cell>
          <cell r="AS929">
            <v>0</v>
          </cell>
          <cell r="AT929">
            <v>0</v>
          </cell>
          <cell r="AU929">
            <v>-0.01</v>
          </cell>
          <cell r="AV929">
            <v>0</v>
          </cell>
          <cell r="AW929">
            <v>-0.02</v>
          </cell>
          <cell r="AX929">
            <v>0</v>
          </cell>
          <cell r="AY929">
            <v>0.01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0.01</v>
          </cell>
          <cell r="BF929">
            <v>0</v>
          </cell>
          <cell r="BG929">
            <v>0</v>
          </cell>
          <cell r="BH929">
            <v>0</v>
          </cell>
          <cell r="BI929">
            <v>-0.01</v>
          </cell>
          <cell r="BJ929">
            <v>0</v>
          </cell>
          <cell r="BK929">
            <v>0</v>
          </cell>
          <cell r="BL929">
            <v>0.01</v>
          </cell>
          <cell r="BM929">
            <v>0.02</v>
          </cell>
          <cell r="BN929">
            <v>0</v>
          </cell>
          <cell r="BO929">
            <v>0</v>
          </cell>
          <cell r="BP929">
            <v>0</v>
          </cell>
          <cell r="BQ929">
            <v>-0.01</v>
          </cell>
          <cell r="BR929">
            <v>0.01</v>
          </cell>
          <cell r="BS929">
            <v>0</v>
          </cell>
          <cell r="BT929">
            <v>0</v>
          </cell>
          <cell r="BU929">
            <v>-0.02</v>
          </cell>
          <cell r="BV929">
            <v>0</v>
          </cell>
          <cell r="BW929">
            <v>-0.03</v>
          </cell>
          <cell r="BX929">
            <v>0</v>
          </cell>
          <cell r="BY929">
            <v>0.02</v>
          </cell>
          <cell r="BZ929">
            <v>0.01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0.01</v>
          </cell>
          <cell r="CF929">
            <v>0</v>
          </cell>
          <cell r="CG929">
            <v>0</v>
          </cell>
          <cell r="CH929">
            <v>-0.01</v>
          </cell>
          <cell r="CI929">
            <v>-0.01</v>
          </cell>
          <cell r="CJ929">
            <v>0</v>
          </cell>
          <cell r="CK929">
            <v>0</v>
          </cell>
          <cell r="CL929">
            <v>0.01</v>
          </cell>
          <cell r="CM929">
            <v>0.01</v>
          </cell>
          <cell r="CN929">
            <v>0</v>
          </cell>
          <cell r="CO929">
            <v>0</v>
          </cell>
          <cell r="CP929">
            <v>0</v>
          </cell>
          <cell r="CQ929">
            <v>-0.01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-0.01</v>
          </cell>
          <cell r="CW929">
            <v>-0.05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-0.01</v>
          </cell>
          <cell r="DI929">
            <v>-0.02</v>
          </cell>
          <cell r="DJ929">
            <v>-0.02</v>
          </cell>
          <cell r="DK929">
            <v>0.01</v>
          </cell>
          <cell r="DL929">
            <v>0.01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-0.01</v>
          </cell>
          <cell r="DR929">
            <v>0.01</v>
          </cell>
          <cell r="DS929">
            <v>0</v>
          </cell>
          <cell r="DT929">
            <v>0</v>
          </cell>
          <cell r="DU929">
            <v>0</v>
          </cell>
          <cell r="DV929">
            <v>-0.02</v>
          </cell>
          <cell r="DW929">
            <v>-0.01</v>
          </cell>
          <cell r="DX929">
            <v>0</v>
          </cell>
          <cell r="DY929">
            <v>0.02</v>
          </cell>
          <cell r="DZ929">
            <v>0.02</v>
          </cell>
          <cell r="EA929">
            <v>0</v>
          </cell>
          <cell r="EB929">
            <v>0</v>
          </cell>
          <cell r="EC929">
            <v>0</v>
          </cell>
          <cell r="ED929">
            <v>-0.01</v>
          </cell>
        </row>
        <row r="930">
          <cell r="F930">
            <v>-0.01</v>
          </cell>
          <cell r="G930">
            <v>-0.04</v>
          </cell>
          <cell r="H930">
            <v>-0.02</v>
          </cell>
          <cell r="I930">
            <v>0</v>
          </cell>
          <cell r="J930">
            <v>0</v>
          </cell>
          <cell r="K930">
            <v>0</v>
          </cell>
          <cell r="L930">
            <v>0.01</v>
          </cell>
          <cell r="M930">
            <v>-0.01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-0.01</v>
          </cell>
          <cell r="T930">
            <v>0</v>
          </cell>
          <cell r="U930">
            <v>-0.02</v>
          </cell>
          <cell r="V930">
            <v>-0.01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-0.01</v>
          </cell>
          <cell r="AF930">
            <v>0</v>
          </cell>
          <cell r="AG930">
            <v>-0.01</v>
          </cell>
          <cell r="AH930">
            <v>-0.02</v>
          </cell>
          <cell r="AI930">
            <v>-0.02</v>
          </cell>
          <cell r="AJ930">
            <v>-0.01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-0.01</v>
          </cell>
          <cell r="AP930">
            <v>0</v>
          </cell>
          <cell r="AQ930">
            <v>-0.01</v>
          </cell>
          <cell r="AR930">
            <v>-0.01</v>
          </cell>
          <cell r="AS930">
            <v>0</v>
          </cell>
          <cell r="AT930">
            <v>-0.01</v>
          </cell>
          <cell r="AU930">
            <v>-0.01</v>
          </cell>
          <cell r="AV930">
            <v>-0.02</v>
          </cell>
          <cell r="AW930">
            <v>-0.01</v>
          </cell>
          <cell r="AX930">
            <v>-0.01</v>
          </cell>
          <cell r="AY930">
            <v>-0.01</v>
          </cell>
          <cell r="AZ930">
            <v>0</v>
          </cell>
          <cell r="BA930">
            <v>0</v>
          </cell>
          <cell r="BB930">
            <v>-0.01</v>
          </cell>
          <cell r="BC930">
            <v>0</v>
          </cell>
          <cell r="BD930">
            <v>-0.01</v>
          </cell>
          <cell r="BE930">
            <v>0</v>
          </cell>
          <cell r="BF930">
            <v>0.04</v>
          </cell>
          <cell r="BG930">
            <v>0</v>
          </cell>
          <cell r="BH930">
            <v>-0.03</v>
          </cell>
          <cell r="BI930">
            <v>-0.02</v>
          </cell>
          <cell r="BJ930">
            <v>-0.01</v>
          </cell>
          <cell r="BK930">
            <v>-0.01</v>
          </cell>
          <cell r="BL930">
            <v>-0.01</v>
          </cell>
          <cell r="BM930">
            <v>-0.01</v>
          </cell>
          <cell r="BN930">
            <v>0</v>
          </cell>
          <cell r="BO930">
            <v>-0.01</v>
          </cell>
          <cell r="BP930">
            <v>-0.01</v>
          </cell>
          <cell r="BQ930">
            <v>0</v>
          </cell>
          <cell r="BR930">
            <v>-0.01</v>
          </cell>
          <cell r="BS930">
            <v>-0.01</v>
          </cell>
          <cell r="BT930">
            <v>0</v>
          </cell>
          <cell r="BU930">
            <v>0</v>
          </cell>
          <cell r="BV930">
            <v>-0.01</v>
          </cell>
          <cell r="BW930">
            <v>-0.01</v>
          </cell>
          <cell r="BX930">
            <v>0</v>
          </cell>
          <cell r="BY930">
            <v>-0.01</v>
          </cell>
          <cell r="BZ930">
            <v>0</v>
          </cell>
          <cell r="CA930">
            <v>-0.01</v>
          </cell>
          <cell r="CB930">
            <v>-0.01</v>
          </cell>
          <cell r="CC930">
            <v>0</v>
          </cell>
          <cell r="CD930">
            <v>0</v>
          </cell>
          <cell r="CE930">
            <v>-0.01</v>
          </cell>
          <cell r="CF930">
            <v>0</v>
          </cell>
          <cell r="CG930">
            <v>-0.01</v>
          </cell>
          <cell r="CH930">
            <v>-0.03</v>
          </cell>
          <cell r="CI930">
            <v>-0.01</v>
          </cell>
          <cell r="CJ930">
            <v>-0.01</v>
          </cell>
          <cell r="CK930">
            <v>0</v>
          </cell>
          <cell r="CL930">
            <v>0</v>
          </cell>
          <cell r="CM930">
            <v>0</v>
          </cell>
          <cell r="CN930">
            <v>-0.01</v>
          </cell>
          <cell r="CO930">
            <v>-0.01</v>
          </cell>
          <cell r="CP930">
            <v>-0.01</v>
          </cell>
          <cell r="CQ930">
            <v>0</v>
          </cell>
          <cell r="CR930">
            <v>-0.01</v>
          </cell>
          <cell r="CS930">
            <v>0</v>
          </cell>
          <cell r="CT930">
            <v>-0.01</v>
          </cell>
          <cell r="CU930">
            <v>0</v>
          </cell>
          <cell r="CV930">
            <v>-0.01</v>
          </cell>
          <cell r="CW930">
            <v>-0.01</v>
          </cell>
          <cell r="CX930">
            <v>0</v>
          </cell>
          <cell r="CY930">
            <v>-0.01</v>
          </cell>
          <cell r="CZ930">
            <v>-0.01</v>
          </cell>
          <cell r="DA930">
            <v>-0.02</v>
          </cell>
          <cell r="DB930">
            <v>-0.01</v>
          </cell>
          <cell r="DC930">
            <v>-0.01</v>
          </cell>
          <cell r="DD930">
            <v>0</v>
          </cell>
          <cell r="DE930">
            <v>-0.01</v>
          </cell>
          <cell r="DF930">
            <v>0</v>
          </cell>
          <cell r="DG930">
            <v>-0.01</v>
          </cell>
          <cell r="DH930">
            <v>-0.01</v>
          </cell>
          <cell r="DI930">
            <v>-0.02</v>
          </cell>
          <cell r="DJ930">
            <v>-0.01</v>
          </cell>
          <cell r="DK930">
            <v>0</v>
          </cell>
          <cell r="DL930">
            <v>0.01</v>
          </cell>
          <cell r="DM930">
            <v>0</v>
          </cell>
          <cell r="DN930">
            <v>-0.01</v>
          </cell>
          <cell r="DO930">
            <v>-0.01</v>
          </cell>
          <cell r="DP930">
            <v>-0.01</v>
          </cell>
          <cell r="DQ930">
            <v>0</v>
          </cell>
          <cell r="DR930">
            <v>-0.01</v>
          </cell>
          <cell r="DS930">
            <v>0</v>
          </cell>
          <cell r="DT930">
            <v>-0.01</v>
          </cell>
          <cell r="DU930">
            <v>-0.02</v>
          </cell>
          <cell r="DV930">
            <v>-0.01</v>
          </cell>
          <cell r="DW930">
            <v>-0.01</v>
          </cell>
          <cell r="DX930">
            <v>0</v>
          </cell>
          <cell r="DY930">
            <v>-0.02</v>
          </cell>
          <cell r="DZ930">
            <v>-0.02</v>
          </cell>
          <cell r="EA930">
            <v>-0.01</v>
          </cell>
          <cell r="EB930">
            <v>-0.01</v>
          </cell>
          <cell r="EC930">
            <v>-0.01</v>
          </cell>
          <cell r="ED930">
            <v>-0.01</v>
          </cell>
        </row>
        <row r="931">
          <cell r="F931">
            <v>-0.04</v>
          </cell>
          <cell r="G931">
            <v>-0.03</v>
          </cell>
          <cell r="H931">
            <v>-0.01</v>
          </cell>
          <cell r="I931">
            <v>0</v>
          </cell>
          <cell r="J931">
            <v>-0.01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-0.01</v>
          </cell>
          <cell r="AA931">
            <v>0</v>
          </cell>
          <cell r="AB931">
            <v>-0.01</v>
          </cell>
          <cell r="AC931">
            <v>-0.01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-0.01</v>
          </cell>
          <cell r="BE931">
            <v>-0.02</v>
          </cell>
          <cell r="BF931">
            <v>-0.02</v>
          </cell>
          <cell r="BG931">
            <v>0</v>
          </cell>
          <cell r="BH931">
            <v>-0.03</v>
          </cell>
          <cell r="BI931">
            <v>-7.0000000000000007E-2</v>
          </cell>
          <cell r="BJ931">
            <v>-0.03</v>
          </cell>
          <cell r="BK931">
            <v>0</v>
          </cell>
          <cell r="BL931">
            <v>0</v>
          </cell>
          <cell r="BM931">
            <v>-0.02</v>
          </cell>
          <cell r="BN931">
            <v>0</v>
          </cell>
          <cell r="BO931">
            <v>0</v>
          </cell>
          <cell r="BP931">
            <v>-0.01</v>
          </cell>
          <cell r="BQ931">
            <v>0</v>
          </cell>
          <cell r="BR931">
            <v>-0.01</v>
          </cell>
          <cell r="BS931">
            <v>0</v>
          </cell>
          <cell r="BT931">
            <v>0</v>
          </cell>
          <cell r="BU931">
            <v>-0.06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-0.01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-0.04</v>
          </cell>
          <cell r="CM931">
            <v>0</v>
          </cell>
          <cell r="CN931">
            <v>0</v>
          </cell>
          <cell r="CO931">
            <v>-0.02</v>
          </cell>
          <cell r="CP931">
            <v>0</v>
          </cell>
          <cell r="CQ931">
            <v>0</v>
          </cell>
          <cell r="CR931">
            <v>-0.01</v>
          </cell>
          <cell r="CS931">
            <v>0</v>
          </cell>
          <cell r="CT931">
            <v>-0.04</v>
          </cell>
          <cell r="CU931">
            <v>-0.04</v>
          </cell>
          <cell r="CV931">
            <v>0</v>
          </cell>
          <cell r="CW931">
            <v>-0.02</v>
          </cell>
          <cell r="CX931">
            <v>0</v>
          </cell>
          <cell r="CY931">
            <v>-0.03</v>
          </cell>
          <cell r="CZ931">
            <v>-0.03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-0.06</v>
          </cell>
          <cell r="DH931">
            <v>0</v>
          </cell>
          <cell r="DI931">
            <v>-0.02</v>
          </cell>
          <cell r="DJ931">
            <v>0</v>
          </cell>
          <cell r="DK931">
            <v>0</v>
          </cell>
          <cell r="DL931">
            <v>0.06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-0.02</v>
          </cell>
          <cell r="DS931">
            <v>0</v>
          </cell>
          <cell r="DT931">
            <v>0</v>
          </cell>
          <cell r="DU931">
            <v>0</v>
          </cell>
          <cell r="DV931">
            <v>-0.04</v>
          </cell>
          <cell r="DW931">
            <v>-0.11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-0.01</v>
          </cell>
          <cell r="G935">
            <v>-0.04</v>
          </cell>
          <cell r="H935">
            <v>-0.01</v>
          </cell>
          <cell r="I935">
            <v>-0.02</v>
          </cell>
          <cell r="J935">
            <v>-0.01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-0.01</v>
          </cell>
          <cell r="R935">
            <v>-0.01</v>
          </cell>
          <cell r="S935">
            <v>-0.01</v>
          </cell>
          <cell r="T935">
            <v>0</v>
          </cell>
          <cell r="U935">
            <v>-0.01</v>
          </cell>
          <cell r="V935">
            <v>-0.01</v>
          </cell>
          <cell r="W935">
            <v>-0.01</v>
          </cell>
          <cell r="X935">
            <v>-0.01</v>
          </cell>
          <cell r="Y935">
            <v>0</v>
          </cell>
          <cell r="Z935">
            <v>0</v>
          </cell>
          <cell r="AA935">
            <v>0</v>
          </cell>
          <cell r="AB935">
            <v>-0.01</v>
          </cell>
          <cell r="AC935">
            <v>-0.01</v>
          </cell>
          <cell r="AD935">
            <v>0</v>
          </cell>
          <cell r="AE935">
            <v>-0.01</v>
          </cell>
          <cell r="AF935">
            <v>0</v>
          </cell>
          <cell r="AG935">
            <v>-0.01</v>
          </cell>
          <cell r="AH935">
            <v>-0.01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-0.01</v>
          </cell>
          <cell r="AP935">
            <v>-0.01</v>
          </cell>
          <cell r="AQ935">
            <v>-0.01</v>
          </cell>
          <cell r="AR935">
            <v>-0.01</v>
          </cell>
          <cell r="AS935">
            <v>0</v>
          </cell>
          <cell r="AT935">
            <v>0</v>
          </cell>
          <cell r="AU935">
            <v>-0.01</v>
          </cell>
          <cell r="AV935">
            <v>-0.02</v>
          </cell>
          <cell r="AW935">
            <v>-0.01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-0.01</v>
          </cell>
          <cell r="BC935">
            <v>-0.01</v>
          </cell>
          <cell r="BD935">
            <v>-0.01</v>
          </cell>
          <cell r="BE935">
            <v>0</v>
          </cell>
          <cell r="BF935">
            <v>0</v>
          </cell>
          <cell r="BG935">
            <v>-0.01</v>
          </cell>
          <cell r="BH935">
            <v>-0.02</v>
          </cell>
          <cell r="BI935">
            <v>-0.02</v>
          </cell>
          <cell r="BJ935">
            <v>-0.01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-0.01</v>
          </cell>
          <cell r="BP935">
            <v>-0.01</v>
          </cell>
          <cell r="BQ935">
            <v>0</v>
          </cell>
          <cell r="BR935">
            <v>-0.01</v>
          </cell>
          <cell r="BS935">
            <v>0</v>
          </cell>
          <cell r="BT935">
            <v>-0.01</v>
          </cell>
          <cell r="BU935">
            <v>-0.02</v>
          </cell>
          <cell r="BV935">
            <v>-0.01</v>
          </cell>
          <cell r="BW935">
            <v>-0.02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-0.01</v>
          </cell>
          <cell r="CC935">
            <v>-0.01</v>
          </cell>
          <cell r="CD935">
            <v>0</v>
          </cell>
          <cell r="CE935">
            <v>-0.01</v>
          </cell>
          <cell r="CF935">
            <v>0</v>
          </cell>
          <cell r="CG935">
            <v>-0.01</v>
          </cell>
          <cell r="CH935">
            <v>-0.03</v>
          </cell>
          <cell r="CI935">
            <v>-0.01</v>
          </cell>
          <cell r="CJ935">
            <v>-0.01</v>
          </cell>
          <cell r="CK935">
            <v>0</v>
          </cell>
          <cell r="CL935">
            <v>0</v>
          </cell>
          <cell r="CM935">
            <v>0</v>
          </cell>
          <cell r="CN935">
            <v>-0.01</v>
          </cell>
          <cell r="CO935">
            <v>-0.01</v>
          </cell>
          <cell r="CP935">
            <v>-0.01</v>
          </cell>
          <cell r="CQ935">
            <v>0</v>
          </cell>
          <cell r="CR935">
            <v>-0.01</v>
          </cell>
          <cell r="CS935">
            <v>0</v>
          </cell>
          <cell r="CT935">
            <v>-0.01</v>
          </cell>
          <cell r="CU935">
            <v>-0.01</v>
          </cell>
          <cell r="CV935">
            <v>-0.02</v>
          </cell>
          <cell r="CW935">
            <v>-0.02</v>
          </cell>
          <cell r="CX935">
            <v>0</v>
          </cell>
          <cell r="CY935">
            <v>0</v>
          </cell>
          <cell r="CZ935">
            <v>0</v>
          </cell>
          <cell r="DA935">
            <v>-0.01</v>
          </cell>
          <cell r="DB935">
            <v>-0.01</v>
          </cell>
          <cell r="DC935">
            <v>-0.01</v>
          </cell>
          <cell r="DD935">
            <v>0</v>
          </cell>
          <cell r="DE935">
            <v>-0.01</v>
          </cell>
          <cell r="DF935">
            <v>0</v>
          </cell>
          <cell r="DG935">
            <v>-0.01</v>
          </cell>
          <cell r="DH935">
            <v>-0.01</v>
          </cell>
          <cell r="DI935">
            <v>-0.02</v>
          </cell>
          <cell r="DJ935">
            <v>-0.02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-0.01</v>
          </cell>
          <cell r="DP935">
            <v>-0.01</v>
          </cell>
          <cell r="DQ935">
            <v>0</v>
          </cell>
          <cell r="DR935">
            <v>0</v>
          </cell>
          <cell r="DS935">
            <v>-0.01</v>
          </cell>
          <cell r="DT935">
            <v>-0.01</v>
          </cell>
          <cell r="DU935">
            <v>-0.02</v>
          </cell>
          <cell r="DV935">
            <v>-0.03</v>
          </cell>
          <cell r="DW935">
            <v>-0.01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-0.01</v>
          </cell>
          <cell r="EC935">
            <v>-0.01</v>
          </cell>
          <cell r="ED935">
            <v>0</v>
          </cell>
        </row>
        <row r="937">
          <cell r="A937" t="str">
            <v>Total Special Sales For Resale</v>
          </cell>
          <cell r="F937">
            <v>0</v>
          </cell>
          <cell r="G937">
            <v>0.01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0.01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-0.01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-0.01</v>
          </cell>
          <cell r="AC937">
            <v>0</v>
          </cell>
          <cell r="AD937">
            <v>0</v>
          </cell>
          <cell r="AE937">
            <v>-0.01</v>
          </cell>
          <cell r="AF937">
            <v>0</v>
          </cell>
          <cell r="AG937">
            <v>-0.01</v>
          </cell>
          <cell r="AH937">
            <v>-0.01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-0.01</v>
          </cell>
          <cell r="AP937">
            <v>-0.01</v>
          </cell>
          <cell r="AQ937">
            <v>-0.01</v>
          </cell>
          <cell r="AR937">
            <v>-0.01</v>
          </cell>
          <cell r="AS937">
            <v>0</v>
          </cell>
          <cell r="AT937">
            <v>0</v>
          </cell>
          <cell r="AU937">
            <v>-0.01</v>
          </cell>
          <cell r="AV937">
            <v>-0.01</v>
          </cell>
          <cell r="AW937">
            <v>-0.01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-0.01</v>
          </cell>
          <cell r="BC937">
            <v>-0.01</v>
          </cell>
          <cell r="BD937">
            <v>-0.01</v>
          </cell>
          <cell r="BE937">
            <v>0</v>
          </cell>
          <cell r="BF937">
            <v>-0.01</v>
          </cell>
          <cell r="BG937">
            <v>-0.01</v>
          </cell>
          <cell r="BH937">
            <v>-0.02</v>
          </cell>
          <cell r="BI937">
            <v>-0.02</v>
          </cell>
          <cell r="BJ937">
            <v>-0.01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-0.01</v>
          </cell>
          <cell r="BP937">
            <v>0</v>
          </cell>
          <cell r="BQ937">
            <v>0</v>
          </cell>
          <cell r="BR937">
            <v>-0.01</v>
          </cell>
          <cell r="BS937">
            <v>0</v>
          </cell>
          <cell r="BT937">
            <v>-0.01</v>
          </cell>
          <cell r="BU937">
            <v>-0.02</v>
          </cell>
          <cell r="BV937">
            <v>-0.01</v>
          </cell>
          <cell r="BW937">
            <v>-0.02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-0.01</v>
          </cell>
          <cell r="CC937">
            <v>-0.01</v>
          </cell>
          <cell r="CD937">
            <v>0</v>
          </cell>
          <cell r="CE937">
            <v>-0.01</v>
          </cell>
          <cell r="CF937">
            <v>0</v>
          </cell>
          <cell r="CG937">
            <v>-0.01</v>
          </cell>
          <cell r="CH937">
            <v>-0.03</v>
          </cell>
          <cell r="CI937">
            <v>-0.01</v>
          </cell>
          <cell r="CJ937">
            <v>-0.01</v>
          </cell>
          <cell r="CK937">
            <v>0</v>
          </cell>
          <cell r="CL937">
            <v>0</v>
          </cell>
          <cell r="CM937">
            <v>0</v>
          </cell>
          <cell r="CN937">
            <v>-0.01</v>
          </cell>
          <cell r="CO937">
            <v>-0.01</v>
          </cell>
          <cell r="CP937">
            <v>-0.01</v>
          </cell>
          <cell r="CQ937">
            <v>0</v>
          </cell>
          <cell r="CR937">
            <v>-0.01</v>
          </cell>
          <cell r="CS937">
            <v>0</v>
          </cell>
          <cell r="CT937">
            <v>-0.01</v>
          </cell>
          <cell r="CU937">
            <v>-0.01</v>
          </cell>
          <cell r="CV937">
            <v>-0.02</v>
          </cell>
          <cell r="CW937">
            <v>-0.02</v>
          </cell>
          <cell r="CX937">
            <v>0</v>
          </cell>
          <cell r="CY937">
            <v>0</v>
          </cell>
          <cell r="CZ937">
            <v>0</v>
          </cell>
          <cell r="DA937">
            <v>-0.01</v>
          </cell>
          <cell r="DB937">
            <v>-0.01</v>
          </cell>
          <cell r="DC937">
            <v>-0.01</v>
          </cell>
          <cell r="DD937">
            <v>0</v>
          </cell>
          <cell r="DE937">
            <v>-0.01</v>
          </cell>
          <cell r="DF937">
            <v>0</v>
          </cell>
          <cell r="DG937">
            <v>-0.01</v>
          </cell>
          <cell r="DH937">
            <v>-0.01</v>
          </cell>
          <cell r="DI937">
            <v>-0.02</v>
          </cell>
          <cell r="DJ937">
            <v>-0.02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-0.01</v>
          </cell>
          <cell r="DP937">
            <v>-0.01</v>
          </cell>
          <cell r="DQ937">
            <v>0</v>
          </cell>
          <cell r="DR937">
            <v>0</v>
          </cell>
          <cell r="DS937">
            <v>-0.01</v>
          </cell>
          <cell r="DT937">
            <v>-0.01</v>
          </cell>
          <cell r="DU937">
            <v>-0.02</v>
          </cell>
          <cell r="DV937">
            <v>-0.03</v>
          </cell>
          <cell r="DW937">
            <v>-0.01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-0.01</v>
          </cell>
          <cell r="EC937">
            <v>-0.01</v>
          </cell>
          <cell r="ED937">
            <v>0</v>
          </cell>
        </row>
        <row r="939">
          <cell r="A939" t="str">
            <v>Purchased Power &amp; Net Interchange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3.4953743078602884E-3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2.4956120010415361E-2</v>
          </cell>
          <cell r="AY966">
            <v>0</v>
          </cell>
          <cell r="AZ966">
            <v>0</v>
          </cell>
          <cell r="BA966">
            <v>0</v>
          </cell>
          <cell r="BB966">
            <v>2.2873978533240802E-2</v>
          </cell>
          <cell r="BC966">
            <v>0</v>
          </cell>
          <cell r="BD966">
            <v>0</v>
          </cell>
          <cell r="BE966">
            <v>3.8106270972093625E-3</v>
          </cell>
          <cell r="BF966">
            <v>0</v>
          </cell>
          <cell r="BG966">
            <v>0</v>
          </cell>
          <cell r="BH966">
            <v>0</v>
          </cell>
          <cell r="BI966">
            <v>2.5031060266087479E-2</v>
          </cell>
          <cell r="BJ966">
            <v>0</v>
          </cell>
          <cell r="BK966">
            <v>0</v>
          </cell>
          <cell r="BL966">
            <v>2.107503298780955E-2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1.0086209165294235E-2</v>
          </cell>
          <cell r="BS966">
            <v>0</v>
          </cell>
          <cell r="BT966">
            <v>0</v>
          </cell>
          <cell r="BU966">
            <v>0</v>
          </cell>
          <cell r="BV966">
            <v>7.9535419068960778E-2</v>
          </cell>
          <cell r="BW966">
            <v>0</v>
          </cell>
          <cell r="BX966">
            <v>2.4829353955837519E-2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1.0256516147293837E-2</v>
          </cell>
          <cell r="CF966">
            <v>0</v>
          </cell>
          <cell r="CG966">
            <v>0</v>
          </cell>
          <cell r="CH966">
            <v>3.0234068866718644E-2</v>
          </cell>
          <cell r="CI966">
            <v>4.521600238670942E-2</v>
          </cell>
          <cell r="CJ966">
            <v>0</v>
          </cell>
          <cell r="CK966">
            <v>2.4716826919856771E-2</v>
          </cell>
          <cell r="CL966">
            <v>0</v>
          </cell>
          <cell r="CM966">
            <v>4.3348988964027058E-3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2.1310511146452882E-3</v>
          </cell>
          <cell r="CS966">
            <v>0</v>
          </cell>
          <cell r="CT966">
            <v>0</v>
          </cell>
          <cell r="CU966">
            <v>0</v>
          </cell>
          <cell r="CV966">
            <v>1.5898253431018361E-2</v>
          </cell>
          <cell r="CW966">
            <v>0</v>
          </cell>
          <cell r="CX966">
            <v>0</v>
          </cell>
          <cell r="CY966">
            <v>0</v>
          </cell>
          <cell r="CZ966">
            <v>6.4611415035500386E-3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2.0855808874671311E-3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2.4646722901366047E-2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5.9491510124587421E-3</v>
          </cell>
          <cell r="DS966">
            <v>0</v>
          </cell>
          <cell r="DT966">
            <v>0</v>
          </cell>
          <cell r="DU966">
            <v>1.5811475315203438E-2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5.3456700188618811E-2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9.7585596349745174E-3</v>
          </cell>
          <cell r="AF967">
            <v>0</v>
          </cell>
          <cell r="AG967">
            <v>0</v>
          </cell>
          <cell r="AH967">
            <v>4.9040126074629597E-2</v>
          </cell>
          <cell r="AI967">
            <v>0</v>
          </cell>
          <cell r="AJ967">
            <v>0</v>
          </cell>
          <cell r="AK967">
            <v>3.1316421738949884E-2</v>
          </cell>
          <cell r="AL967">
            <v>0</v>
          </cell>
          <cell r="AM967">
            <v>0</v>
          </cell>
          <cell r="AN967">
            <v>0</v>
          </cell>
          <cell r="AO967">
            <v>2.4407155275923742E-2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7.1488864444688716E-3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2.9602462074080904E-3</v>
          </cell>
          <cell r="BL967">
            <v>6.5693983006951839E-2</v>
          </cell>
          <cell r="BM967">
            <v>0</v>
          </cell>
          <cell r="BN967">
            <v>0</v>
          </cell>
          <cell r="BO967">
            <v>2.5769689816812047E-2</v>
          </cell>
          <cell r="BP967">
            <v>0</v>
          </cell>
          <cell r="BQ967">
            <v>0</v>
          </cell>
          <cell r="BR967">
            <v>4.2925193362464142E-4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4.9158816061805055E-3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4.8164195568318746E-3</v>
          </cell>
          <cell r="CF967">
            <v>0</v>
          </cell>
          <cell r="CG967">
            <v>0</v>
          </cell>
          <cell r="CH967">
            <v>3.6521474816623822E-2</v>
          </cell>
          <cell r="CI967">
            <v>1.397123816055057E-2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3.3852146612929346E-3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1.4918029597708937E-2</v>
          </cell>
          <cell r="CY967">
            <v>0</v>
          </cell>
          <cell r="CZ967">
            <v>2.1929893207371265E-2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4.960536116115577E-3</v>
          </cell>
          <cell r="DF967">
            <v>0</v>
          </cell>
          <cell r="DG967">
            <v>0</v>
          </cell>
          <cell r="DH967">
            <v>0</v>
          </cell>
          <cell r="DI967">
            <v>1.6660535362348128E-2</v>
          </cell>
          <cell r="DJ967">
            <v>0</v>
          </cell>
          <cell r="DK967">
            <v>1.5272059130424509E-2</v>
          </cell>
          <cell r="DL967">
            <v>0</v>
          </cell>
          <cell r="DM967">
            <v>0</v>
          </cell>
          <cell r="DN967">
            <v>1.4681214416270905E-2</v>
          </cell>
          <cell r="DO967">
            <v>0</v>
          </cell>
          <cell r="DP967">
            <v>0</v>
          </cell>
          <cell r="DQ967">
            <v>0</v>
          </cell>
          <cell r="DR967">
            <v>9.2750976207867097E-3</v>
          </cell>
          <cell r="DS967">
            <v>0</v>
          </cell>
          <cell r="DT967">
            <v>0</v>
          </cell>
          <cell r="DU967">
            <v>3.8357409377454132E-2</v>
          </cell>
          <cell r="DV967">
            <v>1.0377127225581262E-2</v>
          </cell>
          <cell r="DW967">
            <v>0</v>
          </cell>
          <cell r="DX967">
            <v>0</v>
          </cell>
          <cell r="DY967">
            <v>3.73215676635823E-2</v>
          </cell>
          <cell r="DZ967">
            <v>0</v>
          </cell>
          <cell r="EA967">
            <v>0</v>
          </cell>
          <cell r="EB967">
            <v>4.0540517771944451E-2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1.3892715520569254E-4</v>
          </cell>
          <cell r="AF974">
            <v>0</v>
          </cell>
          <cell r="AG974">
            <v>0</v>
          </cell>
          <cell r="AH974">
            <v>7.5282214164218431E-4</v>
          </cell>
          <cell r="AI974">
            <v>0</v>
          </cell>
          <cell r="AJ974">
            <v>0</v>
          </cell>
          <cell r="AK974">
            <v>6.3368803893837367E-4</v>
          </cell>
          <cell r="AL974">
            <v>0</v>
          </cell>
          <cell r="AM974">
            <v>0</v>
          </cell>
          <cell r="AN974">
            <v>0</v>
          </cell>
          <cell r="AO974">
            <v>2.8365740495672753E-4</v>
          </cell>
          <cell r="AP974">
            <v>0</v>
          </cell>
          <cell r="AQ974">
            <v>0</v>
          </cell>
          <cell r="AR974">
            <v>3.7924347633833122E-5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2.9722891743233504E-4</v>
          </cell>
          <cell r="AY974">
            <v>0</v>
          </cell>
          <cell r="AZ974">
            <v>0</v>
          </cell>
          <cell r="BA974">
            <v>0</v>
          </cell>
          <cell r="BB974">
            <v>1.7243705746494697E-4</v>
          </cell>
          <cell r="BC974">
            <v>0</v>
          </cell>
          <cell r="BD974">
            <v>0</v>
          </cell>
          <cell r="BE974">
            <v>1.4281016427730719E-4</v>
          </cell>
          <cell r="BF974">
            <v>0</v>
          </cell>
          <cell r="BG974">
            <v>0</v>
          </cell>
          <cell r="BH974">
            <v>0</v>
          </cell>
          <cell r="BI974">
            <v>3.149645144944202E-4</v>
          </cell>
          <cell r="BJ974">
            <v>0</v>
          </cell>
          <cell r="BK974">
            <v>6.0616736316632114E-5</v>
          </cell>
          <cell r="BL974">
            <v>1.1831300985321036E-3</v>
          </cell>
          <cell r="BM974">
            <v>0</v>
          </cell>
          <cell r="BN974">
            <v>0</v>
          </cell>
          <cell r="BO974">
            <v>2.8871538167152266E-4</v>
          </cell>
          <cell r="BP974">
            <v>0</v>
          </cell>
          <cell r="BQ974">
            <v>0</v>
          </cell>
          <cell r="BR974">
            <v>1.0267223286675176E-4</v>
          </cell>
          <cell r="BS974">
            <v>0</v>
          </cell>
          <cell r="BT974">
            <v>0</v>
          </cell>
          <cell r="BU974">
            <v>0</v>
          </cell>
          <cell r="BV974">
            <v>9.1615673785483409E-4</v>
          </cell>
          <cell r="BW974">
            <v>0</v>
          </cell>
          <cell r="BX974">
            <v>2.8302975006866404E-4</v>
          </cell>
          <cell r="BY974">
            <v>0</v>
          </cell>
          <cell r="BZ974">
            <v>1.0002353168658829E-4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1.4649714492165344E-4</v>
          </cell>
          <cell r="CF974">
            <v>0</v>
          </cell>
          <cell r="CG974">
            <v>0</v>
          </cell>
          <cell r="CH974">
            <v>7.6754583914251384E-4</v>
          </cell>
          <cell r="CI974">
            <v>7.1329730572955441E-4</v>
          </cell>
          <cell r="CJ974">
            <v>0</v>
          </cell>
          <cell r="CK974">
            <v>2.3421811815893534E-4</v>
          </cell>
          <cell r="CL974">
            <v>0</v>
          </cell>
          <cell r="CM974">
            <v>4.5744310085638062E-5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5.5587852916261227E-5</v>
          </cell>
          <cell r="CS974">
            <v>0</v>
          </cell>
          <cell r="CT974">
            <v>0</v>
          </cell>
          <cell r="CU974">
            <v>0</v>
          </cell>
          <cell r="CV974">
            <v>1.5650825418234149E-4</v>
          </cell>
          <cell r="CW974">
            <v>0</v>
          </cell>
          <cell r="CX974">
            <v>2.2939507692854022E-4</v>
          </cell>
          <cell r="CY974">
            <v>0</v>
          </cell>
          <cell r="CZ974">
            <v>3.8686382114505591E-4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7.0280374188769201E-5</v>
          </cell>
          <cell r="DF974">
            <v>0</v>
          </cell>
          <cell r="DG974">
            <v>0</v>
          </cell>
          <cell r="DH974">
            <v>0</v>
          </cell>
          <cell r="DI974">
            <v>2.2691419523823697E-4</v>
          </cell>
          <cell r="DJ974">
            <v>0</v>
          </cell>
          <cell r="DK974">
            <v>4.1977504681511846E-4</v>
          </cell>
          <cell r="DL974">
            <v>0</v>
          </cell>
          <cell r="DM974">
            <v>0</v>
          </cell>
          <cell r="DN974">
            <v>2.4854479359248671E-4</v>
          </cell>
          <cell r="DO974">
            <v>0</v>
          </cell>
          <cell r="DP974">
            <v>0</v>
          </cell>
          <cell r="DQ974">
            <v>0</v>
          </cell>
          <cell r="DR974">
            <v>2.6439184524917891E-4</v>
          </cell>
          <cell r="DS974">
            <v>0</v>
          </cell>
          <cell r="DT974">
            <v>0</v>
          </cell>
          <cell r="DU974">
            <v>1.0907418761441079E-3</v>
          </cell>
          <cell r="DV974">
            <v>2.1870072007601493E-4</v>
          </cell>
          <cell r="DW974">
            <v>0</v>
          </cell>
          <cell r="DX974">
            <v>0</v>
          </cell>
          <cell r="DY974">
            <v>5.0248444627953859E-4</v>
          </cell>
          <cell r="DZ974">
            <v>0</v>
          </cell>
          <cell r="EA974">
            <v>0</v>
          </cell>
          <cell r="EB974">
            <v>1.2897108096652232E-3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43466</v>
          </cell>
        </row>
        <row r="84">
          <cell r="EI84" t="str">
            <v>Not Used</v>
          </cell>
          <cell r="EK84" t="str">
            <v>Not Used</v>
          </cell>
          <cell r="EM84" t="str">
            <v>Not Used</v>
          </cell>
          <cell r="EO84" t="str">
            <v>QF - Sch37 - UT - Solar F</v>
          </cell>
          <cell r="EQ84">
            <v>4</v>
          </cell>
        </row>
      </sheetData>
      <sheetData sheetId="9" refreshError="1"/>
      <sheetData sheetId="10">
        <row r="275">
          <cell r="M275" t="str">
            <v>APS Exchange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E3">
            <v>2029</v>
          </cell>
          <cell r="F3">
            <v>47119</v>
          </cell>
          <cell r="G3">
            <v>47150</v>
          </cell>
          <cell r="H3">
            <v>47178</v>
          </cell>
          <cell r="I3">
            <v>47209</v>
          </cell>
          <cell r="J3">
            <v>47239</v>
          </cell>
          <cell r="K3">
            <v>47270</v>
          </cell>
          <cell r="L3">
            <v>47300</v>
          </cell>
          <cell r="M3">
            <v>47331</v>
          </cell>
          <cell r="N3">
            <v>47362</v>
          </cell>
          <cell r="O3">
            <v>47392</v>
          </cell>
          <cell r="P3">
            <v>47423</v>
          </cell>
          <cell r="Q3">
            <v>47453</v>
          </cell>
          <cell r="R3">
            <v>2030</v>
          </cell>
          <cell r="S3">
            <v>47484</v>
          </cell>
          <cell r="T3">
            <v>47515</v>
          </cell>
          <cell r="U3">
            <v>47543</v>
          </cell>
          <cell r="V3">
            <v>47574</v>
          </cell>
          <cell r="W3">
            <v>47604</v>
          </cell>
          <cell r="X3">
            <v>47635</v>
          </cell>
          <cell r="Y3">
            <v>47665</v>
          </cell>
          <cell r="Z3">
            <v>47696</v>
          </cell>
          <cell r="AA3">
            <v>47727</v>
          </cell>
          <cell r="AB3">
            <v>47757</v>
          </cell>
          <cell r="AC3">
            <v>47788</v>
          </cell>
          <cell r="AD3">
            <v>47818</v>
          </cell>
          <cell r="AE3">
            <v>2031</v>
          </cell>
          <cell r="AF3">
            <v>47849</v>
          </cell>
          <cell r="AG3">
            <v>47880</v>
          </cell>
          <cell r="AH3">
            <v>47908</v>
          </cell>
          <cell r="AI3">
            <v>47939</v>
          </cell>
          <cell r="AJ3">
            <v>47969</v>
          </cell>
          <cell r="AK3">
            <v>48000</v>
          </cell>
          <cell r="AL3">
            <v>48030</v>
          </cell>
          <cell r="AM3">
            <v>48061</v>
          </cell>
          <cell r="AN3">
            <v>48092</v>
          </cell>
          <cell r="AO3">
            <v>48122</v>
          </cell>
          <cell r="AP3">
            <v>48153</v>
          </cell>
          <cell r="AQ3">
            <v>48183</v>
          </cell>
          <cell r="AR3">
            <v>2032</v>
          </cell>
          <cell r="AS3">
            <v>48214</v>
          </cell>
          <cell r="AT3">
            <v>48245</v>
          </cell>
          <cell r="AU3">
            <v>48274</v>
          </cell>
          <cell r="AV3">
            <v>48305</v>
          </cell>
          <cell r="AW3">
            <v>48335</v>
          </cell>
          <cell r="AX3">
            <v>48366</v>
          </cell>
          <cell r="AY3">
            <v>48396</v>
          </cell>
          <cell r="AZ3">
            <v>48427</v>
          </cell>
          <cell r="BA3">
            <v>48458</v>
          </cell>
          <cell r="BB3">
            <v>48488</v>
          </cell>
          <cell r="BC3">
            <v>48519</v>
          </cell>
          <cell r="BD3">
            <v>48549</v>
          </cell>
          <cell r="BE3">
            <v>2033</v>
          </cell>
          <cell r="BF3">
            <v>48580</v>
          </cell>
          <cell r="BG3">
            <v>48611</v>
          </cell>
          <cell r="BH3">
            <v>48639</v>
          </cell>
          <cell r="BI3">
            <v>48670</v>
          </cell>
          <cell r="BJ3">
            <v>48700</v>
          </cell>
          <cell r="BK3">
            <v>48731</v>
          </cell>
          <cell r="BL3">
            <v>48761</v>
          </cell>
          <cell r="BM3">
            <v>48792</v>
          </cell>
          <cell r="BN3">
            <v>48823</v>
          </cell>
          <cell r="BO3">
            <v>48853</v>
          </cell>
          <cell r="BP3">
            <v>48884</v>
          </cell>
          <cell r="BQ3">
            <v>48914</v>
          </cell>
          <cell r="BR3">
            <v>2034</v>
          </cell>
          <cell r="BS3">
            <v>48945</v>
          </cell>
          <cell r="BT3">
            <v>48976</v>
          </cell>
          <cell r="BU3">
            <v>49004</v>
          </cell>
          <cell r="BV3">
            <v>49035</v>
          </cell>
          <cell r="BW3">
            <v>49065</v>
          </cell>
          <cell r="BX3">
            <v>49096</v>
          </cell>
          <cell r="BY3">
            <v>49126</v>
          </cell>
          <cell r="BZ3">
            <v>49157</v>
          </cell>
          <cell r="CA3">
            <v>49188</v>
          </cell>
          <cell r="CB3">
            <v>49218</v>
          </cell>
          <cell r="CC3">
            <v>49249</v>
          </cell>
          <cell r="CD3">
            <v>49279</v>
          </cell>
          <cell r="CE3">
            <v>2035</v>
          </cell>
          <cell r="CF3">
            <v>49310</v>
          </cell>
          <cell r="CG3">
            <v>49341</v>
          </cell>
          <cell r="CH3">
            <v>49369</v>
          </cell>
          <cell r="CI3">
            <v>49400</v>
          </cell>
          <cell r="CJ3">
            <v>49430</v>
          </cell>
          <cell r="CK3">
            <v>49461</v>
          </cell>
          <cell r="CL3">
            <v>49491</v>
          </cell>
          <cell r="CM3">
            <v>49522</v>
          </cell>
          <cell r="CN3">
            <v>49553</v>
          </cell>
          <cell r="CO3">
            <v>49583</v>
          </cell>
          <cell r="CP3">
            <v>49614</v>
          </cell>
          <cell r="CQ3">
            <v>49644</v>
          </cell>
          <cell r="CR3">
            <v>2036</v>
          </cell>
          <cell r="CS3">
            <v>49675</v>
          </cell>
          <cell r="CT3">
            <v>49706</v>
          </cell>
          <cell r="CU3">
            <v>49735</v>
          </cell>
          <cell r="CV3">
            <v>49766</v>
          </cell>
          <cell r="CW3">
            <v>49796</v>
          </cell>
          <cell r="CX3">
            <v>49827</v>
          </cell>
          <cell r="CY3">
            <v>49857</v>
          </cell>
          <cell r="CZ3">
            <v>49888</v>
          </cell>
          <cell r="DA3">
            <v>49919</v>
          </cell>
          <cell r="DB3">
            <v>49949</v>
          </cell>
          <cell r="DC3">
            <v>49980</v>
          </cell>
          <cell r="DD3">
            <v>50010</v>
          </cell>
          <cell r="DE3">
            <v>2037</v>
          </cell>
          <cell r="DF3">
            <v>50041</v>
          </cell>
          <cell r="DG3">
            <v>50072</v>
          </cell>
          <cell r="DH3">
            <v>50100</v>
          </cell>
          <cell r="DI3">
            <v>50131</v>
          </cell>
          <cell r="DJ3">
            <v>50161</v>
          </cell>
          <cell r="DK3">
            <v>50192</v>
          </cell>
          <cell r="DL3">
            <v>50222</v>
          </cell>
          <cell r="DM3">
            <v>50253</v>
          </cell>
          <cell r="DN3">
            <v>50284</v>
          </cell>
          <cell r="DO3">
            <v>50314</v>
          </cell>
          <cell r="DP3">
            <v>50345</v>
          </cell>
          <cell r="DQ3">
            <v>50375</v>
          </cell>
          <cell r="DR3">
            <v>2038</v>
          </cell>
          <cell r="DS3">
            <v>50406</v>
          </cell>
          <cell r="DT3">
            <v>50437</v>
          </cell>
          <cell r="DU3">
            <v>50465</v>
          </cell>
          <cell r="DV3">
            <v>50496</v>
          </cell>
          <cell r="DW3">
            <v>50526</v>
          </cell>
          <cell r="DX3">
            <v>50557</v>
          </cell>
          <cell r="DY3">
            <v>50587</v>
          </cell>
          <cell r="DZ3">
            <v>50618</v>
          </cell>
          <cell r="EA3">
            <v>50649</v>
          </cell>
          <cell r="EB3">
            <v>50679</v>
          </cell>
          <cell r="EC3">
            <v>50710</v>
          </cell>
          <cell r="ED3">
            <v>50740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305.79999999981374</v>
          </cell>
          <cell r="G32">
            <v>590.80000000004657</v>
          </cell>
          <cell r="H32">
            <v>1616.8999999999069</v>
          </cell>
          <cell r="I32">
            <v>1245.6000000000931</v>
          </cell>
          <cell r="J32">
            <v>9.3099999999976717</v>
          </cell>
          <cell r="K32">
            <v>1486.7999999998137</v>
          </cell>
          <cell r="L32">
            <v>1440</v>
          </cell>
          <cell r="M32">
            <v>5594</v>
          </cell>
          <cell r="N32">
            <v>1772</v>
          </cell>
          <cell r="O32">
            <v>294.70000000018626</v>
          </cell>
          <cell r="P32">
            <v>1040.7999999998137</v>
          </cell>
          <cell r="Q32">
            <v>1400</v>
          </cell>
          <cell r="R32">
            <v>16581.380000002682</v>
          </cell>
          <cell r="S32">
            <v>418.10000000009313</v>
          </cell>
          <cell r="T32">
            <v>284.19999999995343</v>
          </cell>
          <cell r="U32">
            <v>748.5</v>
          </cell>
          <cell r="V32">
            <v>814.69999999995343</v>
          </cell>
          <cell r="W32">
            <v>267.77999999999884</v>
          </cell>
          <cell r="X32">
            <v>1768.7999999998137</v>
          </cell>
          <cell r="Y32">
            <v>2418</v>
          </cell>
          <cell r="Z32">
            <v>3294.5</v>
          </cell>
          <cell r="AA32">
            <v>2252.1000000000931</v>
          </cell>
          <cell r="AB32">
            <v>454.79999999981374</v>
          </cell>
          <cell r="AC32">
            <v>2258.2000000001863</v>
          </cell>
          <cell r="AD32">
            <v>1601.7000000001863</v>
          </cell>
          <cell r="AE32">
            <v>16883.689999997616</v>
          </cell>
          <cell r="AF32">
            <v>1403.8000000000466</v>
          </cell>
          <cell r="AG32">
            <v>1019.8999999999069</v>
          </cell>
          <cell r="AH32">
            <v>888.5</v>
          </cell>
          <cell r="AI32">
            <v>1136.8799999998882</v>
          </cell>
          <cell r="AJ32">
            <v>177.01000000000931</v>
          </cell>
          <cell r="AK32">
            <v>1123.5</v>
          </cell>
          <cell r="AL32">
            <v>999</v>
          </cell>
          <cell r="AM32">
            <v>2787.5</v>
          </cell>
          <cell r="AN32">
            <v>2488.1000000000931</v>
          </cell>
          <cell r="AO32">
            <v>1135</v>
          </cell>
          <cell r="AP32">
            <v>1731.7999999998137</v>
          </cell>
          <cell r="AQ32">
            <v>1992.7000000001863</v>
          </cell>
          <cell r="AR32">
            <v>13537.720000006258</v>
          </cell>
          <cell r="AS32">
            <v>300.69999999995343</v>
          </cell>
          <cell r="AT32">
            <v>634</v>
          </cell>
          <cell r="AU32">
            <v>1376</v>
          </cell>
          <cell r="AV32">
            <v>1053.3000000000466</v>
          </cell>
          <cell r="AW32">
            <v>362.91999999999825</v>
          </cell>
          <cell r="AX32">
            <v>1715</v>
          </cell>
          <cell r="AY32">
            <v>0</v>
          </cell>
          <cell r="AZ32">
            <v>2405.5</v>
          </cell>
          <cell r="BA32">
            <v>2047.6999999999534</v>
          </cell>
          <cell r="BB32">
            <v>350.59999999962747</v>
          </cell>
          <cell r="BC32">
            <v>2138.5</v>
          </cell>
          <cell r="BD32">
            <v>1153.5</v>
          </cell>
          <cell r="BE32">
            <v>9499.5399999991059</v>
          </cell>
          <cell r="BF32">
            <v>1074.5</v>
          </cell>
          <cell r="BG32">
            <v>489.39999999990687</v>
          </cell>
          <cell r="BH32">
            <v>807.30000000004657</v>
          </cell>
          <cell r="BI32">
            <v>2431.1000000000931</v>
          </cell>
          <cell r="BJ32">
            <v>509.04000000000815</v>
          </cell>
          <cell r="BK32">
            <v>13</v>
          </cell>
          <cell r="BL32">
            <v>750</v>
          </cell>
          <cell r="BM32">
            <v>274</v>
          </cell>
          <cell r="BN32">
            <v>900.80000000004657</v>
          </cell>
          <cell r="BO32">
            <v>6.400000000372529</v>
          </cell>
          <cell r="BP32">
            <v>606</v>
          </cell>
          <cell r="BQ32">
            <v>1638</v>
          </cell>
          <cell r="BR32">
            <v>16880.940000005066</v>
          </cell>
          <cell r="BS32">
            <v>847.80000000004657</v>
          </cell>
          <cell r="BT32">
            <v>1012.8000000000466</v>
          </cell>
          <cell r="BU32">
            <v>808.60000000009313</v>
          </cell>
          <cell r="BV32">
            <v>1242.5500000000466</v>
          </cell>
          <cell r="BW32">
            <v>3344.6900000000023</v>
          </cell>
          <cell r="BX32">
            <v>547</v>
          </cell>
          <cell r="BY32">
            <v>1764</v>
          </cell>
          <cell r="BZ32">
            <v>2666.5</v>
          </cell>
          <cell r="CA32">
            <v>612.5</v>
          </cell>
          <cell r="CB32">
            <v>539.79999999981374</v>
          </cell>
          <cell r="CC32">
            <v>540.70000000018626</v>
          </cell>
          <cell r="CD32">
            <v>2954</v>
          </cell>
          <cell r="CE32">
            <v>17254.559999994934</v>
          </cell>
          <cell r="CF32">
            <v>279.30000000004657</v>
          </cell>
          <cell r="CG32">
            <v>700.39999999990687</v>
          </cell>
          <cell r="CH32">
            <v>776</v>
          </cell>
          <cell r="CI32">
            <v>1342.7999999998137</v>
          </cell>
          <cell r="CJ32">
            <v>201.85999999998603</v>
          </cell>
          <cell r="CK32">
            <v>740</v>
          </cell>
          <cell r="CL32">
            <v>0</v>
          </cell>
          <cell r="CM32">
            <v>1410</v>
          </cell>
          <cell r="CN32">
            <v>8441.1999999999534</v>
          </cell>
          <cell r="CO32">
            <v>769</v>
          </cell>
          <cell r="CP32">
            <v>1222.7999999998137</v>
          </cell>
          <cell r="CQ32">
            <v>1371.2000000001863</v>
          </cell>
          <cell r="CR32">
            <v>13166.80000000447</v>
          </cell>
          <cell r="CS32">
            <v>283.20000000018626</v>
          </cell>
          <cell r="CT32">
            <v>339.80000000004657</v>
          </cell>
          <cell r="CU32">
            <v>1023.6000000000931</v>
          </cell>
          <cell r="CV32">
            <v>1221.1600000000326</v>
          </cell>
          <cell r="CW32">
            <v>88.14000000001397</v>
          </cell>
          <cell r="CX32">
            <v>1526.5</v>
          </cell>
          <cell r="CY32">
            <v>263</v>
          </cell>
          <cell r="CZ32">
            <v>2952.5</v>
          </cell>
          <cell r="DA32">
            <v>3201.3000000000466</v>
          </cell>
          <cell r="DB32">
            <v>790.29999999981374</v>
          </cell>
          <cell r="DC32">
            <v>807.79999999981374</v>
          </cell>
          <cell r="DD32">
            <v>669.5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5982</v>
          </cell>
          <cell r="G33">
            <v>3000.5</v>
          </cell>
          <cell r="H33">
            <v>1494</v>
          </cell>
          <cell r="I33">
            <v>925.79999999981374</v>
          </cell>
          <cell r="J33">
            <v>1597</v>
          </cell>
          <cell r="K33">
            <v>1466</v>
          </cell>
          <cell r="L33">
            <v>4839</v>
          </cell>
          <cell r="M33">
            <v>8626</v>
          </cell>
          <cell r="N33">
            <v>2030</v>
          </cell>
          <cell r="O33">
            <v>5211.5</v>
          </cell>
          <cell r="P33">
            <v>2546</v>
          </cell>
          <cell r="Q33">
            <v>833</v>
          </cell>
          <cell r="R33">
            <v>51299.79999999702</v>
          </cell>
          <cell r="S33">
            <v>6142</v>
          </cell>
          <cell r="T33">
            <v>2627</v>
          </cell>
          <cell r="U33">
            <v>2062</v>
          </cell>
          <cell r="V33">
            <v>1659.2000000001863</v>
          </cell>
          <cell r="W33">
            <v>1204.7999999998137</v>
          </cell>
          <cell r="X33">
            <v>2500.7999999998137</v>
          </cell>
          <cell r="Y33">
            <v>9026.5</v>
          </cell>
          <cell r="Z33">
            <v>10603.5</v>
          </cell>
          <cell r="AA33">
            <v>3419</v>
          </cell>
          <cell r="AB33">
            <v>5937</v>
          </cell>
          <cell r="AC33">
            <v>3999</v>
          </cell>
          <cell r="AD33">
            <v>2119</v>
          </cell>
          <cell r="AE33">
            <v>58140.5</v>
          </cell>
          <cell r="AF33">
            <v>5875</v>
          </cell>
          <cell r="AG33">
            <v>3763</v>
          </cell>
          <cell r="AH33">
            <v>1880</v>
          </cell>
          <cell r="AI33">
            <v>2179.2999999998137</v>
          </cell>
          <cell r="AJ33">
            <v>1668.2000000001863</v>
          </cell>
          <cell r="AK33">
            <v>2737.5</v>
          </cell>
          <cell r="AL33">
            <v>16978</v>
          </cell>
          <cell r="AM33">
            <v>10718.5</v>
          </cell>
          <cell r="AN33">
            <v>3023</v>
          </cell>
          <cell r="AO33">
            <v>4902</v>
          </cell>
          <cell r="AP33">
            <v>3488</v>
          </cell>
          <cell r="AQ33">
            <v>928</v>
          </cell>
          <cell r="AR33">
            <v>41900.5</v>
          </cell>
          <cell r="AS33">
            <v>2836</v>
          </cell>
          <cell r="AT33">
            <v>3118</v>
          </cell>
          <cell r="AU33">
            <v>1339</v>
          </cell>
          <cell r="AV33">
            <v>2138</v>
          </cell>
          <cell r="AW33">
            <v>1751</v>
          </cell>
          <cell r="AX33">
            <v>1654.5</v>
          </cell>
          <cell r="AY33">
            <v>5157</v>
          </cell>
          <cell r="AZ33">
            <v>9756</v>
          </cell>
          <cell r="BA33">
            <v>3644</v>
          </cell>
          <cell r="BB33">
            <v>5578</v>
          </cell>
          <cell r="BC33">
            <v>2993</v>
          </cell>
          <cell r="BD33">
            <v>1936</v>
          </cell>
          <cell r="BE33">
            <v>35717.59999999404</v>
          </cell>
          <cell r="BF33">
            <v>3020</v>
          </cell>
          <cell r="BG33">
            <v>2578</v>
          </cell>
          <cell r="BH33">
            <v>1837</v>
          </cell>
          <cell r="BI33">
            <v>1977.5</v>
          </cell>
          <cell r="BJ33">
            <v>2657.5999999996275</v>
          </cell>
          <cell r="BK33">
            <v>2216.5</v>
          </cell>
          <cell r="BL33">
            <v>5115</v>
          </cell>
          <cell r="BM33">
            <v>4099</v>
          </cell>
          <cell r="BN33">
            <v>2353</v>
          </cell>
          <cell r="BO33">
            <v>4037</v>
          </cell>
          <cell r="BP33">
            <v>3441</v>
          </cell>
          <cell r="BQ33">
            <v>2386</v>
          </cell>
          <cell r="BR33">
            <v>35157.20000000298</v>
          </cell>
          <cell r="BS33">
            <v>1748</v>
          </cell>
          <cell r="BT33">
            <v>3469</v>
          </cell>
          <cell r="BU33">
            <v>6821.5</v>
          </cell>
          <cell r="BV33">
            <v>1639</v>
          </cell>
          <cell r="BW33">
            <v>621.70000000018626</v>
          </cell>
          <cell r="BX33">
            <v>2236.5</v>
          </cell>
          <cell r="BY33">
            <v>7274.5</v>
          </cell>
          <cell r="BZ33">
            <v>7881</v>
          </cell>
          <cell r="CA33">
            <v>1412</v>
          </cell>
          <cell r="CB33">
            <v>6342</v>
          </cell>
          <cell r="CC33">
            <v>-6498</v>
          </cell>
          <cell r="CD33">
            <v>2210</v>
          </cell>
          <cell r="CE33">
            <v>47695.20000000298</v>
          </cell>
          <cell r="CF33">
            <v>4056</v>
          </cell>
          <cell r="CG33">
            <v>-749</v>
          </cell>
          <cell r="CH33">
            <v>1654</v>
          </cell>
          <cell r="CI33">
            <v>1432.5</v>
          </cell>
          <cell r="CJ33">
            <v>3065.7000000001863</v>
          </cell>
          <cell r="CK33">
            <v>2323.5</v>
          </cell>
          <cell r="CL33">
            <v>12578</v>
          </cell>
          <cell r="CM33">
            <v>12642.5</v>
          </cell>
          <cell r="CN33">
            <v>1885</v>
          </cell>
          <cell r="CO33">
            <v>5527</v>
          </cell>
          <cell r="CP33">
            <v>2348</v>
          </cell>
          <cell r="CQ33">
            <v>932</v>
          </cell>
          <cell r="CR33">
            <v>51005.5</v>
          </cell>
          <cell r="CS33">
            <v>4030</v>
          </cell>
          <cell r="CT33">
            <v>4106</v>
          </cell>
          <cell r="CU33">
            <v>2034.5</v>
          </cell>
          <cell r="CV33">
            <v>1970</v>
          </cell>
          <cell r="CW33">
            <v>2767</v>
          </cell>
          <cell r="CX33">
            <v>3100</v>
          </cell>
          <cell r="CY33">
            <v>7040</v>
          </cell>
          <cell r="CZ33">
            <v>10705.5</v>
          </cell>
          <cell r="DA33">
            <v>4939.5</v>
          </cell>
          <cell r="DB33">
            <v>5256</v>
          </cell>
          <cell r="DC33">
            <v>3983</v>
          </cell>
          <cell r="DD33">
            <v>1074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162.67999999999302</v>
          </cell>
          <cell r="H34">
            <v>422.09999999997672</v>
          </cell>
          <cell r="I34">
            <v>773.5</v>
          </cell>
          <cell r="J34">
            <v>300.05799999999726</v>
          </cell>
          <cell r="K34">
            <v>1329.4000000003725</v>
          </cell>
          <cell r="L34">
            <v>30092</v>
          </cell>
          <cell r="M34">
            <v>1465.6000000000931</v>
          </cell>
          <cell r="N34">
            <v>1823.5</v>
          </cell>
          <cell r="O34">
            <v>1161</v>
          </cell>
          <cell r="P34">
            <v>109.05999999999767</v>
          </cell>
          <cell r="Q34">
            <v>10563.5</v>
          </cell>
          <cell r="R34">
            <v>-56230.370000004768</v>
          </cell>
          <cell r="S34">
            <v>-12442.849999999977</v>
          </cell>
          <cell r="T34">
            <v>-12680</v>
          </cell>
          <cell r="U34">
            <v>-6135.7999999998137</v>
          </cell>
          <cell r="V34">
            <v>-3341.0999999998603</v>
          </cell>
          <cell r="W34">
            <v>-545.42000000001281</v>
          </cell>
          <cell r="X34">
            <v>-3885</v>
          </cell>
          <cell r="Y34">
            <v>1628</v>
          </cell>
          <cell r="Z34">
            <v>-10621.400000000373</v>
          </cell>
          <cell r="AA34">
            <v>1202.2000000001863</v>
          </cell>
          <cell r="AB34">
            <v>1847.2999999998137</v>
          </cell>
          <cell r="AC34">
            <v>-12411.300000000047</v>
          </cell>
          <cell r="AD34">
            <v>1155</v>
          </cell>
          <cell r="AE34">
            <v>-69631.880000002682</v>
          </cell>
          <cell r="AF34">
            <v>-12830.800000000047</v>
          </cell>
          <cell r="AG34">
            <v>-12978.799999999814</v>
          </cell>
          <cell r="AH34">
            <v>-6590.8999999999069</v>
          </cell>
          <cell r="AI34">
            <v>-1715.75</v>
          </cell>
          <cell r="AJ34">
            <v>295.17000000001281</v>
          </cell>
          <cell r="AK34">
            <v>-7530.5</v>
          </cell>
          <cell r="AL34">
            <v>-4167</v>
          </cell>
          <cell r="AM34">
            <v>-13625.299999999814</v>
          </cell>
          <cell r="AN34">
            <v>4403.7999999998137</v>
          </cell>
          <cell r="AO34">
            <v>-243</v>
          </cell>
          <cell r="AP34">
            <v>-13176.300000000047</v>
          </cell>
          <cell r="AQ34">
            <v>-1472.5</v>
          </cell>
          <cell r="AR34">
            <v>-69108.82500000298</v>
          </cell>
          <cell r="AS34">
            <v>-14354.90000000014</v>
          </cell>
          <cell r="AT34">
            <v>-14283.400000000373</v>
          </cell>
          <cell r="AU34">
            <v>-1141.7000000001863</v>
          </cell>
          <cell r="AV34">
            <v>-2019.6000000000931</v>
          </cell>
          <cell r="AW34">
            <v>-322.22500000000582</v>
          </cell>
          <cell r="AX34">
            <v>-8612.5</v>
          </cell>
          <cell r="AY34">
            <v>-6798</v>
          </cell>
          <cell r="AZ34">
            <v>-4947.5</v>
          </cell>
          <cell r="BA34">
            <v>2531.2000000001863</v>
          </cell>
          <cell r="BB34">
            <v>925.5</v>
          </cell>
          <cell r="BC34">
            <v>-16289.199999999953</v>
          </cell>
          <cell r="BD34">
            <v>-3796.5</v>
          </cell>
          <cell r="BE34">
            <v>-80113.039999999106</v>
          </cell>
          <cell r="BF34">
            <v>-14201.399999999907</v>
          </cell>
          <cell r="BG34">
            <v>-15543.400000000373</v>
          </cell>
          <cell r="BH34">
            <v>-10399.399999999907</v>
          </cell>
          <cell r="BI34">
            <v>-4910.1000000000931</v>
          </cell>
          <cell r="BJ34">
            <v>642.55999999999767</v>
          </cell>
          <cell r="BK34">
            <v>-6314.5</v>
          </cell>
          <cell r="BL34">
            <v>-3000</v>
          </cell>
          <cell r="BM34">
            <v>-1204</v>
          </cell>
          <cell r="BN34">
            <v>-1047.2999999998137</v>
          </cell>
          <cell r="BO34">
            <v>-358.5</v>
          </cell>
          <cell r="BP34">
            <v>-15595</v>
          </cell>
          <cell r="BQ34">
            <v>-8182</v>
          </cell>
          <cell r="BR34">
            <v>-85790.020000003278</v>
          </cell>
          <cell r="BS34">
            <v>-15505.399999999907</v>
          </cell>
          <cell r="BT34">
            <v>-16685.200000000186</v>
          </cell>
          <cell r="BU34">
            <v>-10927.899999999907</v>
          </cell>
          <cell r="BV34">
            <v>-4847</v>
          </cell>
          <cell r="BW34">
            <v>554.67999999999302</v>
          </cell>
          <cell r="BX34">
            <v>-11257</v>
          </cell>
          <cell r="BY34">
            <v>-6144</v>
          </cell>
          <cell r="BZ34">
            <v>4104.5</v>
          </cell>
          <cell r="CA34">
            <v>-1954</v>
          </cell>
          <cell r="CB34">
            <v>-1308.5</v>
          </cell>
          <cell r="CC34">
            <v>-15233.700000000186</v>
          </cell>
          <cell r="CD34">
            <v>-6586.5</v>
          </cell>
          <cell r="CE34">
            <v>-53820.559999994934</v>
          </cell>
          <cell r="CF34">
            <v>-15811.700000000186</v>
          </cell>
          <cell r="CG34">
            <v>-12963.299999999814</v>
          </cell>
          <cell r="CH34">
            <v>-8520.2999999998137</v>
          </cell>
          <cell r="CI34">
            <v>-6129.2000000001863</v>
          </cell>
          <cell r="CJ34">
            <v>334.44000000000233</v>
          </cell>
          <cell r="CK34">
            <v>-6505</v>
          </cell>
          <cell r="CL34">
            <v>1584</v>
          </cell>
          <cell r="CM34">
            <v>8405</v>
          </cell>
          <cell r="CN34">
            <v>2111.7999999998137</v>
          </cell>
          <cell r="CO34">
            <v>-672</v>
          </cell>
          <cell r="CP34">
            <v>-9897.7999999998137</v>
          </cell>
          <cell r="CQ34">
            <v>-5756.5</v>
          </cell>
          <cell r="CR34">
            <v>-50683.339999981225</v>
          </cell>
          <cell r="CS34">
            <v>-16033.700000000186</v>
          </cell>
          <cell r="CT34">
            <v>-13674.400000000373</v>
          </cell>
          <cell r="CU34">
            <v>-6037.2999999998137</v>
          </cell>
          <cell r="CV34">
            <v>-3111.6999999999534</v>
          </cell>
          <cell r="CW34">
            <v>333.96000000002095</v>
          </cell>
          <cell r="CX34">
            <v>-7854.5</v>
          </cell>
          <cell r="CY34">
            <v>5804</v>
          </cell>
          <cell r="CZ34">
            <v>-2074.5</v>
          </cell>
          <cell r="DA34">
            <v>4267.4000000003725</v>
          </cell>
          <cell r="DB34">
            <v>4715</v>
          </cell>
          <cell r="DC34">
            <v>-9790.5999999996275</v>
          </cell>
          <cell r="DD34">
            <v>-7227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1564.2999999998137</v>
          </cell>
          <cell r="G35">
            <v>1593.7999999998137</v>
          </cell>
          <cell r="H35">
            <v>658</v>
          </cell>
          <cell r="I35">
            <v>1102.8000000002794</v>
          </cell>
          <cell r="J35">
            <v>2010.8999999999069</v>
          </cell>
          <cell r="K35">
            <v>2019.3000000007451</v>
          </cell>
          <cell r="L35">
            <v>4216.5999999996275</v>
          </cell>
          <cell r="M35">
            <v>11961</v>
          </cell>
          <cell r="N35">
            <v>1700.5</v>
          </cell>
          <cell r="O35">
            <v>1739.0999999996275</v>
          </cell>
          <cell r="P35">
            <v>1137.7000000001863</v>
          </cell>
          <cell r="Q35">
            <v>749.5</v>
          </cell>
          <cell r="R35">
            <v>29369.09999999404</v>
          </cell>
          <cell r="S35">
            <v>1548.7000000001863</v>
          </cell>
          <cell r="T35">
            <v>1478.8999999994412</v>
          </cell>
          <cell r="U35">
            <v>874.20000000018626</v>
          </cell>
          <cell r="V35">
            <v>1800.6000000000931</v>
          </cell>
          <cell r="W35">
            <v>790.39999999990687</v>
          </cell>
          <cell r="X35">
            <v>2357.0999999996275</v>
          </cell>
          <cell r="Y35">
            <v>2865.5</v>
          </cell>
          <cell r="Z35">
            <v>12115.299999999814</v>
          </cell>
          <cell r="AA35">
            <v>727.40000000037253</v>
          </cell>
          <cell r="AB35">
            <v>2762.2999999998137</v>
          </cell>
          <cell r="AC35">
            <v>953.5</v>
          </cell>
          <cell r="AD35">
            <v>1095.2000000001863</v>
          </cell>
          <cell r="AE35">
            <v>34487.70000000298</v>
          </cell>
          <cell r="AF35">
            <v>2059.2999999998137</v>
          </cell>
          <cell r="AG35">
            <v>635</v>
          </cell>
          <cell r="AH35">
            <v>1413.3999999994412</v>
          </cell>
          <cell r="AI35">
            <v>1449</v>
          </cell>
          <cell r="AJ35">
            <v>1156.1000000005588</v>
          </cell>
          <cell r="AK35">
            <v>2254.9000000003725</v>
          </cell>
          <cell r="AL35">
            <v>6332.2999999998137</v>
          </cell>
          <cell r="AM35">
            <v>12407.700000000186</v>
          </cell>
          <cell r="AN35">
            <v>2219.7000000001863</v>
          </cell>
          <cell r="AO35">
            <v>2157.5999999996275</v>
          </cell>
          <cell r="AP35">
            <v>2142</v>
          </cell>
          <cell r="AQ35">
            <v>260.70000000018626</v>
          </cell>
          <cell r="AR35">
            <v>42656.90000000596</v>
          </cell>
          <cell r="AS35">
            <v>441.20000000018626</v>
          </cell>
          <cell r="AT35">
            <v>1253.5</v>
          </cell>
          <cell r="AU35">
            <v>568.09999999962747</v>
          </cell>
          <cell r="AV35">
            <v>1880.3000000002794</v>
          </cell>
          <cell r="AW35">
            <v>2109.7999999998137</v>
          </cell>
          <cell r="AX35">
            <v>4167.7999999998137</v>
          </cell>
          <cell r="AY35">
            <v>11085.599999999627</v>
          </cell>
          <cell r="AZ35">
            <v>12024.400000000373</v>
          </cell>
          <cell r="BA35">
            <v>3306.9000000003725</v>
          </cell>
          <cell r="BB35">
            <v>2800.5</v>
          </cell>
          <cell r="BC35">
            <v>1989.2999999998137</v>
          </cell>
          <cell r="BD35">
            <v>1029.5</v>
          </cell>
          <cell r="BE35">
            <v>32098</v>
          </cell>
          <cell r="BF35">
            <v>544.59999999962747</v>
          </cell>
          <cell r="BG35">
            <v>1190.2999999998137</v>
          </cell>
          <cell r="BH35">
            <v>3325.6000000000931</v>
          </cell>
          <cell r="BI35">
            <v>1542.5</v>
          </cell>
          <cell r="BJ35">
            <v>1430.5</v>
          </cell>
          <cell r="BK35">
            <v>3213.5999999996275</v>
          </cell>
          <cell r="BL35">
            <v>5142.4000000003725</v>
          </cell>
          <cell r="BM35">
            <v>9945.2999999998137</v>
          </cell>
          <cell r="BN35">
            <v>2576.9000000003725</v>
          </cell>
          <cell r="BO35">
            <v>1864.2000000001863</v>
          </cell>
          <cell r="BP35">
            <v>476.79999999981374</v>
          </cell>
          <cell r="BQ35">
            <v>845.29999999981374</v>
          </cell>
          <cell r="BR35">
            <v>40572.499999985099</v>
          </cell>
          <cell r="BS35">
            <v>1499.5999999996275</v>
          </cell>
          <cell r="BT35">
            <v>1661.2000000001863</v>
          </cell>
          <cell r="BU35">
            <v>763</v>
          </cell>
          <cell r="BV35">
            <v>716.39999999990687</v>
          </cell>
          <cell r="BW35">
            <v>535</v>
          </cell>
          <cell r="BX35">
            <v>2300.4999999990687</v>
          </cell>
          <cell r="BY35">
            <v>10087.200000000186</v>
          </cell>
          <cell r="BZ35">
            <v>18540</v>
          </cell>
          <cell r="CA35">
            <v>1335.5</v>
          </cell>
          <cell r="CB35">
            <v>1386.7999999998137</v>
          </cell>
          <cell r="CC35">
            <v>1076.2999999998137</v>
          </cell>
          <cell r="CD35">
            <v>671</v>
          </cell>
          <cell r="CE35">
            <v>37107.399999991059</v>
          </cell>
          <cell r="CF35">
            <v>1250.8000000007451</v>
          </cell>
          <cell r="CG35">
            <v>697</v>
          </cell>
          <cell r="CH35">
            <v>1233.7999999998137</v>
          </cell>
          <cell r="CI35">
            <v>1172</v>
          </cell>
          <cell r="CJ35">
            <v>1925.2999999998137</v>
          </cell>
          <cell r="CK35">
            <v>4354.2999999998137</v>
          </cell>
          <cell r="CL35">
            <v>6744.2000000001863</v>
          </cell>
          <cell r="CM35">
            <v>15118.599999999627</v>
          </cell>
          <cell r="CN35">
            <v>1779.2000000001863</v>
          </cell>
          <cell r="CO35">
            <v>2274</v>
          </cell>
          <cell r="CP35">
            <v>512</v>
          </cell>
          <cell r="CQ35">
            <v>46.200000000186265</v>
          </cell>
          <cell r="CR35">
            <v>38442.5</v>
          </cell>
          <cell r="CS35">
            <v>1187.7999999998137</v>
          </cell>
          <cell r="CT35">
            <v>366.89999999944121</v>
          </cell>
          <cell r="CU35">
            <v>1851.7000000001863</v>
          </cell>
          <cell r="CV35">
            <v>508.09999999962747</v>
          </cell>
          <cell r="CW35">
            <v>2215.9000000003725</v>
          </cell>
          <cell r="CX35">
            <v>1957.7000000001863</v>
          </cell>
          <cell r="CY35">
            <v>8976.5999999996275</v>
          </cell>
          <cell r="CZ35">
            <v>13534</v>
          </cell>
          <cell r="DA35">
            <v>2875.5999999996275</v>
          </cell>
          <cell r="DB35">
            <v>3583</v>
          </cell>
          <cell r="DC35">
            <v>637</v>
          </cell>
          <cell r="DD35">
            <v>748.19999999925494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61.156000000002678</v>
          </cell>
          <cell r="H36">
            <v>0</v>
          </cell>
          <cell r="I36">
            <v>30.934000000001106</v>
          </cell>
          <cell r="J36">
            <v>39.930000000000291</v>
          </cell>
          <cell r="K36">
            <v>0</v>
          </cell>
          <cell r="L36">
            <v>0</v>
          </cell>
          <cell r="M36">
            <v>484.6649999999936</v>
          </cell>
          <cell r="N36">
            <v>102.34499999998661</v>
          </cell>
          <cell r="O36">
            <v>0</v>
          </cell>
          <cell r="P36">
            <v>29.840000000011059</v>
          </cell>
          <cell r="Q36">
            <v>0</v>
          </cell>
          <cell r="R36">
            <v>13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478.47000000020489</v>
          </cell>
          <cell r="AF36">
            <v>74.4259999999922</v>
          </cell>
          <cell r="AG36">
            <v>0</v>
          </cell>
          <cell r="AH36">
            <v>0</v>
          </cell>
          <cell r="AI36">
            <v>83.023999999997613</v>
          </cell>
          <cell r="AJ36">
            <v>0</v>
          </cell>
          <cell r="AK36">
            <v>0</v>
          </cell>
          <cell r="AL36">
            <v>189.11000000000058</v>
          </cell>
          <cell r="AM36">
            <v>0</v>
          </cell>
          <cell r="AN36">
            <v>70.164999999993597</v>
          </cell>
          <cell r="AO36">
            <v>0</v>
          </cell>
          <cell r="AP36">
            <v>61.745000000009895</v>
          </cell>
          <cell r="AQ36">
            <v>0</v>
          </cell>
          <cell r="AR36">
            <v>64.494999999995343</v>
          </cell>
          <cell r="AS36">
            <v>0</v>
          </cell>
          <cell r="AT36">
            <v>39.275000000008731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25.220000000001164</v>
          </cell>
          <cell r="BD36">
            <v>0</v>
          </cell>
          <cell r="BE36">
            <v>339.66999999992549</v>
          </cell>
          <cell r="BF36">
            <v>0</v>
          </cell>
          <cell r="BG36">
            <v>6.0800000000017462</v>
          </cell>
          <cell r="BH36">
            <v>0</v>
          </cell>
          <cell r="BI36">
            <v>27.195000000006985</v>
          </cell>
          <cell r="BJ36">
            <v>65.570000000006985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240.82499999999709</v>
          </cell>
          <cell r="BP36">
            <v>0</v>
          </cell>
          <cell r="BQ36">
            <v>0</v>
          </cell>
          <cell r="BR36">
            <v>456.16899999999441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-6.7700000000040745</v>
          </cell>
          <cell r="BZ36">
            <v>424.98499999998603</v>
          </cell>
          <cell r="CA36">
            <v>37.953999999997905</v>
          </cell>
          <cell r="CB36">
            <v>0</v>
          </cell>
          <cell r="CC36">
            <v>0</v>
          </cell>
          <cell r="CD36">
            <v>0</v>
          </cell>
          <cell r="CE36">
            <v>73.029999999795109</v>
          </cell>
          <cell r="CF36">
            <v>0</v>
          </cell>
          <cell r="CG36">
            <v>0</v>
          </cell>
          <cell r="CH36">
            <v>35.339999999996508</v>
          </cell>
          <cell r="CI36">
            <v>0</v>
          </cell>
          <cell r="CJ36">
            <v>0</v>
          </cell>
          <cell r="CK36">
            <v>0.48999999999068677</v>
          </cell>
          <cell r="CL36">
            <v>0</v>
          </cell>
          <cell r="CM36">
            <v>0</v>
          </cell>
          <cell r="CN36">
            <v>0</v>
          </cell>
          <cell r="CO36">
            <v>37.19999999999709</v>
          </cell>
          <cell r="CP36">
            <v>0</v>
          </cell>
          <cell r="CQ36">
            <v>0</v>
          </cell>
          <cell r="CR36">
            <v>678.60700000007637</v>
          </cell>
          <cell r="CS36">
            <v>0</v>
          </cell>
          <cell r="CT36">
            <v>1.8059999999968568</v>
          </cell>
          <cell r="CU36">
            <v>85.309999999997672</v>
          </cell>
          <cell r="CV36">
            <v>0.23499999998603016</v>
          </cell>
          <cell r="CW36">
            <v>9.0800000000017462</v>
          </cell>
          <cell r="CX36">
            <v>0</v>
          </cell>
          <cell r="CY36">
            <v>1.9609999999956926</v>
          </cell>
          <cell r="CZ36">
            <v>517.10000000000582</v>
          </cell>
          <cell r="DA36">
            <v>0</v>
          </cell>
          <cell r="DB36">
            <v>0</v>
          </cell>
          <cell r="DC36">
            <v>63.115000000005239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-22.613399999914691</v>
          </cell>
          <cell r="G38">
            <v>-60.220799999951851</v>
          </cell>
          <cell r="H38">
            <v>-201.71520000003511</v>
          </cell>
          <cell r="I38">
            <v>-173.24496000004001</v>
          </cell>
          <cell r="J38">
            <v>-1.4118839999428019</v>
          </cell>
          <cell r="K38">
            <v>-187.16840000008233</v>
          </cell>
          <cell r="L38">
            <v>-107.20284000015818</v>
          </cell>
          <cell r="M38">
            <v>-284.80772000015713</v>
          </cell>
          <cell r="N38">
            <v>-280.3658399998676</v>
          </cell>
          <cell r="O38">
            <v>-20.624399999971502</v>
          </cell>
          <cell r="P38">
            <v>-99.35820000001695</v>
          </cell>
          <cell r="Q38">
            <v>-131.21280000009574</v>
          </cell>
          <cell r="R38">
            <v>-1554.9893979988992</v>
          </cell>
          <cell r="S38">
            <v>-34.552069999976084</v>
          </cell>
          <cell r="T38">
            <v>-28.38910000002943</v>
          </cell>
          <cell r="U38">
            <v>-98.782800000160933</v>
          </cell>
          <cell r="V38">
            <v>-103.30877999996301</v>
          </cell>
          <cell r="W38">
            <v>-49.343197999987751</v>
          </cell>
          <cell r="X38">
            <v>-217.46695000003092</v>
          </cell>
          <cell r="Y38">
            <v>-131.06119999988005</v>
          </cell>
          <cell r="Z38">
            <v>-164.06610000017099</v>
          </cell>
          <cell r="AA38">
            <v>-334.42169999983162</v>
          </cell>
          <cell r="AB38">
            <v>-34.398699999961536</v>
          </cell>
          <cell r="AC38">
            <v>-204.16989999992074</v>
          </cell>
          <cell r="AD38">
            <v>-155.0289000000339</v>
          </cell>
          <cell r="AE38">
            <v>-1639.1861999984831</v>
          </cell>
          <cell r="AF38">
            <v>-127.66079999995418</v>
          </cell>
          <cell r="AG38">
            <v>-78.8992000001017</v>
          </cell>
          <cell r="AH38">
            <v>-81.958400000003166</v>
          </cell>
          <cell r="AI38">
            <v>-142.76799999992363</v>
          </cell>
          <cell r="AJ38">
            <v>-32.526399999973364</v>
          </cell>
          <cell r="AK38">
            <v>-153.89364999975078</v>
          </cell>
          <cell r="AL38">
            <v>-69.698100000154227</v>
          </cell>
          <cell r="AM38">
            <v>-153.34195000003092</v>
          </cell>
          <cell r="AN38">
            <v>-383.06369999982417</v>
          </cell>
          <cell r="AO38">
            <v>-92.960000000079162</v>
          </cell>
          <cell r="AP38">
            <v>-143.75999999995111</v>
          </cell>
          <cell r="AQ38">
            <v>-178.65600000007544</v>
          </cell>
          <cell r="AR38">
            <v>-1445.16278700158</v>
          </cell>
          <cell r="AS38">
            <v>-26.604719999944791</v>
          </cell>
          <cell r="AT38">
            <v>-66.828990000009071</v>
          </cell>
          <cell r="AU38">
            <v>-163.20570000004955</v>
          </cell>
          <cell r="AV38">
            <v>-162.28682999999728</v>
          </cell>
          <cell r="AW38">
            <v>-66.927417000057176</v>
          </cell>
          <cell r="AX38">
            <v>-177.12750000017695</v>
          </cell>
          <cell r="AY38">
            <v>0</v>
          </cell>
          <cell r="AZ38">
            <v>-126.18375000008382</v>
          </cell>
          <cell r="BA38">
            <v>-337.38870000001043</v>
          </cell>
          <cell r="BB38">
            <v>-29.331900000106543</v>
          </cell>
          <cell r="BC38">
            <v>-191.2949999999837</v>
          </cell>
          <cell r="BD38">
            <v>-97.982279999996535</v>
          </cell>
          <cell r="BE38">
            <v>-1098.3914900012314</v>
          </cell>
          <cell r="BF38">
            <v>-89.022899999981746</v>
          </cell>
          <cell r="BG38">
            <v>-35.737799999886192</v>
          </cell>
          <cell r="BH38">
            <v>-105.5920000000624</v>
          </cell>
          <cell r="BI38">
            <v>-413.46370000008028</v>
          </cell>
          <cell r="BJ38">
            <v>-101.70264999999199</v>
          </cell>
          <cell r="BK38">
            <v>-1.5384000001940876</v>
          </cell>
          <cell r="BL38">
            <v>-53.876050000078976</v>
          </cell>
          <cell r="BM38">
            <v>-13.044349999865517</v>
          </cell>
          <cell r="BN38">
            <v>-125.02064000000246</v>
          </cell>
          <cell r="BO38">
            <v>-0.46899999992456287</v>
          </cell>
          <cell r="BP38">
            <v>-40.200000000011642</v>
          </cell>
          <cell r="BQ38">
            <v>-118.72399999992922</v>
          </cell>
          <cell r="BR38">
            <v>-1654.174469999969</v>
          </cell>
          <cell r="BS38">
            <v>-64.971059999894351</v>
          </cell>
          <cell r="BT38">
            <v>-78.793959999922663</v>
          </cell>
          <cell r="BU38">
            <v>-93.073050000006333</v>
          </cell>
          <cell r="BV38">
            <v>-163.26800000004005</v>
          </cell>
          <cell r="BW38">
            <v>-628.95223999989685</v>
          </cell>
          <cell r="BX38">
            <v>-55.130239999853075</v>
          </cell>
          <cell r="BY38">
            <v>-60.384800000116229</v>
          </cell>
          <cell r="BZ38">
            <v>-113.35680000018328</v>
          </cell>
          <cell r="CA38">
            <v>-90.068799999775365</v>
          </cell>
          <cell r="CB38">
            <v>-38.872190000023693</v>
          </cell>
          <cell r="CC38">
            <v>-49.391999999992549</v>
          </cell>
          <cell r="CD38">
            <v>-217.91133000003174</v>
          </cell>
          <cell r="CE38">
            <v>-1852.9597399998456</v>
          </cell>
          <cell r="CF38">
            <v>-19.392749999882653</v>
          </cell>
          <cell r="CG38">
            <v>-53.566110000014305</v>
          </cell>
          <cell r="CH38">
            <v>-73.43621999991592</v>
          </cell>
          <cell r="CI38">
            <v>-191.8846800000174</v>
          </cell>
          <cell r="CJ38">
            <v>-24.710399999865331</v>
          </cell>
          <cell r="CK38">
            <v>-77.786999999778345</v>
          </cell>
          <cell r="CL38">
            <v>0</v>
          </cell>
          <cell r="CM38">
            <v>-39.697499999776483</v>
          </cell>
          <cell r="CN38">
            <v>-1135.1809999998659</v>
          </cell>
          <cell r="CO38">
            <v>-52.130520000006072</v>
          </cell>
          <cell r="CP38">
            <v>-85.068360000033863</v>
          </cell>
          <cell r="CQ38">
            <v>-100.10519999999087</v>
          </cell>
          <cell r="CR38">
            <v>-1275.9064200036228</v>
          </cell>
          <cell r="CS38">
            <v>-20.20811000012327</v>
          </cell>
          <cell r="CT38">
            <v>-22.843169999890961</v>
          </cell>
          <cell r="CU38">
            <v>-120.30090000003111</v>
          </cell>
          <cell r="CV38">
            <v>-166.78063000005204</v>
          </cell>
          <cell r="CW38">
            <v>-23.844780000043102</v>
          </cell>
          <cell r="CX38">
            <v>-148.33675000001676</v>
          </cell>
          <cell r="CY38">
            <v>-30.612649999791756</v>
          </cell>
          <cell r="CZ38">
            <v>-107.592949999962</v>
          </cell>
          <cell r="DA38">
            <v>-460.68989999988116</v>
          </cell>
          <cell r="DB38">
            <v>-55.957330000004731</v>
          </cell>
          <cell r="DC38">
            <v>-63.381450000044424</v>
          </cell>
          <cell r="DD38">
            <v>-55.357799999997951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7829.4866000004113</v>
          </cell>
          <cell r="G41">
            <v>5348.7152000050992</v>
          </cell>
          <cell r="H41">
            <v>3989.2848000004888</v>
          </cell>
          <cell r="I41">
            <v>3905.3890399988741</v>
          </cell>
          <cell r="J41">
            <v>3955.7861160021275</v>
          </cell>
          <cell r="K41">
            <v>6114.3316000010818</v>
          </cell>
          <cell r="L41">
            <v>40480.397160001099</v>
          </cell>
          <cell r="M41">
            <v>27846.457280002534</v>
          </cell>
          <cell r="N41">
            <v>7147.9791599996388</v>
          </cell>
          <cell r="O41">
            <v>8385.6756000034511</v>
          </cell>
          <cell r="P41">
            <v>4764.0417999960482</v>
          </cell>
          <cell r="Q41">
            <v>13414.787200000137</v>
          </cell>
          <cell r="R41">
            <v>39477.920602023602</v>
          </cell>
          <cell r="S41">
            <v>-4368.6020700000226</v>
          </cell>
          <cell r="T41">
            <v>-8318.2891000024974</v>
          </cell>
          <cell r="U41">
            <v>-2549.882800001651</v>
          </cell>
          <cell r="V41">
            <v>830.09122000075877</v>
          </cell>
          <cell r="W41">
            <v>1681.2168019991368</v>
          </cell>
          <cell r="X41">
            <v>2524.2330500036478</v>
          </cell>
          <cell r="Y41">
            <v>15806.938799999654</v>
          </cell>
          <cell r="Z41">
            <v>15227.833900004625</v>
          </cell>
          <cell r="AA41">
            <v>7266.2783000022173</v>
          </cell>
          <cell r="AB41">
            <v>10967.001299999654</v>
          </cell>
          <cell r="AC41">
            <v>-5404.7698999978602</v>
          </cell>
          <cell r="AD41">
            <v>5815.8710999973118</v>
          </cell>
          <cell r="AE41">
            <v>38719.293799966574</v>
          </cell>
          <cell r="AF41">
            <v>-3545.9347999989986</v>
          </cell>
          <cell r="AG41">
            <v>-7639.7991999983788</v>
          </cell>
          <cell r="AH41">
            <v>-2490.9583999998868</v>
          </cell>
          <cell r="AI41">
            <v>2989.6859999988228</v>
          </cell>
          <cell r="AJ41">
            <v>3263.9535999987274</v>
          </cell>
          <cell r="AK41">
            <v>-1568.4936500042677</v>
          </cell>
          <cell r="AL41">
            <v>20261.711899995804</v>
          </cell>
          <cell r="AM41">
            <v>12135.058049995452</v>
          </cell>
          <cell r="AN41">
            <v>11821.701299995184</v>
          </cell>
          <cell r="AO41">
            <v>7858.6400000043213</v>
          </cell>
          <cell r="AP41">
            <v>-5896.5149999968708</v>
          </cell>
          <cell r="AQ41">
            <v>1530.2439999990165</v>
          </cell>
          <cell r="AR41">
            <v>27605.627212971449</v>
          </cell>
          <cell r="AS41">
            <v>-10803.604720000178</v>
          </cell>
          <cell r="AT41">
            <v>-9305.4539900049567</v>
          </cell>
          <cell r="AU41">
            <v>1978.1943000014871</v>
          </cell>
          <cell r="AV41">
            <v>2889.7131699994206</v>
          </cell>
          <cell r="AW41">
            <v>3834.5675830002874</v>
          </cell>
          <cell r="AX41">
            <v>-1252.327500000596</v>
          </cell>
          <cell r="AY41">
            <v>9444.6000000014901</v>
          </cell>
          <cell r="AZ41">
            <v>19112.216249998659</v>
          </cell>
          <cell r="BA41">
            <v>11192.411300003529</v>
          </cell>
          <cell r="BB41">
            <v>9625.2681000046432</v>
          </cell>
          <cell r="BC41">
            <v>-9334.4750000014901</v>
          </cell>
          <cell r="BD41">
            <v>224.51772000268102</v>
          </cell>
          <cell r="BE41">
            <v>-3556.6214899718761</v>
          </cell>
          <cell r="BF41">
            <v>-9651.3229000009596</v>
          </cell>
          <cell r="BG41">
            <v>-11315.357799995691</v>
          </cell>
          <cell r="BH41">
            <v>-4535.0920000001788</v>
          </cell>
          <cell r="BI41">
            <v>654.73130000010133</v>
          </cell>
          <cell r="BJ41">
            <v>5203.5673500001431</v>
          </cell>
          <cell r="BK41">
            <v>-872.93840000405908</v>
          </cell>
          <cell r="BL41">
            <v>7953.5239500030875</v>
          </cell>
          <cell r="BM41">
            <v>13101.255650002509</v>
          </cell>
          <cell r="BN41">
            <v>4658.3793599978089</v>
          </cell>
          <cell r="BO41">
            <v>5789.4559999965131</v>
          </cell>
          <cell r="BP41">
            <v>-11111.39999999851</v>
          </cell>
          <cell r="BQ41">
            <v>-3431.4239999987185</v>
          </cell>
          <cell r="BR41">
            <v>5622.6145300269127</v>
          </cell>
          <cell r="BS41">
            <v>-11474.97106000036</v>
          </cell>
          <cell r="BT41">
            <v>-10620.9939600043</v>
          </cell>
          <cell r="BU41">
            <v>-2627.8730500005186</v>
          </cell>
          <cell r="BV41">
            <v>-1412.3180000018328</v>
          </cell>
          <cell r="BW41">
            <v>4427.1177600007504</v>
          </cell>
          <cell r="BX41">
            <v>-6228.1302400007844</v>
          </cell>
          <cell r="BY41">
            <v>12914.545200005174</v>
          </cell>
          <cell r="BZ41">
            <v>33503.628200002015</v>
          </cell>
          <cell r="CA41">
            <v>1353.8852000012994</v>
          </cell>
          <cell r="CB41">
            <v>6921.2278100028634</v>
          </cell>
          <cell r="CC41">
            <v>-20164.091999996454</v>
          </cell>
          <cell r="CD41">
            <v>-969.41132999956608</v>
          </cell>
          <cell r="CE41">
            <v>46456.670260071754</v>
          </cell>
          <cell r="CF41">
            <v>-10244.992749992758</v>
          </cell>
          <cell r="CG41">
            <v>-12368.466109998524</v>
          </cell>
          <cell r="CH41">
            <v>-4894.5962199997157</v>
          </cell>
          <cell r="CI41">
            <v>-2373.7846800014377</v>
          </cell>
          <cell r="CJ41">
            <v>5502.5896000005305</v>
          </cell>
          <cell r="CK41">
            <v>835.50300000235438</v>
          </cell>
          <cell r="CL41">
            <v>20906.20000000298</v>
          </cell>
          <cell r="CM41">
            <v>37536.402500003576</v>
          </cell>
          <cell r="CN41">
            <v>13082.018999997526</v>
          </cell>
          <cell r="CO41">
            <v>7883.0694799982011</v>
          </cell>
          <cell r="CP41">
            <v>-5900.0683599971235</v>
          </cell>
          <cell r="CQ41">
            <v>-3507.2052000015974</v>
          </cell>
          <cell r="CR41">
            <v>51334.160580039024</v>
          </cell>
          <cell r="CS41">
            <v>-10552.908110000193</v>
          </cell>
          <cell r="CT41">
            <v>-8882.737169995904</v>
          </cell>
          <cell r="CU41">
            <v>-1162.4908999986947</v>
          </cell>
          <cell r="CV41">
            <v>421.01436999812722</v>
          </cell>
          <cell r="CW41">
            <v>5390.2352200001478</v>
          </cell>
          <cell r="CX41">
            <v>-1418.6367500014603</v>
          </cell>
          <cell r="CY41">
            <v>22054.948349997401</v>
          </cell>
          <cell r="CZ41">
            <v>25527.007050000131</v>
          </cell>
          <cell r="DA41">
            <v>14823.110100001097</v>
          </cell>
          <cell r="DB41">
            <v>14288.342669997364</v>
          </cell>
          <cell r="DC41">
            <v>-4363.0664500035346</v>
          </cell>
          <cell r="DD41">
            <v>-4790.6577999964356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7829.4866000004113</v>
          </cell>
          <cell r="G43">
            <v>5348.7152000050992</v>
          </cell>
          <cell r="H43">
            <v>3989.2848000004888</v>
          </cell>
          <cell r="I43">
            <v>3905.3890399988741</v>
          </cell>
          <cell r="J43">
            <v>3955.7861160021275</v>
          </cell>
          <cell r="K43">
            <v>6114.3316000010818</v>
          </cell>
          <cell r="L43">
            <v>40480.397160001099</v>
          </cell>
          <cell r="M43">
            <v>27846.457280002534</v>
          </cell>
          <cell r="N43">
            <v>7147.9791599996388</v>
          </cell>
          <cell r="O43">
            <v>8385.6756000034511</v>
          </cell>
          <cell r="P43">
            <v>4764.0417999960482</v>
          </cell>
          <cell r="Q43">
            <v>13414.787200000137</v>
          </cell>
          <cell r="R43">
            <v>39477.920602023602</v>
          </cell>
          <cell r="S43">
            <v>-4368.6020700000226</v>
          </cell>
          <cell r="T43">
            <v>-8318.2891000024974</v>
          </cell>
          <cell r="U43">
            <v>-2549.882800001651</v>
          </cell>
          <cell r="V43">
            <v>830.09122000075877</v>
          </cell>
          <cell r="W43">
            <v>1681.2168019991368</v>
          </cell>
          <cell r="X43">
            <v>2524.2330500036478</v>
          </cell>
          <cell r="Y43">
            <v>15806.938799999654</v>
          </cell>
          <cell r="Z43">
            <v>15227.833900004625</v>
          </cell>
          <cell r="AA43">
            <v>7266.2783000022173</v>
          </cell>
          <cell r="AB43">
            <v>10967.001299999654</v>
          </cell>
          <cell r="AC43">
            <v>-5404.7698999978602</v>
          </cell>
          <cell r="AD43">
            <v>5815.8710999973118</v>
          </cell>
          <cell r="AE43">
            <v>38719.293799966574</v>
          </cell>
          <cell r="AF43">
            <v>-3545.9347999989986</v>
          </cell>
          <cell r="AG43">
            <v>-7639.7991999983788</v>
          </cell>
          <cell r="AH43">
            <v>-2490.9583999998868</v>
          </cell>
          <cell r="AI43">
            <v>2989.6859999988228</v>
          </cell>
          <cell r="AJ43">
            <v>3263.9535999987274</v>
          </cell>
          <cell r="AK43">
            <v>-1568.4936500042677</v>
          </cell>
          <cell r="AL43">
            <v>20261.711899995804</v>
          </cell>
          <cell r="AM43">
            <v>12135.058049995452</v>
          </cell>
          <cell r="AN43">
            <v>11821.701299995184</v>
          </cell>
          <cell r="AO43">
            <v>7858.6400000043213</v>
          </cell>
          <cell r="AP43">
            <v>-5896.5149999968708</v>
          </cell>
          <cell r="AQ43">
            <v>1530.2439999990165</v>
          </cell>
          <cell r="AR43">
            <v>27605.627212971449</v>
          </cell>
          <cell r="AS43">
            <v>-10803.604720000178</v>
          </cell>
          <cell r="AT43">
            <v>-9305.4539900049567</v>
          </cell>
          <cell r="AU43">
            <v>1978.1943000014871</v>
          </cell>
          <cell r="AV43">
            <v>2889.7131699994206</v>
          </cell>
          <cell r="AW43">
            <v>3834.5675830002874</v>
          </cell>
          <cell r="AX43">
            <v>-1252.327500000596</v>
          </cell>
          <cell r="AY43">
            <v>9444.6000000014901</v>
          </cell>
          <cell r="AZ43">
            <v>19112.216249998659</v>
          </cell>
          <cell r="BA43">
            <v>11192.411300003529</v>
          </cell>
          <cell r="BB43">
            <v>9625.2681000046432</v>
          </cell>
          <cell r="BC43">
            <v>-9334.4750000014901</v>
          </cell>
          <cell r="BD43">
            <v>224.51772000268102</v>
          </cell>
          <cell r="BE43">
            <v>-3556.6214899718761</v>
          </cell>
          <cell r="BF43">
            <v>-9651.3229000009596</v>
          </cell>
          <cell r="BG43">
            <v>-11315.357799995691</v>
          </cell>
          <cell r="BH43">
            <v>-4535.0920000001788</v>
          </cell>
          <cell r="BI43">
            <v>654.73130000010133</v>
          </cell>
          <cell r="BJ43">
            <v>5203.5673500001431</v>
          </cell>
          <cell r="BK43">
            <v>-872.93840000405908</v>
          </cell>
          <cell r="BL43">
            <v>7953.5239500030875</v>
          </cell>
          <cell r="BM43">
            <v>13101.255650002509</v>
          </cell>
          <cell r="BN43">
            <v>4658.3793599978089</v>
          </cell>
          <cell r="BO43">
            <v>5789.4559999965131</v>
          </cell>
          <cell r="BP43">
            <v>-11111.39999999851</v>
          </cell>
          <cell r="BQ43">
            <v>-3431.4239999987185</v>
          </cell>
          <cell r="BR43">
            <v>5622.6145300269127</v>
          </cell>
          <cell r="BS43">
            <v>-11474.97106000036</v>
          </cell>
          <cell r="BT43">
            <v>-10620.9939600043</v>
          </cell>
          <cell r="BU43">
            <v>-2627.8730500005186</v>
          </cell>
          <cell r="BV43">
            <v>-1412.3180000018328</v>
          </cell>
          <cell r="BW43">
            <v>4427.1177600007504</v>
          </cell>
          <cell r="BX43">
            <v>-6228.1302400007844</v>
          </cell>
          <cell r="BY43">
            <v>12914.545200005174</v>
          </cell>
          <cell r="BZ43">
            <v>33503.628200002015</v>
          </cell>
          <cell r="CA43">
            <v>1353.8852000012994</v>
          </cell>
          <cell r="CB43">
            <v>6921.2278100028634</v>
          </cell>
          <cell r="CC43">
            <v>-20164.091999996454</v>
          </cell>
          <cell r="CD43">
            <v>-969.41132999956608</v>
          </cell>
          <cell r="CE43">
            <v>46456.670260071754</v>
          </cell>
          <cell r="CF43">
            <v>-10244.992749992758</v>
          </cell>
          <cell r="CG43">
            <v>-12368.466109998524</v>
          </cell>
          <cell r="CH43">
            <v>-4894.5962199997157</v>
          </cell>
          <cell r="CI43">
            <v>-2373.7846800014377</v>
          </cell>
          <cell r="CJ43">
            <v>5502.5896000005305</v>
          </cell>
          <cell r="CK43">
            <v>835.50300000235438</v>
          </cell>
          <cell r="CL43">
            <v>20906.20000000298</v>
          </cell>
          <cell r="CM43">
            <v>37536.402500003576</v>
          </cell>
          <cell r="CN43">
            <v>13082.018999997526</v>
          </cell>
          <cell r="CO43">
            <v>7883.0694799982011</v>
          </cell>
          <cell r="CP43">
            <v>-5900.0683599971235</v>
          </cell>
          <cell r="CQ43">
            <v>-3507.2052000015974</v>
          </cell>
          <cell r="CR43">
            <v>51334.160580039024</v>
          </cell>
          <cell r="CS43">
            <v>-10552.908110000193</v>
          </cell>
          <cell r="CT43">
            <v>-8882.737169995904</v>
          </cell>
          <cell r="CU43">
            <v>-1162.4908999986947</v>
          </cell>
          <cell r="CV43">
            <v>421.01436999812722</v>
          </cell>
          <cell r="CW43">
            <v>5390.2352200001478</v>
          </cell>
          <cell r="CX43">
            <v>-1418.6367500014603</v>
          </cell>
          <cell r="CY43">
            <v>22054.948349997401</v>
          </cell>
          <cell r="CZ43">
            <v>25527.007050000131</v>
          </cell>
          <cell r="DA43">
            <v>14823.110100001097</v>
          </cell>
          <cell r="DB43">
            <v>14288.342669997364</v>
          </cell>
          <cell r="DC43">
            <v>-4363.0664500035346</v>
          </cell>
          <cell r="DD43">
            <v>-4790.6577999964356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-602.69000000017695</v>
          </cell>
          <cell r="G186">
            <v>-1607.6400000001304</v>
          </cell>
          <cell r="H186">
            <v>-3176.5</v>
          </cell>
          <cell r="I186">
            <v>-2917.589999999851</v>
          </cell>
          <cell r="J186">
            <v>-1652.2400000002235</v>
          </cell>
          <cell r="K186">
            <v>-3082.2609999999404</v>
          </cell>
          <cell r="L186">
            <v>-3236.410000000149</v>
          </cell>
          <cell r="M186">
            <v>-19358.599999999627</v>
          </cell>
          <cell r="N186">
            <v>-5529.2999999998137</v>
          </cell>
          <cell r="O186">
            <v>-1154.1500000000233</v>
          </cell>
          <cell r="P186">
            <v>-1103.8999999999069</v>
          </cell>
          <cell r="Q186">
            <v>-2954.5200000000186</v>
          </cell>
          <cell r="R186">
            <v>-42993.488000005484</v>
          </cell>
          <cell r="S186">
            <v>-1307.4299999999348</v>
          </cell>
          <cell r="T186">
            <v>-2253.2999999998137</v>
          </cell>
          <cell r="U186">
            <v>-3696.4599999999627</v>
          </cell>
          <cell r="V186">
            <v>-4206</v>
          </cell>
          <cell r="W186">
            <v>-2888.6499999999069</v>
          </cell>
          <cell r="X186">
            <v>-2657.1760000002105</v>
          </cell>
          <cell r="Y186">
            <v>-1221</v>
          </cell>
          <cell r="Z186">
            <v>-12228</v>
          </cell>
          <cell r="AA186">
            <v>-5498.6099999998696</v>
          </cell>
          <cell r="AB186">
            <v>-630.8320000001695</v>
          </cell>
          <cell r="AC186">
            <v>-1687.8600000001024</v>
          </cell>
          <cell r="AD186">
            <v>-4718.1699999999255</v>
          </cell>
          <cell r="AE186">
            <v>-44035.020999997854</v>
          </cell>
          <cell r="AF186">
            <v>-1692.3500000000931</v>
          </cell>
          <cell r="AG186">
            <v>-2459.3020000001416</v>
          </cell>
          <cell r="AH186">
            <v>-4239.9300000006333</v>
          </cell>
          <cell r="AI186">
            <v>-4034.5999999996275</v>
          </cell>
          <cell r="AJ186">
            <v>-1997.160000000149</v>
          </cell>
          <cell r="AK186">
            <v>-1710.9739999999292</v>
          </cell>
          <cell r="AL186">
            <v>-3439.4099999999162</v>
          </cell>
          <cell r="AM186">
            <v>-12296.700000000186</v>
          </cell>
          <cell r="AN186">
            <v>-5582.714999999851</v>
          </cell>
          <cell r="AO186">
            <v>-1647.1199999998789</v>
          </cell>
          <cell r="AP186">
            <v>-769.81999999983236</v>
          </cell>
          <cell r="AQ186">
            <v>-4164.940000000177</v>
          </cell>
          <cell r="AR186">
            <v>-38770.48900000006</v>
          </cell>
          <cell r="AS186">
            <v>-2090.6799999999348</v>
          </cell>
          <cell r="AT186">
            <v>-2966.8719999999739</v>
          </cell>
          <cell r="AU186">
            <v>-3153.9200000003912</v>
          </cell>
          <cell r="AV186">
            <v>-3367.9679999998771</v>
          </cell>
          <cell r="AW186">
            <v>-972.44999999925494</v>
          </cell>
          <cell r="AX186">
            <v>-1116.3600000001024</v>
          </cell>
          <cell r="AY186">
            <v>-1785.9500000001863</v>
          </cell>
          <cell r="AZ186">
            <v>-12628.700000000186</v>
          </cell>
          <cell r="BA186">
            <v>-4070</v>
          </cell>
          <cell r="BB186">
            <v>-312.53900000010617</v>
          </cell>
          <cell r="BC186">
            <v>-2141.7399999997579</v>
          </cell>
          <cell r="BD186">
            <v>-4163.3099999995902</v>
          </cell>
          <cell r="BE186">
            <v>-33689.205999985337</v>
          </cell>
          <cell r="BF186">
            <v>-2014.3999999999069</v>
          </cell>
          <cell r="BG186">
            <v>-2541.5400000000373</v>
          </cell>
          <cell r="BH186">
            <v>-2701.8099999995902</v>
          </cell>
          <cell r="BI186">
            <v>-2676.0999999996275</v>
          </cell>
          <cell r="BJ186">
            <v>-2167.6000000005588</v>
          </cell>
          <cell r="BK186">
            <v>-1057.0600000000559</v>
          </cell>
          <cell r="BL186">
            <v>-1356.7999999988824</v>
          </cell>
          <cell r="BM186">
            <v>-11716</v>
          </cell>
          <cell r="BN186">
            <v>-1867.1899999994785</v>
          </cell>
          <cell r="BO186">
            <v>-870.60599999967963</v>
          </cell>
          <cell r="BP186">
            <v>-984.86000000033528</v>
          </cell>
          <cell r="BQ186">
            <v>-3735.2399999997579</v>
          </cell>
          <cell r="BR186">
            <v>-28983.020000003278</v>
          </cell>
          <cell r="BS186">
            <v>-1599.7000000001863</v>
          </cell>
          <cell r="BT186">
            <v>-950.28000000026077</v>
          </cell>
          <cell r="BU186">
            <v>-1878.320000000298</v>
          </cell>
          <cell r="BV186">
            <v>-5436.5099999997765</v>
          </cell>
          <cell r="BW186">
            <v>-1309.660000000149</v>
          </cell>
          <cell r="BX186">
            <v>-1421.7399999999907</v>
          </cell>
          <cell r="BY186">
            <v>-1385.9000000003725</v>
          </cell>
          <cell r="BZ186">
            <v>-7433.5</v>
          </cell>
          <cell r="CA186">
            <v>-3643.0499999998137</v>
          </cell>
          <cell r="CB186">
            <v>-811.87000000011176</v>
          </cell>
          <cell r="CC186">
            <v>-1218.589999999851</v>
          </cell>
          <cell r="CD186">
            <v>-1893.8999999999069</v>
          </cell>
          <cell r="CE186">
            <v>-17745.72499999404</v>
          </cell>
          <cell r="CF186">
            <v>-1550.7599999997765</v>
          </cell>
          <cell r="CG186">
            <v>-2061.75</v>
          </cell>
          <cell r="CH186">
            <v>-2644.8499999996275</v>
          </cell>
          <cell r="CI186">
            <v>-2174.1499999999069</v>
          </cell>
          <cell r="CJ186">
            <v>-3070.5499999998137</v>
          </cell>
          <cell r="CK186">
            <v>-520.87999999988824</v>
          </cell>
          <cell r="CL186">
            <v>-560.09999999962747</v>
          </cell>
          <cell r="CM186">
            <v>-3274.5</v>
          </cell>
          <cell r="CN186">
            <v>1707.160000000149</v>
          </cell>
          <cell r="CO186">
            <v>-240.81000000005588</v>
          </cell>
          <cell r="CP186">
            <v>-1165.3849999997765</v>
          </cell>
          <cell r="CQ186">
            <v>-2189.1500000003725</v>
          </cell>
          <cell r="CR186">
            <v>-30065.005000002682</v>
          </cell>
          <cell r="CS186">
            <v>-632.43999999994412</v>
          </cell>
          <cell r="CT186">
            <v>-3129.7199999997392</v>
          </cell>
          <cell r="CU186">
            <v>-2473.8000000007451</v>
          </cell>
          <cell r="CV186">
            <v>-4265.0400000009686</v>
          </cell>
          <cell r="CW186">
            <v>-3094.1999999992549</v>
          </cell>
          <cell r="CX186">
            <v>-1915.9799999995157</v>
          </cell>
          <cell r="CY186">
            <v>-819.59999999962747</v>
          </cell>
          <cell r="CZ186">
            <v>-5970</v>
          </cell>
          <cell r="DA186">
            <v>-4559.5</v>
          </cell>
          <cell r="DB186">
            <v>-962.29999999981374</v>
          </cell>
          <cell r="DC186">
            <v>-2103.3650000002235</v>
          </cell>
          <cell r="DD186">
            <v>-139.06000000005588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-2981.5400000000373</v>
          </cell>
          <cell r="G187">
            <v>-5199.3000000000466</v>
          </cell>
          <cell r="H187">
            <v>-4085.7999999998137</v>
          </cell>
          <cell r="I187">
            <v>-3925.8499999999767</v>
          </cell>
          <cell r="J187">
            <v>-4962</v>
          </cell>
          <cell r="K187">
            <v>-3032.4400000000023</v>
          </cell>
          <cell r="L187">
            <v>-16525</v>
          </cell>
          <cell r="M187">
            <v>-22764.700000000186</v>
          </cell>
          <cell r="N187">
            <v>-4284.6500000000233</v>
          </cell>
          <cell r="O187">
            <v>-6377.3000000000466</v>
          </cell>
          <cell r="P187">
            <v>-5880.7999999999302</v>
          </cell>
          <cell r="Q187">
            <v>-667.5</v>
          </cell>
          <cell r="R187">
            <v>-105153.96999999881</v>
          </cell>
          <cell r="S187">
            <v>-5021.9099999999744</v>
          </cell>
          <cell r="T187">
            <v>-6499.6000000000931</v>
          </cell>
          <cell r="U187">
            <v>-2980.5</v>
          </cell>
          <cell r="V187">
            <v>-4685.2999999998137</v>
          </cell>
          <cell r="W187">
            <v>-6090</v>
          </cell>
          <cell r="X187">
            <v>-5939.3999999999069</v>
          </cell>
          <cell r="Y187">
            <v>-21248.5</v>
          </cell>
          <cell r="Z187">
            <v>-31520.5</v>
          </cell>
          <cell r="AA187">
            <v>-3716.25</v>
          </cell>
          <cell r="AB187">
            <v>-7643.3000000000466</v>
          </cell>
          <cell r="AC187">
            <v>-8790.2600000000093</v>
          </cell>
          <cell r="AD187">
            <v>-1018.4499999999534</v>
          </cell>
          <cell r="AE187">
            <v>-96233.749999996275</v>
          </cell>
          <cell r="AF187">
            <v>-4059.1999999999534</v>
          </cell>
          <cell r="AG187">
            <v>-4590.3999999999069</v>
          </cell>
          <cell r="AH187">
            <v>-3310.2000000001863</v>
          </cell>
          <cell r="AI187">
            <v>-6141.6999999999534</v>
          </cell>
          <cell r="AJ187">
            <v>-4296.2399999999907</v>
          </cell>
          <cell r="AK187">
            <v>-6067.0500000000466</v>
          </cell>
          <cell r="AL187">
            <v>-11758</v>
          </cell>
          <cell r="AM187">
            <v>-32985</v>
          </cell>
          <cell r="AN187">
            <v>-6944.8999999999069</v>
          </cell>
          <cell r="AO187">
            <v>-7346</v>
          </cell>
          <cell r="AP187">
            <v>-7884.5</v>
          </cell>
          <cell r="AQ187">
            <v>-850.56000000005588</v>
          </cell>
          <cell r="AR187">
            <v>-104775.29000000283</v>
          </cell>
          <cell r="AS187">
            <v>-2491.1200000000536</v>
          </cell>
          <cell r="AT187">
            <v>-4654</v>
          </cell>
          <cell r="AU187">
            <v>-3258.0999999998603</v>
          </cell>
          <cell r="AV187">
            <v>-4227.6999999999534</v>
          </cell>
          <cell r="AW187">
            <v>-11455.400000000373</v>
          </cell>
          <cell r="AX187">
            <v>-4163.5</v>
          </cell>
          <cell r="AY187">
            <v>-21227</v>
          </cell>
          <cell r="AZ187">
            <v>-32736</v>
          </cell>
          <cell r="BA187">
            <v>-6420.1000000000931</v>
          </cell>
          <cell r="BB187">
            <v>-6917.4000000001397</v>
          </cell>
          <cell r="BC187">
            <v>-6248.1200000001118</v>
          </cell>
          <cell r="BD187">
            <v>-976.84999999997672</v>
          </cell>
          <cell r="BE187">
            <v>-80920.600000008941</v>
          </cell>
          <cell r="BF187">
            <v>-1283.9000000001397</v>
          </cell>
          <cell r="BG187">
            <v>-2660.7000000001863</v>
          </cell>
          <cell r="BH187">
            <v>-5267.7000000001863</v>
          </cell>
          <cell r="BI187">
            <v>-5000.7999999998137</v>
          </cell>
          <cell r="BJ187">
            <v>-4628.7000000001863</v>
          </cell>
          <cell r="BK187">
            <v>-6971</v>
          </cell>
          <cell r="BL187">
            <v>-21136</v>
          </cell>
          <cell r="BM187">
            <v>-23492</v>
          </cell>
          <cell r="BN187">
            <v>-4084.4000000003725</v>
          </cell>
          <cell r="BO187">
            <v>-4500.8999999999069</v>
          </cell>
          <cell r="BP187">
            <v>-3237.3999999999069</v>
          </cell>
          <cell r="BQ187">
            <v>1342.8999999999069</v>
          </cell>
          <cell r="BR187">
            <v>-84459.359999999404</v>
          </cell>
          <cell r="BS187">
            <v>-1520.7600000000093</v>
          </cell>
          <cell r="BT187">
            <v>-2954.5</v>
          </cell>
          <cell r="BU187">
            <v>-1437.7000000001863</v>
          </cell>
          <cell r="BV187">
            <v>-4829.7000000001863</v>
          </cell>
          <cell r="BW187">
            <v>-3719.7999999998137</v>
          </cell>
          <cell r="BX187">
            <v>-5446.7000000001863</v>
          </cell>
          <cell r="BY187">
            <v>-17760</v>
          </cell>
          <cell r="BZ187">
            <v>-23491</v>
          </cell>
          <cell r="CA187">
            <v>-3208</v>
          </cell>
          <cell r="CB187">
            <v>-6775.4000000001397</v>
          </cell>
          <cell r="CC187">
            <v>-13497.599999999977</v>
          </cell>
          <cell r="CD187">
            <v>181.80000000004657</v>
          </cell>
          <cell r="CE187">
            <v>-107448.29999999702</v>
          </cell>
          <cell r="CF187">
            <v>-1387.1000000000931</v>
          </cell>
          <cell r="CG187">
            <v>-8551.2000000001863</v>
          </cell>
          <cell r="CH187">
            <v>-6379</v>
          </cell>
          <cell r="CI187">
            <v>-4227.7999999998137</v>
          </cell>
          <cell r="CJ187">
            <v>-6937.7999999998137</v>
          </cell>
          <cell r="CK187">
            <v>-8348.2999999998137</v>
          </cell>
          <cell r="CL187">
            <v>-22948</v>
          </cell>
          <cell r="CM187">
            <v>-31208</v>
          </cell>
          <cell r="CN187">
            <v>-4130</v>
          </cell>
          <cell r="CO187">
            <v>-9439.7000000001863</v>
          </cell>
          <cell r="CP187">
            <v>-3246.7000000001863</v>
          </cell>
          <cell r="CQ187">
            <v>-644.69999999995343</v>
          </cell>
          <cell r="CR187">
            <v>-110235.65000002086</v>
          </cell>
          <cell r="CS187">
            <v>-1659.4499999999534</v>
          </cell>
          <cell r="CT187">
            <v>-4427.2000000001863</v>
          </cell>
          <cell r="CU187">
            <v>-7601</v>
          </cell>
          <cell r="CV187">
            <v>-5073.7999999998137</v>
          </cell>
          <cell r="CW187">
            <v>-5420.7000000001863</v>
          </cell>
          <cell r="CX187">
            <v>-8296</v>
          </cell>
          <cell r="CY187">
            <v>-25088</v>
          </cell>
          <cell r="CZ187">
            <v>-30900</v>
          </cell>
          <cell r="DA187">
            <v>-6246.5</v>
          </cell>
          <cell r="DB187">
            <v>-7887.5</v>
          </cell>
          <cell r="DC187">
            <v>-6208.7000000001863</v>
          </cell>
          <cell r="DD187">
            <v>-1426.7999999998137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-6227</v>
          </cell>
          <cell r="G188">
            <v>-3820</v>
          </cell>
          <cell r="H188">
            <v>-10619.5</v>
          </cell>
          <cell r="I188">
            <v>-14188</v>
          </cell>
          <cell r="J188">
            <v>-9504</v>
          </cell>
          <cell r="K188">
            <v>-16427</v>
          </cell>
          <cell r="L188">
            <v>-24100</v>
          </cell>
          <cell r="M188">
            <v>-47440</v>
          </cell>
          <cell r="N188">
            <v>-18251</v>
          </cell>
          <cell r="O188">
            <v>-11640.5</v>
          </cell>
          <cell r="P188">
            <v>-12458</v>
          </cell>
          <cell r="Q188">
            <v>-9823</v>
          </cell>
          <cell r="R188">
            <v>50564.5</v>
          </cell>
          <cell r="S188">
            <v>-1091</v>
          </cell>
          <cell r="T188">
            <v>-412.5</v>
          </cell>
          <cell r="U188">
            <v>-6298</v>
          </cell>
          <cell r="V188">
            <v>-1046</v>
          </cell>
          <cell r="W188">
            <v>4357</v>
          </cell>
          <cell r="X188">
            <v>758</v>
          </cell>
          <cell r="Y188">
            <v>36813</v>
          </cell>
          <cell r="Z188">
            <v>27044</v>
          </cell>
          <cell r="AA188">
            <v>-2928</v>
          </cell>
          <cell r="AB188">
            <v>-3365</v>
          </cell>
          <cell r="AC188">
            <v>-1870</v>
          </cell>
          <cell r="AD188">
            <v>-1397</v>
          </cell>
          <cell r="AE188">
            <v>51155</v>
          </cell>
          <cell r="AF188">
            <v>-1598</v>
          </cell>
          <cell r="AG188">
            <v>-1088</v>
          </cell>
          <cell r="AH188">
            <v>-5978</v>
          </cell>
          <cell r="AI188">
            <v>-1195</v>
          </cell>
          <cell r="AJ188">
            <v>4617</v>
          </cell>
          <cell r="AK188">
            <v>173</v>
          </cell>
          <cell r="AL188">
            <v>39300</v>
          </cell>
          <cell r="AM188">
            <v>26368</v>
          </cell>
          <cell r="AN188">
            <v>-1003</v>
          </cell>
          <cell r="AO188">
            <v>-2615</v>
          </cell>
          <cell r="AP188">
            <v>-4032</v>
          </cell>
          <cell r="AQ188">
            <v>-1794</v>
          </cell>
          <cell r="AR188">
            <v>41429.5</v>
          </cell>
          <cell r="AS188">
            <v>-1856</v>
          </cell>
          <cell r="AT188">
            <v>-1671.5</v>
          </cell>
          <cell r="AU188">
            <v>-2752</v>
          </cell>
          <cell r="AV188">
            <v>-200</v>
          </cell>
          <cell r="AW188">
            <v>6002</v>
          </cell>
          <cell r="AX188">
            <v>-5373</v>
          </cell>
          <cell r="AY188">
            <v>30608</v>
          </cell>
          <cell r="AZ188">
            <v>24140</v>
          </cell>
          <cell r="BA188">
            <v>1695</v>
          </cell>
          <cell r="BB188">
            <v>-2721</v>
          </cell>
          <cell r="BC188">
            <v>-3849</v>
          </cell>
          <cell r="BD188">
            <v>-2593</v>
          </cell>
          <cell r="BE188">
            <v>51260</v>
          </cell>
          <cell r="BF188">
            <v>-1008</v>
          </cell>
          <cell r="BG188">
            <v>274</v>
          </cell>
          <cell r="BH188">
            <v>-217</v>
          </cell>
          <cell r="BI188">
            <v>383</v>
          </cell>
          <cell r="BJ188">
            <v>122</v>
          </cell>
          <cell r="BK188">
            <v>582</v>
          </cell>
          <cell r="BL188">
            <v>33596</v>
          </cell>
          <cell r="BM188">
            <v>17596</v>
          </cell>
          <cell r="BN188">
            <v>5325</v>
          </cell>
          <cell r="BO188">
            <v>-1271</v>
          </cell>
          <cell r="BP188">
            <v>-1050</v>
          </cell>
          <cell r="BQ188">
            <v>-3072</v>
          </cell>
          <cell r="BR188">
            <v>52912</v>
          </cell>
          <cell r="BS188">
            <v>-1622</v>
          </cell>
          <cell r="BT188">
            <v>-114</v>
          </cell>
          <cell r="BU188">
            <v>-900</v>
          </cell>
          <cell r="BV188">
            <v>536</v>
          </cell>
          <cell r="BW188">
            <v>-4460</v>
          </cell>
          <cell r="BX188">
            <v>711</v>
          </cell>
          <cell r="BY188">
            <v>39896</v>
          </cell>
          <cell r="BZ188">
            <v>21200</v>
          </cell>
          <cell r="CA188">
            <v>3942</v>
          </cell>
          <cell r="CB188">
            <v>-915</v>
          </cell>
          <cell r="CC188">
            <v>-2934</v>
          </cell>
          <cell r="CD188">
            <v>-2428</v>
          </cell>
          <cell r="CE188">
            <v>29171</v>
          </cell>
          <cell r="CF188">
            <v>-2848</v>
          </cell>
          <cell r="CG188">
            <v>599</v>
          </cell>
          <cell r="CH188">
            <v>-553</v>
          </cell>
          <cell r="CI188">
            <v>-579</v>
          </cell>
          <cell r="CJ188">
            <v>-2682</v>
          </cell>
          <cell r="CK188">
            <v>-820</v>
          </cell>
          <cell r="CL188">
            <v>22076</v>
          </cell>
          <cell r="CM188">
            <v>16056</v>
          </cell>
          <cell r="CN188">
            <v>3399</v>
          </cell>
          <cell r="CO188">
            <v>-273</v>
          </cell>
          <cell r="CP188">
            <v>-2083</v>
          </cell>
          <cell r="CQ188">
            <v>-3121</v>
          </cell>
          <cell r="CR188">
            <v>49528</v>
          </cell>
          <cell r="CS188">
            <v>-1950</v>
          </cell>
          <cell r="CT188">
            <v>1118</v>
          </cell>
          <cell r="CU188">
            <v>-1944</v>
          </cell>
          <cell r="CV188">
            <v>-2203</v>
          </cell>
          <cell r="CW188">
            <v>749</v>
          </cell>
          <cell r="CX188">
            <v>686</v>
          </cell>
          <cell r="CY188">
            <v>39544</v>
          </cell>
          <cell r="CZ188">
            <v>18072</v>
          </cell>
          <cell r="DA188">
            <v>2540</v>
          </cell>
          <cell r="DB188">
            <v>-1900</v>
          </cell>
          <cell r="DC188">
            <v>-1982</v>
          </cell>
          <cell r="DD188">
            <v>-3202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-149.40380000000005</v>
          </cell>
          <cell r="G189">
            <v>0</v>
          </cell>
          <cell r="H189">
            <v>-118.40000000000873</v>
          </cell>
          <cell r="I189">
            <v>-290.34400000000096</v>
          </cell>
          <cell r="J189">
            <v>-7.5352999999995518</v>
          </cell>
          <cell r="K189">
            <v>-452.29599999999846</v>
          </cell>
          <cell r="L189">
            <v>-225.04499999999825</v>
          </cell>
          <cell r="M189">
            <v>-764.7039999999979</v>
          </cell>
          <cell r="N189">
            <v>0</v>
          </cell>
          <cell r="O189">
            <v>-29.507000000001426</v>
          </cell>
          <cell r="P189">
            <v>-45.36409999999978</v>
          </cell>
          <cell r="Q189">
            <v>0</v>
          </cell>
          <cell r="R189">
            <v>-1262.343600000022</v>
          </cell>
          <cell r="S189">
            <v>0</v>
          </cell>
          <cell r="T189">
            <v>-155.83849999999984</v>
          </cell>
          <cell r="U189">
            <v>-325.77999999999884</v>
          </cell>
          <cell r="V189">
            <v>0</v>
          </cell>
          <cell r="W189">
            <v>-108.96709999999803</v>
          </cell>
          <cell r="X189">
            <v>-490.11500000000524</v>
          </cell>
          <cell r="Y189">
            <v>0</v>
          </cell>
          <cell r="Z189">
            <v>-39.430999999996857</v>
          </cell>
          <cell r="AA189">
            <v>-142.18299999999726</v>
          </cell>
          <cell r="AB189">
            <v>-2.9000000002270099E-2</v>
          </cell>
          <cell r="AC189">
            <v>0</v>
          </cell>
          <cell r="AD189">
            <v>0</v>
          </cell>
          <cell r="AE189">
            <v>-2692.4440000001341</v>
          </cell>
          <cell r="AF189">
            <v>-39.020000000004075</v>
          </cell>
          <cell r="AG189">
            <v>-1.305000000007567</v>
          </cell>
          <cell r="AH189">
            <v>-754.11999999999534</v>
          </cell>
          <cell r="AI189">
            <v>-781.84000000001106</v>
          </cell>
          <cell r="AJ189">
            <v>-112.16900000000896</v>
          </cell>
          <cell r="AK189">
            <v>-375.08999999999651</v>
          </cell>
          <cell r="AL189">
            <v>1419.2200000000303</v>
          </cell>
          <cell r="AM189">
            <v>-1719</v>
          </cell>
          <cell r="AN189">
            <v>0</v>
          </cell>
          <cell r="AO189">
            <v>-116.89999999999418</v>
          </cell>
          <cell r="AP189">
            <v>-153.60199999999895</v>
          </cell>
          <cell r="AQ189">
            <v>-58.618000000002212</v>
          </cell>
          <cell r="AR189">
            <v>1353.9831999996677</v>
          </cell>
          <cell r="AS189">
            <v>-158.98399999999674</v>
          </cell>
          <cell r="AT189">
            <v>-176.66000000000349</v>
          </cell>
          <cell r="AU189">
            <v>-76.872000000003027</v>
          </cell>
          <cell r="AV189">
            <v>-340.54370000000927</v>
          </cell>
          <cell r="AW189">
            <v>-59.39000000001397</v>
          </cell>
          <cell r="AX189">
            <v>791.34100000000035</v>
          </cell>
          <cell r="AY189">
            <v>3403.2559999999939</v>
          </cell>
          <cell r="AZ189">
            <v>-901.10000000009313</v>
          </cell>
          <cell r="BA189">
            <v>0</v>
          </cell>
          <cell r="BB189">
            <v>-670.95010000001639</v>
          </cell>
          <cell r="BC189">
            <v>-170.17000000001281</v>
          </cell>
          <cell r="BD189">
            <v>-285.94400000000314</v>
          </cell>
          <cell r="BE189">
            <v>-5973.4414999997243</v>
          </cell>
          <cell r="BF189">
            <v>-6.4600000000064028</v>
          </cell>
          <cell r="BG189">
            <v>-341.83000000000175</v>
          </cell>
          <cell r="BH189">
            <v>531.39000000001397</v>
          </cell>
          <cell r="BI189">
            <v>-177.92250000001513</v>
          </cell>
          <cell r="BJ189">
            <v>-295.17199999999139</v>
          </cell>
          <cell r="BK189">
            <v>-595.65200000000186</v>
          </cell>
          <cell r="BL189">
            <v>-81.919999999925494</v>
          </cell>
          <cell r="BM189">
            <v>-4153.9200000000419</v>
          </cell>
          <cell r="BN189">
            <v>-272.01000000000931</v>
          </cell>
          <cell r="BO189">
            <v>-97.989999999990687</v>
          </cell>
          <cell r="BP189">
            <v>-481.52999999999884</v>
          </cell>
          <cell r="BQ189">
            <v>-0.42499999998835847</v>
          </cell>
          <cell r="BR189">
            <v>-8720.2512999996543</v>
          </cell>
          <cell r="BS189">
            <v>-53.470000000001164</v>
          </cell>
          <cell r="BT189">
            <v>-5.9999999997671694E-2</v>
          </cell>
          <cell r="BU189">
            <v>-481.21999999997206</v>
          </cell>
          <cell r="BV189">
            <v>-387.4493000000366</v>
          </cell>
          <cell r="BW189">
            <v>-526.25800000000163</v>
          </cell>
          <cell r="BX189">
            <v>-683.19000000000233</v>
          </cell>
          <cell r="BY189">
            <v>-1612.6500000000233</v>
          </cell>
          <cell r="BZ189">
            <v>-4002.2999999999302</v>
          </cell>
          <cell r="CA189">
            <v>-532.09400000001187</v>
          </cell>
          <cell r="CB189">
            <v>-384.35000000000582</v>
          </cell>
          <cell r="CC189">
            <v>-57.209999999991851</v>
          </cell>
          <cell r="CD189">
            <v>0</v>
          </cell>
          <cell r="CE189">
            <v>-13754.047000001185</v>
          </cell>
          <cell r="CF189">
            <v>-37.689999999973224</v>
          </cell>
          <cell r="CG189">
            <v>-990.04999999998836</v>
          </cell>
          <cell r="CH189">
            <v>-379.02999999996973</v>
          </cell>
          <cell r="CI189">
            <v>-254.29999999998836</v>
          </cell>
          <cell r="CJ189">
            <v>-961.03999999997905</v>
          </cell>
          <cell r="CK189">
            <v>-1265.2800000000279</v>
          </cell>
          <cell r="CL189">
            <v>-1420.3000000000466</v>
          </cell>
          <cell r="CM189">
            <v>-7266.3699999998789</v>
          </cell>
          <cell r="CN189">
            <v>-463.94700000004377</v>
          </cell>
          <cell r="CO189">
            <v>-504.60000000003492</v>
          </cell>
          <cell r="CP189">
            <v>-211.43999999997322</v>
          </cell>
          <cell r="CQ189">
            <v>0</v>
          </cell>
          <cell r="CR189">
            <v>-10612.941999999806</v>
          </cell>
          <cell r="CS189">
            <v>-351.37000000002445</v>
          </cell>
          <cell r="CT189">
            <v>17.296000000031199</v>
          </cell>
          <cell r="CU189">
            <v>-466.5</v>
          </cell>
          <cell r="CV189">
            <v>-517.02000000001863</v>
          </cell>
          <cell r="CW189">
            <v>-602.27999999996973</v>
          </cell>
          <cell r="CX189">
            <v>-1046.7980000000098</v>
          </cell>
          <cell r="CY189">
            <v>-3592.8800000000047</v>
          </cell>
          <cell r="CZ189">
            <v>-2607.4799999999814</v>
          </cell>
          <cell r="DA189">
            <v>-366.45999999996275</v>
          </cell>
          <cell r="DB189">
            <v>-639.6699999999837</v>
          </cell>
          <cell r="DC189">
            <v>-402.70999999999185</v>
          </cell>
          <cell r="DD189">
            <v>-37.070000000006985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-9960.6337999980897</v>
          </cell>
          <cell r="G195">
            <v>-10626.939999999478</v>
          </cell>
          <cell r="H195">
            <v>-18000.199999997392</v>
          </cell>
          <cell r="I195">
            <v>-21321.783999999985</v>
          </cell>
          <cell r="J195">
            <v>-16125.775299999863</v>
          </cell>
          <cell r="K195">
            <v>-22993.996999999508</v>
          </cell>
          <cell r="L195">
            <v>-44086.455000001937</v>
          </cell>
          <cell r="M195">
            <v>-90328.004000000656</v>
          </cell>
          <cell r="N195">
            <v>-28064.949999999255</v>
          </cell>
          <cell r="O195">
            <v>-19201.457000000402</v>
          </cell>
          <cell r="P195">
            <v>-19488.064100001007</v>
          </cell>
          <cell r="Q195">
            <v>-13445.020000001416</v>
          </cell>
          <cell r="R195">
            <v>-98845.301600039005</v>
          </cell>
          <cell r="S195">
            <v>-7420.3400000017136</v>
          </cell>
          <cell r="T195">
            <v>-9321.2384999971837</v>
          </cell>
          <cell r="U195">
            <v>-13300.740000000224</v>
          </cell>
          <cell r="V195">
            <v>-9937.3000000007451</v>
          </cell>
          <cell r="W195">
            <v>-4730.6171000003815</v>
          </cell>
          <cell r="X195">
            <v>-8328.6909999996424</v>
          </cell>
          <cell r="Y195">
            <v>14343.5</v>
          </cell>
          <cell r="Z195">
            <v>-16743.931000001729</v>
          </cell>
          <cell r="AA195">
            <v>-12285.042999999598</v>
          </cell>
          <cell r="AB195">
            <v>-11639.161000000313</v>
          </cell>
          <cell r="AC195">
            <v>-12348.120000001043</v>
          </cell>
          <cell r="AD195">
            <v>-7133.6199999991804</v>
          </cell>
          <cell r="AE195">
            <v>-91806.215000003576</v>
          </cell>
          <cell r="AF195">
            <v>-7388.570000000298</v>
          </cell>
          <cell r="AG195">
            <v>-8139.0069999992847</v>
          </cell>
          <cell r="AH195">
            <v>-14282.25</v>
          </cell>
          <cell r="AI195">
            <v>-12153.140000000596</v>
          </cell>
          <cell r="AJ195">
            <v>-1788.5690000019968</v>
          </cell>
          <cell r="AK195">
            <v>-7980.1140000000596</v>
          </cell>
          <cell r="AL195">
            <v>25521.809999998659</v>
          </cell>
          <cell r="AM195">
            <v>-20632.70000000298</v>
          </cell>
          <cell r="AN195">
            <v>-13530.615000000224</v>
          </cell>
          <cell r="AO195">
            <v>-11725.020000001416</v>
          </cell>
          <cell r="AP195">
            <v>-12839.922000000253</v>
          </cell>
          <cell r="AQ195">
            <v>-6868.1180000007153</v>
          </cell>
          <cell r="AR195">
            <v>-100762.29580003023</v>
          </cell>
          <cell r="AS195">
            <v>-6596.7839999999851</v>
          </cell>
          <cell r="AT195">
            <v>-9469.0319999996573</v>
          </cell>
          <cell r="AU195">
            <v>-9240.8919999990612</v>
          </cell>
          <cell r="AV195">
            <v>-8136.2117000017315</v>
          </cell>
          <cell r="AW195">
            <v>-6485.2400000020862</v>
          </cell>
          <cell r="AX195">
            <v>-9861.5189999993891</v>
          </cell>
          <cell r="AY195">
            <v>10998.305999998003</v>
          </cell>
          <cell r="AZ195">
            <v>-22125.79999999702</v>
          </cell>
          <cell r="BA195">
            <v>-8795.0999999996275</v>
          </cell>
          <cell r="BB195">
            <v>-10621.8890999984</v>
          </cell>
          <cell r="BC195">
            <v>-12409.030000001192</v>
          </cell>
          <cell r="BD195">
            <v>-8019.1039999984205</v>
          </cell>
          <cell r="BE195">
            <v>-69323.247500002384</v>
          </cell>
          <cell r="BF195">
            <v>-4312.7600000016391</v>
          </cell>
          <cell r="BG195">
            <v>-5270.070000000298</v>
          </cell>
          <cell r="BH195">
            <v>-7655.1200000010431</v>
          </cell>
          <cell r="BI195">
            <v>-7471.8224999979138</v>
          </cell>
          <cell r="BJ195">
            <v>-6969.4719999991357</v>
          </cell>
          <cell r="BK195">
            <v>-8041.7120000012219</v>
          </cell>
          <cell r="BL195">
            <v>11021.279999993742</v>
          </cell>
          <cell r="BM195">
            <v>-21765.920000001788</v>
          </cell>
          <cell r="BN195">
            <v>-898.59999999403954</v>
          </cell>
          <cell r="BO195">
            <v>-6740.4959999993443</v>
          </cell>
          <cell r="BP195">
            <v>-5753.7900000028312</v>
          </cell>
          <cell r="BQ195">
            <v>-5464.7649999968708</v>
          </cell>
          <cell r="BR195">
            <v>-69250.631299972534</v>
          </cell>
          <cell r="BS195">
            <v>-4795.9299999959767</v>
          </cell>
          <cell r="BT195">
            <v>-4018.839999999851</v>
          </cell>
          <cell r="BU195">
            <v>-4697.2400000020862</v>
          </cell>
          <cell r="BV195">
            <v>-10117.659299999475</v>
          </cell>
          <cell r="BW195">
            <v>-10015.718000002205</v>
          </cell>
          <cell r="BX195">
            <v>-6840.6299999989569</v>
          </cell>
          <cell r="BY195">
            <v>19137.45000000298</v>
          </cell>
          <cell r="BZ195">
            <v>-13726.79999999702</v>
          </cell>
          <cell r="CA195">
            <v>-3441.1439999975264</v>
          </cell>
          <cell r="CB195">
            <v>-8886.6200000010431</v>
          </cell>
          <cell r="CC195">
            <v>-17707.39999999851</v>
          </cell>
          <cell r="CD195">
            <v>-4140.1000000014901</v>
          </cell>
          <cell r="CE195">
            <v>-109777.07200008631</v>
          </cell>
          <cell r="CF195">
            <v>-5823.5499999970198</v>
          </cell>
          <cell r="CG195">
            <v>-11004.000000003725</v>
          </cell>
          <cell r="CH195">
            <v>-9955.8799999989569</v>
          </cell>
          <cell r="CI195">
            <v>-7235.25</v>
          </cell>
          <cell r="CJ195">
            <v>-13651.390000000596</v>
          </cell>
          <cell r="CK195">
            <v>-10954.459999997169</v>
          </cell>
          <cell r="CL195">
            <v>-2852.4000000059605</v>
          </cell>
          <cell r="CM195">
            <v>-25692.870000004768</v>
          </cell>
          <cell r="CN195">
            <v>512.21299999952316</v>
          </cell>
          <cell r="CO195">
            <v>-10458.110000003129</v>
          </cell>
          <cell r="CP195">
            <v>-6706.5249999985099</v>
          </cell>
          <cell r="CQ195">
            <v>-5954.8499999977648</v>
          </cell>
          <cell r="CR195">
            <v>-101385.59699988365</v>
          </cell>
          <cell r="CS195">
            <v>-4593.2599999979138</v>
          </cell>
          <cell r="CT195">
            <v>-6421.6239999979734</v>
          </cell>
          <cell r="CU195">
            <v>-12485.300000000745</v>
          </cell>
          <cell r="CV195">
            <v>-12058.860000003129</v>
          </cell>
          <cell r="CW195">
            <v>-8368.179999999702</v>
          </cell>
          <cell r="CX195">
            <v>-10572.777999997139</v>
          </cell>
          <cell r="CY195">
            <v>10043.520000003278</v>
          </cell>
          <cell r="CZ195">
            <v>-21405.479999989271</v>
          </cell>
          <cell r="DA195">
            <v>-8632.4600000008941</v>
          </cell>
          <cell r="DB195">
            <v>-11389.469999998808</v>
          </cell>
          <cell r="DC195">
            <v>-10696.77499999851</v>
          </cell>
          <cell r="DD195">
            <v>-4804.9300000015646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-9960.6337999999523</v>
          </cell>
          <cell r="G197">
            <v>-10626.940000005066</v>
          </cell>
          <cell r="H197">
            <v>-18000.19999999553</v>
          </cell>
          <cell r="I197">
            <v>-21321.784000001848</v>
          </cell>
          <cell r="J197">
            <v>-16125.775300003588</v>
          </cell>
          <cell r="K197">
            <v>-22993.997000001371</v>
          </cell>
          <cell r="L197">
            <v>-44086.454999998212</v>
          </cell>
          <cell r="M197">
            <v>-90328.003999993205</v>
          </cell>
          <cell r="N197">
            <v>-28064.94999999553</v>
          </cell>
          <cell r="O197">
            <v>-19201.457000002265</v>
          </cell>
          <cell r="P197">
            <v>-19488.064099997282</v>
          </cell>
          <cell r="Q197">
            <v>-13445.020000003278</v>
          </cell>
          <cell r="R197">
            <v>-98845.301599979401</v>
          </cell>
          <cell r="S197">
            <v>-7420.3399999961257</v>
          </cell>
          <cell r="T197">
            <v>-9321.2384999990463</v>
          </cell>
          <cell r="U197">
            <v>-13300.740000002086</v>
          </cell>
          <cell r="V197">
            <v>-9937.2999999970198</v>
          </cell>
          <cell r="W197">
            <v>-4730.6171000003815</v>
          </cell>
          <cell r="X197">
            <v>-8328.6909999996424</v>
          </cell>
          <cell r="Y197">
            <v>14343.5</v>
          </cell>
          <cell r="Z197">
            <v>-16743.931000009179</v>
          </cell>
          <cell r="AA197">
            <v>-12285.042999997735</v>
          </cell>
          <cell r="AB197">
            <v>-11639.161000005901</v>
          </cell>
          <cell r="AC197">
            <v>-12348.119999997318</v>
          </cell>
          <cell r="AD197">
            <v>-7133.6200000047684</v>
          </cell>
          <cell r="AE197">
            <v>-91806.21499979496</v>
          </cell>
          <cell r="AF197">
            <v>-7388.570000000298</v>
          </cell>
          <cell r="AG197">
            <v>-8139.0069999992847</v>
          </cell>
          <cell r="AH197">
            <v>-14282.25</v>
          </cell>
          <cell r="AI197">
            <v>-12153.140000000596</v>
          </cell>
          <cell r="AJ197">
            <v>-1788.5689999982715</v>
          </cell>
          <cell r="AK197">
            <v>-7980.1140000000596</v>
          </cell>
          <cell r="AL197">
            <v>25521.809999994934</v>
          </cell>
          <cell r="AM197">
            <v>-20632.700000017881</v>
          </cell>
          <cell r="AN197">
            <v>-13530.615000002086</v>
          </cell>
          <cell r="AO197">
            <v>-11725.020000003278</v>
          </cell>
          <cell r="AP197">
            <v>-12839.922000005841</v>
          </cell>
          <cell r="AQ197">
            <v>-6868.1180000007153</v>
          </cell>
          <cell r="AR197">
            <v>-100762.29579997063</v>
          </cell>
          <cell r="AS197">
            <v>-6596.7840000018477</v>
          </cell>
          <cell r="AT197">
            <v>-9469.0319999977946</v>
          </cell>
          <cell r="AU197">
            <v>-9240.8919999971986</v>
          </cell>
          <cell r="AV197">
            <v>-8136.2116999998689</v>
          </cell>
          <cell r="AW197">
            <v>-6485.2399999946356</v>
          </cell>
          <cell r="AX197">
            <v>-9861.5190000012517</v>
          </cell>
          <cell r="AY197">
            <v>10998.305999994278</v>
          </cell>
          <cell r="AZ197">
            <v>-22125.79999999702</v>
          </cell>
          <cell r="BA197">
            <v>-8795.0999999940395</v>
          </cell>
          <cell r="BB197">
            <v>-10621.889100000262</v>
          </cell>
          <cell r="BC197">
            <v>-12409.030000001192</v>
          </cell>
          <cell r="BD197">
            <v>-8019.1040000021458</v>
          </cell>
          <cell r="BE197">
            <v>-69323.247500061989</v>
          </cell>
          <cell r="BF197">
            <v>-4312.7600000053644</v>
          </cell>
          <cell r="BG197">
            <v>-5270.0700000077486</v>
          </cell>
          <cell r="BH197">
            <v>-7655.1199999973178</v>
          </cell>
          <cell r="BI197">
            <v>-7471.8225000053644</v>
          </cell>
          <cell r="BJ197">
            <v>-6969.4719999954104</v>
          </cell>
          <cell r="BK197">
            <v>-8041.7120000049472</v>
          </cell>
          <cell r="BL197">
            <v>11021.280000001192</v>
          </cell>
          <cell r="BM197">
            <v>-21765.920000001788</v>
          </cell>
          <cell r="BN197">
            <v>-898.59999999403954</v>
          </cell>
          <cell r="BO197">
            <v>-6740.4959999993443</v>
          </cell>
          <cell r="BP197">
            <v>-5753.7900000065565</v>
          </cell>
          <cell r="BQ197">
            <v>-5464.7649999931455</v>
          </cell>
          <cell r="BR197">
            <v>-69250.631299853325</v>
          </cell>
          <cell r="BS197">
            <v>-4795.929999999702</v>
          </cell>
          <cell r="BT197">
            <v>-4018.8399999961257</v>
          </cell>
          <cell r="BU197">
            <v>-4697.2400000020862</v>
          </cell>
          <cell r="BV197">
            <v>-10117.659299999475</v>
          </cell>
          <cell r="BW197">
            <v>-10015.717999994755</v>
          </cell>
          <cell r="BX197">
            <v>-6840.6299999952316</v>
          </cell>
          <cell r="BY197">
            <v>19137.450000017881</v>
          </cell>
          <cell r="BZ197">
            <v>-13726.79999999702</v>
          </cell>
          <cell r="CA197">
            <v>-3441.1439999938011</v>
          </cell>
          <cell r="CB197">
            <v>-8886.6200000047684</v>
          </cell>
          <cell r="CC197">
            <v>-17707.40000000596</v>
          </cell>
          <cell r="CD197">
            <v>-4140.1000000014901</v>
          </cell>
          <cell r="CE197">
            <v>-109777.07200014591</v>
          </cell>
          <cell r="CF197">
            <v>-5823.5499999970198</v>
          </cell>
          <cell r="CG197">
            <v>-11004.000000007451</v>
          </cell>
          <cell r="CH197">
            <v>-9955.8799999952316</v>
          </cell>
          <cell r="CI197">
            <v>-7235.25</v>
          </cell>
          <cell r="CJ197">
            <v>-13651.390000000596</v>
          </cell>
          <cell r="CK197">
            <v>-10954.459999993443</v>
          </cell>
          <cell r="CL197">
            <v>-2852.4000000059605</v>
          </cell>
          <cell r="CM197">
            <v>-25692.870000004768</v>
          </cell>
          <cell r="CN197">
            <v>512.21299999952316</v>
          </cell>
          <cell r="CO197">
            <v>-10458.110000006855</v>
          </cell>
          <cell r="CP197">
            <v>-6706.5249999985099</v>
          </cell>
          <cell r="CQ197">
            <v>-5954.8499999940395</v>
          </cell>
          <cell r="CR197">
            <v>-101385.59700000286</v>
          </cell>
          <cell r="CS197">
            <v>-4593.2599999979138</v>
          </cell>
          <cell r="CT197">
            <v>-6421.6239999979734</v>
          </cell>
          <cell r="CU197">
            <v>-12485.29999999702</v>
          </cell>
          <cell r="CV197">
            <v>-12058.859999999404</v>
          </cell>
          <cell r="CW197">
            <v>-8368.179999999702</v>
          </cell>
          <cell r="CX197">
            <v>-10572.777999997139</v>
          </cell>
          <cell r="CY197">
            <v>10043.519999995828</v>
          </cell>
          <cell r="CZ197">
            <v>-21405.479999989271</v>
          </cell>
          <cell r="DA197">
            <v>-8632.4600000008941</v>
          </cell>
          <cell r="DB197">
            <v>-11389.469999998808</v>
          </cell>
          <cell r="DC197">
            <v>-10696.77499999851</v>
          </cell>
          <cell r="DD197">
            <v>-4804.929999999702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 t="e">
            <v>#N/A</v>
          </cell>
          <cell r="DF201" t="e">
            <v>#N/A</v>
          </cell>
          <cell r="DG201" t="e">
            <v>#N/A</v>
          </cell>
          <cell r="DH201" t="e">
            <v>#N/A</v>
          </cell>
          <cell r="DI201" t="e">
            <v>#N/A</v>
          </cell>
          <cell r="DJ201" t="e">
            <v>#N/A</v>
          </cell>
          <cell r="DK201" t="e">
            <v>#N/A</v>
          </cell>
          <cell r="DL201" t="e">
            <v>#N/A</v>
          </cell>
          <cell r="DM201" t="e">
            <v>#N/A</v>
          </cell>
          <cell r="DN201" t="e">
            <v>#N/A</v>
          </cell>
          <cell r="DO201" t="e">
            <v>#N/A</v>
          </cell>
          <cell r="DP201" t="e">
            <v>#N/A</v>
          </cell>
          <cell r="DQ201" t="e">
            <v>#N/A</v>
          </cell>
          <cell r="DR201" t="e">
            <v>#N/A</v>
          </cell>
          <cell r="DS201" t="e">
            <v>#N/A</v>
          </cell>
          <cell r="DT201" t="e">
            <v>#N/A</v>
          </cell>
          <cell r="DU201" t="e">
            <v>#N/A</v>
          </cell>
          <cell r="DV201" t="e">
            <v>#N/A</v>
          </cell>
          <cell r="DW201" t="e">
            <v>#N/A</v>
          </cell>
          <cell r="DX201" t="e">
            <v>#N/A</v>
          </cell>
          <cell r="DY201" t="e">
            <v>#N/A</v>
          </cell>
          <cell r="DZ201" t="e">
            <v>#N/A</v>
          </cell>
          <cell r="EA201" t="e">
            <v>#N/A</v>
          </cell>
          <cell r="EB201" t="e">
            <v>#N/A</v>
          </cell>
          <cell r="EC201" t="e">
            <v>#N/A</v>
          </cell>
          <cell r="ED201" t="e">
            <v>#N/A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4.3220000000001164</v>
          </cell>
          <cell r="J202">
            <v>0</v>
          </cell>
          <cell r="K202">
            <v>-11.917999999997846</v>
          </cell>
          <cell r="L202">
            <v>0</v>
          </cell>
          <cell r="M202">
            <v>-4.8049999999930151</v>
          </cell>
          <cell r="N202">
            <v>5.4379999999946449</v>
          </cell>
          <cell r="O202">
            <v>0</v>
          </cell>
          <cell r="P202">
            <v>0</v>
          </cell>
          <cell r="Q202">
            <v>0</v>
          </cell>
          <cell r="R202">
            <v>6.8869999999878928</v>
          </cell>
          <cell r="S202">
            <v>0</v>
          </cell>
          <cell r="T202">
            <v>0</v>
          </cell>
          <cell r="U202">
            <v>-0.40399999999863212</v>
          </cell>
          <cell r="V202">
            <v>15.919999999998254</v>
          </cell>
          <cell r="W202">
            <v>0</v>
          </cell>
          <cell r="X202">
            <v>-4.5199999999967986</v>
          </cell>
          <cell r="Y202">
            <v>-4.1089999999967404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123.76999999990221</v>
          </cell>
          <cell r="AF202">
            <v>27.76600000000326</v>
          </cell>
          <cell r="AG202">
            <v>5.9629999999961001</v>
          </cell>
          <cell r="AH202">
            <v>21.47099999999773</v>
          </cell>
          <cell r="AI202">
            <v>0</v>
          </cell>
          <cell r="AJ202">
            <v>7.9390000000021246</v>
          </cell>
          <cell r="AK202">
            <v>0</v>
          </cell>
          <cell r="AL202">
            <v>-18.082999999998719</v>
          </cell>
          <cell r="AM202">
            <v>0</v>
          </cell>
          <cell r="AN202">
            <v>21.243999999998778</v>
          </cell>
          <cell r="AO202">
            <v>40.474000000001979</v>
          </cell>
          <cell r="AP202">
            <v>16.995999999999185</v>
          </cell>
          <cell r="AQ202">
            <v>0</v>
          </cell>
          <cell r="AR202">
            <v>106.69900000008056</v>
          </cell>
          <cell r="AS202">
            <v>0.62700000000040745</v>
          </cell>
          <cell r="AT202">
            <v>6.1600000000034925</v>
          </cell>
          <cell r="AU202">
            <v>12.376999999996769</v>
          </cell>
          <cell r="AV202">
            <v>5.555000000000291</v>
          </cell>
          <cell r="AW202">
            <v>20.079999999998108</v>
          </cell>
          <cell r="AX202">
            <v>0</v>
          </cell>
          <cell r="AY202">
            <v>-4.933999999997468</v>
          </cell>
          <cell r="AZ202">
            <v>0</v>
          </cell>
          <cell r="BA202">
            <v>34.601999999998952</v>
          </cell>
          <cell r="BB202">
            <v>0</v>
          </cell>
          <cell r="BC202">
            <v>16.555000000000291</v>
          </cell>
          <cell r="BD202">
            <v>15.677000000003318</v>
          </cell>
          <cell r="BE202">
            <v>-123.99099999997998</v>
          </cell>
          <cell r="BF202">
            <v>12.074000000000524</v>
          </cell>
          <cell r="BG202">
            <v>11.571000000003551</v>
          </cell>
          <cell r="BH202">
            <v>13.061999999998079</v>
          </cell>
          <cell r="BI202">
            <v>0</v>
          </cell>
          <cell r="BJ202">
            <v>9.7000000001571607E-2</v>
          </cell>
          <cell r="BK202">
            <v>-36.673999999999069</v>
          </cell>
          <cell r="BL202">
            <v>-30.944999999999709</v>
          </cell>
          <cell r="BM202">
            <v>-106.83400000000256</v>
          </cell>
          <cell r="BN202">
            <v>0</v>
          </cell>
          <cell r="BO202">
            <v>10.981999999996333</v>
          </cell>
          <cell r="BP202">
            <v>2.5659999999988941</v>
          </cell>
          <cell r="BQ202">
            <v>0.10999999999330612</v>
          </cell>
          <cell r="BR202">
            <v>-84.320999999996275</v>
          </cell>
          <cell r="BS202">
            <v>27.75</v>
          </cell>
          <cell r="BT202">
            <v>12.027000000001863</v>
          </cell>
          <cell r="BU202">
            <v>0</v>
          </cell>
          <cell r="BV202">
            <v>0</v>
          </cell>
          <cell r="BW202">
            <v>-69.879000000000815</v>
          </cell>
          <cell r="BX202">
            <v>-27.839999999996508</v>
          </cell>
          <cell r="BY202">
            <v>-31.495000000002619</v>
          </cell>
          <cell r="BZ202">
            <v>0.54399999999441206</v>
          </cell>
          <cell r="CA202">
            <v>4.5720000000001164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4.3219999987632036</v>
          </cell>
          <cell r="J204">
            <v>0</v>
          </cell>
          <cell r="K204">
            <v>-11.917999999597669</v>
          </cell>
          <cell r="L204">
            <v>0</v>
          </cell>
          <cell r="M204">
            <v>-4.8049999997019768</v>
          </cell>
          <cell r="N204">
            <v>5.4379999991506338</v>
          </cell>
          <cell r="O204">
            <v>0</v>
          </cell>
          <cell r="P204">
            <v>0</v>
          </cell>
          <cell r="Q204">
            <v>0</v>
          </cell>
          <cell r="R204">
            <v>6.8869999945163727</v>
          </cell>
          <cell r="S204">
            <v>0</v>
          </cell>
          <cell r="T204">
            <v>0</v>
          </cell>
          <cell r="U204">
            <v>-0.40399999916553497</v>
          </cell>
          <cell r="V204">
            <v>15.919999999925494</v>
          </cell>
          <cell r="W204">
            <v>0</v>
          </cell>
          <cell r="X204">
            <v>-4.5199999995529652</v>
          </cell>
          <cell r="Y204">
            <v>-4.1089999992400408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123.77000001072884</v>
          </cell>
          <cell r="AF204">
            <v>27.766000000759959</v>
          </cell>
          <cell r="AG204">
            <v>5.9629999995231628</v>
          </cell>
          <cell r="AH204">
            <v>21.471000000834465</v>
          </cell>
          <cell r="AI204">
            <v>0</v>
          </cell>
          <cell r="AJ204">
            <v>7.9390000011771917</v>
          </cell>
          <cell r="AK204">
            <v>0</v>
          </cell>
          <cell r="AL204">
            <v>-18.082999998703599</v>
          </cell>
          <cell r="AM204">
            <v>0</v>
          </cell>
          <cell r="AN204">
            <v>21.244000000879169</v>
          </cell>
          <cell r="AO204">
            <v>40.473999999463558</v>
          </cell>
          <cell r="AP204">
            <v>16.995999999344349</v>
          </cell>
          <cell r="AQ204">
            <v>0</v>
          </cell>
          <cell r="AR204">
            <v>106.69900000095367</v>
          </cell>
          <cell r="AS204">
            <v>0.62700000032782555</v>
          </cell>
          <cell r="AT204">
            <v>6.1600000001490116</v>
          </cell>
          <cell r="AU204">
            <v>12.377000000327826</v>
          </cell>
          <cell r="AV204">
            <v>5.5549999997019768</v>
          </cell>
          <cell r="AW204">
            <v>20.080000000074506</v>
          </cell>
          <cell r="AX204">
            <v>0</v>
          </cell>
          <cell r="AY204">
            <v>-4.9340000003576279</v>
          </cell>
          <cell r="AZ204">
            <v>0</v>
          </cell>
          <cell r="BA204">
            <v>34.601999999955297</v>
          </cell>
          <cell r="BB204">
            <v>0</v>
          </cell>
          <cell r="BC204">
            <v>16.554999999701977</v>
          </cell>
          <cell r="BD204">
            <v>15.677000001072884</v>
          </cell>
          <cell r="BE204">
            <v>-123.99099999666214</v>
          </cell>
          <cell r="BF204">
            <v>12.074000000953674</v>
          </cell>
          <cell r="BG204">
            <v>11.571000000461936</v>
          </cell>
          <cell r="BH204">
            <v>13.062000000849366</v>
          </cell>
          <cell r="BI204">
            <v>0</v>
          </cell>
          <cell r="BJ204">
            <v>9.70000009983778E-2</v>
          </cell>
          <cell r="BK204">
            <v>-36.6739999987185</v>
          </cell>
          <cell r="BL204">
            <v>-30.945000000298023</v>
          </cell>
          <cell r="BM204">
            <v>-106.83399999886751</v>
          </cell>
          <cell r="BN204">
            <v>0</v>
          </cell>
          <cell r="BO204">
            <v>10.98200000077486</v>
          </cell>
          <cell r="BP204">
            <v>2.5659999996423721</v>
          </cell>
          <cell r="BQ204">
            <v>0.10999999940395355</v>
          </cell>
          <cell r="BR204">
            <v>-84.321000009775162</v>
          </cell>
          <cell r="BS204">
            <v>27.75</v>
          </cell>
          <cell r="BT204">
            <v>12.027000000700355</v>
          </cell>
          <cell r="BU204">
            <v>0</v>
          </cell>
          <cell r="BV204">
            <v>0</v>
          </cell>
          <cell r="BW204">
            <v>-69.879000000655651</v>
          </cell>
          <cell r="BX204">
            <v>-27.840000001713634</v>
          </cell>
          <cell r="BY204">
            <v>-31.494999999180436</v>
          </cell>
          <cell r="BZ204">
            <v>0.54399999976158142</v>
          </cell>
          <cell r="CA204">
            <v>4.5720000006258488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 t="e">
            <v>#N/A</v>
          </cell>
          <cell r="DF204" t="e">
            <v>#N/A</v>
          </cell>
          <cell r="DG204" t="e">
            <v>#N/A</v>
          </cell>
          <cell r="DH204" t="e">
            <v>#N/A</v>
          </cell>
          <cell r="DI204" t="e">
            <v>#N/A</v>
          </cell>
          <cell r="DJ204" t="e">
            <v>#N/A</v>
          </cell>
          <cell r="DK204" t="e">
            <v>#N/A</v>
          </cell>
          <cell r="DL204" t="e">
            <v>#N/A</v>
          </cell>
          <cell r="DM204" t="e">
            <v>#N/A</v>
          </cell>
          <cell r="DN204" t="e">
            <v>#N/A</v>
          </cell>
          <cell r="DO204" t="e">
            <v>#N/A</v>
          </cell>
          <cell r="DP204" t="e">
            <v>#N/A</v>
          </cell>
          <cell r="DQ204" t="e">
            <v>#N/A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  <cell r="EE204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-88.192753173643723</v>
          </cell>
          <cell r="H208">
            <v>-250.54223288875073</v>
          </cell>
          <cell r="I208">
            <v>-189.61273432616144</v>
          </cell>
          <cell r="J208">
            <v>-232.46221298875753</v>
          </cell>
          <cell r="K208">
            <v>0</v>
          </cell>
          <cell r="L208">
            <v>-56.952905183192343</v>
          </cell>
          <cell r="M208">
            <v>0</v>
          </cell>
          <cell r="N208">
            <v>0</v>
          </cell>
          <cell r="O208">
            <v>-194.34757644310594</v>
          </cell>
          <cell r="P208">
            <v>0</v>
          </cell>
          <cell r="Q208">
            <v>0</v>
          </cell>
          <cell r="R208">
            <v>-1874.8216060064733</v>
          </cell>
          <cell r="S208">
            <v>-164.60220073815435</v>
          </cell>
          <cell r="T208">
            <v>-155.5684894786682</v>
          </cell>
          <cell r="U208">
            <v>-585.17769380821846</v>
          </cell>
          <cell r="V208">
            <v>-318.33855198975652</v>
          </cell>
          <cell r="W208">
            <v>-177.33646841708105</v>
          </cell>
          <cell r="X208">
            <v>-402.14527090219781</v>
          </cell>
          <cell r="Y208">
            <v>-41.721959631657228</v>
          </cell>
          <cell r="Z208">
            <v>0</v>
          </cell>
          <cell r="AA208">
            <v>0</v>
          </cell>
          <cell r="AB208">
            <v>-29.930971040157601</v>
          </cell>
          <cell r="AC208">
            <v>0</v>
          </cell>
          <cell r="AD208">
            <v>0</v>
          </cell>
          <cell r="AE208">
            <v>-1508.8183110058308</v>
          </cell>
          <cell r="AF208">
            <v>0</v>
          </cell>
          <cell r="AG208">
            <v>0</v>
          </cell>
          <cell r="AH208">
            <v>-523.6424748278223</v>
          </cell>
          <cell r="AI208">
            <v>-127.41570301307365</v>
          </cell>
          <cell r="AJ208">
            <v>-122.3778192200698</v>
          </cell>
          <cell r="AK208">
            <v>-367.41230731690302</v>
          </cell>
          <cell r="AL208">
            <v>0</v>
          </cell>
          <cell r="AM208">
            <v>0</v>
          </cell>
          <cell r="AN208">
            <v>0</v>
          </cell>
          <cell r="AO208">
            <v>-112.28346165735275</v>
          </cell>
          <cell r="AP208">
            <v>-255.68654497247189</v>
          </cell>
          <cell r="AQ208">
            <v>0</v>
          </cell>
          <cell r="AR208">
            <v>-1935.8971949927509</v>
          </cell>
          <cell r="AS208">
            <v>0</v>
          </cell>
          <cell r="AT208">
            <v>0</v>
          </cell>
          <cell r="AU208">
            <v>-435.21587172918953</v>
          </cell>
          <cell r="AV208">
            <v>-757.02720505348407</v>
          </cell>
          <cell r="AW208">
            <v>0</v>
          </cell>
          <cell r="AX208">
            <v>0</v>
          </cell>
          <cell r="AY208">
            <v>-339.20396620896645</v>
          </cell>
          <cell r="AZ208">
            <v>0</v>
          </cell>
          <cell r="BA208">
            <v>0</v>
          </cell>
          <cell r="BB208">
            <v>-404.45015200413764</v>
          </cell>
          <cell r="BC208">
            <v>0</v>
          </cell>
          <cell r="BD208">
            <v>0</v>
          </cell>
          <cell r="BE208">
            <v>-4392.7442370019853</v>
          </cell>
          <cell r="BF208">
            <v>-462.17724451841787</v>
          </cell>
          <cell r="BG208">
            <v>-226.07917948602699</v>
          </cell>
          <cell r="BH208">
            <v>-622.26458334340714</v>
          </cell>
          <cell r="BI208">
            <v>-625.44797192793339</v>
          </cell>
          <cell r="BJ208">
            <v>-153.38855180388782</v>
          </cell>
          <cell r="BK208">
            <v>-613.65185717213899</v>
          </cell>
          <cell r="BL208">
            <v>0</v>
          </cell>
          <cell r="BM208">
            <v>-235.29733538767323</v>
          </cell>
          <cell r="BN208">
            <v>-300.27361649950035</v>
          </cell>
          <cell r="BO208">
            <v>-617.08913564425893</v>
          </cell>
          <cell r="BP208">
            <v>-537.07476121839136</v>
          </cell>
          <cell r="BQ208">
            <v>0</v>
          </cell>
          <cell r="BR208">
            <v>-6020.112098004669</v>
          </cell>
          <cell r="BS208">
            <v>-344.4239654620178</v>
          </cell>
          <cell r="BT208">
            <v>-861.30015357444063</v>
          </cell>
          <cell r="BU208">
            <v>-715.39444209518842</v>
          </cell>
          <cell r="BV208">
            <v>-942.38112661102787</v>
          </cell>
          <cell r="BW208">
            <v>-304.02361889649183</v>
          </cell>
          <cell r="BX208">
            <v>-599.23844072339125</v>
          </cell>
          <cell r="BY208">
            <v>0</v>
          </cell>
          <cell r="BZ208">
            <v>-177.39716100669466</v>
          </cell>
          <cell r="CA208">
            <v>-713.43248274805956</v>
          </cell>
          <cell r="CB208">
            <v>-963.14185970695689</v>
          </cell>
          <cell r="CC208">
            <v>-329.80937032122165</v>
          </cell>
          <cell r="CD208">
            <v>-69.56947686476633</v>
          </cell>
          <cell r="CE208">
            <v>-6468.0455880053341</v>
          </cell>
          <cell r="CF208">
            <v>-653.04879281902686</v>
          </cell>
          <cell r="CG208">
            <v>-1137.2180392167065</v>
          </cell>
          <cell r="CH208">
            <v>-945.29454010445625</v>
          </cell>
          <cell r="CI208">
            <v>-241.47928339033388</v>
          </cell>
          <cell r="CJ208">
            <v>-116.9639628927689</v>
          </cell>
          <cell r="CK208">
            <v>-726.87972939643078</v>
          </cell>
          <cell r="CL208">
            <v>-257.52591829933226</v>
          </cell>
          <cell r="CM208">
            <v>-119.05700222915038</v>
          </cell>
          <cell r="CN208">
            <v>-595.55177106056362</v>
          </cell>
          <cell r="CO208">
            <v>-976.79273011139594</v>
          </cell>
          <cell r="CP208">
            <v>-370.11912257969379</v>
          </cell>
          <cell r="CQ208">
            <v>-328.11469590524212</v>
          </cell>
          <cell r="CR208">
            <v>-4921.0389269962907</v>
          </cell>
          <cell r="CS208">
            <v>-206.80893162032589</v>
          </cell>
          <cell r="CT208">
            <v>-362.0102652949281</v>
          </cell>
          <cell r="CU208">
            <v>-667.57603471167386</v>
          </cell>
          <cell r="CV208">
            <v>-412.41915375273675</v>
          </cell>
          <cell r="CW208">
            <v>-127.14732566406019</v>
          </cell>
          <cell r="CX208">
            <v>-414.18567299796268</v>
          </cell>
          <cell r="CY208">
            <v>-387.58273436687887</v>
          </cell>
          <cell r="CZ208">
            <v>-140.81681982195005</v>
          </cell>
          <cell r="DA208">
            <v>-153.91850422276184</v>
          </cell>
          <cell r="DB208">
            <v>-1634.156481643673</v>
          </cell>
          <cell r="DC208">
            <v>-248.78479368193075</v>
          </cell>
          <cell r="DD208">
            <v>-165.63220921717584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-439.0183040201664</v>
          </cell>
          <cell r="S211">
            <v>0</v>
          </cell>
          <cell r="T211">
            <v>0</v>
          </cell>
          <cell r="U211">
            <v>-111.73885173315648</v>
          </cell>
          <cell r="V211">
            <v>-131.8913144862745</v>
          </cell>
          <cell r="W211">
            <v>0</v>
          </cell>
          <cell r="X211">
            <v>0</v>
          </cell>
          <cell r="Y211">
            <v>-24.86286684172228</v>
          </cell>
          <cell r="Z211">
            <v>0</v>
          </cell>
          <cell r="AA211">
            <v>-170.52527095726691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-5051.9168188720942</v>
          </cell>
          <cell r="G212">
            <v>-6139.7892798725516</v>
          </cell>
          <cell r="H212">
            <v>-6173.7634786553681</v>
          </cell>
          <cell r="I212">
            <v>-3458.15457601659</v>
          </cell>
          <cell r="J212">
            <v>-8426.9974978677928</v>
          </cell>
          <cell r="K212">
            <v>-10737.2430150453</v>
          </cell>
          <cell r="L212">
            <v>-3043.483190882951</v>
          </cell>
          <cell r="M212">
            <v>-4576.5107359215617</v>
          </cell>
          <cell r="N212">
            <v>-5801.4434920027852</v>
          </cell>
          <cell r="O212">
            <v>-4838.2982265353203</v>
          </cell>
          <cell r="P212">
            <v>-4846.9081262275577</v>
          </cell>
          <cell r="Q212">
            <v>-1810.4059350900352</v>
          </cell>
          <cell r="R212">
            <v>-49134.769603997469</v>
          </cell>
          <cell r="S212">
            <v>-2268.0534893982112</v>
          </cell>
          <cell r="T212">
            <v>-4735.2145690917969</v>
          </cell>
          <cell r="U212">
            <v>-3702.299019459635</v>
          </cell>
          <cell r="V212">
            <v>-3856.8410119228065</v>
          </cell>
          <cell r="W212">
            <v>-5351.9449390154332</v>
          </cell>
          <cell r="X212">
            <v>-5376.3841378241777</v>
          </cell>
          <cell r="Y212">
            <v>-2761.6294653303921</v>
          </cell>
          <cell r="Z212">
            <v>-1923.2691062167287</v>
          </cell>
          <cell r="AA212">
            <v>-6784.7528691478074</v>
          </cell>
          <cell r="AB212">
            <v>-6145.9793002903461</v>
          </cell>
          <cell r="AC212">
            <v>-4066.2514017112553</v>
          </cell>
          <cell r="AD212">
            <v>-2162.1502945646644</v>
          </cell>
          <cell r="AE212">
            <v>-53533.43518102169</v>
          </cell>
          <cell r="AF212">
            <v>-4070.2092160768807</v>
          </cell>
          <cell r="AG212">
            <v>-6221.9096188470721</v>
          </cell>
          <cell r="AH212">
            <v>-3602.3746372200549</v>
          </cell>
          <cell r="AI212">
            <v>-3303.6281507201493</v>
          </cell>
          <cell r="AJ212">
            <v>-10435.323628457263</v>
          </cell>
          <cell r="AK212">
            <v>-5348.6506583094597</v>
          </cell>
          <cell r="AL212">
            <v>-3325.3991497345269</v>
          </cell>
          <cell r="AM212">
            <v>-1697.170323304832</v>
          </cell>
          <cell r="AN212">
            <v>-5147.6317673921585</v>
          </cell>
          <cell r="AO212">
            <v>-5941.0637315399945</v>
          </cell>
          <cell r="AP212">
            <v>-2832.6488720029593</v>
          </cell>
          <cell r="AQ212">
            <v>-1607.4254273660481</v>
          </cell>
          <cell r="AR212">
            <v>-56557.886721014977</v>
          </cell>
          <cell r="AS212">
            <v>-5120.6221755705774</v>
          </cell>
          <cell r="AT212">
            <v>-5677.1576511748135</v>
          </cell>
          <cell r="AU212">
            <v>-4132.492818871513</v>
          </cell>
          <cell r="AV212">
            <v>-4489.7167032193393</v>
          </cell>
          <cell r="AW212">
            <v>-8697.3232187964022</v>
          </cell>
          <cell r="AX212">
            <v>-5961.746838696301</v>
          </cell>
          <cell r="AY212">
            <v>-1922.2165157534182</v>
          </cell>
          <cell r="AZ212">
            <v>-1433.3577371761203</v>
          </cell>
          <cell r="BA212">
            <v>-4843.4699877090752</v>
          </cell>
          <cell r="BB212">
            <v>-7652.4247645922005</v>
          </cell>
          <cell r="BC212">
            <v>-4405.9265068881214</v>
          </cell>
          <cell r="BD212">
            <v>-2221.4318026304245</v>
          </cell>
          <cell r="BE212">
            <v>-80842.166558980942</v>
          </cell>
          <cell r="BF212">
            <v>-9043.1646157540381</v>
          </cell>
          <cell r="BG212">
            <v>-6607.1079923287034</v>
          </cell>
          <cell r="BH212">
            <v>-5634.4132228977978</v>
          </cell>
          <cell r="BI212">
            <v>-3789.1390809044242</v>
          </cell>
          <cell r="BJ212">
            <v>-5777.217418409884</v>
          </cell>
          <cell r="BK212">
            <v>-7576.4994618594646</v>
          </cell>
          <cell r="BL212">
            <v>-3409.5136928334832</v>
          </cell>
          <cell r="BM212">
            <v>-3788.3767809271812</v>
          </cell>
          <cell r="BN212">
            <v>-10649.8388652578</v>
          </cell>
          <cell r="BO212">
            <v>-7993.9857487343252</v>
          </cell>
          <cell r="BP212">
            <v>-8950.9263186566532</v>
          </cell>
          <cell r="BQ212">
            <v>-7621.9833604246378</v>
          </cell>
          <cell r="BR212">
            <v>-70432.424395054579</v>
          </cell>
          <cell r="BS212">
            <v>-7246.3282319866121</v>
          </cell>
          <cell r="BT212">
            <v>-8036.4247027672827</v>
          </cell>
          <cell r="BU212">
            <v>-5396.5178004018962</v>
          </cell>
          <cell r="BV212">
            <v>-2953.809390751645</v>
          </cell>
          <cell r="BW212">
            <v>-3291.4173782654107</v>
          </cell>
          <cell r="BX212">
            <v>-9501.4766485802829</v>
          </cell>
          <cell r="BY212">
            <v>-2604.2184036783874</v>
          </cell>
          <cell r="BZ212">
            <v>-2750.8798982575536</v>
          </cell>
          <cell r="CA212">
            <v>-11017.586592506617</v>
          </cell>
          <cell r="CB212">
            <v>-5838.0652840808034</v>
          </cell>
          <cell r="CC212">
            <v>-4928.9203177057207</v>
          </cell>
          <cell r="CD212">
            <v>-6866.7797460220754</v>
          </cell>
          <cell r="CE212">
            <v>-80338.962330043316</v>
          </cell>
          <cell r="CF212">
            <v>-9263.2976921461523</v>
          </cell>
          <cell r="CG212">
            <v>-6635.2167794853449</v>
          </cell>
          <cell r="CH212">
            <v>-6326.8317897301167</v>
          </cell>
          <cell r="CI212">
            <v>-3504.3748835362494</v>
          </cell>
          <cell r="CJ212">
            <v>-5288.4688242413104</v>
          </cell>
          <cell r="CK212">
            <v>-10733.132643293589</v>
          </cell>
          <cell r="CL212">
            <v>-2926.3199027515948</v>
          </cell>
          <cell r="CM212">
            <v>-6029.1267996318638</v>
          </cell>
          <cell r="CN212">
            <v>-10556.378649167717</v>
          </cell>
          <cell r="CO212">
            <v>-7499.4957507625222</v>
          </cell>
          <cell r="CP212">
            <v>-5843.2948058061302</v>
          </cell>
          <cell r="CQ212">
            <v>-5733.0238094702363</v>
          </cell>
          <cell r="CR212">
            <v>-75802.854462981224</v>
          </cell>
          <cell r="CS212">
            <v>-9768.3526472896338</v>
          </cell>
          <cell r="CT212">
            <v>-8337.4490989595652</v>
          </cell>
          <cell r="CU212">
            <v>-5028.9636184163392</v>
          </cell>
          <cell r="CV212">
            <v>-2641.4786046221852</v>
          </cell>
          <cell r="CW212">
            <v>-6625.4556607753038</v>
          </cell>
          <cell r="CX212">
            <v>-9046.3320733644068</v>
          </cell>
          <cell r="CY212">
            <v>-2294.1533171646297</v>
          </cell>
          <cell r="CZ212">
            <v>-5410.7751046307385</v>
          </cell>
          <cell r="DA212">
            <v>-9642.7243518270552</v>
          </cell>
          <cell r="DB212">
            <v>-6218.1900754757226</v>
          </cell>
          <cell r="DC212">
            <v>-5311.1483082287014</v>
          </cell>
          <cell r="DD212">
            <v>-5477.8316022120416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-2921.9650741890073</v>
          </cell>
          <cell r="G213">
            <v>-5034.9147832095623</v>
          </cell>
          <cell r="H213">
            <v>-6507.7845197897404</v>
          </cell>
          <cell r="I213">
            <v>-4640.5798001904041</v>
          </cell>
          <cell r="J213">
            <v>-8790.3554215077311</v>
          </cell>
          <cell r="K213">
            <v>-8190.2804473489523</v>
          </cell>
          <cell r="L213">
            <v>-2208.2759049180895</v>
          </cell>
          <cell r="M213">
            <v>-1005.839956689626</v>
          </cell>
          <cell r="N213">
            <v>-2902.0768750458956</v>
          </cell>
          <cell r="O213">
            <v>-5917.0821452271193</v>
          </cell>
          <cell r="P213">
            <v>-2793.2632797304541</v>
          </cell>
          <cell r="Q213">
            <v>-2180.1581061277539</v>
          </cell>
          <cell r="R213">
            <v>-54836.064590990543</v>
          </cell>
          <cell r="S213">
            <v>-4997.7111804466695</v>
          </cell>
          <cell r="T213">
            <v>-5493.2424586750567</v>
          </cell>
          <cell r="U213">
            <v>-4941.0996829327196</v>
          </cell>
          <cell r="V213">
            <v>-3689.8651379011571</v>
          </cell>
          <cell r="W213">
            <v>-8543.7590246647596</v>
          </cell>
          <cell r="X213">
            <v>-8128.6883428990841</v>
          </cell>
          <cell r="Y213">
            <v>-2519.3320893235505</v>
          </cell>
          <cell r="Z213">
            <v>-3210.9559589400887</v>
          </cell>
          <cell r="AA213">
            <v>-4314.518810460344</v>
          </cell>
          <cell r="AB213">
            <v>-3803.0881329253316</v>
          </cell>
          <cell r="AC213">
            <v>-4286.0926117096096</v>
          </cell>
          <cell r="AD213">
            <v>-907.71116012707353</v>
          </cell>
          <cell r="AE213">
            <v>-49376.618049055338</v>
          </cell>
          <cell r="AF213">
            <v>-3686.5489170048386</v>
          </cell>
          <cell r="AG213">
            <v>-4165.7193932216614</v>
          </cell>
          <cell r="AH213">
            <v>-5237.0514400471002</v>
          </cell>
          <cell r="AI213">
            <v>-4250.7690890021622</v>
          </cell>
          <cell r="AJ213">
            <v>-7693.9337180890143</v>
          </cell>
          <cell r="AK213">
            <v>-5458.1316290702671</v>
          </cell>
          <cell r="AL213">
            <v>-3568.6558228582144</v>
          </cell>
          <cell r="AM213">
            <v>-1497.5609256643802</v>
          </cell>
          <cell r="AN213">
            <v>-3963.2668032739311</v>
          </cell>
          <cell r="AO213">
            <v>-3363.7522330284119</v>
          </cell>
          <cell r="AP213">
            <v>-4102.2384963743389</v>
          </cell>
          <cell r="AQ213">
            <v>-2388.9895814154297</v>
          </cell>
          <cell r="AR213">
            <v>-55304.943087995052</v>
          </cell>
          <cell r="AS213">
            <v>-4637.1517893746495</v>
          </cell>
          <cell r="AT213">
            <v>-4782.345382777974</v>
          </cell>
          <cell r="AU213">
            <v>-4717.5357857272029</v>
          </cell>
          <cell r="AV213">
            <v>-4942.6109755001962</v>
          </cell>
          <cell r="AW213">
            <v>-10390.88752803579</v>
          </cell>
          <cell r="AX213">
            <v>-6333.254112334922</v>
          </cell>
          <cell r="AY213">
            <v>-1531.3151304461062</v>
          </cell>
          <cell r="AZ213">
            <v>-874.17596029490232</v>
          </cell>
          <cell r="BA213">
            <v>-4960.6973746810108</v>
          </cell>
          <cell r="BB213">
            <v>-4518.0829947832972</v>
          </cell>
          <cell r="BC213">
            <v>-4190.7694096490741</v>
          </cell>
          <cell r="BD213">
            <v>-3426.1166443824768</v>
          </cell>
          <cell r="BE213">
            <v>-61444.904925048351</v>
          </cell>
          <cell r="BF213">
            <v>-6857.2247126363218</v>
          </cell>
          <cell r="BG213">
            <v>-3589.0348495934159</v>
          </cell>
          <cell r="BH213">
            <v>-5919.1522519495338</v>
          </cell>
          <cell r="BI213">
            <v>-3064.2498715873808</v>
          </cell>
          <cell r="BJ213">
            <v>-6314.9297353606671</v>
          </cell>
          <cell r="BK213">
            <v>-5325.0997768435627</v>
          </cell>
          <cell r="BL213">
            <v>-1189.1349501647055</v>
          </cell>
          <cell r="BM213">
            <v>-3454.1048552524298</v>
          </cell>
          <cell r="BN213">
            <v>-7972.9721658769995</v>
          </cell>
          <cell r="BO213">
            <v>-6338.3622343800962</v>
          </cell>
          <cell r="BP213">
            <v>-6049.1897464990616</v>
          </cell>
          <cell r="BQ213">
            <v>-5371.4497749004513</v>
          </cell>
          <cell r="BR213">
            <v>-64226.395960986614</v>
          </cell>
          <cell r="BS213">
            <v>-9194.275622215122</v>
          </cell>
          <cell r="BT213">
            <v>-4811.6885022930801</v>
          </cell>
          <cell r="BU213">
            <v>-6988.5995128452778</v>
          </cell>
          <cell r="BV213">
            <v>-4479.1745159551501</v>
          </cell>
          <cell r="BW213">
            <v>-2594.4007933996618</v>
          </cell>
          <cell r="BX213">
            <v>-7232.7070028129965</v>
          </cell>
          <cell r="BY213">
            <v>-1131.3392535131425</v>
          </cell>
          <cell r="BZ213">
            <v>-3120.0895717963576</v>
          </cell>
          <cell r="CA213">
            <v>-6730.5053234491497</v>
          </cell>
          <cell r="CB213">
            <v>-4518.2317143511027</v>
          </cell>
          <cell r="CC213">
            <v>-8029.6849700659513</v>
          </cell>
          <cell r="CD213">
            <v>-5395.6991782989353</v>
          </cell>
          <cell r="CE213">
            <v>-66790.234295040369</v>
          </cell>
          <cell r="CF213">
            <v>-5839.8242634907365</v>
          </cell>
          <cell r="CG213">
            <v>-5666.433770513162</v>
          </cell>
          <cell r="CH213">
            <v>-5792.7572653964162</v>
          </cell>
          <cell r="CI213">
            <v>-4741.0533079933375</v>
          </cell>
          <cell r="CJ213">
            <v>-7470.3981974553317</v>
          </cell>
          <cell r="CK213">
            <v>-7228.5712072458118</v>
          </cell>
          <cell r="CL213">
            <v>-1317.8759466260672</v>
          </cell>
          <cell r="CM213">
            <v>-3464.8343596775085</v>
          </cell>
          <cell r="CN213">
            <v>-6609.1262323334813</v>
          </cell>
          <cell r="CO213">
            <v>-5898.7932611014694</v>
          </cell>
          <cell r="CP213">
            <v>-7412.7816997878253</v>
          </cell>
          <cell r="CQ213">
            <v>-5347.784783417359</v>
          </cell>
          <cell r="CR213">
            <v>-72271.032426983118</v>
          </cell>
          <cell r="CS213">
            <v>-6584.765547350049</v>
          </cell>
          <cell r="CT213">
            <v>-6687.3665434103459</v>
          </cell>
          <cell r="CU213">
            <v>-8032.8260917887092</v>
          </cell>
          <cell r="CV213">
            <v>-4522.7628264650702</v>
          </cell>
          <cell r="CW213">
            <v>-9078.2470516748726</v>
          </cell>
          <cell r="CX213">
            <v>-6212.0743616484106</v>
          </cell>
          <cell r="CY213">
            <v>-959.45796318352222</v>
          </cell>
          <cell r="CZ213">
            <v>-3495.3663658872247</v>
          </cell>
          <cell r="DA213">
            <v>-5569.0156863238662</v>
          </cell>
          <cell r="DB213">
            <v>-6573.3962477836758</v>
          </cell>
          <cell r="DC213">
            <v>-6557.8674483820796</v>
          </cell>
          <cell r="DD213">
            <v>-7997.8862931281328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-8467.8755519241095</v>
          </cell>
          <cell r="G214">
            <v>-4348.4857212528586</v>
          </cell>
          <cell r="H214">
            <v>-3307.5568640399724</v>
          </cell>
          <cell r="I214">
            <v>-2825.7568838447332</v>
          </cell>
          <cell r="J214">
            <v>-2473.0792983444408</v>
          </cell>
          <cell r="K214">
            <v>-7098.6000082120299</v>
          </cell>
          <cell r="L214">
            <v>-7235.1903025936335</v>
          </cell>
          <cell r="M214">
            <v>-3939.1966380774975</v>
          </cell>
          <cell r="N214">
            <v>-5294.4999823663384</v>
          </cell>
          <cell r="O214">
            <v>-4525.6917539704591</v>
          </cell>
          <cell r="P214">
            <v>-4833.4174013193697</v>
          </cell>
          <cell r="Q214">
            <v>-4255.7392250653356</v>
          </cell>
          <cell r="R214">
            <v>-47662.98546308279</v>
          </cell>
          <cell r="S214">
            <v>-8408.7536224462092</v>
          </cell>
          <cell r="T214">
            <v>-1645.8559065293521</v>
          </cell>
          <cell r="U214">
            <v>-1545.4262122325599</v>
          </cell>
          <cell r="V214">
            <v>-1479.3754159845412</v>
          </cell>
          <cell r="W214">
            <v>-1627.854357548058</v>
          </cell>
          <cell r="X214">
            <v>-5011.1981153991073</v>
          </cell>
          <cell r="Y214">
            <v>-5860.9253671392798</v>
          </cell>
          <cell r="Z214">
            <v>-4843.6348249167204</v>
          </cell>
          <cell r="AA214">
            <v>-2975.5342310108244</v>
          </cell>
          <cell r="AB214">
            <v>-5689.1932968944311</v>
          </cell>
          <cell r="AC214">
            <v>-3837.1722820773721</v>
          </cell>
          <cell r="AD214">
            <v>-4738.061830913648</v>
          </cell>
          <cell r="AE214">
            <v>-47971.690325975418</v>
          </cell>
          <cell r="AF214">
            <v>-7754.8207451049238</v>
          </cell>
          <cell r="AG214">
            <v>-1777.8850957117975</v>
          </cell>
          <cell r="AH214">
            <v>-2249.7928680274636</v>
          </cell>
          <cell r="AI214">
            <v>-2662.8880437966436</v>
          </cell>
          <cell r="AJ214">
            <v>-1216.0981686636806</v>
          </cell>
          <cell r="AK214">
            <v>-7265.1847738269717</v>
          </cell>
          <cell r="AL214">
            <v>-4308.2337472774088</v>
          </cell>
          <cell r="AM214">
            <v>-4083.6765604503453</v>
          </cell>
          <cell r="AN214">
            <v>-2485.1839542184025</v>
          </cell>
          <cell r="AO214">
            <v>-4211.7135529443622</v>
          </cell>
          <cell r="AP214">
            <v>-3885.2895720917732</v>
          </cell>
          <cell r="AQ214">
            <v>-6070.9232438821346</v>
          </cell>
          <cell r="AR214">
            <v>-61244.332715928555</v>
          </cell>
          <cell r="AS214">
            <v>-11609.541453298181</v>
          </cell>
          <cell r="AT214">
            <v>-3657.4886277653277</v>
          </cell>
          <cell r="AU214">
            <v>-2192.7050967421383</v>
          </cell>
          <cell r="AV214">
            <v>-3025.6042575202882</v>
          </cell>
          <cell r="AW214">
            <v>-2204.1257362049073</v>
          </cell>
          <cell r="AX214">
            <v>-7005.5240701045841</v>
          </cell>
          <cell r="AY214">
            <v>-4979.2257655225694</v>
          </cell>
          <cell r="AZ214">
            <v>-3391.8722402751446</v>
          </cell>
          <cell r="BA214">
            <v>-5921.2554811611772</v>
          </cell>
          <cell r="BB214">
            <v>-4758.8881758991629</v>
          </cell>
          <cell r="BC214">
            <v>-7088.5832661893219</v>
          </cell>
          <cell r="BD214">
            <v>-5409.5185452606529</v>
          </cell>
          <cell r="BE214">
            <v>-22277.891044035554</v>
          </cell>
          <cell r="BF214">
            <v>-1065.6378586031497</v>
          </cell>
          <cell r="BG214">
            <v>-2777.4572314657271</v>
          </cell>
          <cell r="BH214">
            <v>-512.86593195050955</v>
          </cell>
          <cell r="BI214">
            <v>-269.29156426712871</v>
          </cell>
          <cell r="BJ214">
            <v>-583.5143225742504</v>
          </cell>
          <cell r="BK214">
            <v>-2734.2996371947229</v>
          </cell>
          <cell r="BL214">
            <v>-3906.6490816380829</v>
          </cell>
          <cell r="BM214">
            <v>-2259.8617001473904</v>
          </cell>
          <cell r="BN214">
            <v>-1373.0618178127334</v>
          </cell>
          <cell r="BO214">
            <v>-1948.594941444695</v>
          </cell>
          <cell r="BP214">
            <v>-3180.064378047362</v>
          </cell>
          <cell r="BQ214">
            <v>-1666.5925788618624</v>
          </cell>
          <cell r="BR214">
            <v>-19857.435270026326</v>
          </cell>
          <cell r="BS214">
            <v>-2451.5726259220392</v>
          </cell>
          <cell r="BT214">
            <v>-1489.2447727620602</v>
          </cell>
          <cell r="BU214">
            <v>54.842991633340716</v>
          </cell>
          <cell r="BV214">
            <v>-296.9399546906352</v>
          </cell>
          <cell r="BW214">
            <v>-639.9359023552388</v>
          </cell>
          <cell r="BX214">
            <v>-2449.7546261977404</v>
          </cell>
          <cell r="BY214">
            <v>-3342.3924899958074</v>
          </cell>
          <cell r="BZ214">
            <v>-2090.6996809877455</v>
          </cell>
          <cell r="CA214">
            <v>-821.91767458617687</v>
          </cell>
          <cell r="CB214">
            <v>-744.62238638103008</v>
          </cell>
          <cell r="CC214">
            <v>-3316.6374939251691</v>
          </cell>
          <cell r="CD214">
            <v>-2268.5606538448483</v>
          </cell>
          <cell r="CE214">
            <v>-22233.490333974361</v>
          </cell>
          <cell r="CF214">
            <v>-3855.7878613397479</v>
          </cell>
          <cell r="CG214">
            <v>-626.48011247999966</v>
          </cell>
          <cell r="CH214">
            <v>-674.00190584175289</v>
          </cell>
          <cell r="CI214">
            <v>-1069.0850506462157</v>
          </cell>
          <cell r="CJ214">
            <v>-512.80052836239338</v>
          </cell>
          <cell r="CK214">
            <v>-3116.5599646121264</v>
          </cell>
          <cell r="CL214">
            <v>-3204.1491523776203</v>
          </cell>
          <cell r="CM214">
            <v>-2369.5670689661056</v>
          </cell>
          <cell r="CN214">
            <v>-405.64354332908988</v>
          </cell>
          <cell r="CO214">
            <v>-1475.1634339177981</v>
          </cell>
          <cell r="CP214">
            <v>-2448.4594579469413</v>
          </cell>
          <cell r="CQ214">
            <v>-2475.7922541294247</v>
          </cell>
          <cell r="CR214">
            <v>-24606.076176002622</v>
          </cell>
          <cell r="CS214">
            <v>-4123.9162663687021</v>
          </cell>
          <cell r="CT214">
            <v>-553.37912839092314</v>
          </cell>
          <cell r="CU214">
            <v>-310.75835978798568</v>
          </cell>
          <cell r="CV214">
            <v>-617.37752011045814</v>
          </cell>
          <cell r="CW214">
            <v>-1130.6382536962628</v>
          </cell>
          <cell r="CX214">
            <v>-2416.6556872893125</v>
          </cell>
          <cell r="CY214">
            <v>-4331.8314394708723</v>
          </cell>
          <cell r="CZ214">
            <v>-1455.0878117140383</v>
          </cell>
          <cell r="DA214">
            <v>-1590.5988341793418</v>
          </cell>
          <cell r="DB214">
            <v>-2697.1023710006848</v>
          </cell>
          <cell r="DC214">
            <v>-2501.986876251176</v>
          </cell>
          <cell r="DD214">
            <v>-2876.7436277549714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-1627.3732812432572</v>
          </cell>
          <cell r="G215">
            <v>-1139.1070888754912</v>
          </cell>
          <cell r="H215">
            <v>-1255.2353975465521</v>
          </cell>
          <cell r="I215">
            <v>-630.02009853860363</v>
          </cell>
          <cell r="J215">
            <v>-1138.5403689309023</v>
          </cell>
          <cell r="K215">
            <v>-2887.8077182830311</v>
          </cell>
          <cell r="L215">
            <v>-3391.7942291172221</v>
          </cell>
          <cell r="M215">
            <v>-3895.0908200172707</v>
          </cell>
          <cell r="N215">
            <v>-3832.9980260757729</v>
          </cell>
          <cell r="O215">
            <v>-1430.2040204778314</v>
          </cell>
          <cell r="P215">
            <v>-1499.9844936709851</v>
          </cell>
          <cell r="Q215">
            <v>-2529.6653532208875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-61.559451325098053</v>
          </cell>
          <cell r="I216">
            <v>-804.53936384990811</v>
          </cell>
          <cell r="J216">
            <v>-356.19151835981756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-319.37774746771902</v>
          </cell>
          <cell r="P216">
            <v>0</v>
          </cell>
          <cell r="Q216">
            <v>0</v>
          </cell>
          <cell r="R216">
            <v>-2479.204827003181</v>
          </cell>
          <cell r="S216">
            <v>0</v>
          </cell>
          <cell r="T216">
            <v>0</v>
          </cell>
          <cell r="U216">
            <v>-149.80401099543087</v>
          </cell>
          <cell r="V216">
            <v>-604.96074056718498</v>
          </cell>
          <cell r="W216">
            <v>-1724.4400754384696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-2978.349935002625</v>
          </cell>
          <cell r="AF216">
            <v>0</v>
          </cell>
          <cell r="AG216">
            <v>-442.7382673593238</v>
          </cell>
          <cell r="AH216">
            <v>-277.9438539519906</v>
          </cell>
          <cell r="AI216">
            <v>-340.70032097632065</v>
          </cell>
          <cell r="AJ216">
            <v>-1545.7496877727099</v>
          </cell>
          <cell r="AK216">
            <v>-368.08780658524483</v>
          </cell>
          <cell r="AL216">
            <v>0</v>
          </cell>
          <cell r="AM216">
            <v>0</v>
          </cell>
          <cell r="AN216">
            <v>0</v>
          </cell>
          <cell r="AO216">
            <v>-3.1299983551725745</v>
          </cell>
          <cell r="AP216">
            <v>0</v>
          </cell>
          <cell r="AQ216">
            <v>0</v>
          </cell>
          <cell r="AR216">
            <v>-2980.2303960174322</v>
          </cell>
          <cell r="AS216">
            <v>0</v>
          </cell>
          <cell r="AT216">
            <v>-73.944360201712698</v>
          </cell>
          <cell r="AU216">
            <v>-351.59661076799966</v>
          </cell>
          <cell r="AV216">
            <v>-523.22451839642599</v>
          </cell>
          <cell r="AW216">
            <v>-1390.667251530569</v>
          </cell>
          <cell r="AX216">
            <v>-333.15062069520354</v>
          </cell>
          <cell r="AY216">
            <v>0</v>
          </cell>
          <cell r="AZ216">
            <v>0</v>
          </cell>
          <cell r="BA216">
            <v>-307.64703442156315</v>
          </cell>
          <cell r="BB216">
            <v>0</v>
          </cell>
          <cell r="BC216">
            <v>0</v>
          </cell>
          <cell r="BD216">
            <v>0</v>
          </cell>
          <cell r="BE216">
            <v>-6842.1619559973478</v>
          </cell>
          <cell r="BF216">
            <v>-703.30303101381287</v>
          </cell>
          <cell r="BG216">
            <v>-828.41140095377341</v>
          </cell>
          <cell r="BH216">
            <v>-431.0566964277532</v>
          </cell>
          <cell r="BI216">
            <v>-962.89056864194572</v>
          </cell>
          <cell r="BJ216">
            <v>-1420.2512587490492</v>
          </cell>
          <cell r="BK216">
            <v>-592.66185759799555</v>
          </cell>
          <cell r="BL216">
            <v>0</v>
          </cell>
          <cell r="BM216">
            <v>-119.68317124247551</v>
          </cell>
          <cell r="BN216">
            <v>-492.70668161520734</v>
          </cell>
          <cell r="BO216">
            <v>-424.64509796816856</v>
          </cell>
          <cell r="BP216">
            <v>-866.55219178833067</v>
          </cell>
          <cell r="BQ216">
            <v>0</v>
          </cell>
          <cell r="BR216">
            <v>-7589.4068149924278</v>
          </cell>
          <cell r="BS216">
            <v>-707.69984287628904</v>
          </cell>
          <cell r="BT216">
            <v>-719.32634029490873</v>
          </cell>
          <cell r="BU216">
            <v>-869.29130699951202</v>
          </cell>
          <cell r="BV216">
            <v>-492.18839072436094</v>
          </cell>
          <cell r="BW216">
            <v>-1837.8290919633582</v>
          </cell>
          <cell r="BX216">
            <v>-900.12680015387014</v>
          </cell>
          <cell r="BY216">
            <v>0</v>
          </cell>
          <cell r="BZ216">
            <v>-250.72794433217496</v>
          </cell>
          <cell r="CA216">
            <v>-824.13331702491269</v>
          </cell>
          <cell r="CB216">
            <v>-687.47984736505896</v>
          </cell>
          <cell r="CC216">
            <v>-300.60393325937912</v>
          </cell>
          <cell r="CD216">
            <v>0</v>
          </cell>
          <cell r="CE216">
            <v>-9462.9220729917288</v>
          </cell>
          <cell r="CF216">
            <v>-1381.2543479180895</v>
          </cell>
          <cell r="CG216">
            <v>-283.74604821577668</v>
          </cell>
          <cell r="CH216">
            <v>-1708.0026882849634</v>
          </cell>
          <cell r="CI216">
            <v>-963.49312415951863</v>
          </cell>
          <cell r="CJ216">
            <v>-1478.8298301100731</v>
          </cell>
          <cell r="CK216">
            <v>-904.25703496998176</v>
          </cell>
          <cell r="CL216">
            <v>0</v>
          </cell>
          <cell r="CM216">
            <v>-293.24454648094252</v>
          </cell>
          <cell r="CN216">
            <v>-846.05714559229091</v>
          </cell>
          <cell r="CO216">
            <v>-965.04742387635633</v>
          </cell>
          <cell r="CP216">
            <v>-563.0018972507678</v>
          </cell>
          <cell r="CQ216">
            <v>-75.987986131571233</v>
          </cell>
          <cell r="CR216">
            <v>-7904.4642300009727</v>
          </cell>
          <cell r="CS216">
            <v>-189.92095747124404</v>
          </cell>
          <cell r="CT216">
            <v>-629.23485909868032</v>
          </cell>
          <cell r="CU216">
            <v>-605.33986444957554</v>
          </cell>
          <cell r="CV216">
            <v>-851.90080923819914</v>
          </cell>
          <cell r="CW216">
            <v>-2381.5344667169265</v>
          </cell>
          <cell r="CX216">
            <v>-397.01091109914705</v>
          </cell>
          <cell r="CY216">
            <v>-330.45892600249499</v>
          </cell>
          <cell r="CZ216">
            <v>-115.75797407887876</v>
          </cell>
          <cell r="DA216">
            <v>-382.85091427015141</v>
          </cell>
          <cell r="DB216">
            <v>-926.06379263149574</v>
          </cell>
          <cell r="DC216">
            <v>-726.93883722135797</v>
          </cell>
          <cell r="DD216">
            <v>-367.45191771909595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F218">
            <v>-18069.130726218224</v>
          </cell>
          <cell r="G218">
            <v>-16750.489626377821</v>
          </cell>
          <cell r="H218">
            <v>-17556.441944241524</v>
          </cell>
          <cell r="I218">
            <v>-12548.663456767797</v>
          </cell>
          <cell r="J218">
            <v>-21417.626317992806</v>
          </cell>
          <cell r="K218">
            <v>-28913.931188896298</v>
          </cell>
          <cell r="L218">
            <v>-15935.696532689035</v>
          </cell>
          <cell r="M218">
            <v>-13416.638150714338</v>
          </cell>
          <cell r="N218">
            <v>-17831.018375501037</v>
          </cell>
          <cell r="O218">
            <v>-17225.001470126212</v>
          </cell>
          <cell r="P218">
            <v>-13973.573300950229</v>
          </cell>
          <cell r="Q218">
            <v>-10775.968619503081</v>
          </cell>
          <cell r="R218">
            <v>-156426.86439502239</v>
          </cell>
          <cell r="S218">
            <v>-15839.120493024588</v>
          </cell>
          <cell r="T218">
            <v>-12029.881423771381</v>
          </cell>
          <cell r="U218">
            <v>-11035.545471169055</v>
          </cell>
          <cell r="V218">
            <v>-10081.272172853351</v>
          </cell>
          <cell r="W218">
            <v>-17425.334865085781</v>
          </cell>
          <cell r="X218">
            <v>-18918.415867030621</v>
          </cell>
          <cell r="Y218">
            <v>-11208.471748262644</v>
          </cell>
          <cell r="Z218">
            <v>-9977.8598900735378</v>
          </cell>
          <cell r="AA218">
            <v>-14245.331181570888</v>
          </cell>
          <cell r="AB218">
            <v>-15668.19170114398</v>
          </cell>
          <cell r="AC218">
            <v>-12189.516295492649</v>
          </cell>
          <cell r="AD218">
            <v>-7807.9232856109738</v>
          </cell>
          <cell r="AE218">
            <v>-155368.91180205345</v>
          </cell>
          <cell r="AF218">
            <v>-15511.578878186643</v>
          </cell>
          <cell r="AG218">
            <v>-12608.252375140786</v>
          </cell>
          <cell r="AH218">
            <v>-11890.80527407676</v>
          </cell>
          <cell r="AI218">
            <v>-10685.4013075158</v>
          </cell>
          <cell r="AJ218">
            <v>-21013.483022198081</v>
          </cell>
          <cell r="AK218">
            <v>-18807.467175118625</v>
          </cell>
          <cell r="AL218">
            <v>-11202.2887198627</v>
          </cell>
          <cell r="AM218">
            <v>-7278.4078094214201</v>
          </cell>
          <cell r="AN218">
            <v>-11596.082524888217</v>
          </cell>
          <cell r="AO218">
            <v>-13631.942977532744</v>
          </cell>
          <cell r="AP218">
            <v>-11075.863485448062</v>
          </cell>
          <cell r="AQ218">
            <v>-10067.338252663612</v>
          </cell>
          <cell r="AR218">
            <v>-178023.29011595249</v>
          </cell>
          <cell r="AS218">
            <v>-21367.315418243408</v>
          </cell>
          <cell r="AT218">
            <v>-14190.936021916568</v>
          </cell>
          <cell r="AU218">
            <v>-11829.54618383944</v>
          </cell>
          <cell r="AV218">
            <v>-13738.183659687638</v>
          </cell>
          <cell r="AW218">
            <v>-22683.003734566271</v>
          </cell>
          <cell r="AX218">
            <v>-19633.675641827285</v>
          </cell>
          <cell r="AY218">
            <v>-8771.9613779261708</v>
          </cell>
          <cell r="AZ218">
            <v>-5699.4059377461672</v>
          </cell>
          <cell r="BA218">
            <v>-16033.069877967238</v>
          </cell>
          <cell r="BB218">
            <v>-17333.846087276936</v>
          </cell>
          <cell r="BC218">
            <v>-15685.279182732105</v>
          </cell>
          <cell r="BD218">
            <v>-11057.066992275417</v>
          </cell>
          <cell r="BE218">
            <v>-175799.86872088909</v>
          </cell>
          <cell r="BF218">
            <v>-18131.507462523878</v>
          </cell>
          <cell r="BG218">
            <v>-14028.090653814375</v>
          </cell>
          <cell r="BH218">
            <v>-13119.752686567605</v>
          </cell>
          <cell r="BI218">
            <v>-8711.0190573334694</v>
          </cell>
          <cell r="BJ218">
            <v>-14249.301286906004</v>
          </cell>
          <cell r="BK218">
            <v>-16842.212590664625</v>
          </cell>
          <cell r="BL218">
            <v>-8505.2977246418595</v>
          </cell>
          <cell r="BM218">
            <v>-9857.3238429576159</v>
          </cell>
          <cell r="BN218">
            <v>-20788.853147059679</v>
          </cell>
          <cell r="BO218">
            <v>-17322.677158161998</v>
          </cell>
          <cell r="BP218">
            <v>-19583.80739621073</v>
          </cell>
          <cell r="BQ218">
            <v>-14660.025714181364</v>
          </cell>
          <cell r="BR218">
            <v>-168125.77453911304</v>
          </cell>
          <cell r="BS218">
            <v>-19944.300288461149</v>
          </cell>
          <cell r="BT218">
            <v>-15917.984471686184</v>
          </cell>
          <cell r="BU218">
            <v>-13914.960070706904</v>
          </cell>
          <cell r="BV218">
            <v>-9164.4933787286282</v>
          </cell>
          <cell r="BW218">
            <v>-8667.6067848801613</v>
          </cell>
          <cell r="BX218">
            <v>-20683.303518474102</v>
          </cell>
          <cell r="BY218">
            <v>-7077.9501471891999</v>
          </cell>
          <cell r="BZ218">
            <v>-8389.7942563742399</v>
          </cell>
          <cell r="CA218">
            <v>-20107.575390316546</v>
          </cell>
          <cell r="CB218">
            <v>-12751.541091889143</v>
          </cell>
          <cell r="CC218">
            <v>-16905.656085275114</v>
          </cell>
          <cell r="CD218">
            <v>-14600.609055027366</v>
          </cell>
          <cell r="CE218">
            <v>-185293.65461993217</v>
          </cell>
          <cell r="CF218">
            <v>-20993.212957717478</v>
          </cell>
          <cell r="CG218">
            <v>-14349.094749905169</v>
          </cell>
          <cell r="CH218">
            <v>-15446.888189353049</v>
          </cell>
          <cell r="CI218">
            <v>-10519.485649719834</v>
          </cell>
          <cell r="CJ218">
            <v>-14867.461343064904</v>
          </cell>
          <cell r="CK218">
            <v>-22709.400579512119</v>
          </cell>
          <cell r="CL218">
            <v>-7705.870920047164</v>
          </cell>
          <cell r="CM218">
            <v>-12275.829776987433</v>
          </cell>
          <cell r="CN218">
            <v>-19012.757341489196</v>
          </cell>
          <cell r="CO218">
            <v>-16815.292599767447</v>
          </cell>
          <cell r="CP218">
            <v>-16637.656983368099</v>
          </cell>
          <cell r="CQ218">
            <v>-13960.703529052436</v>
          </cell>
          <cell r="CR218">
            <v>-185505.46622312069</v>
          </cell>
          <cell r="CS218">
            <v>-20873.764350093901</v>
          </cell>
          <cell r="CT218">
            <v>-16569.439895153046</v>
          </cell>
          <cell r="CU218">
            <v>-14645.463969148695</v>
          </cell>
          <cell r="CV218">
            <v>-9045.9389141872525</v>
          </cell>
          <cell r="CW218">
            <v>-19343.02275852114</v>
          </cell>
          <cell r="CX218">
            <v>-18486.258706398308</v>
          </cell>
          <cell r="CY218">
            <v>-8303.4843801856041</v>
          </cell>
          <cell r="CZ218">
            <v>-10617.804076127708</v>
          </cell>
          <cell r="DA218">
            <v>-17339.108290821314</v>
          </cell>
          <cell r="DB218">
            <v>-18048.908968538046</v>
          </cell>
          <cell r="DC218">
            <v>-15346.726263768971</v>
          </cell>
          <cell r="DD218">
            <v>-16885.545650027692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-519.43099999986589</v>
          </cell>
          <cell r="J221">
            <v>0</v>
          </cell>
          <cell r="K221">
            <v>-1956.7474999995902</v>
          </cell>
          <cell r="L221">
            <v>-759.27949999924749</v>
          </cell>
          <cell r="M221">
            <v>-1979.867499999702</v>
          </cell>
          <cell r="N221">
            <v>-2673.4730000011623</v>
          </cell>
          <cell r="O221">
            <v>-2315.2484999997541</v>
          </cell>
          <cell r="P221">
            <v>0</v>
          </cell>
          <cell r="Q221">
            <v>0</v>
          </cell>
          <cell r="R221">
            <v>-7279.0405000001192</v>
          </cell>
          <cell r="S221">
            <v>0</v>
          </cell>
          <cell r="T221">
            <v>-1197.1770000001416</v>
          </cell>
          <cell r="U221">
            <v>0</v>
          </cell>
          <cell r="V221">
            <v>0</v>
          </cell>
          <cell r="W221">
            <v>0</v>
          </cell>
          <cell r="X221">
            <v>-466.04499999992549</v>
          </cell>
          <cell r="Y221">
            <v>-592.75799999944866</v>
          </cell>
          <cell r="Z221">
            <v>-964.81699999980628</v>
          </cell>
          <cell r="AA221">
            <v>-1974.7044999990612</v>
          </cell>
          <cell r="AB221">
            <v>-2083.5390000008047</v>
          </cell>
          <cell r="AC221">
            <v>0</v>
          </cell>
          <cell r="AD221">
            <v>0</v>
          </cell>
          <cell r="AE221">
            <v>-10046.180500000715</v>
          </cell>
          <cell r="AF221">
            <v>0</v>
          </cell>
          <cell r="AG221">
            <v>-1006.234999999404</v>
          </cell>
          <cell r="AH221">
            <v>0</v>
          </cell>
          <cell r="AI221">
            <v>0</v>
          </cell>
          <cell r="AJ221">
            <v>0</v>
          </cell>
          <cell r="AK221">
            <v>-2478.4465000005439</v>
          </cell>
          <cell r="AL221">
            <v>-545.20099999941885</v>
          </cell>
          <cell r="AM221">
            <v>-1063.4769999999553</v>
          </cell>
          <cell r="AN221">
            <v>-2871.7579999994487</v>
          </cell>
          <cell r="AO221">
            <v>-2081.0629999991506</v>
          </cell>
          <cell r="AP221">
            <v>0</v>
          </cell>
          <cell r="AQ221">
            <v>0</v>
          </cell>
          <cell r="AR221">
            <v>-10036.89050000906</v>
          </cell>
          <cell r="AS221">
            <v>0</v>
          </cell>
          <cell r="AT221">
            <v>-735.61700000055134</v>
          </cell>
          <cell r="AU221">
            <v>-603.35150000080466</v>
          </cell>
          <cell r="AV221">
            <v>-529.91999999992549</v>
          </cell>
          <cell r="AW221">
            <v>0</v>
          </cell>
          <cell r="AX221">
            <v>-1348.3179999999702</v>
          </cell>
          <cell r="AY221">
            <v>-1499.6025000000373</v>
          </cell>
          <cell r="AZ221">
            <v>-903.59699999913573</v>
          </cell>
          <cell r="BA221">
            <v>-2406.9285000003874</v>
          </cell>
          <cell r="BB221">
            <v>-2009.5559999998659</v>
          </cell>
          <cell r="BC221">
            <v>0</v>
          </cell>
          <cell r="BD221">
            <v>0</v>
          </cell>
          <cell r="BE221">
            <v>-6431.5389999896288</v>
          </cell>
          <cell r="BF221">
            <v>0</v>
          </cell>
          <cell r="BG221">
            <v>3.5070000002160668</v>
          </cell>
          <cell r="BH221">
            <v>0</v>
          </cell>
          <cell r="BI221">
            <v>0</v>
          </cell>
          <cell r="BJ221">
            <v>0</v>
          </cell>
          <cell r="BK221">
            <v>-880.97250000014901</v>
          </cell>
          <cell r="BL221">
            <v>-1105.7485000006855</v>
          </cell>
          <cell r="BM221">
            <v>-904.00349999964237</v>
          </cell>
          <cell r="BN221">
            <v>-2095.7199999988079</v>
          </cell>
          <cell r="BO221">
            <v>-1440.0484999995679</v>
          </cell>
          <cell r="BP221">
            <v>-8.5530000003054738</v>
          </cell>
          <cell r="BQ221">
            <v>0</v>
          </cell>
          <cell r="BR221">
            <v>-7963.6645000129938</v>
          </cell>
          <cell r="BS221">
            <v>2.7000000700354576E-2</v>
          </cell>
          <cell r="BT221">
            <v>3.5910000000149012</v>
          </cell>
          <cell r="BU221">
            <v>0</v>
          </cell>
          <cell r="BV221">
            <v>0</v>
          </cell>
          <cell r="BW221">
            <v>0</v>
          </cell>
          <cell r="BX221">
            <v>-1903.5450000008568</v>
          </cell>
          <cell r="BY221">
            <v>-466.44500000029802</v>
          </cell>
          <cell r="BZ221">
            <v>-1273.3840000014752</v>
          </cell>
          <cell r="CA221">
            <v>-2138.4895000010729</v>
          </cell>
          <cell r="CB221">
            <v>-1955.2905000001192</v>
          </cell>
          <cell r="CC221">
            <v>-230.12849999964237</v>
          </cell>
          <cell r="CD221">
            <v>0</v>
          </cell>
          <cell r="CE221">
            <v>-10436.596499994397</v>
          </cell>
          <cell r="CF221">
            <v>3.3389999996870756</v>
          </cell>
          <cell r="CG221">
            <v>0</v>
          </cell>
          <cell r="CH221">
            <v>0</v>
          </cell>
          <cell r="CI221">
            <v>-616.12650000024587</v>
          </cell>
          <cell r="CJ221">
            <v>0</v>
          </cell>
          <cell r="CK221">
            <v>-1595.640500000678</v>
          </cell>
          <cell r="CL221">
            <v>-1449.5359999984503</v>
          </cell>
          <cell r="CM221">
            <v>-1226.0050000008196</v>
          </cell>
          <cell r="CN221">
            <v>-2191.8319999985397</v>
          </cell>
          <cell r="CO221">
            <v>-2709.929999999702</v>
          </cell>
          <cell r="CP221">
            <v>-650.86549999937415</v>
          </cell>
          <cell r="CQ221">
            <v>0</v>
          </cell>
          <cell r="CR221">
            <v>-11224.826500013471</v>
          </cell>
          <cell r="CS221">
            <v>0</v>
          </cell>
          <cell r="CT221">
            <v>-159.0109999999404</v>
          </cell>
          <cell r="CU221">
            <v>0</v>
          </cell>
          <cell r="CV221">
            <v>0</v>
          </cell>
          <cell r="CW221">
            <v>0</v>
          </cell>
          <cell r="CX221">
            <v>-2018.4660000000149</v>
          </cell>
          <cell r="CY221">
            <v>-956.92899999953806</v>
          </cell>
          <cell r="CZ221">
            <v>-953.01799999922514</v>
          </cell>
          <cell r="DA221">
            <v>-3128.8594999983907</v>
          </cell>
          <cell r="DB221">
            <v>-3006.1280000004917</v>
          </cell>
          <cell r="DC221">
            <v>-1002.4149999991059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-579.06149999983609</v>
          </cell>
          <cell r="G223">
            <v>-248.69950000010431</v>
          </cell>
          <cell r="H223">
            <v>-575.25150000024587</v>
          </cell>
          <cell r="I223">
            <v>-1161.5363400001079</v>
          </cell>
          <cell r="J223">
            <v>0</v>
          </cell>
          <cell r="K223">
            <v>-1007.9074999997392</v>
          </cell>
          <cell r="L223">
            <v>-2127.6590999998152</v>
          </cell>
          <cell r="M223">
            <v>-2366.4797999989241</v>
          </cell>
          <cell r="N223">
            <v>-1499.8355000000447</v>
          </cell>
          <cell r="O223">
            <v>-760.49689999967813</v>
          </cell>
          <cell r="P223">
            <v>-326.67050000000745</v>
          </cell>
          <cell r="Q223">
            <v>-150.71749999932945</v>
          </cell>
          <cell r="R223">
            <v>-8979.9343799799681</v>
          </cell>
          <cell r="S223">
            <v>-43.65849999897182</v>
          </cell>
          <cell r="T223">
            <v>-82.114500000141561</v>
          </cell>
          <cell r="U223">
            <v>-764.0679999999702</v>
          </cell>
          <cell r="V223">
            <v>-382.25590000022203</v>
          </cell>
          <cell r="W223">
            <v>-2554.6884000003338</v>
          </cell>
          <cell r="X223">
            <v>-1109.2368500009179</v>
          </cell>
          <cell r="Y223">
            <v>-915.95796000026166</v>
          </cell>
          <cell r="Z223">
            <v>-1277.7789999991655</v>
          </cell>
          <cell r="AA223">
            <v>-1121.4962700000033</v>
          </cell>
          <cell r="AB223">
            <v>-397.68350000027567</v>
          </cell>
          <cell r="AC223">
            <v>-208.6589999999851</v>
          </cell>
          <cell r="AD223">
            <v>-122.33650000020862</v>
          </cell>
          <cell r="AE223">
            <v>-8335.9197200089693</v>
          </cell>
          <cell r="AF223">
            <v>-300.93899999931455</v>
          </cell>
          <cell r="AG223">
            <v>-190.01400000043213</v>
          </cell>
          <cell r="AH223">
            <v>-658.10900000017136</v>
          </cell>
          <cell r="AI223">
            <v>-85.457999999634922</v>
          </cell>
          <cell r="AJ223">
            <v>-689.19050000049174</v>
          </cell>
          <cell r="AK223">
            <v>-2330.7200000006706</v>
          </cell>
          <cell r="AL223">
            <v>-1167.3084999993443</v>
          </cell>
          <cell r="AM223">
            <v>-1168.3027200009674</v>
          </cell>
          <cell r="AN223">
            <v>-1257.5940000005066</v>
          </cell>
          <cell r="AO223">
            <v>-145.9375</v>
          </cell>
          <cell r="AP223">
            <v>-214.21949999965727</v>
          </cell>
          <cell r="AQ223">
            <v>-128.12700000032783</v>
          </cell>
          <cell r="AR223">
            <v>-7056.0156500041485</v>
          </cell>
          <cell r="AS223">
            <v>-324.52500000037253</v>
          </cell>
          <cell r="AT223">
            <v>-99.010300000198185</v>
          </cell>
          <cell r="AU223">
            <v>-683.51764000020921</v>
          </cell>
          <cell r="AV223">
            <v>-310.06649999972433</v>
          </cell>
          <cell r="AW223">
            <v>0</v>
          </cell>
          <cell r="AX223">
            <v>-1616.057610001415</v>
          </cell>
          <cell r="AY223">
            <v>-1113.8739999998361</v>
          </cell>
          <cell r="AZ223">
            <v>-1089.3090000003576</v>
          </cell>
          <cell r="BA223">
            <v>-1392.2077000010759</v>
          </cell>
          <cell r="BB223">
            <v>-152.14749999903142</v>
          </cell>
          <cell r="BC223">
            <v>-71.564999999478459</v>
          </cell>
          <cell r="BD223">
            <v>-203.73540000058711</v>
          </cell>
          <cell r="BE223">
            <v>-1257.0750500261784</v>
          </cell>
          <cell r="BF223">
            <v>-27.726499998942018</v>
          </cell>
          <cell r="BG223">
            <v>-133.14340000040829</v>
          </cell>
          <cell r="BH223">
            <v>-81.014000000432134</v>
          </cell>
          <cell r="BI223">
            <v>-21.547500000335276</v>
          </cell>
          <cell r="BJ223">
            <v>0</v>
          </cell>
          <cell r="BK223">
            <v>-392.85685999877751</v>
          </cell>
          <cell r="BL223">
            <v>-31.15629000030458</v>
          </cell>
          <cell r="BM223">
            <v>-216.05049999989569</v>
          </cell>
          <cell r="BN223">
            <v>-31.799000000581145</v>
          </cell>
          <cell r="BO223">
            <v>-1.2139999996870756</v>
          </cell>
          <cell r="BP223">
            <v>-44.081499999389052</v>
          </cell>
          <cell r="BQ223">
            <v>-276.48550000041723</v>
          </cell>
          <cell r="BR223">
            <v>-1663.8563999980688</v>
          </cell>
          <cell r="BS223">
            <v>-41.914499999955297</v>
          </cell>
          <cell r="BT223">
            <v>-552.25999999977648</v>
          </cell>
          <cell r="BU223">
            <v>-29.747099999338388</v>
          </cell>
          <cell r="BV223">
            <v>-26.20299999974668</v>
          </cell>
          <cell r="BW223">
            <v>0</v>
          </cell>
          <cell r="BX223">
            <v>-381.36050000041723</v>
          </cell>
          <cell r="BY223">
            <v>-194.1858000010252</v>
          </cell>
          <cell r="BZ223">
            <v>-235.77899999916553</v>
          </cell>
          <cell r="CA223">
            <v>-38.598500000312924</v>
          </cell>
          <cell r="CB223">
            <v>-4.482999999076128</v>
          </cell>
          <cell r="CC223">
            <v>-53.676999999210238</v>
          </cell>
          <cell r="CD223">
            <v>-105.6480000000447</v>
          </cell>
          <cell r="CE223">
            <v>-1107.5416999906301</v>
          </cell>
          <cell r="CF223">
            <v>-71.307000000029802</v>
          </cell>
          <cell r="CG223">
            <v>-35.205000000074506</v>
          </cell>
          <cell r="CH223">
            <v>-185.166400000453</v>
          </cell>
          <cell r="CI223">
            <v>-24.035999999381602</v>
          </cell>
          <cell r="CJ223">
            <v>0</v>
          </cell>
          <cell r="CK223">
            <v>-33.860999999567866</v>
          </cell>
          <cell r="CL223">
            <v>21.888600001111627</v>
          </cell>
          <cell r="CM223">
            <v>-280.80560000054538</v>
          </cell>
          <cell r="CN223">
            <v>-220.98069999925792</v>
          </cell>
          <cell r="CO223">
            <v>-0.70250000059604645</v>
          </cell>
          <cell r="CP223">
            <v>-209.6570999994874</v>
          </cell>
          <cell r="CQ223">
            <v>-67.709000000730157</v>
          </cell>
          <cell r="CR223">
            <v>-1921.6712600141764</v>
          </cell>
          <cell r="CS223">
            <v>-111.66249999962747</v>
          </cell>
          <cell r="CT223">
            <v>-113.88410000130534</v>
          </cell>
          <cell r="CU223">
            <v>-112.774299999699</v>
          </cell>
          <cell r="CV223">
            <v>-30.989500000141561</v>
          </cell>
          <cell r="CW223">
            <v>0</v>
          </cell>
          <cell r="CX223">
            <v>-405.56125999987125</v>
          </cell>
          <cell r="CY223">
            <v>-0.15799999982118607</v>
          </cell>
          <cell r="CZ223">
            <v>-487.7726000007242</v>
          </cell>
          <cell r="DA223">
            <v>-240.56849999912083</v>
          </cell>
          <cell r="DB223">
            <v>-19.145999999716878</v>
          </cell>
          <cell r="DC223">
            <v>-72.676499998196959</v>
          </cell>
          <cell r="DD223">
            <v>-326.47800000011921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-2.3500000010244548E-2</v>
          </cell>
          <cell r="H225">
            <v>0</v>
          </cell>
          <cell r="I225">
            <v>-0.71189999999478459</v>
          </cell>
          <cell r="J225">
            <v>0</v>
          </cell>
          <cell r="K225">
            <v>-21.365930000087246</v>
          </cell>
          <cell r="L225">
            <v>0</v>
          </cell>
          <cell r="M225">
            <v>-98.871700000017881</v>
          </cell>
          <cell r="N225">
            <v>0</v>
          </cell>
          <cell r="O225">
            <v>0</v>
          </cell>
          <cell r="P225">
            <v>-3.3830000087618828E-2</v>
          </cell>
          <cell r="Q225">
            <v>0</v>
          </cell>
          <cell r="R225">
            <v>-188.56651999801397</v>
          </cell>
          <cell r="S225">
            <v>-0.55579999997280538</v>
          </cell>
          <cell r="T225">
            <v>-6.0000002849847078E-4</v>
          </cell>
          <cell r="U225">
            <v>0</v>
          </cell>
          <cell r="V225">
            <v>-0.56819999997969717</v>
          </cell>
          <cell r="W225">
            <v>0</v>
          </cell>
          <cell r="X225">
            <v>-20.62355999997817</v>
          </cell>
          <cell r="Y225">
            <v>0</v>
          </cell>
          <cell r="Z225">
            <v>-166.81049000006169</v>
          </cell>
          <cell r="AA225">
            <v>0</v>
          </cell>
          <cell r="AB225">
            <v>0</v>
          </cell>
          <cell r="AC225">
            <v>-7.8699998557567596E-3</v>
          </cell>
          <cell r="AD225">
            <v>0</v>
          </cell>
          <cell r="AE225">
            <v>-236.52679000049829</v>
          </cell>
          <cell r="AF225">
            <v>-0.70779999997466803</v>
          </cell>
          <cell r="AG225">
            <v>-3.6250000004656613E-2</v>
          </cell>
          <cell r="AH225">
            <v>0</v>
          </cell>
          <cell r="AI225">
            <v>-1.1054399999557063</v>
          </cell>
          <cell r="AJ225">
            <v>0</v>
          </cell>
          <cell r="AK225">
            <v>-38.45647000009194</v>
          </cell>
          <cell r="AL225">
            <v>0</v>
          </cell>
          <cell r="AM225">
            <v>-196.22083000000566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-172.72289999946952</v>
          </cell>
          <cell r="AS225">
            <v>-0.6275299999397248</v>
          </cell>
          <cell r="AT225">
            <v>-4.2659999919123948E-2</v>
          </cell>
          <cell r="AU225">
            <v>-4.652500000083819</v>
          </cell>
          <cell r="AV225">
            <v>-2.1666999999433756</v>
          </cell>
          <cell r="AW225">
            <v>0</v>
          </cell>
          <cell r="AX225">
            <v>-11.460170000093058</v>
          </cell>
          <cell r="AY225">
            <v>0</v>
          </cell>
          <cell r="AZ225">
            <v>-153.76393999997526</v>
          </cell>
          <cell r="BA225">
            <v>0</v>
          </cell>
          <cell r="BB225">
            <v>0</v>
          </cell>
          <cell r="BC225">
            <v>-9.3999998643994331E-3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-470.10270000062883</v>
          </cell>
          <cell r="G226">
            <v>-383.94109999993816</v>
          </cell>
          <cell r="H226">
            <v>-149.86629999987781</v>
          </cell>
          <cell r="I226">
            <v>-642.48889999976382</v>
          </cell>
          <cell r="J226">
            <v>0</v>
          </cell>
          <cell r="K226">
            <v>-128.7054999996908</v>
          </cell>
          <cell r="L226">
            <v>-147.83919999981299</v>
          </cell>
          <cell r="M226">
            <v>0</v>
          </cell>
          <cell r="N226">
            <v>-143.79299999959767</v>
          </cell>
          <cell r="O226">
            <v>-498.4886999996379</v>
          </cell>
          <cell r="P226">
            <v>-345.63669999968261</v>
          </cell>
          <cell r="Q226">
            <v>-395.89789999928325</v>
          </cell>
          <cell r="R226">
            <v>-3225.5685000047088</v>
          </cell>
          <cell r="S226">
            <v>-687.4417000003159</v>
          </cell>
          <cell r="T226">
            <v>-316.82940000016242</v>
          </cell>
          <cell r="U226">
            <v>-125.58000000007451</v>
          </cell>
          <cell r="V226">
            <v>0</v>
          </cell>
          <cell r="W226">
            <v>0</v>
          </cell>
          <cell r="X226">
            <v>-398.40499999932945</v>
          </cell>
          <cell r="Y226">
            <v>-406.81339999986812</v>
          </cell>
          <cell r="Z226">
            <v>-44.439699999988079</v>
          </cell>
          <cell r="AA226">
            <v>-134.75820000004023</v>
          </cell>
          <cell r="AB226">
            <v>-408.1140000000596</v>
          </cell>
          <cell r="AC226">
            <v>-189.24949999991804</v>
          </cell>
          <cell r="AD226">
            <v>-513.93759999983013</v>
          </cell>
          <cell r="AE226">
            <v>-5853.7615000009537</v>
          </cell>
          <cell r="AF226">
            <v>-786.35380000062287</v>
          </cell>
          <cell r="AG226">
            <v>-638.48760000057518</v>
          </cell>
          <cell r="AH226">
            <v>-184.57859999965876</v>
          </cell>
          <cell r="AI226">
            <v>0</v>
          </cell>
          <cell r="AJ226">
            <v>0</v>
          </cell>
          <cell r="AK226">
            <v>0</v>
          </cell>
          <cell r="AL226">
            <v>-24.265799999702722</v>
          </cell>
          <cell r="AM226">
            <v>-456.79829999990761</v>
          </cell>
          <cell r="AN226">
            <v>-934.60010000038892</v>
          </cell>
          <cell r="AO226">
            <v>-1479.9453999996185</v>
          </cell>
          <cell r="AP226">
            <v>-682.93960000015795</v>
          </cell>
          <cell r="AQ226">
            <v>-665.79230000078678</v>
          </cell>
          <cell r="AR226">
            <v>-6310.6270000040531</v>
          </cell>
          <cell r="AS226">
            <v>-512.11340000014752</v>
          </cell>
          <cell r="AT226">
            <v>-195.69700000062585</v>
          </cell>
          <cell r="AU226">
            <v>16.279499999247491</v>
          </cell>
          <cell r="AV226">
            <v>-550.99849999975413</v>
          </cell>
          <cell r="AW226">
            <v>0</v>
          </cell>
          <cell r="AX226">
            <v>-643.57280000019819</v>
          </cell>
          <cell r="AY226">
            <v>-186.64270000020042</v>
          </cell>
          <cell r="AZ226">
            <v>-185.05070000048727</v>
          </cell>
          <cell r="BA226">
            <v>-1274.2205999996513</v>
          </cell>
          <cell r="BB226">
            <v>-431.88619999960065</v>
          </cell>
          <cell r="BC226">
            <v>-1226.7629000004381</v>
          </cell>
          <cell r="BD226">
            <v>-1119.9616999998689</v>
          </cell>
          <cell r="BE226">
            <v>-5935.3958999961615</v>
          </cell>
          <cell r="BF226">
            <v>-903.09310000017285</v>
          </cell>
          <cell r="BG226">
            <v>-730.7687999997288</v>
          </cell>
          <cell r="BH226">
            <v>8.9996999995782971</v>
          </cell>
          <cell r="BI226">
            <v>5.9399999678134918E-2</v>
          </cell>
          <cell r="BJ226">
            <v>0</v>
          </cell>
          <cell r="BK226">
            <v>-636.87989999912679</v>
          </cell>
          <cell r="BL226">
            <v>-199.92549999989569</v>
          </cell>
          <cell r="BM226">
            <v>-771.13199999928474</v>
          </cell>
          <cell r="BN226">
            <v>-1205.0454000001773</v>
          </cell>
          <cell r="BO226">
            <v>-384.33939999900758</v>
          </cell>
          <cell r="BP226">
            <v>-462.8448000010103</v>
          </cell>
          <cell r="BQ226">
            <v>-650.42609999980778</v>
          </cell>
          <cell r="BR226">
            <v>-6881.8472999930382</v>
          </cell>
          <cell r="BS226">
            <v>-486.19579999987036</v>
          </cell>
          <cell r="BT226">
            <v>-544.42699999921024</v>
          </cell>
          <cell r="BU226">
            <v>-88.940999999642372</v>
          </cell>
          <cell r="BV226">
            <v>0.12859999993816018</v>
          </cell>
          <cell r="BW226">
            <v>0</v>
          </cell>
          <cell r="BX226">
            <v>-947.73429999966174</v>
          </cell>
          <cell r="BY226">
            <v>-453.76459999987856</v>
          </cell>
          <cell r="BZ226">
            <v>-493.58260000031441</v>
          </cell>
          <cell r="CA226">
            <v>-2122.1628000000492</v>
          </cell>
          <cell r="CB226">
            <v>-600.47769999969751</v>
          </cell>
          <cell r="CC226">
            <v>-852.36019999906421</v>
          </cell>
          <cell r="CD226">
            <v>-292.32989999931306</v>
          </cell>
          <cell r="CE226">
            <v>-5718.4222999885678</v>
          </cell>
          <cell r="CF226">
            <v>-245.02769999951124</v>
          </cell>
          <cell r="CG226">
            <v>-139.27290000021458</v>
          </cell>
          <cell r="CH226">
            <v>37.202499999664724</v>
          </cell>
          <cell r="CI226">
            <v>3.1306000002659857</v>
          </cell>
          <cell r="CJ226">
            <v>0</v>
          </cell>
          <cell r="CK226">
            <v>-950.26439999975264</v>
          </cell>
          <cell r="CL226">
            <v>-188.26570000033826</v>
          </cell>
          <cell r="CM226">
            <v>-437.0660999994725</v>
          </cell>
          <cell r="CN226">
            <v>-399.91530000045896</v>
          </cell>
          <cell r="CO226">
            <v>-1164.3696999996901</v>
          </cell>
          <cell r="CP226">
            <v>-539.06749999988824</v>
          </cell>
          <cell r="CQ226">
            <v>-1695.5060999998823</v>
          </cell>
          <cell r="CR226">
            <v>-6961.7923000082374</v>
          </cell>
          <cell r="CS226">
            <v>-701.6644999999553</v>
          </cell>
          <cell r="CT226">
            <v>-536.05840000044554</v>
          </cell>
          <cell r="CU226">
            <v>-107.10259999986738</v>
          </cell>
          <cell r="CV226">
            <v>-86.139299999922514</v>
          </cell>
          <cell r="CW226">
            <v>2.6760999999969499</v>
          </cell>
          <cell r="CX226">
            <v>-1668.1864999998361</v>
          </cell>
          <cell r="CY226">
            <v>-623.93510000035167</v>
          </cell>
          <cell r="CZ226">
            <v>-145.89460000023246</v>
          </cell>
          <cell r="DA226">
            <v>-939.85950000025332</v>
          </cell>
          <cell r="DB226">
            <v>-1276.5887000001967</v>
          </cell>
          <cell r="DC226">
            <v>-490.00850000046194</v>
          </cell>
          <cell r="DD226">
            <v>-389.03069999907166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-1635.5765000004321</v>
          </cell>
          <cell r="G227">
            <v>-1805.1875</v>
          </cell>
          <cell r="H227">
            <v>-1160.6065000016242</v>
          </cell>
          <cell r="I227">
            <v>-592.5550000006333</v>
          </cell>
          <cell r="J227">
            <v>-2290.32050000038</v>
          </cell>
          <cell r="K227">
            <v>-627.42999999970198</v>
          </cell>
          <cell r="L227">
            <v>-685.81850000098348</v>
          </cell>
          <cell r="M227">
            <v>-864.73799999989569</v>
          </cell>
          <cell r="N227">
            <v>-2041.3655000012368</v>
          </cell>
          <cell r="O227">
            <v>-2165.8585000000894</v>
          </cell>
          <cell r="P227">
            <v>-1719.7330000009388</v>
          </cell>
          <cell r="Q227">
            <v>-1276.2745000012219</v>
          </cell>
          <cell r="R227">
            <v>-12053.83449998498</v>
          </cell>
          <cell r="S227">
            <v>-478.73949999921024</v>
          </cell>
          <cell r="T227">
            <v>-342.73000000044703</v>
          </cell>
          <cell r="U227">
            <v>-1241.4664999991655</v>
          </cell>
          <cell r="V227">
            <v>-623.55549999978393</v>
          </cell>
          <cell r="W227">
            <v>-1475.7214999999851</v>
          </cell>
          <cell r="X227">
            <v>-810.43599999882281</v>
          </cell>
          <cell r="Y227">
            <v>-998.36299999989569</v>
          </cell>
          <cell r="Z227">
            <v>-1189.3519999999553</v>
          </cell>
          <cell r="AA227">
            <v>-1797.9949999991804</v>
          </cell>
          <cell r="AB227">
            <v>-1460.7520000003278</v>
          </cell>
          <cell r="AC227">
            <v>-755.64100000075996</v>
          </cell>
          <cell r="AD227">
            <v>-879.08249999955297</v>
          </cell>
          <cell r="AE227">
            <v>-11580.93900001049</v>
          </cell>
          <cell r="AF227">
            <v>-626.99700000137091</v>
          </cell>
          <cell r="AG227">
            <v>-470.27150000073016</v>
          </cell>
          <cell r="AH227">
            <v>-432.82000000029802</v>
          </cell>
          <cell r="AI227">
            <v>-475.91100000031292</v>
          </cell>
          <cell r="AJ227">
            <v>-1442.6569999996573</v>
          </cell>
          <cell r="AK227">
            <v>-1211.5449999999255</v>
          </cell>
          <cell r="AL227">
            <v>-937.38800000026822</v>
          </cell>
          <cell r="AM227">
            <v>-1657.7335000000894</v>
          </cell>
          <cell r="AN227">
            <v>-1265.5124999992549</v>
          </cell>
          <cell r="AO227">
            <v>-284.32850000075996</v>
          </cell>
          <cell r="AP227">
            <v>-1130.8920000009239</v>
          </cell>
          <cell r="AQ227">
            <v>-1644.8830000013113</v>
          </cell>
          <cell r="AR227">
            <v>-12663.083499997854</v>
          </cell>
          <cell r="AS227">
            <v>-1131.101499998942</v>
          </cell>
          <cell r="AT227">
            <v>-747.7839999999851</v>
          </cell>
          <cell r="AU227">
            <v>-365.92400000058115</v>
          </cell>
          <cell r="AV227">
            <v>-214.66549999918789</v>
          </cell>
          <cell r="AW227">
            <v>-56.205000000074506</v>
          </cell>
          <cell r="AX227">
            <v>-2948.214999999851</v>
          </cell>
          <cell r="AY227">
            <v>-1407.4524999987334</v>
          </cell>
          <cell r="AZ227">
            <v>-1954.6749999988824</v>
          </cell>
          <cell r="BA227">
            <v>-1265.7689999993891</v>
          </cell>
          <cell r="BB227">
            <v>-378.79649999924004</v>
          </cell>
          <cell r="BC227">
            <v>-927.33950000070035</v>
          </cell>
          <cell r="BD227">
            <v>-1265.156000001356</v>
          </cell>
          <cell r="BE227">
            <v>-9251.1674999892712</v>
          </cell>
          <cell r="BF227">
            <v>-768.55400000140071</v>
          </cell>
          <cell r="BG227">
            <v>-128.07150000147521</v>
          </cell>
          <cell r="BH227">
            <v>-696.08000000007451</v>
          </cell>
          <cell r="BI227">
            <v>-8.8919999999925494</v>
          </cell>
          <cell r="BJ227">
            <v>-6.099999975413084E-2</v>
          </cell>
          <cell r="BK227">
            <v>-2891.0665000006557</v>
          </cell>
          <cell r="BL227">
            <v>-1274.4590000007302</v>
          </cell>
          <cell r="BM227">
            <v>-1229.5339999999851</v>
          </cell>
          <cell r="BN227">
            <v>-527.70050000026822</v>
          </cell>
          <cell r="BO227">
            <v>-378.20050000026822</v>
          </cell>
          <cell r="BP227">
            <v>-499.82849999889731</v>
          </cell>
          <cell r="BQ227">
            <v>-848.71999999880791</v>
          </cell>
          <cell r="BR227">
            <v>-10060.237999990582</v>
          </cell>
          <cell r="BS227">
            <v>-1343.242499999702</v>
          </cell>
          <cell r="BT227">
            <v>-414.90799999982119</v>
          </cell>
          <cell r="BU227">
            <v>-591.4769999999553</v>
          </cell>
          <cell r="BV227">
            <v>-9.7859999993816018</v>
          </cell>
          <cell r="BW227">
            <v>0</v>
          </cell>
          <cell r="BX227">
            <v>-2286.2710000015795</v>
          </cell>
          <cell r="BY227">
            <v>-2117.4605000000447</v>
          </cell>
          <cell r="BZ227">
            <v>-766.69150000065565</v>
          </cell>
          <cell r="CA227">
            <v>-600.45449999906123</v>
          </cell>
          <cell r="CB227">
            <v>-200.27649999968708</v>
          </cell>
          <cell r="CC227">
            <v>-318.81299999915063</v>
          </cell>
          <cell r="CD227">
            <v>-1410.8574999999255</v>
          </cell>
          <cell r="CE227">
            <v>-7146.3419999778271</v>
          </cell>
          <cell r="CF227">
            <v>-786.96149999834597</v>
          </cell>
          <cell r="CG227">
            <v>-656.12250000052154</v>
          </cell>
          <cell r="CH227">
            <v>-279.9890000000596</v>
          </cell>
          <cell r="CI227">
            <v>-13.932000000029802</v>
          </cell>
          <cell r="CJ227">
            <v>-0.16099999938160181</v>
          </cell>
          <cell r="CK227">
            <v>-1231.6384999994189</v>
          </cell>
          <cell r="CL227">
            <v>-752.26599999889731</v>
          </cell>
          <cell r="CM227">
            <v>-785.39199999906123</v>
          </cell>
          <cell r="CN227">
            <v>-618.45500000007451</v>
          </cell>
          <cell r="CO227">
            <v>-206.32450000010431</v>
          </cell>
          <cell r="CP227">
            <v>-435.58799999952316</v>
          </cell>
          <cell r="CQ227">
            <v>-1379.5120000001043</v>
          </cell>
          <cell r="CR227">
            <v>-11392.27999997139</v>
          </cell>
          <cell r="CS227">
            <v>-1324.7054999992251</v>
          </cell>
          <cell r="CT227">
            <v>-325.86899999901652</v>
          </cell>
          <cell r="CU227">
            <v>-903.9660000000149</v>
          </cell>
          <cell r="CV227">
            <v>-116.97850000020117</v>
          </cell>
          <cell r="CW227">
            <v>-0.2239999994635582</v>
          </cell>
          <cell r="CX227">
            <v>-2188.3215000014752</v>
          </cell>
          <cell r="CY227">
            <v>-970.27749999985099</v>
          </cell>
          <cell r="CZ227">
            <v>-1983.3835000004619</v>
          </cell>
          <cell r="DA227">
            <v>-1266.1820000000298</v>
          </cell>
          <cell r="DB227">
            <v>-498.01200000010431</v>
          </cell>
          <cell r="DC227">
            <v>-522.58499999903142</v>
          </cell>
          <cell r="DD227">
            <v>-1291.7754999995232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-13.812999999150634</v>
          </cell>
          <cell r="G228">
            <v>-26.567499999888241</v>
          </cell>
          <cell r="H228">
            <v>-34.834999999962747</v>
          </cell>
          <cell r="I228">
            <v>-326.69600000046194</v>
          </cell>
          <cell r="J228">
            <v>-188.18999999947846</v>
          </cell>
          <cell r="K228">
            <v>-887.66150000039488</v>
          </cell>
          <cell r="L228">
            <v>-1898.6864999998361</v>
          </cell>
          <cell r="M228">
            <v>-2856.9120000004768</v>
          </cell>
          <cell r="N228">
            <v>-1126.0779999997467</v>
          </cell>
          <cell r="O228">
            <v>-242.95050000026822</v>
          </cell>
          <cell r="P228">
            <v>-109.52099999971688</v>
          </cell>
          <cell r="Q228">
            <v>-39.448999999091029</v>
          </cell>
          <cell r="R228">
            <v>-4206.5555000007153</v>
          </cell>
          <cell r="S228">
            <v>-31.339999999850988</v>
          </cell>
          <cell r="T228">
            <v>-32.474500000476837</v>
          </cell>
          <cell r="U228">
            <v>-54.08600000012666</v>
          </cell>
          <cell r="V228">
            <v>-248.55850000027567</v>
          </cell>
          <cell r="W228">
            <v>-33.51549999974668</v>
          </cell>
          <cell r="X228">
            <v>-812.38950000051409</v>
          </cell>
          <cell r="Y228">
            <v>-352.65550000034273</v>
          </cell>
          <cell r="Z228">
            <v>-2336.3039999995381</v>
          </cell>
          <cell r="AA228">
            <v>-211.08800000138581</v>
          </cell>
          <cell r="AB228">
            <v>-34.296000000089407</v>
          </cell>
          <cell r="AC228">
            <v>-27.009999999776483</v>
          </cell>
          <cell r="AD228">
            <v>-32.837999999523163</v>
          </cell>
          <cell r="AE228">
            <v>-4010.2835000008345</v>
          </cell>
          <cell r="AF228">
            <v>-42.11849999986589</v>
          </cell>
          <cell r="AG228">
            <v>-31.144000001251698</v>
          </cell>
          <cell r="AH228">
            <v>-52.493000000715256</v>
          </cell>
          <cell r="AI228">
            <v>-20.112500000745058</v>
          </cell>
          <cell r="AJ228">
            <v>-40.229999999515712</v>
          </cell>
          <cell r="AK228">
            <v>-1057.0635000001639</v>
          </cell>
          <cell r="AL228">
            <v>-615.38800000026822</v>
          </cell>
          <cell r="AM228">
            <v>-1809.6995000001043</v>
          </cell>
          <cell r="AN228">
            <v>-224.34150000102818</v>
          </cell>
          <cell r="AO228">
            <v>-42.4510000012815</v>
          </cell>
          <cell r="AP228">
            <v>-34.391999999061227</v>
          </cell>
          <cell r="AQ228">
            <v>-40.850000001490116</v>
          </cell>
          <cell r="AR228">
            <v>-3060.2069999873638</v>
          </cell>
          <cell r="AS228">
            <v>-193.42049999907613</v>
          </cell>
          <cell r="AT228">
            <v>-28.333500001579523</v>
          </cell>
          <cell r="AU228">
            <v>-243.94500000029802</v>
          </cell>
          <cell r="AV228">
            <v>-48.336500000208616</v>
          </cell>
          <cell r="AW228">
            <v>-30.222000000067055</v>
          </cell>
          <cell r="AX228">
            <v>-591.33499999903142</v>
          </cell>
          <cell r="AY228">
            <v>-554.83100000023842</v>
          </cell>
          <cell r="AZ228">
            <v>-896.31000000052154</v>
          </cell>
          <cell r="BA228">
            <v>-135.76249999925494</v>
          </cell>
          <cell r="BB228">
            <v>-60.983500000089407</v>
          </cell>
          <cell r="BC228">
            <v>-236.63499999977648</v>
          </cell>
          <cell r="BD228">
            <v>-40.092499999329448</v>
          </cell>
          <cell r="BE228">
            <v>-6.8269999921321869</v>
          </cell>
          <cell r="BF228">
            <v>-8.999999612569809E-3</v>
          </cell>
          <cell r="BG228">
            <v>-0.55250000022351742</v>
          </cell>
          <cell r="BH228">
            <v>-8.0000013113021851E-3</v>
          </cell>
          <cell r="BI228">
            <v>-0.51899999938905239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-0.64599999971687794</v>
          </cell>
          <cell r="BO228">
            <v>0</v>
          </cell>
          <cell r="BP228">
            <v>-1.0109999999403954</v>
          </cell>
          <cell r="BQ228">
            <v>-4.0815000012516975</v>
          </cell>
          <cell r="BR228">
            <v>-9.3529999703168869</v>
          </cell>
          <cell r="BS228">
            <v>-1.1894999984651804</v>
          </cell>
          <cell r="BT228">
            <v>-1.778999999165535</v>
          </cell>
          <cell r="BU228">
            <v>-4.0000006556510925E-3</v>
          </cell>
          <cell r="BV228">
            <v>-0.526999999769032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-0.66200000047683716</v>
          </cell>
          <cell r="CB228">
            <v>0</v>
          </cell>
          <cell r="CC228">
            <v>-1.0124999992549419</v>
          </cell>
          <cell r="CD228">
            <v>-4.178999999538064</v>
          </cell>
          <cell r="CE228">
            <v>-168.98700000345707</v>
          </cell>
          <cell r="CF228">
            <v>-167.16650000028312</v>
          </cell>
          <cell r="CG228">
            <v>-0.35899999924004078</v>
          </cell>
          <cell r="CH228">
            <v>-6.9999992847442627E-3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-0.47199999913573265</v>
          </cell>
          <cell r="CO228">
            <v>0</v>
          </cell>
          <cell r="CP228">
            <v>-0.98249999992549419</v>
          </cell>
          <cell r="CQ228">
            <v>0</v>
          </cell>
          <cell r="CR228">
            <v>-14.799499988555908</v>
          </cell>
          <cell r="CS228">
            <v>-8.9970000013709068</v>
          </cell>
          <cell r="CT228">
            <v>-1.0590000003576279</v>
          </cell>
          <cell r="CU228">
            <v>-9.9999997764825821E-3</v>
          </cell>
          <cell r="CV228">
            <v>-7.0000002160668373E-3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-0.49299999885261059</v>
          </cell>
          <cell r="DB228">
            <v>0</v>
          </cell>
          <cell r="DC228">
            <v>-1.428999999538064</v>
          </cell>
          <cell r="DD228">
            <v>-2.804500000551343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-2698.5537000000477</v>
          </cell>
          <cell r="G230">
            <v>-2464.4191000014544</v>
          </cell>
          <cell r="H230">
            <v>-1920.5593000017107</v>
          </cell>
          <cell r="I230">
            <v>-3243.4191399998963</v>
          </cell>
          <cell r="J230">
            <v>-2478.5105000007898</v>
          </cell>
          <cell r="K230">
            <v>-4629.8179299980402</v>
          </cell>
          <cell r="L230">
            <v>-5619.2827999964356</v>
          </cell>
          <cell r="M230">
            <v>-8166.8689999952912</v>
          </cell>
          <cell r="N230">
            <v>-7484.5450000017881</v>
          </cell>
          <cell r="O230">
            <v>-5983.0430999919772</v>
          </cell>
          <cell r="P230">
            <v>-2501.5950299985707</v>
          </cell>
          <cell r="Q230">
            <v>-1862.3388999998569</v>
          </cell>
          <cell r="R230">
            <v>-35933.499900043011</v>
          </cell>
          <cell r="S230">
            <v>-1241.7355000004172</v>
          </cell>
          <cell r="T230">
            <v>-1971.3260000050068</v>
          </cell>
          <cell r="U230">
            <v>-2185.2004999965429</v>
          </cell>
          <cell r="V230">
            <v>-1254.9380999989808</v>
          </cell>
          <cell r="W230">
            <v>-4063.9253999963403</v>
          </cell>
          <cell r="X230">
            <v>-3617.1359100043774</v>
          </cell>
          <cell r="Y230">
            <v>-3266.5478599965572</v>
          </cell>
          <cell r="Z230">
            <v>-5979.5021899938583</v>
          </cell>
          <cell r="AA230">
            <v>-5240.0419700071216</v>
          </cell>
          <cell r="AB230">
            <v>-4384.3845000043511</v>
          </cell>
          <cell r="AC230">
            <v>-1180.567370004952</v>
          </cell>
          <cell r="AD230">
            <v>-1548.1945999935269</v>
          </cell>
          <cell r="AE230">
            <v>-40063.611010015011</v>
          </cell>
          <cell r="AF230">
            <v>-1757.1160999983549</v>
          </cell>
          <cell r="AG230">
            <v>-2336.188350006938</v>
          </cell>
          <cell r="AH230">
            <v>-1328.0006000027061</v>
          </cell>
          <cell r="AI230">
            <v>-582.58694000169635</v>
          </cell>
          <cell r="AJ230">
            <v>-2172.077500000596</v>
          </cell>
          <cell r="AK230">
            <v>-7116.2314699962735</v>
          </cell>
          <cell r="AL230">
            <v>-3289.5512999892235</v>
          </cell>
          <cell r="AM230">
            <v>-6352.2318499982357</v>
          </cell>
          <cell r="AN230">
            <v>-6553.8061000034213</v>
          </cell>
          <cell r="AO230">
            <v>-4033.7254000008106</v>
          </cell>
          <cell r="AP230">
            <v>-2062.4431000053883</v>
          </cell>
          <cell r="AQ230">
            <v>-2479.6523000076413</v>
          </cell>
          <cell r="AR230">
            <v>-39299.546550095081</v>
          </cell>
          <cell r="AS230">
            <v>-2161.7879299968481</v>
          </cell>
          <cell r="AT230">
            <v>-1806.4844599962234</v>
          </cell>
          <cell r="AU230">
            <v>-1885.1111399978399</v>
          </cell>
          <cell r="AV230">
            <v>-1656.1536999978125</v>
          </cell>
          <cell r="AW230">
            <v>-86.426999999210238</v>
          </cell>
          <cell r="AX230">
            <v>-7158.9585800021887</v>
          </cell>
          <cell r="AY230">
            <v>-4762.4027000069618</v>
          </cell>
          <cell r="AZ230">
            <v>-5182.7056400105357</v>
          </cell>
          <cell r="BA230">
            <v>-6474.8883000090718</v>
          </cell>
          <cell r="BB230">
            <v>-3033.3696999996901</v>
          </cell>
          <cell r="BC230">
            <v>-2462.3118000030518</v>
          </cell>
          <cell r="BD230">
            <v>-2628.9456000030041</v>
          </cell>
          <cell r="BE230">
            <v>-22882.00444996357</v>
          </cell>
          <cell r="BF230">
            <v>-1699.3826000019908</v>
          </cell>
          <cell r="BG230">
            <v>-989.02920000255108</v>
          </cell>
          <cell r="BH230">
            <v>-768.10230000317097</v>
          </cell>
          <cell r="BI230">
            <v>-30.899100001901388</v>
          </cell>
          <cell r="BJ230">
            <v>-6.0999998822808266E-2</v>
          </cell>
          <cell r="BK230">
            <v>-4801.7757599949837</v>
          </cell>
          <cell r="BL230">
            <v>-2611.2892899960279</v>
          </cell>
          <cell r="BM230">
            <v>-3120.7199999988079</v>
          </cell>
          <cell r="BN230">
            <v>-3860.9108999967575</v>
          </cell>
          <cell r="BO230">
            <v>-2203.8023999929428</v>
          </cell>
          <cell r="BP230">
            <v>-1016.3188000023365</v>
          </cell>
          <cell r="BQ230">
            <v>-1779.7131000012159</v>
          </cell>
          <cell r="BR230">
            <v>-26578.959199965</v>
          </cell>
          <cell r="BS230">
            <v>-1872.5152999982238</v>
          </cell>
          <cell r="BT230">
            <v>-1509.7829999998212</v>
          </cell>
          <cell r="BU230">
            <v>-710.16909999772906</v>
          </cell>
          <cell r="BV230">
            <v>-36.38740000128746</v>
          </cell>
          <cell r="BW230">
            <v>0</v>
          </cell>
          <cell r="BX230">
            <v>-5518.9108000025153</v>
          </cell>
          <cell r="BY230">
            <v>-3231.8559000045061</v>
          </cell>
          <cell r="BZ230">
            <v>-2769.4371000006795</v>
          </cell>
          <cell r="CA230">
            <v>-4900.367300003767</v>
          </cell>
          <cell r="CB230">
            <v>-2760.5276999995112</v>
          </cell>
          <cell r="CC230">
            <v>-1455.9912000000477</v>
          </cell>
          <cell r="CD230">
            <v>-1813.0143999904394</v>
          </cell>
          <cell r="CE230">
            <v>-24577.88949996233</v>
          </cell>
          <cell r="CF230">
            <v>-1267.1237000003457</v>
          </cell>
          <cell r="CG230">
            <v>-830.95939999818802</v>
          </cell>
          <cell r="CH230">
            <v>-427.9598999992013</v>
          </cell>
          <cell r="CI230">
            <v>-650.96389999240637</v>
          </cell>
          <cell r="CJ230">
            <v>-0.16099999845027924</v>
          </cell>
          <cell r="CK230">
            <v>-3811.404399998486</v>
          </cell>
          <cell r="CL230">
            <v>-2368.1790999993682</v>
          </cell>
          <cell r="CM230">
            <v>-2729.2686999961734</v>
          </cell>
          <cell r="CN230">
            <v>-3431.6550000011921</v>
          </cell>
          <cell r="CO230">
            <v>-4081.326700001955</v>
          </cell>
          <cell r="CP230">
            <v>-1836.1605999991298</v>
          </cell>
          <cell r="CQ230">
            <v>-3142.7270999997854</v>
          </cell>
          <cell r="CR230">
            <v>-31515.369560003281</v>
          </cell>
          <cell r="CS230">
            <v>-2147.0295000001788</v>
          </cell>
          <cell r="CT230">
            <v>-1135.881500005722</v>
          </cell>
          <cell r="CU230">
            <v>-1123.852900005877</v>
          </cell>
          <cell r="CV230">
            <v>-234.11430000141263</v>
          </cell>
          <cell r="CW230">
            <v>2.4520999994128942</v>
          </cell>
          <cell r="CX230">
            <v>-6280.5352600067854</v>
          </cell>
          <cell r="CY230">
            <v>-2551.2996000051498</v>
          </cell>
          <cell r="CZ230">
            <v>-3570.0687000006437</v>
          </cell>
          <cell r="DA230">
            <v>-5575.9624999910593</v>
          </cell>
          <cell r="DB230">
            <v>-4799.8747000023723</v>
          </cell>
          <cell r="DC230">
            <v>-2089.1140000000596</v>
          </cell>
          <cell r="DD230">
            <v>-2010.0886999964714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F236">
            <v>-2698.5537000000477</v>
          </cell>
          <cell r="G236">
            <v>-2464.4191000014544</v>
          </cell>
          <cell r="H236">
            <v>-1920.5593000054359</v>
          </cell>
          <cell r="I236">
            <v>-3243.4191399998963</v>
          </cell>
          <cell r="J236">
            <v>-2478.5104999989271</v>
          </cell>
          <cell r="K236">
            <v>-4629.8179299980402</v>
          </cell>
          <cell r="L236">
            <v>-5619.2827999964356</v>
          </cell>
          <cell r="M236">
            <v>-8166.8689999952912</v>
          </cell>
          <cell r="N236">
            <v>-7484.5450000017881</v>
          </cell>
          <cell r="O236">
            <v>-5983.0430999919772</v>
          </cell>
          <cell r="P236">
            <v>-2501.5950299948454</v>
          </cell>
          <cell r="Q236">
            <v>-1862.3388999998569</v>
          </cell>
          <cell r="R236">
            <v>-35933.499899983406</v>
          </cell>
          <cell r="S236">
            <v>-1241.7355000004172</v>
          </cell>
          <cell r="T236">
            <v>-1971.3260000050068</v>
          </cell>
          <cell r="U236">
            <v>-2185.2004999965429</v>
          </cell>
          <cell r="V236">
            <v>-1254.9380999989808</v>
          </cell>
          <cell r="W236">
            <v>-4063.9253999963403</v>
          </cell>
          <cell r="X236">
            <v>-3617.1359100043774</v>
          </cell>
          <cell r="Y236">
            <v>-3266.5478599965572</v>
          </cell>
          <cell r="Z236">
            <v>-5979.5021899938583</v>
          </cell>
          <cell r="AA236">
            <v>-5240.0419700071216</v>
          </cell>
          <cell r="AB236">
            <v>-4384.3845000043511</v>
          </cell>
          <cell r="AC236">
            <v>-1180.567370004952</v>
          </cell>
          <cell r="AD236">
            <v>-1548.1945999935269</v>
          </cell>
          <cell r="AE236">
            <v>-40063.611010074615</v>
          </cell>
          <cell r="AF236">
            <v>-1757.1160999983549</v>
          </cell>
          <cell r="AG236">
            <v>-2336.188350006938</v>
          </cell>
          <cell r="AH236">
            <v>-1328.0006000027061</v>
          </cell>
          <cell r="AI236">
            <v>-582.58694000169635</v>
          </cell>
          <cell r="AJ236">
            <v>-2172.077500000596</v>
          </cell>
          <cell r="AK236">
            <v>-7116.2314699962735</v>
          </cell>
          <cell r="AL236">
            <v>-3289.5512999892235</v>
          </cell>
          <cell r="AM236">
            <v>-6352.2318499982357</v>
          </cell>
          <cell r="AN236">
            <v>-6553.8061000034213</v>
          </cell>
          <cell r="AO236">
            <v>-4033.7254000008106</v>
          </cell>
          <cell r="AP236">
            <v>-2062.4431000053883</v>
          </cell>
          <cell r="AQ236">
            <v>-2479.6523000076413</v>
          </cell>
          <cell r="AR236">
            <v>-39299.546550035477</v>
          </cell>
          <cell r="AS236">
            <v>-2161.7879299968481</v>
          </cell>
          <cell r="AT236">
            <v>-1806.4844599962234</v>
          </cell>
          <cell r="AU236">
            <v>-1885.1111399978399</v>
          </cell>
          <cell r="AV236">
            <v>-1656.1536999978125</v>
          </cell>
          <cell r="AW236">
            <v>-86.426999999210238</v>
          </cell>
          <cell r="AX236">
            <v>-7158.9585800021887</v>
          </cell>
          <cell r="AY236">
            <v>-4762.4027000069618</v>
          </cell>
          <cell r="AZ236">
            <v>-5182.7056400105357</v>
          </cell>
          <cell r="BA236">
            <v>-6474.8883000090718</v>
          </cell>
          <cell r="BB236">
            <v>-3033.3696999996901</v>
          </cell>
          <cell r="BC236">
            <v>-2462.3118000030518</v>
          </cell>
          <cell r="BD236">
            <v>-2628.9456000030041</v>
          </cell>
          <cell r="BE236">
            <v>-22882.00444996357</v>
          </cell>
          <cell r="BF236">
            <v>-1699.3826000019908</v>
          </cell>
          <cell r="BG236">
            <v>-989.02920000255108</v>
          </cell>
          <cell r="BH236">
            <v>-768.10230000317097</v>
          </cell>
          <cell r="BI236">
            <v>-30.899100001901388</v>
          </cell>
          <cell r="BJ236">
            <v>-6.0999998822808266E-2</v>
          </cell>
          <cell r="BK236">
            <v>-4801.7757599949837</v>
          </cell>
          <cell r="BL236">
            <v>-2611.2892899960279</v>
          </cell>
          <cell r="BM236">
            <v>-3120.7199999988079</v>
          </cell>
          <cell r="BN236">
            <v>-3860.9108999967575</v>
          </cell>
          <cell r="BO236">
            <v>-2203.8023999929428</v>
          </cell>
          <cell r="BP236">
            <v>-1016.3188000023365</v>
          </cell>
          <cell r="BQ236">
            <v>-1779.7131000012159</v>
          </cell>
          <cell r="BR236">
            <v>-26578.959199905396</v>
          </cell>
          <cell r="BS236">
            <v>-1872.5152999982238</v>
          </cell>
          <cell r="BT236">
            <v>-1509.7829999998212</v>
          </cell>
          <cell r="BU236">
            <v>-710.16909999400377</v>
          </cell>
          <cell r="BV236">
            <v>-36.38740000128746</v>
          </cell>
          <cell r="BW236">
            <v>0</v>
          </cell>
          <cell r="BX236">
            <v>-5518.9108000025153</v>
          </cell>
          <cell r="BY236">
            <v>-3231.8559000045061</v>
          </cell>
          <cell r="BZ236">
            <v>-2769.4371000006795</v>
          </cell>
          <cell r="CA236">
            <v>-4900.367300003767</v>
          </cell>
          <cell r="CB236">
            <v>-2760.5276999995112</v>
          </cell>
          <cell r="CC236">
            <v>-1455.9912000000477</v>
          </cell>
          <cell r="CD236">
            <v>-1813.0143999904394</v>
          </cell>
          <cell r="CE236">
            <v>-24577.889499902725</v>
          </cell>
          <cell r="CF236">
            <v>-1267.1237000003457</v>
          </cell>
          <cell r="CG236">
            <v>-830.95939999818802</v>
          </cell>
          <cell r="CH236">
            <v>-427.9598999992013</v>
          </cell>
          <cell r="CI236">
            <v>-650.96389999240637</v>
          </cell>
          <cell r="CJ236">
            <v>-0.16099999845027924</v>
          </cell>
          <cell r="CK236">
            <v>-3811.404399998486</v>
          </cell>
          <cell r="CL236">
            <v>-2368.1790999993682</v>
          </cell>
          <cell r="CM236">
            <v>-2729.2686999961734</v>
          </cell>
          <cell r="CN236">
            <v>-3431.6550000011921</v>
          </cell>
          <cell r="CO236">
            <v>-4081.326700001955</v>
          </cell>
          <cell r="CP236">
            <v>-1836.1605999991298</v>
          </cell>
          <cell r="CQ236">
            <v>-3142.7270999997854</v>
          </cell>
          <cell r="CR236">
            <v>-31515.369560003281</v>
          </cell>
          <cell r="CS236">
            <v>-2147.0295000001788</v>
          </cell>
          <cell r="CT236">
            <v>-1135.881500005722</v>
          </cell>
          <cell r="CU236">
            <v>-1123.852900005877</v>
          </cell>
          <cell r="CV236">
            <v>-234.11430000141263</v>
          </cell>
          <cell r="CW236">
            <v>2.4520999994128942</v>
          </cell>
          <cell r="CX236">
            <v>-6280.5352600067854</v>
          </cell>
          <cell r="CY236">
            <v>-2551.2996000051498</v>
          </cell>
          <cell r="CZ236">
            <v>-3570.0687000006437</v>
          </cell>
          <cell r="DA236">
            <v>-5575.9624999910593</v>
          </cell>
          <cell r="DB236">
            <v>-4799.8747000023723</v>
          </cell>
          <cell r="DC236">
            <v>-2089.1140000000596</v>
          </cell>
          <cell r="DD236">
            <v>-2010.0886999964714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1173.5837328127818</v>
          </cell>
          <cell r="G241">
            <v>1148.6360307607974</v>
          </cell>
          <cell r="H241">
            <v>1538.8119411111693</v>
          </cell>
          <cell r="I241">
            <v>1604.0614611019846</v>
          </cell>
          <cell r="J241">
            <v>1768.2149301068857</v>
          </cell>
          <cell r="K241">
            <v>1724.1401339708245</v>
          </cell>
          <cell r="L241">
            <v>1627.3350275112025</v>
          </cell>
          <cell r="M241">
            <v>1717.7160423783935</v>
          </cell>
          <cell r="N241">
            <v>1671.6218537128007</v>
          </cell>
          <cell r="O241">
            <v>1590.8967693676241</v>
          </cell>
          <cell r="P241">
            <v>1268.7373462424148</v>
          </cell>
          <cell r="Q241">
            <v>1066.3670779544045</v>
          </cell>
          <cell r="R241">
            <v>18640.82729445491</v>
          </cell>
          <cell r="S241">
            <v>1211.505121505179</v>
          </cell>
          <cell r="T241">
            <v>1185.7513289666967</v>
          </cell>
          <cell r="U241">
            <v>1645.1185577352298</v>
          </cell>
          <cell r="V241">
            <v>1657.0761442325311</v>
          </cell>
          <cell r="W241">
            <v>1927.2158826763625</v>
          </cell>
          <cell r="X241">
            <v>1778.454275710159</v>
          </cell>
          <cell r="Y241">
            <v>1679.9182850988</v>
          </cell>
          <cell r="Z241">
            <v>1773.2197408389766</v>
          </cell>
          <cell r="AA241">
            <v>1725.636142217787</v>
          </cell>
          <cell r="AB241">
            <v>1646.3743296352332</v>
          </cell>
          <cell r="AC241">
            <v>1309.7334237332107</v>
          </cell>
          <cell r="AD241">
            <v>1100.8240621042205</v>
          </cell>
          <cell r="AE241">
            <v>18957.714155846275</v>
          </cell>
          <cell r="AF241">
            <v>1219.9710441466887</v>
          </cell>
          <cell r="AG241">
            <v>1194.0372959155357</v>
          </cell>
          <cell r="AH241">
            <v>1739.0931666001561</v>
          </cell>
          <cell r="AI241">
            <v>1831.0968215233297</v>
          </cell>
          <cell r="AJ241">
            <v>1878.8732185738045</v>
          </cell>
          <cell r="AK241">
            <v>1794.3979562752065</v>
          </cell>
          <cell r="AL241">
            <v>1691.6574744871468</v>
          </cell>
          <cell r="AM241">
            <v>1785.6109114376595</v>
          </cell>
          <cell r="AN241">
            <v>1737.694800687721</v>
          </cell>
          <cell r="AO241">
            <v>1657.8791227277834</v>
          </cell>
          <cell r="AP241">
            <v>1318.88577595487</v>
          </cell>
          <cell r="AQ241">
            <v>1108.5165675158496</v>
          </cell>
          <cell r="AR241">
            <v>19524.056904402561</v>
          </cell>
          <cell r="AS241">
            <v>1257.2237378096324</v>
          </cell>
          <cell r="AT241">
            <v>1294.8850229598465</v>
          </cell>
          <cell r="AU241">
            <v>1762.9628196590929</v>
          </cell>
          <cell r="AV241">
            <v>1718.3374666538439</v>
          </cell>
          <cell r="AW241">
            <v>2056.9350540050073</v>
          </cell>
          <cell r="AX241">
            <v>1849.478531196597</v>
          </cell>
          <cell r="AY241">
            <v>1743.3134441871662</v>
          </cell>
          <cell r="AZ241">
            <v>1840.1358163380064</v>
          </cell>
          <cell r="BA241">
            <v>1790.7565587444114</v>
          </cell>
          <cell r="BB241">
            <v>1708.5036395012285</v>
          </cell>
          <cell r="BC241">
            <v>1359.158894851862</v>
          </cell>
          <cell r="BD241">
            <v>1142.3659184956923</v>
          </cell>
          <cell r="BE241">
            <v>23173.875359639525</v>
          </cell>
          <cell r="BF241">
            <v>1265.0115539804101</v>
          </cell>
          <cell r="BG241">
            <v>1248.2951891133562</v>
          </cell>
          <cell r="BH241">
            <v>2441.8408988383599</v>
          </cell>
          <cell r="BI241">
            <v>2816.633268073434</v>
          </cell>
          <cell r="BJ241">
            <v>3871.2086955332197</v>
          </cell>
          <cell r="BK241">
            <v>1860.9347999447491</v>
          </cell>
          <cell r="BL241">
            <v>1754.5347705723252</v>
          </cell>
          <cell r="BM241">
            <v>1851.5233506226214</v>
          </cell>
          <cell r="BN241">
            <v>1831.6025696082506</v>
          </cell>
          <cell r="BO241">
            <v>1718.6658518401673</v>
          </cell>
          <cell r="BP241">
            <v>1367.9075098761823</v>
          </cell>
          <cell r="BQ241">
            <v>1145.7169016366825</v>
          </cell>
          <cell r="BR241">
            <v>21959.214674038813</v>
          </cell>
          <cell r="BS241">
            <v>1301.9097550468286</v>
          </cell>
          <cell r="BT241">
            <v>1273.0868372400291</v>
          </cell>
          <cell r="BU241">
            <v>1826.0416230275296</v>
          </cell>
          <cell r="BV241">
            <v>3251.9648553761654</v>
          </cell>
          <cell r="BW241">
            <v>2434.0284401070094</v>
          </cell>
          <cell r="BX241">
            <v>1915.2152676201658</v>
          </cell>
          <cell r="BY241">
            <v>1805.2767388528446</v>
          </cell>
          <cell r="BZ241">
            <v>1905.5404884570744</v>
          </cell>
          <cell r="CA241">
            <v>1868.0170380367199</v>
          </cell>
          <cell r="CB241">
            <v>1769.2296513682231</v>
          </cell>
          <cell r="CC241">
            <v>1407.4680144488811</v>
          </cell>
          <cell r="CD241">
            <v>1201.4359644564101</v>
          </cell>
          <cell r="CE241">
            <v>22858.799963824451</v>
          </cell>
          <cell r="CF241">
            <v>1309.6353249119129</v>
          </cell>
          <cell r="CG241">
            <v>1307.4074880246771</v>
          </cell>
          <cell r="CH241">
            <v>2549.6476176839788</v>
          </cell>
          <cell r="CI241">
            <v>2512.2293545873836</v>
          </cell>
          <cell r="CJ241">
            <v>3276.6296724020503</v>
          </cell>
          <cell r="CK241">
            <v>1920.2586310324259</v>
          </cell>
          <cell r="CL241">
            <v>1815.9893758858088</v>
          </cell>
          <cell r="CM241">
            <v>1916.8480937115382</v>
          </cell>
          <cell r="CN241">
            <v>1865.1725061075995</v>
          </cell>
          <cell r="CO241">
            <v>1779.7283801580779</v>
          </cell>
          <cell r="CP241">
            <v>1415.2642307932256</v>
          </cell>
          <cell r="CQ241">
            <v>1189.9892885260051</v>
          </cell>
          <cell r="CR241">
            <v>23032.573923634365</v>
          </cell>
          <cell r="CS241">
            <v>1345.5791669012979</v>
          </cell>
          <cell r="CT241">
            <v>1378.8348738978384</v>
          </cell>
          <cell r="CU241">
            <v>2446.6855961093679</v>
          </cell>
          <cell r="CV241">
            <v>2740.9565002669115</v>
          </cell>
          <cell r="CW241">
            <v>2886.0471773545723</v>
          </cell>
          <cell r="CX241">
            <v>1978.093316308572</v>
          </cell>
          <cell r="CY241">
            <v>1865.2457859456772</v>
          </cell>
          <cell r="CZ241">
            <v>1969.4572292872472</v>
          </cell>
          <cell r="DA241">
            <v>1916.6076844260097</v>
          </cell>
          <cell r="DB241">
            <v>1828.5741836007219</v>
          </cell>
          <cell r="DC241">
            <v>1454.6781209055334</v>
          </cell>
          <cell r="DD241">
            <v>1221.8142886303831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3">
          <cell r="F243">
            <v>1173.5837328127818</v>
          </cell>
          <cell r="G243">
            <v>1148.6360307607974</v>
          </cell>
          <cell r="H243">
            <v>1538.8119411111693</v>
          </cell>
          <cell r="I243">
            <v>1604.0614611019846</v>
          </cell>
          <cell r="J243">
            <v>1768.2149301068857</v>
          </cell>
          <cell r="K243">
            <v>1724.1401339708245</v>
          </cell>
          <cell r="L243">
            <v>1627.3350275112025</v>
          </cell>
          <cell r="M243">
            <v>1717.7160423783935</v>
          </cell>
          <cell r="N243">
            <v>1671.6218537128007</v>
          </cell>
          <cell r="O243">
            <v>1590.8967693676241</v>
          </cell>
          <cell r="P243">
            <v>1268.7373462424148</v>
          </cell>
          <cell r="Q243">
            <v>1066.3670779544045</v>
          </cell>
          <cell r="R243">
            <v>18640.82729445491</v>
          </cell>
          <cell r="S243">
            <v>1211.505121505179</v>
          </cell>
          <cell r="T243">
            <v>1185.7513289666967</v>
          </cell>
          <cell r="U243">
            <v>1645.1185577352298</v>
          </cell>
          <cell r="V243">
            <v>1657.0761442325311</v>
          </cell>
          <cell r="W243">
            <v>1927.2158826763625</v>
          </cell>
          <cell r="X243">
            <v>1778.454275710159</v>
          </cell>
          <cell r="Y243">
            <v>1679.9182850988</v>
          </cell>
          <cell r="Z243">
            <v>1773.2197408389766</v>
          </cell>
          <cell r="AA243">
            <v>1725.636142217787</v>
          </cell>
          <cell r="AB243">
            <v>1646.3743296352332</v>
          </cell>
          <cell r="AC243">
            <v>1309.7334237332107</v>
          </cell>
          <cell r="AD243">
            <v>1100.8240621042205</v>
          </cell>
          <cell r="AE243">
            <v>18957.714155846275</v>
          </cell>
          <cell r="AF243">
            <v>1219.9710441466887</v>
          </cell>
          <cell r="AG243">
            <v>1194.0372959155357</v>
          </cell>
          <cell r="AH243">
            <v>1739.0931666001561</v>
          </cell>
          <cell r="AI243">
            <v>1831.0968215233297</v>
          </cell>
          <cell r="AJ243">
            <v>1878.8732185738045</v>
          </cell>
          <cell r="AK243">
            <v>1794.3979562752065</v>
          </cell>
          <cell r="AL243">
            <v>1691.6574744871468</v>
          </cell>
          <cell r="AM243">
            <v>1785.6109114376595</v>
          </cell>
          <cell r="AN243">
            <v>1737.694800687721</v>
          </cell>
          <cell r="AO243">
            <v>1657.8791227277834</v>
          </cell>
          <cell r="AP243">
            <v>1318.88577595487</v>
          </cell>
          <cell r="AQ243">
            <v>1108.5165675158496</v>
          </cell>
          <cell r="AR243">
            <v>19524.056904402561</v>
          </cell>
          <cell r="AS243">
            <v>1257.2237378096324</v>
          </cell>
          <cell r="AT243">
            <v>1294.8850229598465</v>
          </cell>
          <cell r="AU243">
            <v>1762.9628196590929</v>
          </cell>
          <cell r="AV243">
            <v>1718.3374666538439</v>
          </cell>
          <cell r="AW243">
            <v>2056.9350540050073</v>
          </cell>
          <cell r="AX243">
            <v>1849.478531196597</v>
          </cell>
          <cell r="AY243">
            <v>1743.3134441871662</v>
          </cell>
          <cell r="AZ243">
            <v>1840.1358163380064</v>
          </cell>
          <cell r="BA243">
            <v>1790.7565587444114</v>
          </cell>
          <cell r="BB243">
            <v>1708.5036395012285</v>
          </cell>
          <cell r="BC243">
            <v>1359.158894851862</v>
          </cell>
          <cell r="BD243">
            <v>1142.3659184956923</v>
          </cell>
          <cell r="BE243">
            <v>23173.875359639525</v>
          </cell>
          <cell r="BF243">
            <v>1265.0115539804101</v>
          </cell>
          <cell r="BG243">
            <v>1248.2951891133562</v>
          </cell>
          <cell r="BH243">
            <v>2441.8408988383599</v>
          </cell>
          <cell r="BI243">
            <v>2816.633268073434</v>
          </cell>
          <cell r="BJ243">
            <v>3871.2086955332197</v>
          </cell>
          <cell r="BK243">
            <v>1860.9347999447491</v>
          </cell>
          <cell r="BL243">
            <v>1754.5347705723252</v>
          </cell>
          <cell r="BM243">
            <v>1851.5233506226214</v>
          </cell>
          <cell r="BN243">
            <v>1831.6025696082506</v>
          </cell>
          <cell r="BO243">
            <v>1718.6658518401673</v>
          </cell>
          <cell r="BP243">
            <v>1367.9075098761823</v>
          </cell>
          <cell r="BQ243">
            <v>1145.7169016366825</v>
          </cell>
          <cell r="BR243">
            <v>21959.214674038813</v>
          </cell>
          <cell r="BS243">
            <v>1301.9097550468286</v>
          </cell>
          <cell r="BT243">
            <v>1273.0868372400291</v>
          </cell>
          <cell r="BU243">
            <v>1826.0416230275296</v>
          </cell>
          <cell r="BV243">
            <v>3251.9648553761654</v>
          </cell>
          <cell r="BW243">
            <v>2434.0284401070094</v>
          </cell>
          <cell r="BX243">
            <v>1915.2152676201658</v>
          </cell>
          <cell r="BY243">
            <v>1805.2767388528446</v>
          </cell>
          <cell r="BZ243">
            <v>1905.5404884570744</v>
          </cell>
          <cell r="CA243">
            <v>1868.0170380367199</v>
          </cell>
          <cell r="CB243">
            <v>1769.2296513682231</v>
          </cell>
          <cell r="CC243">
            <v>1407.4680144488811</v>
          </cell>
          <cell r="CD243">
            <v>1201.4359644564101</v>
          </cell>
          <cell r="CE243">
            <v>22858.799963824451</v>
          </cell>
          <cell r="CF243">
            <v>1309.6353249119129</v>
          </cell>
          <cell r="CG243">
            <v>1307.4074880246771</v>
          </cell>
          <cell r="CH243">
            <v>2549.6476176839788</v>
          </cell>
          <cell r="CI243">
            <v>2512.2293545873836</v>
          </cell>
          <cell r="CJ243">
            <v>3276.6296724020503</v>
          </cell>
          <cell r="CK243">
            <v>1920.2586310324259</v>
          </cell>
          <cell r="CL243">
            <v>1815.9893758858088</v>
          </cell>
          <cell r="CM243">
            <v>1916.8480937115382</v>
          </cell>
          <cell r="CN243">
            <v>1865.1725061075995</v>
          </cell>
          <cell r="CO243">
            <v>1779.7283801580779</v>
          </cell>
          <cell r="CP243">
            <v>1415.2642307932256</v>
          </cell>
          <cell r="CQ243">
            <v>1189.9892885260051</v>
          </cell>
          <cell r="CR243">
            <v>23032.573923634365</v>
          </cell>
          <cell r="CS243">
            <v>1345.5791669012979</v>
          </cell>
          <cell r="CT243">
            <v>1378.8348738978384</v>
          </cell>
          <cell r="CU243">
            <v>2446.6855961093679</v>
          </cell>
          <cell r="CV243">
            <v>2740.9565002669115</v>
          </cell>
          <cell r="CW243">
            <v>2886.0471773545723</v>
          </cell>
          <cell r="CX243">
            <v>1978.093316308572</v>
          </cell>
          <cell r="CY243">
            <v>1865.2457859456772</v>
          </cell>
          <cell r="CZ243">
            <v>1969.4572292872472</v>
          </cell>
          <cell r="DA243">
            <v>1916.6076844260097</v>
          </cell>
          <cell r="DB243">
            <v>1828.5741836007219</v>
          </cell>
          <cell r="DC243">
            <v>1454.6781209055334</v>
          </cell>
          <cell r="DD243">
            <v>1221.8142886303831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-141.99499999999898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-141.99499999999898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-34.909999999996217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-34.909999999996217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-792.14979999998468</v>
          </cell>
          <cell r="I277">
            <v>0</v>
          </cell>
          <cell r="J277">
            <v>-795.76000000000931</v>
          </cell>
          <cell r="K277">
            <v>-501.76800000000003</v>
          </cell>
          <cell r="L277">
            <v>-2628.0699999999488</v>
          </cell>
          <cell r="M277">
            <v>-827.52999999999884</v>
          </cell>
          <cell r="N277">
            <v>-462.5789999999979</v>
          </cell>
          <cell r="O277">
            <v>0</v>
          </cell>
          <cell r="P277">
            <v>0</v>
          </cell>
          <cell r="Q277">
            <v>0</v>
          </cell>
          <cell r="R277">
            <v>-20890.820299999788</v>
          </cell>
          <cell r="S277">
            <v>0</v>
          </cell>
          <cell r="T277">
            <v>0</v>
          </cell>
          <cell r="U277">
            <v>-1664.1389999999665</v>
          </cell>
          <cell r="V277">
            <v>-555.52000000000407</v>
          </cell>
          <cell r="W277">
            <v>-82.350999999998749</v>
          </cell>
          <cell r="X277">
            <v>-1128.5499999999884</v>
          </cell>
          <cell r="Y277">
            <v>-7234.6999999999534</v>
          </cell>
          <cell r="Z277">
            <v>-9377.4000000001397</v>
          </cell>
          <cell r="AA277">
            <v>-816.94500000000698</v>
          </cell>
          <cell r="AB277">
            <v>-22</v>
          </cell>
          <cell r="AC277">
            <v>0</v>
          </cell>
          <cell r="AD277">
            <v>-9.2152999999998428</v>
          </cell>
          <cell r="AE277">
            <v>-28064.653100000694</v>
          </cell>
          <cell r="AF277">
            <v>0</v>
          </cell>
          <cell r="AG277">
            <v>-24.934000000001106</v>
          </cell>
          <cell r="AH277">
            <v>-1529.2000000000116</v>
          </cell>
          <cell r="AI277">
            <v>-242.98600000000442</v>
          </cell>
          <cell r="AJ277">
            <v>-188.93600000000151</v>
          </cell>
          <cell r="AK277">
            <v>-856.58999999999651</v>
          </cell>
          <cell r="AL277">
            <v>-11709</v>
          </cell>
          <cell r="AM277">
            <v>-12271.73900000006</v>
          </cell>
          <cell r="AN277">
            <v>-1049.3999999999942</v>
          </cell>
          <cell r="AO277">
            <v>-182.37209999999959</v>
          </cell>
          <cell r="AP277">
            <v>0</v>
          </cell>
          <cell r="AQ277">
            <v>-9.4960000000028231</v>
          </cell>
          <cell r="AR277">
            <v>-29380.562500000931</v>
          </cell>
          <cell r="AS277">
            <v>0</v>
          </cell>
          <cell r="AT277">
            <v>-166.4539999999979</v>
          </cell>
          <cell r="AU277">
            <v>-1453.2655000000086</v>
          </cell>
          <cell r="AV277">
            <v>-167.17200000000594</v>
          </cell>
          <cell r="AW277">
            <v>-1343.2599999999511</v>
          </cell>
          <cell r="AX277">
            <v>-1348.9700000000012</v>
          </cell>
          <cell r="AY277">
            <v>-13288</v>
          </cell>
          <cell r="AZ277">
            <v>-10866.40000000014</v>
          </cell>
          <cell r="BA277">
            <v>-717.53000000002794</v>
          </cell>
          <cell r="BB277">
            <v>-23.490999999998166</v>
          </cell>
          <cell r="BC277">
            <v>-6.0199999999999818</v>
          </cell>
          <cell r="BD277">
            <v>0</v>
          </cell>
          <cell r="BE277">
            <v>-46778.167400000617</v>
          </cell>
          <cell r="BF277">
            <v>-1028.7334000000001</v>
          </cell>
          <cell r="BG277">
            <v>0</v>
          </cell>
          <cell r="BH277">
            <v>-1974.7800000000279</v>
          </cell>
          <cell r="BI277">
            <v>-3580.7399999999907</v>
          </cell>
          <cell r="BJ277">
            <v>-1044.1899999999441</v>
          </cell>
          <cell r="BK277">
            <v>-2781.039999999979</v>
          </cell>
          <cell r="BL277">
            <v>-21537.5</v>
          </cell>
          <cell r="BM277">
            <v>-13535.5</v>
          </cell>
          <cell r="BN277">
            <v>-1066.3600000001024</v>
          </cell>
          <cell r="BO277">
            <v>-222.65999999997439</v>
          </cell>
          <cell r="BP277">
            <v>-6.2840000000014697</v>
          </cell>
          <cell r="BQ277">
            <v>-0.38000000000465661</v>
          </cell>
          <cell r="BR277">
            <v>-46134.013399999589</v>
          </cell>
          <cell r="BS277">
            <v>-221.47739999999976</v>
          </cell>
          <cell r="BT277">
            <v>-24.519999999989523</v>
          </cell>
          <cell r="BU277">
            <v>-2441.5399999999208</v>
          </cell>
          <cell r="BV277">
            <v>-2974.9599999999919</v>
          </cell>
          <cell r="BW277">
            <v>-1200.2399999999907</v>
          </cell>
          <cell r="BX277">
            <v>-1994.7600000000093</v>
          </cell>
          <cell r="BY277">
            <v>-23394</v>
          </cell>
          <cell r="BZ277">
            <v>-11403</v>
          </cell>
          <cell r="CA277">
            <v>-2054</v>
          </cell>
          <cell r="CB277">
            <v>-425.1600000000326</v>
          </cell>
          <cell r="CC277">
            <v>0</v>
          </cell>
          <cell r="CD277">
            <v>-0.35599999999976717</v>
          </cell>
          <cell r="CE277">
            <v>-64121.698199998587</v>
          </cell>
          <cell r="CF277">
            <v>-256.11429999999973</v>
          </cell>
          <cell r="CG277">
            <v>-293.76999999998952</v>
          </cell>
          <cell r="CH277">
            <v>-1624.6138999998802</v>
          </cell>
          <cell r="CI277">
            <v>-3462.7800000000279</v>
          </cell>
          <cell r="CJ277">
            <v>-1673.4000000001397</v>
          </cell>
          <cell r="CK277">
            <v>-2104.8100000000559</v>
          </cell>
          <cell r="CL277">
            <v>-26607</v>
          </cell>
          <cell r="CM277">
            <v>-25001</v>
          </cell>
          <cell r="CN277">
            <v>-2498.8999999999069</v>
          </cell>
          <cell r="CO277">
            <v>-599.31000000005588</v>
          </cell>
          <cell r="CP277">
            <v>0</v>
          </cell>
          <cell r="CQ277">
            <v>0</v>
          </cell>
          <cell r="CR277">
            <v>-69424.334000002593</v>
          </cell>
          <cell r="CS277">
            <v>0</v>
          </cell>
          <cell r="CT277">
            <v>-7.9999999987194315E-2</v>
          </cell>
          <cell r="CU277">
            <v>-3964.2000000001863</v>
          </cell>
          <cell r="CV277">
            <v>-2585.8000000000466</v>
          </cell>
          <cell r="CW277">
            <v>-1449.8799999998882</v>
          </cell>
          <cell r="CX277">
            <v>-3745.0999999998603</v>
          </cell>
          <cell r="CY277">
            <v>-32738</v>
          </cell>
          <cell r="CZ277">
            <v>-22093.88000000082</v>
          </cell>
          <cell r="DA277">
            <v>-1664.7999999998137</v>
          </cell>
          <cell r="DB277">
            <v>-790.59999999997672</v>
          </cell>
          <cell r="DC277">
            <v>-391.9939999999915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-153.03199999999924</v>
          </cell>
          <cell r="K278">
            <v>0</v>
          </cell>
          <cell r="L278">
            <v>-716.54299999997602</v>
          </cell>
          <cell r="M278">
            <v>-656.41699999998673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-213.08090000000084</v>
          </cell>
          <cell r="S278">
            <v>0</v>
          </cell>
          <cell r="T278">
            <v>0</v>
          </cell>
          <cell r="U278">
            <v>-15.669700000000375</v>
          </cell>
          <cell r="V278">
            <v>0</v>
          </cell>
          <cell r="W278">
            <v>-67.899700000000394</v>
          </cell>
          <cell r="X278">
            <v>2.0425000000000182</v>
          </cell>
          <cell r="Y278">
            <v>0</v>
          </cell>
          <cell r="Z278">
            <v>-131.25</v>
          </cell>
          <cell r="AA278">
            <v>0</v>
          </cell>
          <cell r="AB278">
            <v>0</v>
          </cell>
          <cell r="AC278">
            <v>0</v>
          </cell>
          <cell r="AD278">
            <v>-0.30400000000008731</v>
          </cell>
          <cell r="AE278">
            <v>-1452.9074999999721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-82.096999999999753</v>
          </cell>
          <cell r="AK278">
            <v>0</v>
          </cell>
          <cell r="AL278">
            <v>-689.53899999998976</v>
          </cell>
          <cell r="AM278">
            <v>-479.13999999999942</v>
          </cell>
          <cell r="AN278">
            <v>0</v>
          </cell>
          <cell r="AO278">
            <v>0</v>
          </cell>
          <cell r="AP278">
            <v>0</v>
          </cell>
          <cell r="AQ278">
            <v>-202.13149999999951</v>
          </cell>
          <cell r="AR278">
            <v>-1373.6287999999477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-1.5200000000040745</v>
          </cell>
          <cell r="AX278">
            <v>0</v>
          </cell>
          <cell r="AY278">
            <v>-848.7387999999919</v>
          </cell>
          <cell r="AZ278">
            <v>-523.36999999999534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-16.659131000051275</v>
          </cell>
          <cell r="BF278">
            <v>0</v>
          </cell>
          <cell r="BG278">
            <v>0</v>
          </cell>
          <cell r="BH278">
            <v>0</v>
          </cell>
          <cell r="BI278">
            <v>-0.16500000000087311</v>
          </cell>
          <cell r="BJ278">
            <v>-1.680000000007567</v>
          </cell>
          <cell r="BK278">
            <v>0</v>
          </cell>
          <cell r="BL278">
            <v>-2.6330000000016298</v>
          </cell>
          <cell r="BM278">
            <v>-3.8299999999871943</v>
          </cell>
          <cell r="BN278">
            <v>0</v>
          </cell>
          <cell r="BO278">
            <v>0</v>
          </cell>
          <cell r="BP278">
            <v>-3.7130999999998693E-2</v>
          </cell>
          <cell r="BQ278">
            <v>-8.3139999999984866</v>
          </cell>
          <cell r="BR278">
            <v>-758.38832000014372</v>
          </cell>
          <cell r="BS278">
            <v>0</v>
          </cell>
          <cell r="BT278">
            <v>0</v>
          </cell>
          <cell r="BU278">
            <v>0</v>
          </cell>
          <cell r="BV278">
            <v>-110.31299999999464</v>
          </cell>
          <cell r="BW278">
            <v>0</v>
          </cell>
          <cell r="BX278">
            <v>2.9120800000000031</v>
          </cell>
          <cell r="BY278">
            <v>-700.91740000003483</v>
          </cell>
          <cell r="BZ278">
            <v>49.930000000022119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-311.71444000001065</v>
          </cell>
          <cell r="CF278">
            <v>0</v>
          </cell>
          <cell r="CG278">
            <v>0</v>
          </cell>
          <cell r="CH278">
            <v>-133.14400000000023</v>
          </cell>
          <cell r="CI278">
            <v>0</v>
          </cell>
          <cell r="CJ278">
            <v>-200.84999999999127</v>
          </cell>
          <cell r="CK278">
            <v>2.5595600000000047</v>
          </cell>
          <cell r="CL278">
            <v>-114.09000000002561</v>
          </cell>
          <cell r="CM278">
            <v>133.81000000002678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-209.51199999987148</v>
          </cell>
          <cell r="CS278">
            <v>0</v>
          </cell>
          <cell r="CT278">
            <v>0</v>
          </cell>
          <cell r="CU278">
            <v>0</v>
          </cell>
          <cell r="CV278">
            <v>-0.17199999999866122</v>
          </cell>
          <cell r="CW278">
            <v>0</v>
          </cell>
          <cell r="CX278">
            <v>0</v>
          </cell>
          <cell r="CY278">
            <v>-27.200000000011642</v>
          </cell>
          <cell r="CZ278">
            <v>58.244000000006054</v>
          </cell>
          <cell r="DA278">
            <v>0</v>
          </cell>
          <cell r="DB278">
            <v>0</v>
          </cell>
          <cell r="DC278">
            <v>0</v>
          </cell>
          <cell r="DD278">
            <v>-240.38400000000001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-1.4569999999985157</v>
          </cell>
          <cell r="K279">
            <v>0</v>
          </cell>
          <cell r="L279">
            <v>-2731.0400000000081</v>
          </cell>
          <cell r="M279">
            <v>-1240.8790000000008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-5297.5200000000186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-5032.3000000000466</v>
          </cell>
          <cell r="Z279">
            <v>-265.21999999997206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-5166.2760000000708</v>
          </cell>
          <cell r="AF279">
            <v>-29.477000000000771</v>
          </cell>
          <cell r="AG279">
            <v>0</v>
          </cell>
          <cell r="AH279">
            <v>-17.468999999997322</v>
          </cell>
          <cell r="AI279">
            <v>-139.92000000000189</v>
          </cell>
          <cell r="AJ279">
            <v>0</v>
          </cell>
          <cell r="AK279">
            <v>0</v>
          </cell>
          <cell r="AL279">
            <v>-3686.3000000000466</v>
          </cell>
          <cell r="AM279">
            <v>-1292.8099999999977</v>
          </cell>
          <cell r="AN279">
            <v>0</v>
          </cell>
          <cell r="AO279">
            <v>0</v>
          </cell>
          <cell r="AP279">
            <v>0</v>
          </cell>
          <cell r="AQ279">
            <v>-0.30000000000291038</v>
          </cell>
          <cell r="AR279">
            <v>-2129.7600000000093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-1877.1300000000047</v>
          </cell>
          <cell r="AZ279">
            <v>-252.63000000000466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-1823.1790000000037</v>
          </cell>
          <cell r="BF279">
            <v>0</v>
          </cell>
          <cell r="BG279">
            <v>0</v>
          </cell>
          <cell r="BH279">
            <v>-52.179999999993015</v>
          </cell>
          <cell r="BI279">
            <v>-0.17399999999906868</v>
          </cell>
          <cell r="BJ279">
            <v>0</v>
          </cell>
          <cell r="BK279">
            <v>0</v>
          </cell>
          <cell r="BL279">
            <v>-1841.8499999999767</v>
          </cell>
          <cell r="BM279">
            <v>126.34000000002561</v>
          </cell>
          <cell r="BN279">
            <v>0</v>
          </cell>
          <cell r="BO279">
            <v>0</v>
          </cell>
          <cell r="BP279">
            <v>0</v>
          </cell>
          <cell r="BQ279">
            <v>-55.31499999999869</v>
          </cell>
          <cell r="BR279">
            <v>-2304.0100000000093</v>
          </cell>
          <cell r="BS279">
            <v>0</v>
          </cell>
          <cell r="BT279">
            <v>0</v>
          </cell>
          <cell r="BU279">
            <v>-284.03500000000349</v>
          </cell>
          <cell r="BV279">
            <v>-19.440999999998894</v>
          </cell>
          <cell r="BW279">
            <v>0</v>
          </cell>
          <cell r="BX279">
            <v>0</v>
          </cell>
          <cell r="BY279">
            <v>-606.39999999990687</v>
          </cell>
          <cell r="BZ279">
            <v>-1391.7800000000279</v>
          </cell>
          <cell r="CA279">
            <v>0</v>
          </cell>
          <cell r="CB279">
            <v>0</v>
          </cell>
          <cell r="CC279">
            <v>0</v>
          </cell>
          <cell r="CD279">
            <v>-2.3539999999993597</v>
          </cell>
          <cell r="CE279">
            <v>-579.69349999993574</v>
          </cell>
          <cell r="CF279">
            <v>-67.573500000000422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-609.19999999995343</v>
          </cell>
          <cell r="CM279">
            <v>97.079999999987194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-573.35400000005029</v>
          </cell>
          <cell r="CS279">
            <v>0</v>
          </cell>
          <cell r="CT279">
            <v>0</v>
          </cell>
          <cell r="CU279">
            <v>-31.735000000000582</v>
          </cell>
          <cell r="CV279">
            <v>-162.69999999999709</v>
          </cell>
          <cell r="CW279">
            <v>0</v>
          </cell>
          <cell r="CX279">
            <v>0</v>
          </cell>
          <cell r="CY279">
            <v>-553.60000000009313</v>
          </cell>
          <cell r="CZ279">
            <v>174.71999999997206</v>
          </cell>
          <cell r="DA279">
            <v>0</v>
          </cell>
          <cell r="DB279">
            <v>-3.8999999997031409E-2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-792.14979999998468</v>
          </cell>
          <cell r="I281">
            <v>0</v>
          </cell>
          <cell r="J281">
            <v>-950.24900000001071</v>
          </cell>
          <cell r="K281">
            <v>-501.76799999999639</v>
          </cell>
          <cell r="L281">
            <v>-6075.6530000000494</v>
          </cell>
          <cell r="M281">
            <v>-2724.8260000000009</v>
          </cell>
          <cell r="N281">
            <v>-462.5789999999979</v>
          </cell>
          <cell r="O281">
            <v>0</v>
          </cell>
          <cell r="P281">
            <v>0</v>
          </cell>
          <cell r="Q281">
            <v>0</v>
          </cell>
          <cell r="R281">
            <v>-26401.42119999975</v>
          </cell>
          <cell r="S281">
            <v>0</v>
          </cell>
          <cell r="T281">
            <v>0</v>
          </cell>
          <cell r="U281">
            <v>-1679.8086999999359</v>
          </cell>
          <cell r="V281">
            <v>-555.52000000001863</v>
          </cell>
          <cell r="W281">
            <v>-150.25069999999869</v>
          </cell>
          <cell r="X281">
            <v>-1126.5074999999779</v>
          </cell>
          <cell r="Y281">
            <v>-12267</v>
          </cell>
          <cell r="Z281">
            <v>-9773.8700000001118</v>
          </cell>
          <cell r="AA281">
            <v>-816.94500000000698</v>
          </cell>
          <cell r="AB281">
            <v>-22</v>
          </cell>
          <cell r="AC281">
            <v>0</v>
          </cell>
          <cell r="AD281">
            <v>-9.5192999999999302</v>
          </cell>
          <cell r="AE281">
            <v>-34683.836600001901</v>
          </cell>
          <cell r="AF281">
            <v>-29.477000000000771</v>
          </cell>
          <cell r="AG281">
            <v>-24.934000000001106</v>
          </cell>
          <cell r="AH281">
            <v>-1546.6689999999944</v>
          </cell>
          <cell r="AI281">
            <v>-382.90600000000268</v>
          </cell>
          <cell r="AJ281">
            <v>-271.03299999999581</v>
          </cell>
          <cell r="AK281">
            <v>-856.58999999999651</v>
          </cell>
          <cell r="AL281">
            <v>-16084.839000000618</v>
          </cell>
          <cell r="AM281">
            <v>-14043.689000000246</v>
          </cell>
          <cell r="AN281">
            <v>-1049.3999999999942</v>
          </cell>
          <cell r="AO281">
            <v>-182.3721000000005</v>
          </cell>
          <cell r="AP281">
            <v>0</v>
          </cell>
          <cell r="AQ281">
            <v>-211.92750000000524</v>
          </cell>
          <cell r="AR281">
            <v>-32883.951300000772</v>
          </cell>
          <cell r="AS281">
            <v>0</v>
          </cell>
          <cell r="AT281">
            <v>-166.4539999999979</v>
          </cell>
          <cell r="AU281">
            <v>-1453.2655000000086</v>
          </cell>
          <cell r="AV281">
            <v>-167.17200000000594</v>
          </cell>
          <cell r="AW281">
            <v>-1344.7799999999115</v>
          </cell>
          <cell r="AX281">
            <v>-1348.9700000000012</v>
          </cell>
          <cell r="AY281">
            <v>-16013.868799999822</v>
          </cell>
          <cell r="AZ281">
            <v>-11642.40000000014</v>
          </cell>
          <cell r="BA281">
            <v>-717.53000000002794</v>
          </cell>
          <cell r="BB281">
            <v>-23.490999999998166</v>
          </cell>
          <cell r="BC281">
            <v>-6.0199999999967986</v>
          </cell>
          <cell r="BD281">
            <v>0</v>
          </cell>
          <cell r="BE281">
            <v>-48618.005530998111</v>
          </cell>
          <cell r="BF281">
            <v>-1028.7333999999973</v>
          </cell>
          <cell r="BG281">
            <v>0</v>
          </cell>
          <cell r="BH281">
            <v>-2026.9600000000792</v>
          </cell>
          <cell r="BI281">
            <v>-3581.079000000027</v>
          </cell>
          <cell r="BJ281">
            <v>-1045.8699999998789</v>
          </cell>
          <cell r="BK281">
            <v>-2781.039999999979</v>
          </cell>
          <cell r="BL281">
            <v>-23381.983000000007</v>
          </cell>
          <cell r="BM281">
            <v>-13412.989999999292</v>
          </cell>
          <cell r="BN281">
            <v>-1066.3600000001024</v>
          </cell>
          <cell r="BO281">
            <v>-222.65999999997439</v>
          </cell>
          <cell r="BP281">
            <v>-6.3211310000006051</v>
          </cell>
          <cell r="BQ281">
            <v>-64.009000000005472</v>
          </cell>
          <cell r="BR281">
            <v>-49338.406720001251</v>
          </cell>
          <cell r="BS281">
            <v>-221.47739999999612</v>
          </cell>
          <cell r="BT281">
            <v>-24.519999999989523</v>
          </cell>
          <cell r="BU281">
            <v>-2725.5749999999534</v>
          </cell>
          <cell r="BV281">
            <v>-3104.7139999999781</v>
          </cell>
          <cell r="BW281">
            <v>-1200.2399999999907</v>
          </cell>
          <cell r="BX281">
            <v>-1991.8479200000875</v>
          </cell>
          <cell r="BY281">
            <v>-24843.31240000017</v>
          </cell>
          <cell r="BZ281">
            <v>-12744.849999999627</v>
          </cell>
          <cell r="CA281">
            <v>-2054</v>
          </cell>
          <cell r="CB281">
            <v>-425.1600000000326</v>
          </cell>
          <cell r="CC281">
            <v>0</v>
          </cell>
          <cell r="CD281">
            <v>-2.7099999999918509</v>
          </cell>
          <cell r="CE281">
            <v>-65013.106139998883</v>
          </cell>
          <cell r="CF281">
            <v>-323.6877999999997</v>
          </cell>
          <cell r="CG281">
            <v>-293.76999999998952</v>
          </cell>
          <cell r="CH281">
            <v>-1757.7578999998514</v>
          </cell>
          <cell r="CI281">
            <v>-3462.7800000000279</v>
          </cell>
          <cell r="CJ281">
            <v>-1874.25</v>
          </cell>
          <cell r="CK281">
            <v>-2102.2504400000907</v>
          </cell>
          <cell r="CL281">
            <v>-27330.289999999106</v>
          </cell>
          <cell r="CM281">
            <v>-24770.109999999404</v>
          </cell>
          <cell r="CN281">
            <v>-2498.8999999999069</v>
          </cell>
          <cell r="CO281">
            <v>-599.31000000005588</v>
          </cell>
          <cell r="CP281">
            <v>0</v>
          </cell>
          <cell r="CQ281">
            <v>0</v>
          </cell>
          <cell r="CR281">
            <v>-70242.109999991953</v>
          </cell>
          <cell r="CS281">
            <v>0</v>
          </cell>
          <cell r="CT281">
            <v>-7.9999999987194315E-2</v>
          </cell>
          <cell r="CU281">
            <v>-3995.9350000002887</v>
          </cell>
          <cell r="CV281">
            <v>-2748.6720000000205</v>
          </cell>
          <cell r="CW281">
            <v>-1449.8799999998882</v>
          </cell>
          <cell r="CX281">
            <v>-3745.0999999998603</v>
          </cell>
          <cell r="CY281">
            <v>-33353.709999999031</v>
          </cell>
          <cell r="CZ281">
            <v>-21860.91599999927</v>
          </cell>
          <cell r="DA281">
            <v>-1664.7999999998137</v>
          </cell>
          <cell r="DB281">
            <v>-790.63899999996647</v>
          </cell>
          <cell r="DC281">
            <v>-391.9939999999915</v>
          </cell>
          <cell r="DD281">
            <v>-240.3839999999982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F283">
            <v>-37384.221093416214</v>
          </cell>
          <cell r="G283">
            <v>-34041.927895620465</v>
          </cell>
          <cell r="H283">
            <v>-40719.823903128505</v>
          </cell>
          <cell r="I283">
            <v>-39410.87217566371</v>
          </cell>
          <cell r="J283">
            <v>-43159.732303887606</v>
          </cell>
          <cell r="K283">
            <v>-61441.623584911227</v>
          </cell>
          <cell r="L283">
            <v>-110570.14946517348</v>
          </cell>
          <cell r="M283">
            <v>-140769.88338831067</v>
          </cell>
          <cell r="N283">
            <v>-59314.011681720614</v>
          </cell>
          <cell r="O283">
            <v>-49204.280400767922</v>
          </cell>
          <cell r="P283">
            <v>-39458.536884695292</v>
          </cell>
          <cell r="Q283">
            <v>-38431.747641503811</v>
          </cell>
          <cell r="R283">
            <v>-338437.29340219498</v>
          </cell>
          <cell r="S283">
            <v>-18921.088801473379</v>
          </cell>
          <cell r="T283">
            <v>-13818.40549479425</v>
          </cell>
          <cell r="U283">
            <v>-24006.697313457727</v>
          </cell>
          <cell r="V283">
            <v>-20986.125348612666</v>
          </cell>
          <cell r="W283">
            <v>-26124.128984391689</v>
          </cell>
          <cell r="X283">
            <v>-32741.049051329494</v>
          </cell>
          <cell r="Y283">
            <v>-26529.649123162031</v>
          </cell>
          <cell r="Z283">
            <v>-55929.777239263058</v>
          </cell>
          <cell r="AA283">
            <v>-38128.003309383988</v>
          </cell>
          <cell r="AB283">
            <v>-41034.364171549678</v>
          </cell>
          <cell r="AC283">
            <v>-19003.700341746211</v>
          </cell>
          <cell r="AD283">
            <v>-21214.304223507643</v>
          </cell>
          <cell r="AE283">
            <v>-341560.38405656815</v>
          </cell>
          <cell r="AF283">
            <v>-19893.070134043694</v>
          </cell>
          <cell r="AG283">
            <v>-14268.58222925663</v>
          </cell>
          <cell r="AH283">
            <v>-24796.202307447791</v>
          </cell>
          <cell r="AI283">
            <v>-24962.623425990343</v>
          </cell>
          <cell r="AJ283">
            <v>-26622.303903624415</v>
          </cell>
          <cell r="AK283">
            <v>-31397.511038824916</v>
          </cell>
          <cell r="AL283">
            <v>-23643.006445348263</v>
          </cell>
          <cell r="AM283">
            <v>-58656.475797951221</v>
          </cell>
          <cell r="AN283">
            <v>-42792.666124224663</v>
          </cell>
          <cell r="AO283">
            <v>-35733.34735481441</v>
          </cell>
          <cell r="AP283">
            <v>-18745.83180950582</v>
          </cell>
          <cell r="AQ283">
            <v>-20048.76348516345</v>
          </cell>
          <cell r="AR283">
            <v>-358943.95507478714</v>
          </cell>
          <cell r="AS283">
            <v>-18064.431890428066</v>
          </cell>
          <cell r="AT283">
            <v>-15026.407468944788</v>
          </cell>
          <cell r="AU283">
            <v>-24611.669304162264</v>
          </cell>
          <cell r="AV283">
            <v>-24863.541763037443</v>
          </cell>
          <cell r="AW283">
            <v>-32357.003263562918</v>
          </cell>
          <cell r="AX283">
            <v>-34901.317190602422</v>
          </cell>
          <cell r="AY283">
            <v>-26256.147433757782</v>
          </cell>
          <cell r="AZ283">
            <v>-61922.39201143384</v>
          </cell>
          <cell r="BA283">
            <v>-41387.640919268131</v>
          </cell>
          <cell r="BB283">
            <v>-38929.360347762704</v>
          </cell>
          <cell r="BC283">
            <v>-19852.452087834477</v>
          </cell>
          <cell r="BD283">
            <v>-20771.591393709183</v>
          </cell>
          <cell r="BE283">
            <v>-290016.62035226822</v>
          </cell>
          <cell r="BF283">
            <v>-14243.975008562207</v>
          </cell>
          <cell r="BG283">
            <v>-7711.9658647030592</v>
          </cell>
          <cell r="BH283">
            <v>-16579.940087690949</v>
          </cell>
          <cell r="BI283">
            <v>-17632.917689278722</v>
          </cell>
          <cell r="BJ283">
            <v>-23596.965941384435</v>
          </cell>
          <cell r="BK283">
            <v>-29769.541150718927</v>
          </cell>
          <cell r="BL283">
            <v>-29707.224194079638</v>
          </cell>
          <cell r="BM283">
            <v>-59513.520142346621</v>
          </cell>
          <cell r="BN283">
            <v>-29441.500837445259</v>
          </cell>
          <cell r="BO283">
            <v>-30549.443706318736</v>
          </cell>
          <cell r="BP283">
            <v>-13878.363817304373</v>
          </cell>
          <cell r="BQ283">
            <v>-17391.261912554502</v>
          </cell>
          <cell r="BR283">
            <v>-297041.49261498451</v>
          </cell>
          <cell r="BS283">
            <v>-14029.592173442245</v>
          </cell>
          <cell r="BT283">
            <v>-9565.0196744352579</v>
          </cell>
          <cell r="BU283">
            <v>-17594.029497668147</v>
          </cell>
          <cell r="BV283">
            <v>-17758.97122335434</v>
          </cell>
          <cell r="BW283">
            <v>-21946.533104762435</v>
          </cell>
          <cell r="BX283">
            <v>-26919.186730891466</v>
          </cell>
          <cell r="BY283">
            <v>-27156.431908279657</v>
          </cell>
          <cell r="BZ283">
            <v>-69228.425067931414</v>
          </cell>
          <cell r="CA283">
            <v>-29984.382852256298</v>
          </cell>
          <cell r="CB283">
            <v>-29975.846950516105</v>
          </cell>
          <cell r="CC283">
            <v>-14497.487270802259</v>
          </cell>
          <cell r="CD283">
            <v>-18385.586160570383</v>
          </cell>
          <cell r="CE283">
            <v>-408259.59255623817</v>
          </cell>
          <cell r="CF283">
            <v>-16852.946382820606</v>
          </cell>
          <cell r="CG283">
            <v>-12801.950551852584</v>
          </cell>
          <cell r="CH283">
            <v>-20144.242151662707</v>
          </cell>
          <cell r="CI283">
            <v>-16982.465515106916</v>
          </cell>
          <cell r="CJ283">
            <v>-32619.222270667553</v>
          </cell>
          <cell r="CK283">
            <v>-38492.75978846848</v>
          </cell>
          <cell r="CL283">
            <v>-59346.950644224882</v>
          </cell>
          <cell r="CM283">
            <v>-101087.63288331032</v>
          </cell>
          <cell r="CN283">
            <v>-35647.945835411549</v>
          </cell>
          <cell r="CO283">
            <v>-38057.380399644375</v>
          </cell>
          <cell r="CP283">
            <v>-17865.009992569685</v>
          </cell>
          <cell r="CQ283">
            <v>-18361.086140483618</v>
          </cell>
          <cell r="CR283">
            <v>-416950.12943935394</v>
          </cell>
          <cell r="CS283">
            <v>-15715.566573143005</v>
          </cell>
          <cell r="CT283">
            <v>-13865.453351274133</v>
          </cell>
          <cell r="CU283">
            <v>-28641.37537305057</v>
          </cell>
          <cell r="CV283">
            <v>-21767.643083885312</v>
          </cell>
          <cell r="CW283">
            <v>-31662.818701148033</v>
          </cell>
          <cell r="CX283">
            <v>-35687.941900119185</v>
          </cell>
          <cell r="CY283">
            <v>-54354.676544159651</v>
          </cell>
          <cell r="CZ283">
            <v>-81011.818596839905</v>
          </cell>
          <cell r="DA283">
            <v>-46118.833206415176</v>
          </cell>
          <cell r="DB283">
            <v>-47488.661154925823</v>
          </cell>
          <cell r="DC283">
            <v>-22706.864692851901</v>
          </cell>
          <cell r="DD283">
            <v>-17928.476261377335</v>
          </cell>
          <cell r="DE283" t="e">
            <v>#N/A</v>
          </cell>
          <cell r="DF283" t="e">
            <v>#N/A</v>
          </cell>
          <cell r="DG283" t="e">
            <v>#N/A</v>
          </cell>
          <cell r="DH283" t="e">
            <v>#N/A</v>
          </cell>
          <cell r="DI283" t="e">
            <v>#N/A</v>
          </cell>
          <cell r="DJ283" t="e">
            <v>#N/A</v>
          </cell>
          <cell r="DK283" t="e">
            <v>#N/A</v>
          </cell>
          <cell r="DL283" t="e">
            <v>#N/A</v>
          </cell>
          <cell r="DM283" t="e">
            <v>#N/A</v>
          </cell>
          <cell r="DN283" t="e">
            <v>#N/A</v>
          </cell>
          <cell r="DO283" t="e">
            <v>#N/A</v>
          </cell>
          <cell r="DP283" t="e">
            <v>#N/A</v>
          </cell>
          <cell r="DQ283" t="e">
            <v>#N/A</v>
          </cell>
          <cell r="DR283" t="e">
            <v>#N/A</v>
          </cell>
          <cell r="DS283" t="e">
            <v>#N/A</v>
          </cell>
          <cell r="DT283" t="e">
            <v>#N/A</v>
          </cell>
          <cell r="DU283" t="e">
            <v>#N/A</v>
          </cell>
          <cell r="DV283" t="e">
            <v>#N/A</v>
          </cell>
          <cell r="DW283" t="e">
            <v>#N/A</v>
          </cell>
          <cell r="DX283" t="e">
            <v>#N/A</v>
          </cell>
          <cell r="DY283" t="e">
            <v>#N/A</v>
          </cell>
          <cell r="DZ283" t="e">
            <v>#N/A</v>
          </cell>
          <cell r="EA283" t="e">
            <v>#N/A</v>
          </cell>
          <cell r="EB283" t="e">
            <v>#N/A</v>
          </cell>
          <cell r="EC283" t="e">
            <v>#N/A</v>
          </cell>
          <cell r="ED283" t="e">
            <v>#N/A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F285">
            <v>-6.8797592329765678E-3</v>
          </cell>
          <cell r="G285">
            <v>-7.1807561496157746E-3</v>
          </cell>
          <cell r="H285">
            <v>-8.3141350135349512E-3</v>
          </cell>
          <cell r="I285">
            <v>-8.5006061324008897E-3</v>
          </cell>
          <cell r="J285">
            <v>-8.9884066703795895E-3</v>
          </cell>
          <cell r="K285">
            <v>-1.2134954485780725E-2</v>
          </cell>
          <cell r="L285">
            <v>-1.8945368117421424E-2</v>
          </cell>
          <cell r="M285">
            <v>-2.5297635921042172E-2</v>
          </cell>
          <cell r="N285">
            <v>-1.2259942095564469E-2</v>
          </cell>
          <cell r="O285">
            <v>-1.0361899780573225E-2</v>
          </cell>
          <cell r="P285">
            <v>-8.0068506151782515E-3</v>
          </cell>
          <cell r="Q285">
            <v>-7.0293104702763287E-3</v>
          </cell>
          <cell r="R285">
            <v>-5.5388375146385727E-3</v>
          </cell>
          <cell r="S285">
            <v>-3.4766509890538089E-3</v>
          </cell>
          <cell r="T285">
            <v>-2.9111159926458186E-3</v>
          </cell>
          <cell r="U285">
            <v>-4.8920381691246462E-3</v>
          </cell>
          <cell r="V285">
            <v>-4.5240525884082672E-3</v>
          </cell>
          <cell r="W285">
            <v>-5.4285847959150146E-3</v>
          </cell>
          <cell r="X285">
            <v>-6.4059478007898463E-3</v>
          </cell>
          <cell r="Y285">
            <v>-4.5357689932146172E-3</v>
          </cell>
          <cell r="Z285">
            <v>-1.0024037863871627E-2</v>
          </cell>
          <cell r="AA285">
            <v>-7.8708660165531796E-3</v>
          </cell>
          <cell r="AB285">
            <v>-8.6301641618540259E-3</v>
          </cell>
          <cell r="AC285">
            <v>-3.848094786256695E-3</v>
          </cell>
          <cell r="AD285">
            <v>-3.8726017908210508E-3</v>
          </cell>
          <cell r="AE285">
            <v>-5.5850701486228616E-3</v>
          </cell>
          <cell r="AF285">
            <v>-3.6470343636558766E-3</v>
          </cell>
          <cell r="AG285">
            <v>-2.9976761499419524E-3</v>
          </cell>
          <cell r="AH285">
            <v>-5.0450935785164575E-3</v>
          </cell>
          <cell r="AI285">
            <v>-5.3723465619519573E-3</v>
          </cell>
          <cell r="AJ285">
            <v>-5.5326396308608139E-3</v>
          </cell>
          <cell r="AK285">
            <v>-6.1767820729841105E-3</v>
          </cell>
          <cell r="AL285">
            <v>-4.0351435820227266E-3</v>
          </cell>
          <cell r="AM285">
            <v>-1.0492947043147183E-2</v>
          </cell>
          <cell r="AN285">
            <v>-8.8301129944134971E-3</v>
          </cell>
          <cell r="AO285">
            <v>-7.5088130918352647E-3</v>
          </cell>
          <cell r="AP285">
            <v>-3.793035017892521E-3</v>
          </cell>
          <cell r="AQ285">
            <v>-3.6528899802767967E-3</v>
          </cell>
          <cell r="AR285">
            <v>-5.8411067472903255E-3</v>
          </cell>
          <cell r="AS285">
            <v>-3.3016936282415088E-3</v>
          </cell>
          <cell r="AT285">
            <v>-3.0562304773980031E-3</v>
          </cell>
          <cell r="AU285">
            <v>-5.0007201884376684E-3</v>
          </cell>
          <cell r="AV285">
            <v>-5.3443595464734983E-3</v>
          </cell>
          <cell r="AW285">
            <v>-6.7046175649601025E-3</v>
          </cell>
          <cell r="AX285">
            <v>-6.8553603991574619E-3</v>
          </cell>
          <cell r="AY285">
            <v>-4.4659180983117608E-3</v>
          </cell>
          <cell r="AZ285">
            <v>-1.1048396855514397E-2</v>
          </cell>
          <cell r="BA285">
            <v>-8.5210234837767018E-3</v>
          </cell>
          <cell r="BB285">
            <v>-8.1583678057697284E-3</v>
          </cell>
          <cell r="BC285">
            <v>-4.0078405549657248E-3</v>
          </cell>
          <cell r="BD285">
            <v>-3.7723710685462208E-3</v>
          </cell>
          <cell r="BE285">
            <v>-4.7142882790787155E-3</v>
          </cell>
          <cell r="BF285">
            <v>-2.5936819264948952E-3</v>
          </cell>
          <cell r="BG285">
            <v>-1.6123470105426918E-3</v>
          </cell>
          <cell r="BH285">
            <v>-3.3608383962899779E-3</v>
          </cell>
          <cell r="BI285">
            <v>-3.7801453601176149E-3</v>
          </cell>
          <cell r="BJ285">
            <v>-4.8857569736142636E-3</v>
          </cell>
          <cell r="BK285">
            <v>-5.7882164377502932E-3</v>
          </cell>
          <cell r="BL285">
            <v>-5.0341600036176715E-3</v>
          </cell>
          <cell r="BM285">
            <v>-1.0586858745490701E-2</v>
          </cell>
          <cell r="BN285">
            <v>-6.0461216493266079E-3</v>
          </cell>
          <cell r="BO285">
            <v>-6.3874531226382203E-3</v>
          </cell>
          <cell r="BP285">
            <v>-2.7917389629408262E-3</v>
          </cell>
          <cell r="BQ285">
            <v>-3.146602624429562E-3</v>
          </cell>
          <cell r="BR285">
            <v>-4.8117237741642782E-3</v>
          </cell>
          <cell r="BS285">
            <v>-2.5436694779585878E-3</v>
          </cell>
          <cell r="BT285">
            <v>-1.9931379651403347E-3</v>
          </cell>
          <cell r="BU285">
            <v>-3.5532401907865108E-3</v>
          </cell>
          <cell r="BV285">
            <v>-3.7924897183678752E-3</v>
          </cell>
          <cell r="BW285">
            <v>-4.5289824675549539E-3</v>
          </cell>
          <cell r="BX285">
            <v>-5.2516104651090245E-3</v>
          </cell>
          <cell r="BY285">
            <v>-4.5817283884090898E-3</v>
          </cell>
          <cell r="BZ285">
            <v>-1.2261367642643961E-2</v>
          </cell>
          <cell r="CA285">
            <v>-6.1304818822094376E-3</v>
          </cell>
          <cell r="CB285">
            <v>-6.24802392421131E-3</v>
          </cell>
          <cell r="CC285">
            <v>-2.9023122480360541E-3</v>
          </cell>
          <cell r="CD285">
            <v>-3.309449234727424E-3</v>
          </cell>
          <cell r="CE285">
            <v>-6.5849947978726675E-3</v>
          </cell>
          <cell r="CF285">
            <v>-3.0407020389162653E-3</v>
          </cell>
          <cell r="CG285">
            <v>-2.6567494463769492E-3</v>
          </cell>
          <cell r="CH285">
            <v>-4.0523836050034845E-3</v>
          </cell>
          <cell r="CI285">
            <v>-3.6142263228491345E-3</v>
          </cell>
          <cell r="CJ285">
            <v>-6.7119283841670097E-3</v>
          </cell>
          <cell r="CK285">
            <v>-7.4779812100977949E-3</v>
          </cell>
          <cell r="CL285">
            <v>-9.9648732989194855E-3</v>
          </cell>
          <cell r="CM285">
            <v>-1.7823991355115254E-2</v>
          </cell>
          <cell r="CN285">
            <v>-7.2564069222735839E-3</v>
          </cell>
          <cell r="CO285">
            <v>-7.9039291281794988E-3</v>
          </cell>
          <cell r="CP285">
            <v>-3.557154597658041E-3</v>
          </cell>
          <cell r="CQ285">
            <v>-3.2885649432934372E-3</v>
          </cell>
          <cell r="CR285">
            <v>-6.6720593732441102E-3</v>
          </cell>
          <cell r="CS285">
            <v>-2.8212638435185511E-3</v>
          </cell>
          <cell r="CT285">
            <v>-2.7820844050907567E-3</v>
          </cell>
          <cell r="CU285">
            <v>-5.7285623469027769E-3</v>
          </cell>
          <cell r="CV285">
            <v>-4.6196638246591704E-3</v>
          </cell>
          <cell r="CW285">
            <v>-6.4779268168422277E-3</v>
          </cell>
          <cell r="CX285">
            <v>-6.8529285008622765E-3</v>
          </cell>
          <cell r="CY285">
            <v>-9.0819683919889371E-3</v>
          </cell>
          <cell r="CZ285">
            <v>-1.4193103036809873E-2</v>
          </cell>
          <cell r="DA285">
            <v>-9.3506365532363134E-3</v>
          </cell>
          <cell r="DB285">
            <v>-9.8156573487564458E-3</v>
          </cell>
          <cell r="DC285">
            <v>-4.4911719976461484E-3</v>
          </cell>
          <cell r="DD285">
            <v>-3.194835105098548E-3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25.483803190635687</v>
          </cell>
          <cell r="G286">
            <v>23.709461994203867</v>
          </cell>
          <cell r="H286">
            <v>21.064240631528449</v>
          </cell>
          <cell r="I286">
            <v>19.608216790714692</v>
          </cell>
          <cell r="J286">
            <v>19.979243316976607</v>
          </cell>
          <cell r="K286">
            <v>28.470945099663936</v>
          </cell>
          <cell r="L286">
            <v>54.356428195010999</v>
          </cell>
          <cell r="M286">
            <v>65.561422221287074</v>
          </cell>
          <cell r="N286">
            <v>28.386329862811813</v>
          </cell>
          <cell r="O286">
            <v>24.681722830977755</v>
          </cell>
          <cell r="P286">
            <v>24.880507853928339</v>
          </cell>
          <cell r="Q286">
            <v>28.831908588346145</v>
          </cell>
          <cell r="R286">
            <v>15.220496479320216</v>
          </cell>
          <cell r="S286">
            <v>12.962804222991595</v>
          </cell>
          <cell r="T286">
            <v>9.6725816623575689</v>
          </cell>
          <cell r="U286">
            <v>12.48099624186997</v>
          </cell>
          <cell r="V286">
            <v>10.493762600480165</v>
          </cell>
          <cell r="W286">
            <v>12.153994406934775</v>
          </cell>
          <cell r="X286">
            <v>15.247853495264755</v>
          </cell>
          <cell r="Y286">
            <v>13.107547532247498</v>
          </cell>
          <cell r="Z286">
            <v>26.179335837207027</v>
          </cell>
          <cell r="AA286">
            <v>18.338884990040416</v>
          </cell>
          <cell r="AB286">
            <v>20.686985729382833</v>
          </cell>
          <cell r="AC286">
            <v>12.042963092970815</v>
          </cell>
          <cell r="AD286">
            <v>15.995174080637062</v>
          </cell>
          <cell r="AE286">
            <v>15.438141556169063</v>
          </cell>
          <cell r="AF286">
            <v>13.697193054516134</v>
          </cell>
          <cell r="AG286">
            <v>10.037885008764055</v>
          </cell>
          <cell r="AH286">
            <v>12.956238273928196</v>
          </cell>
          <cell r="AI286">
            <v>12.544868585116282</v>
          </cell>
          <cell r="AJ286">
            <v>12.448005429692829</v>
          </cell>
          <cell r="AK286">
            <v>14.69563176576718</v>
          </cell>
          <cell r="AL286">
            <v>11.740039407276448</v>
          </cell>
          <cell r="AM286">
            <v>27.593603597890962</v>
          </cell>
          <cell r="AN286">
            <v>20.685933761281088</v>
          </cell>
          <cell r="AO286">
            <v>18.105066507295842</v>
          </cell>
          <cell r="AP286">
            <v>11.939243721530277</v>
          </cell>
          <cell r="AQ286">
            <v>15.192340665938357</v>
          </cell>
          <cell r="AR286">
            <v>16.250752966065416</v>
          </cell>
          <cell r="AS286">
            <v>12.500603728699566</v>
          </cell>
          <cell r="AT286">
            <v>10.095857366625451</v>
          </cell>
          <cell r="AU286">
            <v>12.924440322819782</v>
          </cell>
          <cell r="AV286">
            <v>12.557864822608453</v>
          </cell>
          <cell r="AW286">
            <v>15.205452331225949</v>
          </cell>
          <cell r="AX286">
            <v>16.417679601924718</v>
          </cell>
          <cell r="AY286">
            <v>13.103121726924797</v>
          </cell>
          <cell r="AZ286">
            <v>29.276361327044111</v>
          </cell>
          <cell r="BA286">
            <v>20.107282267897979</v>
          </cell>
          <cell r="BB286">
            <v>19.823512645510853</v>
          </cell>
          <cell r="BC286">
            <v>12.707589511304709</v>
          </cell>
          <cell r="BD286">
            <v>15.819173366379498</v>
          </cell>
          <cell r="BE286">
            <v>13.24049590589075</v>
          </cell>
          <cell r="BF286">
            <v>9.9063760189472649</v>
          </cell>
          <cell r="BG286">
            <v>5.4799971146841457</v>
          </cell>
          <cell r="BH286">
            <v>8.7504532775703705</v>
          </cell>
          <cell r="BI286">
            <v>8.9506362758320854</v>
          </cell>
          <cell r="BJ286">
            <v>11.144591047339945</v>
          </cell>
          <cell r="BK286">
            <v>14.074047712044544</v>
          </cell>
          <cell r="BL286">
            <v>14.899879859469859</v>
          </cell>
          <cell r="BM286">
            <v>28.27886218305235</v>
          </cell>
          <cell r="BN286">
            <v>14.375387740784946</v>
          </cell>
          <cell r="BO286">
            <v>15.634484652260406</v>
          </cell>
          <cell r="BP286">
            <v>8.9282060892651405</v>
          </cell>
          <cell r="BQ286">
            <v>13.31134779235181</v>
          </cell>
          <cell r="BR286">
            <v>13.629358040680728</v>
          </cell>
          <cell r="BS286">
            <v>9.8063086387838077</v>
          </cell>
          <cell r="BT286">
            <v>6.8309014154122805</v>
          </cell>
          <cell r="BU286">
            <v>9.332324423253489</v>
          </cell>
          <cell r="BV286">
            <v>9.0599218781202424</v>
          </cell>
          <cell r="BW286">
            <v>10.417195488618601</v>
          </cell>
          <cell r="BX286">
            <v>12.790447287708782</v>
          </cell>
          <cell r="BY286">
            <v>13.688955551622316</v>
          </cell>
          <cell r="BZ286">
            <v>33.060366438515167</v>
          </cell>
          <cell r="CA286">
            <v>14.714030697520565</v>
          </cell>
          <cell r="CB286">
            <v>15.41802145576389</v>
          </cell>
          <cell r="CC286">
            <v>9.3733664147217546</v>
          </cell>
          <cell r="CD286">
            <v>14.143123541339961</v>
          </cell>
          <cell r="CE286">
            <v>18.826587205610871</v>
          </cell>
          <cell r="CF286">
            <v>11.838952704820526</v>
          </cell>
          <cell r="CG286">
            <v>9.1885126237523398</v>
          </cell>
          <cell r="CH286">
            <v>10.73871623830151</v>
          </cell>
          <cell r="CI286">
            <v>8.7073160905430349</v>
          </cell>
          <cell r="CJ286">
            <v>15.560925054699453</v>
          </cell>
          <cell r="CK286">
            <v>18.381449972539208</v>
          </cell>
          <cell r="CL286">
            <v>30.065811682436632</v>
          </cell>
          <cell r="CM286">
            <v>48.517471237154737</v>
          </cell>
          <cell r="CN286">
            <v>17.581177990829104</v>
          </cell>
          <cell r="CO286">
            <v>19.67310874964172</v>
          </cell>
          <cell r="CP286">
            <v>11.608685418179713</v>
          </cell>
          <cell r="CQ286">
            <v>14.195253194395807</v>
          </cell>
          <cell r="CR286">
            <v>19.259217328736838</v>
          </cell>
          <cell r="CS286">
            <v>11.095436531517713</v>
          </cell>
          <cell r="CT286">
            <v>9.5045113917302153</v>
          </cell>
          <cell r="CU286">
            <v>15.345188237969507</v>
          </cell>
          <cell r="CV286">
            <v>11.216875409977071</v>
          </cell>
          <cell r="CW286">
            <v>15.180577796347011</v>
          </cell>
          <cell r="CX286">
            <v>17.127703663419879</v>
          </cell>
          <cell r="CY286">
            <v>27.675046541807152</v>
          </cell>
          <cell r="CZ286">
            <v>39.077379555405912</v>
          </cell>
          <cell r="DA286">
            <v>22.859603403508125</v>
          </cell>
          <cell r="DB286">
            <v>24.671806318704423</v>
          </cell>
          <cell r="DC286">
            <v>14.829068471024259</v>
          </cell>
          <cell r="DD286">
            <v>13.930447645089936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F324">
            <v>7.3899999999994179</v>
          </cell>
          <cell r="G324">
            <v>19.680000000000291</v>
          </cell>
          <cell r="H324">
            <v>65.919999999998254</v>
          </cell>
          <cell r="I324">
            <v>56.616000000001804</v>
          </cell>
          <cell r="J324">
            <v>0.4614000000001397</v>
          </cell>
          <cell r="K324">
            <v>31.940000000002328</v>
          </cell>
          <cell r="L324">
            <v>18.293999999994412</v>
          </cell>
          <cell r="M324">
            <v>48.601999999998952</v>
          </cell>
          <cell r="N324">
            <v>47.843999999997322</v>
          </cell>
          <cell r="O324">
            <v>6.7399999999906868</v>
          </cell>
          <cell r="P324">
            <v>32.470000000001164</v>
          </cell>
          <cell r="Q324">
            <v>42.879999999990105</v>
          </cell>
          <cell r="R324">
            <v>367.59459999995306</v>
          </cell>
          <cell r="S324">
            <v>11.038999999997031</v>
          </cell>
          <cell r="T324">
            <v>9.0700000000069849</v>
          </cell>
          <cell r="U324">
            <v>31.560000000004948</v>
          </cell>
          <cell r="V324">
            <v>33.006000000001222</v>
          </cell>
          <cell r="W324">
            <v>15.764600000000428</v>
          </cell>
          <cell r="X324">
            <v>36.304999999993015</v>
          </cell>
          <cell r="Y324">
            <v>21.879999999990105</v>
          </cell>
          <cell r="Z324">
            <v>27.389999999999418</v>
          </cell>
          <cell r="AA324">
            <v>55.830000000001746</v>
          </cell>
          <cell r="AB324">
            <v>10.989999999990687</v>
          </cell>
          <cell r="AC324">
            <v>65.229999999995925</v>
          </cell>
          <cell r="AD324">
            <v>49.529999999998836</v>
          </cell>
          <cell r="AE324">
            <v>398.72649999987334</v>
          </cell>
          <cell r="AF324">
            <v>39.894000000000233</v>
          </cell>
          <cell r="AG324">
            <v>24.656000000002678</v>
          </cell>
          <cell r="AH324">
            <v>25.61200000000099</v>
          </cell>
          <cell r="AI324">
            <v>44.615000000001601</v>
          </cell>
          <cell r="AJ324">
            <v>10.164499999999862</v>
          </cell>
          <cell r="AK324">
            <v>25.104999999995925</v>
          </cell>
          <cell r="AL324">
            <v>11.369999999995343</v>
          </cell>
          <cell r="AM324">
            <v>25.01500000001397</v>
          </cell>
          <cell r="AN324">
            <v>62.489999999997963</v>
          </cell>
          <cell r="AO324">
            <v>29.05000000000291</v>
          </cell>
          <cell r="AP324">
            <v>44.92500000000291</v>
          </cell>
          <cell r="AQ324">
            <v>55.830000000001746</v>
          </cell>
          <cell r="AR324">
            <v>348.19810000003781</v>
          </cell>
          <cell r="AS324">
            <v>8.135999999998603</v>
          </cell>
          <cell r="AT324">
            <v>20.436999999998079</v>
          </cell>
          <cell r="AU324">
            <v>49.910000000003492</v>
          </cell>
          <cell r="AV324">
            <v>49.629000000000815</v>
          </cell>
          <cell r="AW324">
            <v>20.467099999999846</v>
          </cell>
          <cell r="AX324">
            <v>28.25</v>
          </cell>
          <cell r="AY324">
            <v>0</v>
          </cell>
          <cell r="AZ324">
            <v>20.125</v>
          </cell>
          <cell r="BA324">
            <v>53.809999999997672</v>
          </cell>
          <cell r="BB324">
            <v>8.9700000000011642</v>
          </cell>
          <cell r="BC324">
            <v>58.5</v>
          </cell>
          <cell r="BD324">
            <v>29.963999999992666</v>
          </cell>
          <cell r="BE324">
            <v>300.30699999991339</v>
          </cell>
          <cell r="BF324">
            <v>26.574000000000524</v>
          </cell>
          <cell r="BG324">
            <v>10.667999999997846</v>
          </cell>
          <cell r="BH324">
            <v>31.520000000004075</v>
          </cell>
          <cell r="BI324">
            <v>123.42199999999866</v>
          </cell>
          <cell r="BJ324">
            <v>30.359000000000378</v>
          </cell>
          <cell r="BK324">
            <v>0.24000000000523869</v>
          </cell>
          <cell r="BL324">
            <v>8.4049999999988358</v>
          </cell>
          <cell r="BM324">
            <v>2.0350000000034925</v>
          </cell>
          <cell r="BN324">
            <v>19.504000000000815</v>
          </cell>
          <cell r="BO324">
            <v>0.13999999999941792</v>
          </cell>
          <cell r="BP324">
            <v>12</v>
          </cell>
          <cell r="BQ324">
            <v>35.440000000002328</v>
          </cell>
          <cell r="BR324">
            <v>437.9000000001397</v>
          </cell>
          <cell r="BS324">
            <v>18.942000000002736</v>
          </cell>
          <cell r="BT324">
            <v>22.972000000001572</v>
          </cell>
          <cell r="BU324">
            <v>27.135000000002037</v>
          </cell>
          <cell r="BV324">
            <v>47.599999999998545</v>
          </cell>
          <cell r="BW324">
            <v>183.36800000000039</v>
          </cell>
          <cell r="BX324">
            <v>8.4039999999949941</v>
          </cell>
          <cell r="BY324">
            <v>9.2050000000017462</v>
          </cell>
          <cell r="BZ324">
            <v>17.279999999998836</v>
          </cell>
          <cell r="CA324">
            <v>13.730000000003201</v>
          </cell>
          <cell r="CB324">
            <v>11.332999999998719</v>
          </cell>
          <cell r="CC324">
            <v>14.399999999994179</v>
          </cell>
          <cell r="CD324">
            <v>63.531000000002678</v>
          </cell>
          <cell r="CE324">
            <v>357.9890000000596</v>
          </cell>
          <cell r="CF324">
            <v>5.5250000000014552</v>
          </cell>
          <cell r="CG324">
            <v>15.260999999998603</v>
          </cell>
          <cell r="CH324">
            <v>20.921999999998661</v>
          </cell>
          <cell r="CI324">
            <v>54.667999999997846</v>
          </cell>
          <cell r="CJ324">
            <v>7.0399999999990541</v>
          </cell>
          <cell r="CK324">
            <v>11.610000000000582</v>
          </cell>
          <cell r="CL324">
            <v>0</v>
          </cell>
          <cell r="CM324">
            <v>5.9250000000029104</v>
          </cell>
          <cell r="CN324">
            <v>169.43000000000029</v>
          </cell>
          <cell r="CO324">
            <v>14.851999999998952</v>
          </cell>
          <cell r="CP324">
            <v>24.236000000004424</v>
          </cell>
          <cell r="CQ324">
            <v>28.520000000004075</v>
          </cell>
          <cell r="CR324">
            <v>256.34800000011455</v>
          </cell>
          <cell r="CS324">
            <v>5.6290000000008149</v>
          </cell>
          <cell r="CT324">
            <v>6.3629999999975553</v>
          </cell>
          <cell r="CU324">
            <v>33.509999999994761</v>
          </cell>
          <cell r="CV324">
            <v>46.456999999998516</v>
          </cell>
          <cell r="CW324">
            <v>6.6419999999998254</v>
          </cell>
          <cell r="CX324">
            <v>21.654999999998836</v>
          </cell>
          <cell r="CY324">
            <v>4.4689999999973224</v>
          </cell>
          <cell r="CZ324">
            <v>15.707000000002154</v>
          </cell>
          <cell r="DA324">
            <v>67.253999999997177</v>
          </cell>
          <cell r="DB324">
            <v>15.586999999999534</v>
          </cell>
          <cell r="DC324">
            <v>17.654999999998836</v>
          </cell>
          <cell r="DD324">
            <v>15.419999999998254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198.44000000000233</v>
          </cell>
          <cell r="G325">
            <v>113.17000000001281</v>
          </cell>
          <cell r="H325">
            <v>69.879999999990105</v>
          </cell>
          <cell r="I325">
            <v>34.369999999995343</v>
          </cell>
          <cell r="J325">
            <v>65.350000000005821</v>
          </cell>
          <cell r="K325">
            <v>36.430000000007567</v>
          </cell>
          <cell r="L325">
            <v>43.490000000005239</v>
          </cell>
          <cell r="M325">
            <v>88.718999999997322</v>
          </cell>
          <cell r="N325">
            <v>46.820000000006985</v>
          </cell>
          <cell r="O325">
            <v>180.67999999999302</v>
          </cell>
          <cell r="P325">
            <v>102.08999999999651</v>
          </cell>
          <cell r="Q325">
            <v>20.809999999997672</v>
          </cell>
          <cell r="R325">
            <v>1174.49599999981</v>
          </cell>
          <cell r="S325">
            <v>195.86000000001513</v>
          </cell>
          <cell r="T325">
            <v>103.38999999998487</v>
          </cell>
          <cell r="U325">
            <v>82.5</v>
          </cell>
          <cell r="V325">
            <v>61.830000000001746</v>
          </cell>
          <cell r="W325">
            <v>59.110000000000582</v>
          </cell>
          <cell r="X325">
            <v>49.789999999993597</v>
          </cell>
          <cell r="Y325">
            <v>68.476000000009662</v>
          </cell>
          <cell r="Z325">
            <v>100.19000000000233</v>
          </cell>
          <cell r="AA325">
            <v>70.380000000004657</v>
          </cell>
          <cell r="AB325">
            <v>183.82999999998719</v>
          </cell>
          <cell r="AC325">
            <v>153.52000000001863</v>
          </cell>
          <cell r="AD325">
            <v>45.620000000024447</v>
          </cell>
          <cell r="AE325">
            <v>1133.0139999999665</v>
          </cell>
          <cell r="AF325">
            <v>177.64000000001397</v>
          </cell>
          <cell r="AG325">
            <v>135.18999999997322</v>
          </cell>
          <cell r="AH325">
            <v>71.82499999999709</v>
          </cell>
          <cell r="AI325">
            <v>96.635000000009313</v>
          </cell>
          <cell r="AJ325">
            <v>67.650000000008731</v>
          </cell>
          <cell r="AK325">
            <v>35.399999999994179</v>
          </cell>
          <cell r="AL325">
            <v>204.14400000000023</v>
          </cell>
          <cell r="AM325">
            <v>-9.75</v>
          </cell>
          <cell r="AN325">
            <v>64.589999999996508</v>
          </cell>
          <cell r="AO325">
            <v>140.77999999999884</v>
          </cell>
          <cell r="AP325">
            <v>127.69000000000233</v>
          </cell>
          <cell r="AQ325">
            <v>21.21999999997206</v>
          </cell>
          <cell r="AR325">
            <v>929.15799999982119</v>
          </cell>
          <cell r="AS325">
            <v>81.589999999996508</v>
          </cell>
          <cell r="AT325">
            <v>117.07000000000698</v>
          </cell>
          <cell r="AU325">
            <v>44.5</v>
          </cell>
          <cell r="AV325">
            <v>84.73499999998603</v>
          </cell>
          <cell r="AW325">
            <v>67.217000000004191</v>
          </cell>
          <cell r="AX325">
            <v>16.089999999996508</v>
          </cell>
          <cell r="AY325">
            <v>38.370000000009895</v>
          </cell>
          <cell r="AZ325">
            <v>104.83599999999569</v>
          </cell>
          <cell r="BA325">
            <v>65.169999999998254</v>
          </cell>
          <cell r="BB325">
            <v>168.05999999999767</v>
          </cell>
          <cell r="BC325">
            <v>98.680000000022119</v>
          </cell>
          <cell r="BD325">
            <v>42.839999999996508</v>
          </cell>
          <cell r="BE325">
            <v>744.75699999998324</v>
          </cell>
          <cell r="BF325">
            <v>79.309999999997672</v>
          </cell>
          <cell r="BG325">
            <v>85.660000000003492</v>
          </cell>
          <cell r="BH325">
            <v>63.559999999997672</v>
          </cell>
          <cell r="BI325">
            <v>62.360000000000582</v>
          </cell>
          <cell r="BJ325">
            <v>84.289999999993597</v>
          </cell>
          <cell r="BK325">
            <v>21.389999999999418</v>
          </cell>
          <cell r="BL325">
            <v>27.563000000001921</v>
          </cell>
          <cell r="BM325">
            <v>33.580000000001746</v>
          </cell>
          <cell r="BN325">
            <v>32.18399999999383</v>
          </cell>
          <cell r="BO325">
            <v>111.12999999997555</v>
          </cell>
          <cell r="BP325">
            <v>95.64000000001397</v>
          </cell>
          <cell r="BQ325">
            <v>48.089999999996508</v>
          </cell>
          <cell r="BR325">
            <v>695.31699999980628</v>
          </cell>
          <cell r="BS325">
            <v>43.010000000009313</v>
          </cell>
          <cell r="BT325">
            <v>111.20999999999185</v>
          </cell>
          <cell r="BU325">
            <v>285.64100000000326</v>
          </cell>
          <cell r="BV325">
            <v>56.876000000003842</v>
          </cell>
          <cell r="BW325">
            <v>21.37400000001071</v>
          </cell>
          <cell r="BX325">
            <v>23.494000000006054</v>
          </cell>
          <cell r="BY325">
            <v>42.031999999999243</v>
          </cell>
          <cell r="BZ325">
            <v>49.710999999995693</v>
          </cell>
          <cell r="CA325">
            <v>19.429000000003725</v>
          </cell>
          <cell r="CB325">
            <v>171.5800000000163</v>
          </cell>
          <cell r="CC325">
            <v>-168.30000000001746</v>
          </cell>
          <cell r="CD325">
            <v>39.260000000009313</v>
          </cell>
          <cell r="CE325">
            <v>669.89300000015646</v>
          </cell>
          <cell r="CF325">
            <v>98</v>
          </cell>
          <cell r="CG325">
            <v>-13.669999999983702</v>
          </cell>
          <cell r="CH325">
            <v>39.530000000013388</v>
          </cell>
          <cell r="CI325">
            <v>63.044999999998254</v>
          </cell>
          <cell r="CJ325">
            <v>88.375</v>
          </cell>
          <cell r="CK325">
            <v>22.255000000004657</v>
          </cell>
          <cell r="CL325">
            <v>72.918000000005122</v>
          </cell>
          <cell r="CM325">
            <v>61.239999999990687</v>
          </cell>
          <cell r="CN325">
            <v>26.899999999994179</v>
          </cell>
          <cell r="CO325">
            <v>131.32999999998719</v>
          </cell>
          <cell r="CP325">
            <v>66.590000000025611</v>
          </cell>
          <cell r="CQ325">
            <v>13.380000000004657</v>
          </cell>
          <cell r="CR325">
            <v>866.99799999990501</v>
          </cell>
          <cell r="CS325">
            <v>94.110000000015134</v>
          </cell>
          <cell r="CT325">
            <v>110.27999999999884</v>
          </cell>
          <cell r="CU325">
            <v>39.565000000002328</v>
          </cell>
          <cell r="CV325">
            <v>72.100000000005821</v>
          </cell>
          <cell r="CW325">
            <v>74.44999999999709</v>
          </cell>
          <cell r="CX325">
            <v>39.520000000004075</v>
          </cell>
          <cell r="CY325">
            <v>51.129999999997381</v>
          </cell>
          <cell r="CZ325">
            <v>77.362999999997555</v>
          </cell>
          <cell r="DA325">
            <v>71.259999999994761</v>
          </cell>
          <cell r="DB325">
            <v>104.94000000000233</v>
          </cell>
          <cell r="DC325">
            <v>113.47999999998137</v>
          </cell>
          <cell r="DD325">
            <v>18.799999999988358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4.4025000000001455</v>
          </cell>
          <cell r="H326">
            <v>16.386999999998807</v>
          </cell>
          <cell r="I326">
            <v>26.346000000005006</v>
          </cell>
          <cell r="J326">
            <v>16.048499999999876</v>
          </cell>
          <cell r="K326">
            <v>29.375</v>
          </cell>
          <cell r="L326">
            <v>423.19999999998254</v>
          </cell>
          <cell r="M326">
            <v>18.203000000001339</v>
          </cell>
          <cell r="N326">
            <v>50.476999999998952</v>
          </cell>
          <cell r="O326">
            <v>33.918000000005122</v>
          </cell>
          <cell r="P326">
            <v>2.8709999999991851</v>
          </cell>
          <cell r="Q326">
            <v>307.49400000000605</v>
          </cell>
          <cell r="R326">
            <v>-1612.7640000000829</v>
          </cell>
          <cell r="S326">
            <v>-398.7510000000002</v>
          </cell>
          <cell r="T326">
            <v>-411.35199999999895</v>
          </cell>
          <cell r="U326">
            <v>-179.59700000000157</v>
          </cell>
          <cell r="V326">
            <v>-105.87399999999616</v>
          </cell>
          <cell r="W326">
            <v>-6.8670000000001892</v>
          </cell>
          <cell r="X326">
            <v>-83.160000000003492</v>
          </cell>
          <cell r="Y326">
            <v>8.5</v>
          </cell>
          <cell r="Z326">
            <v>-141.31300000000192</v>
          </cell>
          <cell r="AA326">
            <v>45.94999999999709</v>
          </cell>
          <cell r="AB326">
            <v>53.600000000005821</v>
          </cell>
          <cell r="AC326">
            <v>-417</v>
          </cell>
          <cell r="AD326">
            <v>23.100000000005821</v>
          </cell>
          <cell r="AE326">
            <v>-1632.2889999998733</v>
          </cell>
          <cell r="AF326">
            <v>-383.99499999999898</v>
          </cell>
          <cell r="AG326">
            <v>-396.18600000000151</v>
          </cell>
          <cell r="AH326">
            <v>-184.48500000000058</v>
          </cell>
          <cell r="AI326">
            <v>-16.74199999999837</v>
          </cell>
          <cell r="AJ326">
            <v>45.265000000000327</v>
          </cell>
          <cell r="AK326">
            <v>-145.03600000000733</v>
          </cell>
          <cell r="AL326">
            <v>-23.700000000011642</v>
          </cell>
          <cell r="AM326">
            <v>-167.15400000000227</v>
          </cell>
          <cell r="AN326">
            <v>128.15000000000873</v>
          </cell>
          <cell r="AO326">
            <v>-2.9050000000133878</v>
          </cell>
          <cell r="AP326">
            <v>-428.89099999999598</v>
          </cell>
          <cell r="AQ326">
            <v>-56.60999999998603</v>
          </cell>
          <cell r="AR326">
            <v>-1621.2001000002492</v>
          </cell>
          <cell r="AS326">
            <v>-418.42500000000291</v>
          </cell>
          <cell r="AT326">
            <v>-433.77999999999884</v>
          </cell>
          <cell r="AU326">
            <v>15.5</v>
          </cell>
          <cell r="AV326">
            <v>10.895000000004075</v>
          </cell>
          <cell r="AW326">
            <v>-11.632099999999809</v>
          </cell>
          <cell r="AX326">
            <v>-163.39000000001397</v>
          </cell>
          <cell r="AY326">
            <v>-66.970000000001164</v>
          </cell>
          <cell r="AZ326">
            <v>-56.076999999997497</v>
          </cell>
          <cell r="BA326">
            <v>75.75</v>
          </cell>
          <cell r="BB326">
            <v>26.805000000007567</v>
          </cell>
          <cell r="BC326">
            <v>-480.90600000000268</v>
          </cell>
          <cell r="BD326">
            <v>-118.97000000000116</v>
          </cell>
          <cell r="BE326">
            <v>-2085.9569999999367</v>
          </cell>
          <cell r="BF326">
            <v>-399.03499999999985</v>
          </cell>
          <cell r="BG326">
            <v>-428.50999999999476</v>
          </cell>
          <cell r="BH326">
            <v>-338.83000000000175</v>
          </cell>
          <cell r="BI326">
            <v>-151.54300000000512</v>
          </cell>
          <cell r="BJ326">
            <v>54.808000000000902</v>
          </cell>
          <cell r="BK326">
            <v>-111.48999999999069</v>
          </cell>
          <cell r="BL326">
            <v>5.1099999999860302</v>
          </cell>
          <cell r="BM326">
            <v>-22.273000000001048</v>
          </cell>
          <cell r="BN326">
            <v>-16.635999999998603</v>
          </cell>
          <cell r="BO326">
            <v>-7.1739999999990687</v>
          </cell>
          <cell r="BP326">
            <v>-451.8640000000014</v>
          </cell>
          <cell r="BQ326">
            <v>-218.52000000001863</v>
          </cell>
          <cell r="BR326">
            <v>-2085.5860000001267</v>
          </cell>
          <cell r="BS326">
            <v>-417.98399999999674</v>
          </cell>
          <cell r="BT326">
            <v>-456.16999999999825</v>
          </cell>
          <cell r="BU326">
            <v>-315.77999999999884</v>
          </cell>
          <cell r="BV326">
            <v>-122.96300000000338</v>
          </cell>
          <cell r="BW326">
            <v>44.074000000000524</v>
          </cell>
          <cell r="BX326">
            <v>-172.0399999999936</v>
          </cell>
          <cell r="BY326">
            <v>-17.339999999996508</v>
          </cell>
          <cell r="BZ326">
            <v>32.690999999998894</v>
          </cell>
          <cell r="CA326">
            <v>-42.38399999999092</v>
          </cell>
          <cell r="CB326">
            <v>-26.809999999997672</v>
          </cell>
          <cell r="CC326">
            <v>-418.52000000000407</v>
          </cell>
          <cell r="CD326">
            <v>-172.36000000001513</v>
          </cell>
          <cell r="CE326">
            <v>-1496.3789999999572</v>
          </cell>
          <cell r="CF326">
            <v>-402.20999999999913</v>
          </cell>
          <cell r="CG326">
            <v>-337.70500000000175</v>
          </cell>
          <cell r="CH326">
            <v>-226.4600000000064</v>
          </cell>
          <cell r="CI326">
            <v>-148.1649999999936</v>
          </cell>
          <cell r="CJ326">
            <v>22.188000000001921</v>
          </cell>
          <cell r="CK326">
            <v>-113.2100000000064</v>
          </cell>
          <cell r="CL326">
            <v>54.479999999981374</v>
          </cell>
          <cell r="CM326">
            <v>41.913000000000466</v>
          </cell>
          <cell r="CN326">
            <v>53.089999999996508</v>
          </cell>
          <cell r="CO326">
            <v>-12.429999999993015</v>
          </cell>
          <cell r="CP326">
            <v>-275.91999999999825</v>
          </cell>
          <cell r="CQ326">
            <v>-151.95000000001164</v>
          </cell>
          <cell r="CR326">
            <v>-1222.844000000041</v>
          </cell>
          <cell r="CS326">
            <v>-396.45700000000215</v>
          </cell>
          <cell r="CT326">
            <v>-348.07000000000698</v>
          </cell>
          <cell r="CU326">
            <v>-167.77999999999884</v>
          </cell>
          <cell r="CV326">
            <v>-87.351999999998952</v>
          </cell>
          <cell r="CW326">
            <v>45.72899999999936</v>
          </cell>
          <cell r="CX326">
            <v>-126.69499999999243</v>
          </cell>
          <cell r="CY326">
            <v>119.83999999999651</v>
          </cell>
          <cell r="CZ326">
            <v>-13.398999999997613</v>
          </cell>
          <cell r="DA326">
            <v>103.25999999999476</v>
          </cell>
          <cell r="DB326">
            <v>101.82000000000698</v>
          </cell>
          <cell r="DC326">
            <v>-271.45999999999185</v>
          </cell>
          <cell r="DD326">
            <v>-182.27999999999884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53.159999999988941</v>
          </cell>
          <cell r="G327">
            <v>51.640999999988708</v>
          </cell>
          <cell r="H327">
            <v>26.988000000012107</v>
          </cell>
          <cell r="I327">
            <v>55.894000000000233</v>
          </cell>
          <cell r="J327">
            <v>90.231999999989057</v>
          </cell>
          <cell r="K327">
            <v>39.957999999998719</v>
          </cell>
          <cell r="L327">
            <v>44.137000000002445</v>
          </cell>
          <cell r="M327">
            <v>134.54200000001583</v>
          </cell>
          <cell r="N327">
            <v>60.745999999999185</v>
          </cell>
          <cell r="O327">
            <v>71.676999999996042</v>
          </cell>
          <cell r="P327">
            <v>38.081999999994878</v>
          </cell>
          <cell r="Q327">
            <v>20.50800000000163</v>
          </cell>
          <cell r="R327">
            <v>593.51299999980256</v>
          </cell>
          <cell r="S327">
            <v>48.485000000000582</v>
          </cell>
          <cell r="T327">
            <v>55.964999999996508</v>
          </cell>
          <cell r="U327">
            <v>29.293000000005122</v>
          </cell>
          <cell r="V327">
            <v>78.697000000000116</v>
          </cell>
          <cell r="W327">
            <v>32.531000000002678</v>
          </cell>
          <cell r="X327">
            <v>50.487999999983003</v>
          </cell>
          <cell r="Y327">
            <v>22.390999999995984</v>
          </cell>
          <cell r="Z327">
            <v>112.85399999999208</v>
          </cell>
          <cell r="AA327">
            <v>20.725999999995111</v>
          </cell>
          <cell r="AB327">
            <v>77.527999999991152</v>
          </cell>
          <cell r="AC327">
            <v>35.960999999995693</v>
          </cell>
          <cell r="AD327">
            <v>28.593999999982771</v>
          </cell>
          <cell r="AE327">
            <v>685.77000000001863</v>
          </cell>
          <cell r="AF327">
            <v>57.540000000008149</v>
          </cell>
          <cell r="AG327">
            <v>22.75</v>
          </cell>
          <cell r="AH327">
            <v>54.086000000010245</v>
          </cell>
          <cell r="AI327">
            <v>65.88300000000163</v>
          </cell>
          <cell r="AJ327">
            <v>47.652000000001863</v>
          </cell>
          <cell r="AK327">
            <v>35.779999999984284</v>
          </cell>
          <cell r="AL327">
            <v>79.01299999999901</v>
          </cell>
          <cell r="AM327">
            <v>119.68600000000151</v>
          </cell>
          <cell r="AN327">
            <v>56.792000000015832</v>
          </cell>
          <cell r="AO327">
            <v>70.668000000019674</v>
          </cell>
          <cell r="AP327">
            <v>71.555999999996857</v>
          </cell>
          <cell r="AQ327">
            <v>4.364000000001397</v>
          </cell>
          <cell r="AR327">
            <v>746.09799999999814</v>
          </cell>
          <cell r="AS327">
            <v>12.012000000002445</v>
          </cell>
          <cell r="AT327">
            <v>44.138999999995576</v>
          </cell>
          <cell r="AU327">
            <v>13.144000000000233</v>
          </cell>
          <cell r="AV327">
            <v>76.286999999996624</v>
          </cell>
          <cell r="AW327">
            <v>79.236999999993714</v>
          </cell>
          <cell r="AX327">
            <v>70.392000000007101</v>
          </cell>
          <cell r="AY327">
            <v>118.59599999999773</v>
          </cell>
          <cell r="AZ327">
            <v>107.86199999999371</v>
          </cell>
          <cell r="BA327">
            <v>76.913000000000466</v>
          </cell>
          <cell r="BB327">
            <v>72.615999999994528</v>
          </cell>
          <cell r="BC327">
            <v>60.143999999985681</v>
          </cell>
          <cell r="BD327">
            <v>14.755999999993946</v>
          </cell>
          <cell r="BE327">
            <v>554.56499999994412</v>
          </cell>
          <cell r="BF327">
            <v>12.654999999998836</v>
          </cell>
          <cell r="BG327">
            <v>40.580000000001746</v>
          </cell>
          <cell r="BH327">
            <v>120.41000000000349</v>
          </cell>
          <cell r="BI327">
            <v>60.285000000003492</v>
          </cell>
          <cell r="BJ327">
            <v>49.452999999994063</v>
          </cell>
          <cell r="BK327">
            <v>45.739000000001397</v>
          </cell>
          <cell r="BL327">
            <v>36.561000000001513</v>
          </cell>
          <cell r="BM327">
            <v>54.593000000008033</v>
          </cell>
          <cell r="BN327">
            <v>59.014000000010128</v>
          </cell>
          <cell r="BO327">
            <v>49.706999999994878</v>
          </cell>
          <cell r="BP327">
            <v>12.274000000004889</v>
          </cell>
          <cell r="BQ327">
            <v>13.293999999994412</v>
          </cell>
          <cell r="BR327">
            <v>489.22600000002421</v>
          </cell>
          <cell r="BS327">
            <v>39.336999999999534</v>
          </cell>
          <cell r="BT327">
            <v>38.230000000010477</v>
          </cell>
          <cell r="BU327">
            <v>29.670000000012806</v>
          </cell>
          <cell r="BV327">
            <v>22.599999999998545</v>
          </cell>
          <cell r="BW327">
            <v>16.124999999985448</v>
          </cell>
          <cell r="BX327">
            <v>28.453999999997905</v>
          </cell>
          <cell r="BY327">
            <v>58.235999999997148</v>
          </cell>
          <cell r="BZ327">
            <v>133.01500000001397</v>
          </cell>
          <cell r="CA327">
            <v>38.43300000000454</v>
          </cell>
          <cell r="CB327">
            <v>41.731000000014319</v>
          </cell>
          <cell r="CC327">
            <v>30.144999999989523</v>
          </cell>
          <cell r="CD327">
            <v>13.25</v>
          </cell>
          <cell r="CE327">
            <v>504.02200000011362</v>
          </cell>
          <cell r="CF327">
            <v>31.0740000000078</v>
          </cell>
          <cell r="CG327">
            <v>21.759999999994761</v>
          </cell>
          <cell r="CH327">
            <v>33.360000000000582</v>
          </cell>
          <cell r="CI327">
            <v>40.962999999988824</v>
          </cell>
          <cell r="CJ327">
            <v>62.626000000018394</v>
          </cell>
          <cell r="CK327">
            <v>67.392999999996391</v>
          </cell>
          <cell r="CL327">
            <v>42.351999999998952</v>
          </cell>
          <cell r="CM327">
            <v>85.555999999996857</v>
          </cell>
          <cell r="CN327">
            <v>42.497000000003027</v>
          </cell>
          <cell r="CO327">
            <v>60.615000000005239</v>
          </cell>
          <cell r="CP327">
            <v>15.044000000008964</v>
          </cell>
          <cell r="CQ327">
            <v>0.78199999999196734</v>
          </cell>
          <cell r="CR327">
            <v>521.43599999998696</v>
          </cell>
          <cell r="CS327">
            <v>29.51600000000326</v>
          </cell>
          <cell r="CT327">
            <v>12.480999999985215</v>
          </cell>
          <cell r="CU327">
            <v>54.833999999995285</v>
          </cell>
          <cell r="CV327">
            <v>13.736000000004424</v>
          </cell>
          <cell r="CW327">
            <v>65.635000000009313</v>
          </cell>
          <cell r="CX327">
            <v>22.194999999992433</v>
          </cell>
          <cell r="CY327">
            <v>54.194000000003143</v>
          </cell>
          <cell r="CZ327">
            <v>104.97899999999936</v>
          </cell>
          <cell r="DA327">
            <v>65.471000000005006</v>
          </cell>
          <cell r="DB327">
            <v>68.160000000003492</v>
          </cell>
          <cell r="DC327">
            <v>17.533999999999651</v>
          </cell>
          <cell r="DD327">
            <v>12.701000000000931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2.6469999999999345</v>
          </cell>
          <cell r="H328">
            <v>0</v>
          </cell>
          <cell r="I328">
            <v>2.0999999999999091</v>
          </cell>
          <cell r="J328">
            <v>2.085700000000088</v>
          </cell>
          <cell r="K328">
            <v>0</v>
          </cell>
          <cell r="L328">
            <v>0</v>
          </cell>
          <cell r="M328">
            <v>5.3506999999999607</v>
          </cell>
          <cell r="N328">
            <v>2.7776000000001204</v>
          </cell>
          <cell r="O328">
            <v>0</v>
          </cell>
          <cell r="P328">
            <v>1.2317000000000462</v>
          </cell>
          <cell r="Q328">
            <v>0</v>
          </cell>
          <cell r="R328">
            <v>0.70989999999801512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0.70990000000006148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8.9112999999961175</v>
          </cell>
          <cell r="AF328">
            <v>2.0999999999999091</v>
          </cell>
          <cell r="AG328">
            <v>0</v>
          </cell>
          <cell r="AH328">
            <v>0</v>
          </cell>
          <cell r="AI328">
            <v>1.9210000000000491</v>
          </cell>
          <cell r="AJ328">
            <v>0</v>
          </cell>
          <cell r="AK328">
            <v>0</v>
          </cell>
          <cell r="AL328">
            <v>1.4602999999999611</v>
          </cell>
          <cell r="AM328">
            <v>0</v>
          </cell>
          <cell r="AN328">
            <v>1.0242999999998119</v>
          </cell>
          <cell r="AO328">
            <v>0</v>
          </cell>
          <cell r="AP328">
            <v>2.4057000000000244</v>
          </cell>
          <cell r="AQ328">
            <v>0</v>
          </cell>
          <cell r="AR328">
            <v>2.3817999999992026</v>
          </cell>
          <cell r="AS328">
            <v>0</v>
          </cell>
          <cell r="AT328">
            <v>1.5672000000001844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0.8145999999999276</v>
          </cell>
          <cell r="BD328">
            <v>0</v>
          </cell>
          <cell r="BE328">
            <v>6.8104000000002998</v>
          </cell>
          <cell r="BF328">
            <v>0</v>
          </cell>
          <cell r="BG328">
            <v>6.6700000000082582E-2</v>
          </cell>
          <cell r="BH328">
            <v>0</v>
          </cell>
          <cell r="BI328">
            <v>1.2245000000000346</v>
          </cell>
          <cell r="BJ328">
            <v>1.3192000000001372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4.2000000000000455</v>
          </cell>
          <cell r="BP328">
            <v>0</v>
          </cell>
          <cell r="BQ328">
            <v>0</v>
          </cell>
          <cell r="BR328">
            <v>3.4013900000009016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-0.15700000000003911</v>
          </cell>
          <cell r="BZ328">
            <v>2.5079900000000634</v>
          </cell>
          <cell r="CA328">
            <v>1.0504000000000815</v>
          </cell>
          <cell r="CB328">
            <v>0</v>
          </cell>
          <cell r="CC328">
            <v>0</v>
          </cell>
          <cell r="CD328">
            <v>0</v>
          </cell>
          <cell r="CE328">
            <v>2.7633999999998196</v>
          </cell>
          <cell r="CF328">
            <v>0</v>
          </cell>
          <cell r="CG328">
            <v>0</v>
          </cell>
          <cell r="CH328">
            <v>1.545699999999897</v>
          </cell>
          <cell r="CI328">
            <v>0</v>
          </cell>
          <cell r="CJ328">
            <v>0</v>
          </cell>
          <cell r="CK328">
            <v>2.8700000000071668E-2</v>
          </cell>
          <cell r="CL328">
            <v>0</v>
          </cell>
          <cell r="CM328">
            <v>0</v>
          </cell>
          <cell r="CN328">
            <v>0</v>
          </cell>
          <cell r="CO328">
            <v>1.1889999999998508</v>
          </cell>
          <cell r="CP328">
            <v>0</v>
          </cell>
          <cell r="CQ328">
            <v>0</v>
          </cell>
          <cell r="CR328">
            <v>9.8904499999989639</v>
          </cell>
          <cell r="CS328">
            <v>0</v>
          </cell>
          <cell r="CT328">
            <v>1.9199999999955253E-2</v>
          </cell>
          <cell r="CU328">
            <v>4.1995999999999185</v>
          </cell>
          <cell r="CV328">
            <v>2.1000000001549779E-3</v>
          </cell>
          <cell r="CW328">
            <v>8.3599999999933061E-2</v>
          </cell>
          <cell r="CX328">
            <v>0</v>
          </cell>
          <cell r="CY328">
            <v>9.1999999999643478E-3</v>
          </cell>
          <cell r="CZ328">
            <v>3.5850500000000238</v>
          </cell>
          <cell r="DA328">
            <v>0</v>
          </cell>
          <cell r="DB328">
            <v>0</v>
          </cell>
          <cell r="DC328">
            <v>1.9917000000000371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23.240229999999997</v>
          </cell>
          <cell r="I331">
            <v>15.020502000000008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12.595945999999998</v>
          </cell>
          <cell r="P331">
            <v>0</v>
          </cell>
          <cell r="Q331">
            <v>0</v>
          </cell>
          <cell r="R331">
            <v>-4866.0319380000001</v>
          </cell>
          <cell r="S331">
            <v>-25.711940000000141</v>
          </cell>
          <cell r="T331">
            <v>-94.090000000000146</v>
          </cell>
          <cell r="U331">
            <v>-512.95822000000044</v>
          </cell>
          <cell r="V331">
            <v>-476.9608700000008</v>
          </cell>
          <cell r="W331">
            <v>-599.06299999999828</v>
          </cell>
          <cell r="X331">
            <v>-651.05956999999944</v>
          </cell>
          <cell r="Y331">
            <v>-339.86640000000034</v>
          </cell>
          <cell r="Z331">
            <v>-464.23100000000068</v>
          </cell>
          <cell r="AA331">
            <v>-745.77800000000025</v>
          </cell>
          <cell r="AB331">
            <v>-832.64241500000207</v>
          </cell>
          <cell r="AC331">
            <v>-116.51000000000022</v>
          </cell>
          <cell r="AD331">
            <v>-7.1605230000004667</v>
          </cell>
          <cell r="AE331">
            <v>-4601.6991058000131</v>
          </cell>
          <cell r="AF331">
            <v>-20.174894000000677</v>
          </cell>
          <cell r="AG331">
            <v>-70.800799999999981</v>
          </cell>
          <cell r="AH331">
            <v>-479.3742618000033</v>
          </cell>
          <cell r="AI331">
            <v>-591.27700000000004</v>
          </cell>
          <cell r="AJ331">
            <v>-562.26800000000003</v>
          </cell>
          <cell r="AK331">
            <v>-622.05087999999887</v>
          </cell>
          <cell r="AL331">
            <v>-330.30179999999928</v>
          </cell>
          <cell r="AM331">
            <v>-433.5556000000006</v>
          </cell>
          <cell r="AN331">
            <v>-799.9419999999991</v>
          </cell>
          <cell r="AO331">
            <v>-607.37329999999929</v>
          </cell>
          <cell r="AP331">
            <v>-84.580569999999625</v>
          </cell>
          <cell r="AQ331">
            <v>0</v>
          </cell>
          <cell r="AR331">
            <v>-4557.6366419999977</v>
          </cell>
          <cell r="AS331">
            <v>-24.497860000000401</v>
          </cell>
          <cell r="AT331">
            <v>-76.655599999999595</v>
          </cell>
          <cell r="AU331">
            <v>-438.35665199999858</v>
          </cell>
          <cell r="AV331">
            <v>-559.16607000000113</v>
          </cell>
          <cell r="AW331">
            <v>-595.05299999999988</v>
          </cell>
          <cell r="AX331">
            <v>-603.78039999999783</v>
          </cell>
          <cell r="AY331">
            <v>-280.05899999999929</v>
          </cell>
          <cell r="AZ331">
            <v>-377.80810000000019</v>
          </cell>
          <cell r="BA331">
            <v>-780.95250000000033</v>
          </cell>
          <cell r="BB331">
            <v>-715.43665999999939</v>
          </cell>
          <cell r="BC331">
            <v>-105.87080000000014</v>
          </cell>
          <cell r="BD331">
            <v>0</v>
          </cell>
          <cell r="BE331">
            <v>-2842.2058520000428</v>
          </cell>
          <cell r="BF331">
            <v>97.964470000000802</v>
          </cell>
          <cell r="BG331">
            <v>119.54270999999972</v>
          </cell>
          <cell r="BH331">
            <v>-172.16849999999977</v>
          </cell>
          <cell r="BI331">
            <v>-349.84830000000511</v>
          </cell>
          <cell r="BJ331">
            <v>-513.95030000000042</v>
          </cell>
          <cell r="BK331">
            <v>-412.48270000000048</v>
          </cell>
          <cell r="BL331">
            <v>-282.69524400000591</v>
          </cell>
          <cell r="BM331">
            <v>-343.92900000000009</v>
          </cell>
          <cell r="BN331">
            <v>-557.81339999999909</v>
          </cell>
          <cell r="BO331">
            <v>-462.81960999999137</v>
          </cell>
          <cell r="BP331">
            <v>19.942139999999199</v>
          </cell>
          <cell r="BQ331">
            <v>16.05188199999975</v>
          </cell>
          <cell r="BR331">
            <v>-2765.8677270000335</v>
          </cell>
          <cell r="BS331">
            <v>56.697601999998369</v>
          </cell>
          <cell r="BT331">
            <v>51.025392999998076</v>
          </cell>
          <cell r="BU331">
            <v>-212.42269999999553</v>
          </cell>
          <cell r="BV331">
            <v>-338.37299999999959</v>
          </cell>
          <cell r="BW331">
            <v>-483.98890000000029</v>
          </cell>
          <cell r="BX331">
            <v>-447.29989999999452</v>
          </cell>
          <cell r="BY331">
            <v>-190.95874000000185</v>
          </cell>
          <cell r="BZ331">
            <v>-321.92369000000144</v>
          </cell>
          <cell r="CA331">
            <v>-544.36219999999958</v>
          </cell>
          <cell r="CB331">
            <v>-412.57259999999224</v>
          </cell>
          <cell r="CC331">
            <v>71.002799999998388</v>
          </cell>
          <cell r="CD331">
            <v>7.3082080000003771</v>
          </cell>
          <cell r="CE331">
            <v>-3816.3543459999491</v>
          </cell>
          <cell r="CF331">
            <v>20.170399999999063</v>
          </cell>
          <cell r="CG331">
            <v>13.368719999998575</v>
          </cell>
          <cell r="CH331">
            <v>-274.48190000001341</v>
          </cell>
          <cell r="CI331">
            <v>-78.358399999997346</v>
          </cell>
          <cell r="CJ331">
            <v>-757.34249999999884</v>
          </cell>
          <cell r="CK331">
            <v>-631.33839999999327</v>
          </cell>
          <cell r="CL331">
            <v>-382.19932000000335</v>
          </cell>
          <cell r="CM331">
            <v>-505.79267999999865</v>
          </cell>
          <cell r="CN331">
            <v>-612.52189999999609</v>
          </cell>
          <cell r="CO331">
            <v>-601.20651999999973</v>
          </cell>
          <cell r="CP331">
            <v>-25.847026000003098</v>
          </cell>
          <cell r="CQ331">
            <v>19.1951799999988</v>
          </cell>
          <cell r="CR331">
            <v>-4563.8643170000869</v>
          </cell>
          <cell r="CS331">
            <v>82.434209999999439</v>
          </cell>
          <cell r="CT331">
            <v>9.583889999994426</v>
          </cell>
          <cell r="CU331">
            <v>-511.25460000001476</v>
          </cell>
          <cell r="CV331">
            <v>-374.45814999999857</v>
          </cell>
          <cell r="CW331">
            <v>-701.2935499999985</v>
          </cell>
          <cell r="CX331">
            <v>-491.91929000000528</v>
          </cell>
          <cell r="CY331">
            <v>-427.53468000000066</v>
          </cell>
          <cell r="CZ331">
            <v>-505.89626700000008</v>
          </cell>
          <cell r="DA331">
            <v>-759.73768000000018</v>
          </cell>
          <cell r="DB331">
            <v>-741.5396999999939</v>
          </cell>
          <cell r="DC331">
            <v>-137.64320000000225</v>
          </cell>
          <cell r="DD331">
            <v>-4.6053000000010798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258.98999999993248</v>
          </cell>
          <cell r="G332">
            <v>191.54050000000279</v>
          </cell>
          <cell r="H332">
            <v>202.41523000004236</v>
          </cell>
          <cell r="I332">
            <v>190.34650200002943</v>
          </cell>
          <cell r="J332">
            <v>174.17759999999544</v>
          </cell>
          <cell r="K332">
            <v>137.70300000003772</v>
          </cell>
          <cell r="L332">
            <v>529.12099999998463</v>
          </cell>
          <cell r="M332">
            <v>295.41670000000158</v>
          </cell>
          <cell r="N332">
            <v>208.66460000007646</v>
          </cell>
          <cell r="O332">
            <v>305.6109460000298</v>
          </cell>
          <cell r="P332">
            <v>176.74469999998109</v>
          </cell>
          <cell r="Q332">
            <v>391.6919999999227</v>
          </cell>
          <cell r="R332">
            <v>-4342.4824379999191</v>
          </cell>
          <cell r="S332">
            <v>-169.07893999997759</v>
          </cell>
          <cell r="T332">
            <v>-337.01699999993434</v>
          </cell>
          <cell r="U332">
            <v>-549.20221999997739</v>
          </cell>
          <cell r="V332">
            <v>-409.30186999999569</v>
          </cell>
          <cell r="W332">
            <v>-497.81450000000768</v>
          </cell>
          <cell r="X332">
            <v>-597.6365700000897</v>
          </cell>
          <cell r="Y332">
            <v>-218.61940000002505</v>
          </cell>
          <cell r="Z332">
            <v>-365.10999999992782</v>
          </cell>
          <cell r="AA332">
            <v>-552.89199999999255</v>
          </cell>
          <cell r="AB332">
            <v>-506.6944150000345</v>
          </cell>
          <cell r="AC332">
            <v>-278.79899999999907</v>
          </cell>
          <cell r="AD332">
            <v>139.68347700010054</v>
          </cell>
          <cell r="AE332">
            <v>-4007.5663058003411</v>
          </cell>
          <cell r="AF332">
            <v>-126.99589400005061</v>
          </cell>
          <cell r="AG332">
            <v>-284.39079999993555</v>
          </cell>
          <cell r="AH332">
            <v>-512.33626180002466</v>
          </cell>
          <cell r="AI332">
            <v>-398.96499999999651</v>
          </cell>
          <cell r="AJ332">
            <v>-391.53649999998743</v>
          </cell>
          <cell r="AK332">
            <v>-670.80188000010094</v>
          </cell>
          <cell r="AL332">
            <v>-58.014500000048429</v>
          </cell>
          <cell r="AM332">
            <v>-465.75860000005923</v>
          </cell>
          <cell r="AN332">
            <v>-486.89569999999367</v>
          </cell>
          <cell r="AO332">
            <v>-369.78029999998398</v>
          </cell>
          <cell r="AP332">
            <v>-266.89487000007648</v>
          </cell>
          <cell r="AQ332">
            <v>24.804000000003725</v>
          </cell>
          <cell r="AR332">
            <v>-4153.0008420003578</v>
          </cell>
          <cell r="AS332">
            <v>-341.18485999997938</v>
          </cell>
          <cell r="AT332">
            <v>-327.22240000002785</v>
          </cell>
          <cell r="AU332">
            <v>-315.30265199998394</v>
          </cell>
          <cell r="AV332">
            <v>-337.62007000000449</v>
          </cell>
          <cell r="AW332">
            <v>-439.76399999996647</v>
          </cell>
          <cell r="AX332">
            <v>-652.43840000004275</v>
          </cell>
          <cell r="AY332">
            <v>-190.06300000002375</v>
          </cell>
          <cell r="AZ332">
            <v>-201.06209999992279</v>
          </cell>
          <cell r="BA332">
            <v>-509.30950000003213</v>
          </cell>
          <cell r="BB332">
            <v>-438.98566000000574</v>
          </cell>
          <cell r="BC332">
            <v>-368.63820000004489</v>
          </cell>
          <cell r="BD332">
            <v>-31.409999999916181</v>
          </cell>
          <cell r="BE332">
            <v>-3321.7234520008788</v>
          </cell>
          <cell r="BF332">
            <v>-182.53153000003658</v>
          </cell>
          <cell r="BG332">
            <v>-171.99259000009624</v>
          </cell>
          <cell r="BH332">
            <v>-295.50849999993807</v>
          </cell>
          <cell r="BI332">
            <v>-254.09980000008363</v>
          </cell>
          <cell r="BJ332">
            <v>-293.7210999999952</v>
          </cell>
          <cell r="BK332">
            <v>-456.60369999997783</v>
          </cell>
          <cell r="BL332">
            <v>-205.0562439999776</v>
          </cell>
          <cell r="BM332">
            <v>-275.99400000000605</v>
          </cell>
          <cell r="BN332">
            <v>-463.74739999999292</v>
          </cell>
          <cell r="BO332">
            <v>-304.81661000003805</v>
          </cell>
          <cell r="BP332">
            <v>-312.00785999995423</v>
          </cell>
          <cell r="BQ332">
            <v>-105.64411800005473</v>
          </cell>
          <cell r="BR332">
            <v>-3225.6093370001763</v>
          </cell>
          <cell r="BS332">
            <v>-259.99739799997769</v>
          </cell>
          <cell r="BT332">
            <v>-232.73260700004175</v>
          </cell>
          <cell r="BU332">
            <v>-185.75669999996899</v>
          </cell>
          <cell r="BV332">
            <v>-334.26000000006752</v>
          </cell>
          <cell r="BW332">
            <v>-219.04790000003413</v>
          </cell>
          <cell r="BX332">
            <v>-558.98789999994915</v>
          </cell>
          <cell r="BY332">
            <v>-98.982739999948535</v>
          </cell>
          <cell r="BZ332">
            <v>-86.718699999910314</v>
          </cell>
          <cell r="CA332">
            <v>-514.10380000004079</v>
          </cell>
          <cell r="CB332">
            <v>-214.73860000004061</v>
          </cell>
          <cell r="CC332">
            <v>-471.27220000000671</v>
          </cell>
          <cell r="CD332">
            <v>-49.010792000102811</v>
          </cell>
          <cell r="CE332">
            <v>-3778.0659459996969</v>
          </cell>
          <cell r="CF332">
            <v>-247.44060000003083</v>
          </cell>
          <cell r="CG332">
            <v>-300.98528000002261</v>
          </cell>
          <cell r="CH332">
            <v>-405.58420000004116</v>
          </cell>
          <cell r="CI332">
            <v>-67.847400000027847</v>
          </cell>
          <cell r="CJ332">
            <v>-577.11350000000675</v>
          </cell>
          <cell r="CK332">
            <v>-643.26170000003185</v>
          </cell>
          <cell r="CL332">
            <v>-212.44932000001427</v>
          </cell>
          <cell r="CM332">
            <v>-311.15868000005139</v>
          </cell>
          <cell r="CN332">
            <v>-320.60490000003483</v>
          </cell>
          <cell r="CO332">
            <v>-405.6505200000247</v>
          </cell>
          <cell r="CP332">
            <v>-195.89702600002056</v>
          </cell>
          <cell r="CQ332">
            <v>-90.072820000117645</v>
          </cell>
          <cell r="CR332">
            <v>-4132.0358669999987</v>
          </cell>
          <cell r="CS332">
            <v>-184.76779000001261</v>
          </cell>
          <cell r="CT332">
            <v>-209.34291000000667</v>
          </cell>
          <cell r="CU332">
            <v>-546.92600000009406</v>
          </cell>
          <cell r="CV332">
            <v>-329.51504999998724</v>
          </cell>
          <cell r="CW332">
            <v>-508.75394999998389</v>
          </cell>
          <cell r="CX332">
            <v>-535.24429000006057</v>
          </cell>
          <cell r="CY332">
            <v>-197.89247999998042</v>
          </cell>
          <cell r="CZ332">
            <v>-317.66121700001531</v>
          </cell>
          <cell r="DA332">
            <v>-452.49268000002485</v>
          </cell>
          <cell r="DB332">
            <v>-451.03269999998156</v>
          </cell>
          <cell r="DC332">
            <v>-258.44250000000466</v>
          </cell>
          <cell r="DD332">
            <v>-139.96429999987595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4">
          <cell r="F334">
            <v>258.98999999993248</v>
          </cell>
          <cell r="G334">
            <v>191.54050000000279</v>
          </cell>
          <cell r="H334">
            <v>202.41523000004236</v>
          </cell>
          <cell r="I334">
            <v>190.34650200002943</v>
          </cell>
          <cell r="J334">
            <v>174.17759999999544</v>
          </cell>
          <cell r="K334">
            <v>137.70300000003772</v>
          </cell>
          <cell r="L334">
            <v>529.12099999998463</v>
          </cell>
          <cell r="M334">
            <v>295.41670000000158</v>
          </cell>
          <cell r="N334">
            <v>208.66460000007646</v>
          </cell>
          <cell r="O334">
            <v>305.6109460000298</v>
          </cell>
          <cell r="P334">
            <v>176.74469999998109</v>
          </cell>
          <cell r="Q334">
            <v>391.6919999999227</v>
          </cell>
          <cell r="R334">
            <v>-4342.4824379999191</v>
          </cell>
          <cell r="S334">
            <v>-169.07893999997759</v>
          </cell>
          <cell r="T334">
            <v>-337.01699999993434</v>
          </cell>
          <cell r="U334">
            <v>-549.20221999997739</v>
          </cell>
          <cell r="V334">
            <v>-409.30186999999569</v>
          </cell>
          <cell r="W334">
            <v>-497.81450000000768</v>
          </cell>
          <cell r="X334">
            <v>-597.6365700000897</v>
          </cell>
          <cell r="Y334">
            <v>-218.61940000002505</v>
          </cell>
          <cell r="Z334">
            <v>-365.10999999992782</v>
          </cell>
          <cell r="AA334">
            <v>-552.89199999999255</v>
          </cell>
          <cell r="AB334">
            <v>-506.6944150000345</v>
          </cell>
          <cell r="AC334">
            <v>-278.79899999999907</v>
          </cell>
          <cell r="AD334">
            <v>139.68347700010054</v>
          </cell>
          <cell r="AE334">
            <v>-4007.5663058003411</v>
          </cell>
          <cell r="AF334">
            <v>-126.99589400005061</v>
          </cell>
          <cell r="AG334">
            <v>-284.39079999993555</v>
          </cell>
          <cell r="AH334">
            <v>-512.33626180002466</v>
          </cell>
          <cell r="AI334">
            <v>-398.96499999999651</v>
          </cell>
          <cell r="AJ334">
            <v>-391.53649999998743</v>
          </cell>
          <cell r="AK334">
            <v>-670.80188000010094</v>
          </cell>
          <cell r="AL334">
            <v>-58.014500000048429</v>
          </cell>
          <cell r="AM334">
            <v>-465.75860000005923</v>
          </cell>
          <cell r="AN334">
            <v>-486.89569999999367</v>
          </cell>
          <cell r="AO334">
            <v>-369.78029999998398</v>
          </cell>
          <cell r="AP334">
            <v>-266.89487000007648</v>
          </cell>
          <cell r="AQ334">
            <v>24.804000000003725</v>
          </cell>
          <cell r="AR334">
            <v>-4153.0008419994265</v>
          </cell>
          <cell r="AS334">
            <v>-341.18485999997938</v>
          </cell>
          <cell r="AT334">
            <v>-327.22240000002785</v>
          </cell>
          <cell r="AU334">
            <v>-315.30265199998394</v>
          </cell>
          <cell r="AV334">
            <v>-337.62007000000449</v>
          </cell>
          <cell r="AW334">
            <v>-439.76399999996647</v>
          </cell>
          <cell r="AX334">
            <v>-652.43840000004275</v>
          </cell>
          <cell r="AY334">
            <v>-190.06300000002375</v>
          </cell>
          <cell r="AZ334">
            <v>-201.06209999992279</v>
          </cell>
          <cell r="BA334">
            <v>-509.30950000003213</v>
          </cell>
          <cell r="BB334">
            <v>-438.98566000000574</v>
          </cell>
          <cell r="BC334">
            <v>-368.63820000004489</v>
          </cell>
          <cell r="BD334">
            <v>-31.409999999916181</v>
          </cell>
          <cell r="BE334">
            <v>-3321.7234519990161</v>
          </cell>
          <cell r="BF334">
            <v>-182.53153000003658</v>
          </cell>
          <cell r="BG334">
            <v>-171.99259000009624</v>
          </cell>
          <cell r="BH334">
            <v>-295.50849999993807</v>
          </cell>
          <cell r="BI334">
            <v>-254.09980000008363</v>
          </cell>
          <cell r="BJ334">
            <v>-293.7210999999952</v>
          </cell>
          <cell r="BK334">
            <v>-456.60369999997783</v>
          </cell>
          <cell r="BL334">
            <v>-205.0562439999776</v>
          </cell>
          <cell r="BM334">
            <v>-275.99400000000605</v>
          </cell>
          <cell r="BN334">
            <v>-463.74739999999292</v>
          </cell>
          <cell r="BO334">
            <v>-304.81661000003805</v>
          </cell>
          <cell r="BP334">
            <v>-312.00785999995423</v>
          </cell>
          <cell r="BQ334">
            <v>-105.64411800005473</v>
          </cell>
          <cell r="BR334">
            <v>-3225.6093370001763</v>
          </cell>
          <cell r="BS334">
            <v>-259.99739799997769</v>
          </cell>
          <cell r="BT334">
            <v>-232.73260700004175</v>
          </cell>
          <cell r="BU334">
            <v>-185.75669999996899</v>
          </cell>
          <cell r="BV334">
            <v>-334.26000000006752</v>
          </cell>
          <cell r="BW334">
            <v>-219.04790000003413</v>
          </cell>
          <cell r="BX334">
            <v>-558.98789999994915</v>
          </cell>
          <cell r="BY334">
            <v>-98.982739999948535</v>
          </cell>
          <cell r="BZ334">
            <v>-86.718699999910314</v>
          </cell>
          <cell r="CA334">
            <v>-514.10380000004079</v>
          </cell>
          <cell r="CB334">
            <v>-214.73860000004061</v>
          </cell>
          <cell r="CC334">
            <v>-471.27220000000671</v>
          </cell>
          <cell r="CD334">
            <v>-49.010792000102811</v>
          </cell>
          <cell r="CE334">
            <v>-3778.0659460006282</v>
          </cell>
          <cell r="CF334">
            <v>-247.44060000003083</v>
          </cell>
          <cell r="CG334">
            <v>-300.98528000002261</v>
          </cell>
          <cell r="CH334">
            <v>-405.58420000004116</v>
          </cell>
          <cell r="CI334">
            <v>-67.847400000027847</v>
          </cell>
          <cell r="CJ334">
            <v>-577.11350000000675</v>
          </cell>
          <cell r="CK334">
            <v>-643.26170000003185</v>
          </cell>
          <cell r="CL334">
            <v>-212.44932000001427</v>
          </cell>
          <cell r="CM334">
            <v>-311.15868000005139</v>
          </cell>
          <cell r="CN334">
            <v>-320.60490000003483</v>
          </cell>
          <cell r="CO334">
            <v>-405.6505200000247</v>
          </cell>
          <cell r="CP334">
            <v>-195.89702600002056</v>
          </cell>
          <cell r="CQ334">
            <v>-90.072820000117645</v>
          </cell>
          <cell r="CR334">
            <v>-4132.0358669999987</v>
          </cell>
          <cell r="CS334">
            <v>-184.76779000001261</v>
          </cell>
          <cell r="CT334">
            <v>-209.34291000000667</v>
          </cell>
          <cell r="CU334">
            <v>-546.92600000009406</v>
          </cell>
          <cell r="CV334">
            <v>-329.51504999998724</v>
          </cell>
          <cell r="CW334">
            <v>-508.75394999998389</v>
          </cell>
          <cell r="CX334">
            <v>-535.24429000006057</v>
          </cell>
          <cell r="CY334">
            <v>-197.89247999998042</v>
          </cell>
          <cell r="CZ334">
            <v>-317.66121700001531</v>
          </cell>
          <cell r="DA334">
            <v>-452.49268000002485</v>
          </cell>
          <cell r="DB334">
            <v>-451.03269999998156</v>
          </cell>
          <cell r="DC334">
            <v>-258.44250000000466</v>
          </cell>
          <cell r="DD334">
            <v>-139.96429999987595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F336">
            <v>258.99000000022352</v>
          </cell>
          <cell r="G336">
            <v>191.54050000011921</v>
          </cell>
          <cell r="H336">
            <v>202.4152300003916</v>
          </cell>
          <cell r="I336">
            <v>190.34650199953467</v>
          </cell>
          <cell r="J336">
            <v>174.17760000005364</v>
          </cell>
          <cell r="K336">
            <v>137.70299999974668</v>
          </cell>
          <cell r="L336">
            <v>529.12099999934435</v>
          </cell>
          <cell r="M336">
            <v>295.41669999994338</v>
          </cell>
          <cell r="N336">
            <v>208.66459999978542</v>
          </cell>
          <cell r="O336">
            <v>305.61094599962234</v>
          </cell>
          <cell r="P336">
            <v>176.74469999969006</v>
          </cell>
          <cell r="Q336">
            <v>391.69200000073761</v>
          </cell>
          <cell r="R336">
            <v>-4342.482438005507</v>
          </cell>
          <cell r="S336">
            <v>-169.07894000038505</v>
          </cell>
          <cell r="T336">
            <v>-337.01699999999255</v>
          </cell>
          <cell r="U336">
            <v>-549.20222000032663</v>
          </cell>
          <cell r="V336">
            <v>-409.30187000054866</v>
          </cell>
          <cell r="W336">
            <v>-497.81450000032783</v>
          </cell>
          <cell r="X336">
            <v>-597.6365700000897</v>
          </cell>
          <cell r="Y336">
            <v>-218.61940000019968</v>
          </cell>
          <cell r="Z336">
            <v>-365.11000000033528</v>
          </cell>
          <cell r="AA336">
            <v>-552.89199999999255</v>
          </cell>
          <cell r="AB336">
            <v>-506.69441500026733</v>
          </cell>
          <cell r="AC336">
            <v>-278.79899999964982</v>
          </cell>
          <cell r="AD336">
            <v>139.68347700033337</v>
          </cell>
          <cell r="AE336">
            <v>-4007.566305808723</v>
          </cell>
          <cell r="AF336">
            <v>-126.9958939999342</v>
          </cell>
          <cell r="AG336">
            <v>-284.39080000016838</v>
          </cell>
          <cell r="AH336">
            <v>-512.336261799559</v>
          </cell>
          <cell r="AI336">
            <v>-398.96499999985099</v>
          </cell>
          <cell r="AJ336">
            <v>-391.53649999946356</v>
          </cell>
          <cell r="AK336">
            <v>-670.80188000015914</v>
          </cell>
          <cell r="AL336">
            <v>-58.01450000051409</v>
          </cell>
          <cell r="AM336">
            <v>-465.75860000029206</v>
          </cell>
          <cell r="AN336">
            <v>-486.8957000002265</v>
          </cell>
          <cell r="AO336">
            <v>-369.78029999975115</v>
          </cell>
          <cell r="AP336">
            <v>-266.89486999996006</v>
          </cell>
          <cell r="AQ336">
            <v>24.804000000469387</v>
          </cell>
          <cell r="AR336">
            <v>-4153.0008419975638</v>
          </cell>
          <cell r="AS336">
            <v>-341.18486000038683</v>
          </cell>
          <cell r="AT336">
            <v>-327.22239999938756</v>
          </cell>
          <cell r="AU336">
            <v>-315.30265199951828</v>
          </cell>
          <cell r="AV336">
            <v>-337.62006999924779</v>
          </cell>
          <cell r="AW336">
            <v>-439.76399999950081</v>
          </cell>
          <cell r="AX336">
            <v>-652.43840000033379</v>
          </cell>
          <cell r="AY336">
            <v>-190.06300000008196</v>
          </cell>
          <cell r="AZ336">
            <v>-201.06209999974817</v>
          </cell>
          <cell r="BA336">
            <v>-509.30950000043958</v>
          </cell>
          <cell r="BB336">
            <v>-438.98565999977291</v>
          </cell>
          <cell r="BC336">
            <v>-368.63819999992847</v>
          </cell>
          <cell r="BD336">
            <v>-31.409999999217689</v>
          </cell>
          <cell r="BE336">
            <v>-3321.7234520092607</v>
          </cell>
          <cell r="BF336">
            <v>-182.53153000026941</v>
          </cell>
          <cell r="BG336">
            <v>-171.99258999992162</v>
          </cell>
          <cell r="BH336">
            <v>-295.50849999953061</v>
          </cell>
          <cell r="BI336">
            <v>-254.09979999996722</v>
          </cell>
          <cell r="BJ336">
            <v>-293.72110000066459</v>
          </cell>
          <cell r="BK336">
            <v>-456.60370000079274</v>
          </cell>
          <cell r="BL336">
            <v>-205.05624399986118</v>
          </cell>
          <cell r="BM336">
            <v>-275.99399999994785</v>
          </cell>
          <cell r="BN336">
            <v>-463.74740000069141</v>
          </cell>
          <cell r="BO336">
            <v>-304.81661000009626</v>
          </cell>
          <cell r="BP336">
            <v>-312.00786000024527</v>
          </cell>
          <cell r="BQ336">
            <v>-105.6441179998219</v>
          </cell>
          <cell r="BR336">
            <v>-3225.609337002039</v>
          </cell>
          <cell r="BS336">
            <v>-259.99739800021052</v>
          </cell>
          <cell r="BT336">
            <v>-232.73260700050741</v>
          </cell>
          <cell r="BU336">
            <v>-185.75670000072569</v>
          </cell>
          <cell r="BV336">
            <v>-334.25999999977648</v>
          </cell>
          <cell r="BW336">
            <v>-219.04789999965578</v>
          </cell>
          <cell r="BX336">
            <v>-558.98790000006557</v>
          </cell>
          <cell r="BY336">
            <v>-98.982739999890327</v>
          </cell>
          <cell r="BZ336">
            <v>-86.718700000084937</v>
          </cell>
          <cell r="CA336">
            <v>-514.10380000062287</v>
          </cell>
          <cell r="CB336">
            <v>-214.73859999980778</v>
          </cell>
          <cell r="CC336">
            <v>-471.27220000047237</v>
          </cell>
          <cell r="CD336">
            <v>-49.010792000219226</v>
          </cell>
          <cell r="CE336">
            <v>-3778.0659460052848</v>
          </cell>
          <cell r="CF336">
            <v>-247.44060000032187</v>
          </cell>
          <cell r="CG336">
            <v>-300.98527999967337</v>
          </cell>
          <cell r="CH336">
            <v>-405.58420000039041</v>
          </cell>
          <cell r="CI336">
            <v>-67.847400000318885</v>
          </cell>
          <cell r="CJ336">
            <v>-577.11349999997765</v>
          </cell>
          <cell r="CK336">
            <v>-643.26169999968261</v>
          </cell>
          <cell r="CL336">
            <v>-212.44931999966502</v>
          </cell>
          <cell r="CM336">
            <v>-311.15868000034243</v>
          </cell>
          <cell r="CN336">
            <v>-320.60489999968559</v>
          </cell>
          <cell r="CO336">
            <v>-405.65052000060678</v>
          </cell>
          <cell r="CP336">
            <v>-195.89702600054443</v>
          </cell>
          <cell r="CQ336">
            <v>-90.072820000350475</v>
          </cell>
          <cell r="CR336">
            <v>-4132.0358670055866</v>
          </cell>
          <cell r="CS336">
            <v>-184.7677899999544</v>
          </cell>
          <cell r="CT336">
            <v>-209.34291000012308</v>
          </cell>
          <cell r="CU336">
            <v>-546.92599999997765</v>
          </cell>
          <cell r="CV336">
            <v>-329.51504999957979</v>
          </cell>
          <cell r="CW336">
            <v>-508.75394999980927</v>
          </cell>
          <cell r="CX336">
            <v>-535.24429000075907</v>
          </cell>
          <cell r="CY336">
            <v>-197.89247999992222</v>
          </cell>
          <cell r="CZ336">
            <v>-317.66121700033545</v>
          </cell>
          <cell r="DA336">
            <v>-452.49268000014126</v>
          </cell>
          <cell r="DB336">
            <v>-451.03269999939948</v>
          </cell>
          <cell r="DC336">
            <v>-258.44249999988824</v>
          </cell>
          <cell r="DD336">
            <v>-139.96430000010878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-31.174560999999812</v>
          </cell>
          <cell r="I366">
            <v>-7.0839840000007825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-20.75927899999806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-16.064691999999923</v>
          </cell>
          <cell r="I367">
            <v>-13.292239000002155</v>
          </cell>
          <cell r="J367">
            <v>0</v>
          </cell>
          <cell r="K367">
            <v>-12.089845000002242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-32.907825000060257</v>
          </cell>
          <cell r="S367">
            <v>0</v>
          </cell>
          <cell r="T367">
            <v>0</v>
          </cell>
          <cell r="U367">
            <v>0</v>
          </cell>
          <cell r="V367">
            <v>-14.065675000005285</v>
          </cell>
          <cell r="W367">
            <v>0</v>
          </cell>
          <cell r="X367">
            <v>-18.842149999996764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-47.239253000123426</v>
          </cell>
          <cell r="I374">
            <v>-20.3762229999993</v>
          </cell>
          <cell r="J374">
            <v>0</v>
          </cell>
          <cell r="K374">
            <v>-12.089845000067726</v>
          </cell>
          <cell r="L374">
            <v>0</v>
          </cell>
          <cell r="M374">
            <v>0</v>
          </cell>
          <cell r="N374">
            <v>0</v>
          </cell>
          <cell r="O374">
            <v>-20.759278999990784</v>
          </cell>
          <cell r="P374">
            <v>0</v>
          </cell>
          <cell r="Q374">
            <v>0</v>
          </cell>
          <cell r="R374">
            <v>-32.907825000584126</v>
          </cell>
          <cell r="S374">
            <v>0</v>
          </cell>
          <cell r="T374">
            <v>0</v>
          </cell>
          <cell r="U374">
            <v>0</v>
          </cell>
          <cell r="V374">
            <v>-14.06567499996163</v>
          </cell>
          <cell r="W374">
            <v>0</v>
          </cell>
          <cell r="X374">
            <v>-18.842150000040419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7">
          <cell r="F377">
            <v>1466.979666016</v>
          </cell>
          <cell r="G377">
            <v>1435.795038451</v>
          </cell>
          <cell r="H377">
            <v>1933.1256519250001</v>
          </cell>
          <cell r="I377">
            <v>2009.9161793400001</v>
          </cell>
          <cell r="J377">
            <v>2160.2285741830001</v>
          </cell>
          <cell r="K377">
            <v>2158.0465056510002</v>
          </cell>
          <cell r="L377">
            <v>2034.1687843889999</v>
          </cell>
          <cell r="M377">
            <v>2147.145052973</v>
          </cell>
          <cell r="N377">
            <v>2089.5273171409999</v>
          </cell>
          <cell r="O377">
            <v>1993.5512904719999</v>
          </cell>
          <cell r="P377">
            <v>1585.9216828030001</v>
          </cell>
          <cell r="Q377">
            <v>1332.958847443</v>
          </cell>
          <cell r="R377">
            <v>22235.627718321997</v>
          </cell>
          <cell r="S377">
            <v>1459.644724705</v>
          </cell>
          <cell r="T377">
            <v>1428.616058996</v>
          </cell>
          <cell r="U377">
            <v>1923.4600226</v>
          </cell>
          <cell r="V377">
            <v>1999.866601485</v>
          </cell>
          <cell r="W377">
            <v>2149.4274318150001</v>
          </cell>
          <cell r="X377">
            <v>2147.2562719399998</v>
          </cell>
          <cell r="Y377">
            <v>2023.9979338539999</v>
          </cell>
          <cell r="Z377">
            <v>2136.4093263119998</v>
          </cell>
          <cell r="AA377">
            <v>2079.0796894189998</v>
          </cell>
          <cell r="AB377">
            <v>1983.5835296810001</v>
          </cell>
          <cell r="AC377">
            <v>1577.9920767870001</v>
          </cell>
          <cell r="AD377">
            <v>1326.294050728</v>
          </cell>
          <cell r="AE377">
            <v>22124.449553325998</v>
          </cell>
          <cell r="AF377">
            <v>1452.3464811270001</v>
          </cell>
          <cell r="AG377">
            <v>1421.4729713280001</v>
          </cell>
          <cell r="AH377">
            <v>1913.8427206409999</v>
          </cell>
          <cell r="AI377">
            <v>1989.867271755</v>
          </cell>
          <cell r="AJ377">
            <v>2138.6802933200001</v>
          </cell>
          <cell r="AK377">
            <v>2136.5199903799999</v>
          </cell>
          <cell r="AL377">
            <v>2013.8779458179999</v>
          </cell>
          <cell r="AM377">
            <v>2125.7272755210001</v>
          </cell>
          <cell r="AN377">
            <v>2068.684286533</v>
          </cell>
          <cell r="AO377">
            <v>1973.665622295</v>
          </cell>
          <cell r="AP377">
            <v>1570.1021142320001</v>
          </cell>
          <cell r="AQ377">
            <v>1319.6625803760001</v>
          </cell>
          <cell r="AR377">
            <v>22087.835303651998</v>
          </cell>
          <cell r="AS377">
            <v>1445.084756103</v>
          </cell>
          <cell r="AT377">
            <v>1488.373589609</v>
          </cell>
          <cell r="AU377">
            <v>1904.273507357</v>
          </cell>
          <cell r="AV377">
            <v>1979.9179330449999</v>
          </cell>
          <cell r="AW377">
            <v>2127.9868930379998</v>
          </cell>
          <cell r="AX377">
            <v>2125.8373921799998</v>
          </cell>
          <cell r="AY377">
            <v>2003.808556537</v>
          </cell>
          <cell r="AZ377">
            <v>2115.0986394689999</v>
          </cell>
          <cell r="BA377">
            <v>2058.3408721199999</v>
          </cell>
          <cell r="BB377">
            <v>1963.7972867829999</v>
          </cell>
          <cell r="BC377">
            <v>1562.2516032779999</v>
          </cell>
          <cell r="BD377">
            <v>1313.064274133</v>
          </cell>
          <cell r="BE377">
            <v>21903.758168395994</v>
          </cell>
          <cell r="BF377">
            <v>1437.859312156</v>
          </cell>
          <cell r="BG377">
            <v>1407.2937819690001</v>
          </cell>
          <cell r="BH377">
            <v>1894.7521416049999</v>
          </cell>
          <cell r="BI377">
            <v>1970.0183479570001</v>
          </cell>
          <cell r="BJ377">
            <v>2117.3469570259999</v>
          </cell>
          <cell r="BK377">
            <v>2115.208201635</v>
          </cell>
          <cell r="BL377">
            <v>1993.7895120139999</v>
          </cell>
          <cell r="BM377">
            <v>2104.5231507939998</v>
          </cell>
          <cell r="BN377">
            <v>2048.0491634959999</v>
          </cell>
          <cell r="BO377">
            <v>1953.9782977049999</v>
          </cell>
          <cell r="BP377">
            <v>1554.440352132</v>
          </cell>
          <cell r="BQ377">
            <v>1306.498949907</v>
          </cell>
          <cell r="BR377">
            <v>21794.239444614999</v>
          </cell>
          <cell r="BS377">
            <v>1430.670060491</v>
          </cell>
          <cell r="BT377">
            <v>1400.257314921</v>
          </cell>
          <cell r="BU377">
            <v>1885.2783829320001</v>
          </cell>
          <cell r="BV377">
            <v>1960.1682511460001</v>
          </cell>
          <cell r="BW377">
            <v>2106.760224356</v>
          </cell>
          <cell r="BX377">
            <v>2104.6321622199998</v>
          </cell>
          <cell r="BY377">
            <v>1983.8205921460001</v>
          </cell>
          <cell r="BZ377">
            <v>2094.0005367660001</v>
          </cell>
          <cell r="CA377">
            <v>2037.808909649</v>
          </cell>
          <cell r="CB377">
            <v>1944.2084080970001</v>
          </cell>
          <cell r="CC377">
            <v>1546.6681477459999</v>
          </cell>
          <cell r="CD377">
            <v>1299.9664541449999</v>
          </cell>
          <cell r="CE377">
            <v>21685.268184696</v>
          </cell>
          <cell r="CF377">
            <v>1423.5166575129999</v>
          </cell>
          <cell r="CG377">
            <v>1393.256022608</v>
          </cell>
          <cell r="CH377">
            <v>1875.851983109</v>
          </cell>
          <cell r="CI377">
            <v>1950.36740811</v>
          </cell>
          <cell r="CJ377">
            <v>2096.2264233010001</v>
          </cell>
          <cell r="CK377">
            <v>2094.1089982550002</v>
          </cell>
          <cell r="CL377">
            <v>1973.9014955279999</v>
          </cell>
          <cell r="CM377">
            <v>2083.5305366429998</v>
          </cell>
          <cell r="CN377">
            <v>2027.6198701820001</v>
          </cell>
          <cell r="CO377">
            <v>1934.4873697370001</v>
          </cell>
          <cell r="CP377">
            <v>1538.9348017469999</v>
          </cell>
          <cell r="CQ377">
            <v>1293.4666179630001</v>
          </cell>
          <cell r="CR377">
            <v>21649.380778170002</v>
          </cell>
          <cell r="CS377">
            <v>1416.399123054</v>
          </cell>
          <cell r="CT377">
            <v>1458.8286319839999</v>
          </cell>
          <cell r="CU377">
            <v>1866.4727293589999</v>
          </cell>
          <cell r="CV377">
            <v>1940.615571474</v>
          </cell>
          <cell r="CW377">
            <v>2085.7452941460001</v>
          </cell>
          <cell r="CX377">
            <v>2083.6384492299999</v>
          </cell>
          <cell r="CY377">
            <v>1964.031983182</v>
          </cell>
          <cell r="CZ377">
            <v>2073.1128729339998</v>
          </cell>
          <cell r="DA377">
            <v>2017.48177308</v>
          </cell>
          <cell r="DB377">
            <v>1924.814930106</v>
          </cell>
          <cell r="DC377">
            <v>1531.2401272689999</v>
          </cell>
          <cell r="DD377">
            <v>1286.9992923520001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1466.979666016</v>
          </cell>
          <cell r="G379">
            <v>1435.795038451</v>
          </cell>
          <cell r="H379">
            <v>1933.1256519250001</v>
          </cell>
          <cell r="I379">
            <v>2009.9161793400001</v>
          </cell>
          <cell r="J379">
            <v>2160.2285741830001</v>
          </cell>
          <cell r="K379">
            <v>2158.0465056510002</v>
          </cell>
          <cell r="L379">
            <v>2034.1687843889999</v>
          </cell>
          <cell r="M379">
            <v>2147.145052973</v>
          </cell>
          <cell r="N379">
            <v>2089.5273171409999</v>
          </cell>
          <cell r="O379">
            <v>1993.5512904719999</v>
          </cell>
          <cell r="P379">
            <v>1585.9216828030001</v>
          </cell>
          <cell r="Q379">
            <v>1332.958847443</v>
          </cell>
          <cell r="R379">
            <v>22235.627718321997</v>
          </cell>
          <cell r="S379">
            <v>1459.644724705</v>
          </cell>
          <cell r="T379">
            <v>1428.616058996</v>
          </cell>
          <cell r="U379">
            <v>1923.4600226</v>
          </cell>
          <cell r="V379">
            <v>1999.866601485</v>
          </cell>
          <cell r="W379">
            <v>2149.4274318150001</v>
          </cell>
          <cell r="X379">
            <v>2147.2562719399998</v>
          </cell>
          <cell r="Y379">
            <v>2023.9979338539999</v>
          </cell>
          <cell r="Z379">
            <v>2136.4093263119998</v>
          </cell>
          <cell r="AA379">
            <v>2079.0796894189998</v>
          </cell>
          <cell r="AB379">
            <v>1983.5835296810001</v>
          </cell>
          <cell r="AC379">
            <v>1577.9920767870001</v>
          </cell>
          <cell r="AD379">
            <v>1326.294050728</v>
          </cell>
          <cell r="AE379">
            <v>22124.449553325998</v>
          </cell>
          <cell r="AF379">
            <v>1452.3464811270001</v>
          </cell>
          <cell r="AG379">
            <v>1421.4729713280001</v>
          </cell>
          <cell r="AH379">
            <v>1913.8427206409999</v>
          </cell>
          <cell r="AI379">
            <v>1989.867271755</v>
          </cell>
          <cell r="AJ379">
            <v>2138.6802933200001</v>
          </cell>
          <cell r="AK379">
            <v>2136.5199903799999</v>
          </cell>
          <cell r="AL379">
            <v>2013.8779458179999</v>
          </cell>
          <cell r="AM379">
            <v>2125.7272755210001</v>
          </cell>
          <cell r="AN379">
            <v>2068.684286533</v>
          </cell>
          <cell r="AO379">
            <v>1973.665622295</v>
          </cell>
          <cell r="AP379">
            <v>1570.1021142320001</v>
          </cell>
          <cell r="AQ379">
            <v>1319.6625803760001</v>
          </cell>
          <cell r="AR379">
            <v>22087.835303651998</v>
          </cell>
          <cell r="AS379">
            <v>1445.084756103</v>
          </cell>
          <cell r="AT379">
            <v>1488.373589609</v>
          </cell>
          <cell r="AU379">
            <v>1904.273507357</v>
          </cell>
          <cell r="AV379">
            <v>1979.9179330449999</v>
          </cell>
          <cell r="AW379">
            <v>2127.9868930379998</v>
          </cell>
          <cell r="AX379">
            <v>2125.8373921799998</v>
          </cell>
          <cell r="AY379">
            <v>2003.808556537</v>
          </cell>
          <cell r="AZ379">
            <v>2115.0986394689999</v>
          </cell>
          <cell r="BA379">
            <v>2058.3408721199999</v>
          </cell>
          <cell r="BB379">
            <v>1963.7972867829999</v>
          </cell>
          <cell r="BC379">
            <v>1562.2516032779999</v>
          </cell>
          <cell r="BD379">
            <v>1313.064274133</v>
          </cell>
          <cell r="BE379">
            <v>21903.758168395994</v>
          </cell>
          <cell r="BF379">
            <v>1437.859312156</v>
          </cell>
          <cell r="BG379">
            <v>1407.2937819690001</v>
          </cell>
          <cell r="BH379">
            <v>1894.7521416049999</v>
          </cell>
          <cell r="BI379">
            <v>1970.0183479570001</v>
          </cell>
          <cell r="BJ379">
            <v>2117.3469570259999</v>
          </cell>
          <cell r="BK379">
            <v>2115.208201635</v>
          </cell>
          <cell r="BL379">
            <v>1993.7895120139999</v>
          </cell>
          <cell r="BM379">
            <v>2104.5231507939998</v>
          </cell>
          <cell r="BN379">
            <v>2048.0491634959999</v>
          </cell>
          <cell r="BO379">
            <v>1953.9782977049999</v>
          </cell>
          <cell r="BP379">
            <v>1554.440352132</v>
          </cell>
          <cell r="BQ379">
            <v>1306.498949907</v>
          </cell>
          <cell r="BR379">
            <v>21794.239444614999</v>
          </cell>
          <cell r="BS379">
            <v>1430.670060491</v>
          </cell>
          <cell r="BT379">
            <v>1400.257314921</v>
          </cell>
          <cell r="BU379">
            <v>1885.2783829320001</v>
          </cell>
          <cell r="BV379">
            <v>1960.1682511460001</v>
          </cell>
          <cell r="BW379">
            <v>2106.760224356</v>
          </cell>
          <cell r="BX379">
            <v>2104.6321622199998</v>
          </cell>
          <cell r="BY379">
            <v>1983.8205921460001</v>
          </cell>
          <cell r="BZ379">
            <v>2094.0005367660001</v>
          </cell>
          <cell r="CA379">
            <v>2037.808909649</v>
          </cell>
          <cell r="CB379">
            <v>1944.2084080970001</v>
          </cell>
          <cell r="CC379">
            <v>1546.6681477459999</v>
          </cell>
          <cell r="CD379">
            <v>1299.9664541449999</v>
          </cell>
          <cell r="CE379">
            <v>21685.268184696</v>
          </cell>
          <cell r="CF379">
            <v>1423.5166575129999</v>
          </cell>
          <cell r="CG379">
            <v>1393.256022608</v>
          </cell>
          <cell r="CH379">
            <v>1875.851983109</v>
          </cell>
          <cell r="CI379">
            <v>1950.36740811</v>
          </cell>
          <cell r="CJ379">
            <v>2096.2264233010001</v>
          </cell>
          <cell r="CK379">
            <v>2094.1089982550002</v>
          </cell>
          <cell r="CL379">
            <v>1973.9014955279999</v>
          </cell>
          <cell r="CM379">
            <v>2083.5305366429998</v>
          </cell>
          <cell r="CN379">
            <v>2027.6198701820001</v>
          </cell>
          <cell r="CO379">
            <v>1934.4873697370001</v>
          </cell>
          <cell r="CP379">
            <v>1538.9348017469999</v>
          </cell>
          <cell r="CQ379">
            <v>1293.4666179630001</v>
          </cell>
          <cell r="CR379">
            <v>21649.380778170002</v>
          </cell>
          <cell r="CS379">
            <v>1416.399123054</v>
          </cell>
          <cell r="CT379">
            <v>1458.8286319839999</v>
          </cell>
          <cell r="CU379">
            <v>1866.4727293589999</v>
          </cell>
          <cell r="CV379">
            <v>1940.615571474</v>
          </cell>
          <cell r="CW379">
            <v>2085.7452941460001</v>
          </cell>
          <cell r="CX379">
            <v>2083.6384492299999</v>
          </cell>
          <cell r="CY379">
            <v>1964.031983182</v>
          </cell>
          <cell r="CZ379">
            <v>2073.1128729339998</v>
          </cell>
          <cell r="DA379">
            <v>2017.48177308</v>
          </cell>
          <cell r="DB379">
            <v>1924.814930106</v>
          </cell>
          <cell r="DC379">
            <v>1531.2401272689999</v>
          </cell>
          <cell r="DD379">
            <v>1286.9992923520001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1466.9796660160064</v>
          </cell>
          <cell r="G441">
            <v>1435.7950384510332</v>
          </cell>
          <cell r="H441">
            <v>1933.1256519249873</v>
          </cell>
          <cell r="I441">
            <v>2009.9161793399835</v>
          </cell>
          <cell r="J441">
            <v>2160.2285741830128</v>
          </cell>
          <cell r="K441">
            <v>2158.0465056510293</v>
          </cell>
          <cell r="L441">
            <v>2034.1687843889813</v>
          </cell>
          <cell r="M441">
            <v>2147.1450529730646</v>
          </cell>
          <cell r="N441">
            <v>2089.5273171410081</v>
          </cell>
          <cell r="O441">
            <v>1993.5512904720381</v>
          </cell>
          <cell r="P441">
            <v>1585.9216828030185</v>
          </cell>
          <cell r="Q441">
            <v>1332.9588474429911</v>
          </cell>
          <cell r="R441">
            <v>22235.627718321979</v>
          </cell>
          <cell r="S441">
            <v>1459.6447247050237</v>
          </cell>
          <cell r="T441">
            <v>1428.6160589959472</v>
          </cell>
          <cell r="U441">
            <v>1923.4600226000184</v>
          </cell>
          <cell r="V441">
            <v>1999.8666014849441</v>
          </cell>
          <cell r="W441">
            <v>2149.427431815071</v>
          </cell>
          <cell r="X441">
            <v>2147.2562719400739</v>
          </cell>
          <cell r="Y441">
            <v>2023.9979338539997</v>
          </cell>
          <cell r="Z441">
            <v>2136.4093263120158</v>
          </cell>
          <cell r="AA441">
            <v>2079.0796894190134</v>
          </cell>
          <cell r="AB441">
            <v>1983.5835296809673</v>
          </cell>
          <cell r="AC441">
            <v>1577.9920767870499</v>
          </cell>
          <cell r="AD441">
            <v>1326.294050728</v>
          </cell>
          <cell r="AE441">
            <v>22124.449553325772</v>
          </cell>
          <cell r="AF441">
            <v>1452.346481126966</v>
          </cell>
          <cell r="AG441">
            <v>1421.4729713279521</v>
          </cell>
          <cell r="AH441">
            <v>1913.8427206409979</v>
          </cell>
          <cell r="AI441">
            <v>1989.8672717550071</v>
          </cell>
          <cell r="AJ441">
            <v>2138.6802933199797</v>
          </cell>
          <cell r="AK441">
            <v>2136.5199903799803</v>
          </cell>
          <cell r="AL441">
            <v>2013.877945818007</v>
          </cell>
          <cell r="AM441">
            <v>2125.7272755210288</v>
          </cell>
          <cell r="AN441">
            <v>2068.6842865329818</v>
          </cell>
          <cell r="AO441">
            <v>1973.6656222949969</v>
          </cell>
          <cell r="AP441">
            <v>1570.1021142320242</v>
          </cell>
          <cell r="AQ441">
            <v>1319.6625803759962</v>
          </cell>
          <cell r="AR441">
            <v>22087.8353036521</v>
          </cell>
          <cell r="AS441">
            <v>1445.084756102995</v>
          </cell>
          <cell r="AT441">
            <v>1488.3735896089929</v>
          </cell>
          <cell r="AU441">
            <v>1904.2735073569929</v>
          </cell>
          <cell r="AV441">
            <v>1979.9179330449551</v>
          </cell>
          <cell r="AW441">
            <v>2127.9868930380326</v>
          </cell>
          <cell r="AX441">
            <v>2125.8373921799939</v>
          </cell>
          <cell r="AY441">
            <v>2003.8085565369693</v>
          </cell>
          <cell r="AZ441">
            <v>2115.0986394690117</v>
          </cell>
          <cell r="BA441">
            <v>2058.3408721199958</v>
          </cell>
          <cell r="BB441">
            <v>1963.7972867829958</v>
          </cell>
          <cell r="BC441">
            <v>1562.2516032779822</v>
          </cell>
          <cell r="BD441">
            <v>1313.0642741330084</v>
          </cell>
          <cell r="BE441">
            <v>21903.758168396074</v>
          </cell>
          <cell r="BF441">
            <v>1437.8593121559825</v>
          </cell>
          <cell r="BG441">
            <v>1407.2937819690269</v>
          </cell>
          <cell r="BH441">
            <v>1894.7521416049567</v>
          </cell>
          <cell r="BI441">
            <v>1970.0183479569969</v>
          </cell>
          <cell r="BJ441">
            <v>2117.3469570260495</v>
          </cell>
          <cell r="BK441">
            <v>2115.2082016350469</v>
          </cell>
          <cell r="BL441">
            <v>1993.7895120139583</v>
          </cell>
          <cell r="BM441">
            <v>2104.5231507940334</v>
          </cell>
          <cell r="BN441">
            <v>2048.0491634960053</v>
          </cell>
          <cell r="BO441">
            <v>1953.9782977050054</v>
          </cell>
          <cell r="BP441">
            <v>1554.4403521319909</v>
          </cell>
          <cell r="BQ441">
            <v>1306.4989499070216</v>
          </cell>
          <cell r="BR441">
            <v>21794.239444614388</v>
          </cell>
          <cell r="BS441">
            <v>1430.6700604910147</v>
          </cell>
          <cell r="BT441">
            <v>1400.2573149209784</v>
          </cell>
          <cell r="BU441">
            <v>1885.2783829320106</v>
          </cell>
          <cell r="BV441">
            <v>1960.1682511460385</v>
          </cell>
          <cell r="BW441">
            <v>2106.760224356025</v>
          </cell>
          <cell r="BX441">
            <v>2104.6321622200194</v>
          </cell>
          <cell r="BY441">
            <v>1983.8205921460176</v>
          </cell>
          <cell r="BZ441">
            <v>2094.0005367660196</v>
          </cell>
          <cell r="CA441">
            <v>2037.8089096490294</v>
          </cell>
          <cell r="CB441">
            <v>1944.2084080969798</v>
          </cell>
          <cell r="CC441">
            <v>1546.6681477460079</v>
          </cell>
          <cell r="CD441">
            <v>1299.9664541449747</v>
          </cell>
          <cell r="CE441">
            <v>21685.268184695859</v>
          </cell>
          <cell r="CF441">
            <v>1423.5166575130133</v>
          </cell>
          <cell r="CG441">
            <v>1393.256022607995</v>
          </cell>
          <cell r="CH441">
            <v>1875.8519831089652</v>
          </cell>
          <cell r="CI441">
            <v>1950.3674081100035</v>
          </cell>
          <cell r="CJ441">
            <v>2096.2264233009773</v>
          </cell>
          <cell r="CK441">
            <v>2094.1089982549893</v>
          </cell>
          <cell r="CL441">
            <v>1973.9014955279999</v>
          </cell>
          <cell r="CM441">
            <v>2083.5305366429966</v>
          </cell>
          <cell r="CN441">
            <v>2027.6198701820103</v>
          </cell>
          <cell r="CO441">
            <v>1934.4873697370058</v>
          </cell>
          <cell r="CP441">
            <v>1538.9348017470329</v>
          </cell>
          <cell r="CQ441">
            <v>1293.4666179630149</v>
          </cell>
          <cell r="CR441">
            <v>21649.380778169958</v>
          </cell>
          <cell r="CS441">
            <v>1416.3991230539978</v>
          </cell>
          <cell r="CT441">
            <v>1458.8286319839826</v>
          </cell>
          <cell r="CU441">
            <v>1866.4727293589967</v>
          </cell>
          <cell r="CV441">
            <v>1940.6155714740162</v>
          </cell>
          <cell r="CW441">
            <v>2085.7452941460069</v>
          </cell>
          <cell r="CX441">
            <v>2083.6384492299985</v>
          </cell>
          <cell r="CY441">
            <v>1964.0319831819797</v>
          </cell>
          <cell r="CZ441">
            <v>2073.1128729340271</v>
          </cell>
          <cell r="DA441">
            <v>2017.4817730799987</v>
          </cell>
          <cell r="DB441">
            <v>1924.8149301060039</v>
          </cell>
          <cell r="DC441">
            <v>1531.240127269004</v>
          </cell>
          <cell r="DD441">
            <v>1286.9992923519967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1466.9796660160064</v>
          </cell>
          <cell r="G451">
            <v>1435.7950384510332</v>
          </cell>
          <cell r="H451">
            <v>1885.8863989248639</v>
          </cell>
          <cell r="I451">
            <v>1989.5399563399842</v>
          </cell>
          <cell r="J451">
            <v>2160.2285741830128</v>
          </cell>
          <cell r="K451">
            <v>2145.9566606509616</v>
          </cell>
          <cell r="L451">
            <v>2034.1687843889813</v>
          </cell>
          <cell r="M451">
            <v>2147.1450529730646</v>
          </cell>
          <cell r="N451">
            <v>2089.5273171410081</v>
          </cell>
          <cell r="O451">
            <v>1972.7920114720473</v>
          </cell>
          <cell r="P451">
            <v>1585.9216828030185</v>
          </cell>
          <cell r="Q451">
            <v>1332.9588474429911</v>
          </cell>
          <cell r="R451">
            <v>22202.719893321395</v>
          </cell>
          <cell r="S451">
            <v>1459.6447247050237</v>
          </cell>
          <cell r="T451">
            <v>1428.6160589959472</v>
          </cell>
          <cell r="U451">
            <v>1923.4600226000184</v>
          </cell>
          <cell r="V451">
            <v>1985.8009264849825</v>
          </cell>
          <cell r="W451">
            <v>2149.427431815071</v>
          </cell>
          <cell r="X451">
            <v>2128.4141219400335</v>
          </cell>
          <cell r="Y451">
            <v>2023.9979338539997</v>
          </cell>
          <cell r="Z451">
            <v>2136.4093263120158</v>
          </cell>
          <cell r="AA451">
            <v>2079.0796894190134</v>
          </cell>
          <cell r="AB451">
            <v>1983.5835296809673</v>
          </cell>
          <cell r="AC451">
            <v>1577.9920767870499</v>
          </cell>
          <cell r="AD451">
            <v>1326.294050728</v>
          </cell>
          <cell r="AE451">
            <v>22124.449553325772</v>
          </cell>
          <cell r="AF451">
            <v>1452.346481126966</v>
          </cell>
          <cell r="AG451">
            <v>1421.4729713279521</v>
          </cell>
          <cell r="AH451">
            <v>1913.8427206409979</v>
          </cell>
          <cell r="AI451">
            <v>1989.8672717550071</v>
          </cell>
          <cell r="AJ451">
            <v>2138.6802933199797</v>
          </cell>
          <cell r="AK451">
            <v>2136.5199903799803</v>
          </cell>
          <cell r="AL451">
            <v>2013.877945818007</v>
          </cell>
          <cell r="AM451">
            <v>2125.7272755210288</v>
          </cell>
          <cell r="AN451">
            <v>2068.6842865329818</v>
          </cell>
          <cell r="AO451">
            <v>1973.6656222949969</v>
          </cell>
          <cell r="AP451">
            <v>1570.1021142320242</v>
          </cell>
          <cell r="AQ451">
            <v>1319.6625803759962</v>
          </cell>
          <cell r="AR451">
            <v>22087.8353036521</v>
          </cell>
          <cell r="AS451">
            <v>1445.084756102995</v>
          </cell>
          <cell r="AT451">
            <v>1488.3735896089929</v>
          </cell>
          <cell r="AU451">
            <v>1904.2735073569929</v>
          </cell>
          <cell r="AV451">
            <v>1979.9179330449551</v>
          </cell>
          <cell r="AW451">
            <v>2127.9868930380326</v>
          </cell>
          <cell r="AX451">
            <v>2125.8373921799939</v>
          </cell>
          <cell r="AY451">
            <v>2003.8085565369693</v>
          </cell>
          <cell r="AZ451">
            <v>2115.0986394690117</v>
          </cell>
          <cell r="BA451">
            <v>2058.3408721199958</v>
          </cell>
          <cell r="BB451">
            <v>1963.7972867829958</v>
          </cell>
          <cell r="BC451">
            <v>1562.2516032779822</v>
          </cell>
          <cell r="BD451">
            <v>1313.0642741330084</v>
          </cell>
          <cell r="BE451">
            <v>21903.758168396074</v>
          </cell>
          <cell r="BF451">
            <v>1437.8593121559825</v>
          </cell>
          <cell r="BG451">
            <v>1407.2937819690269</v>
          </cell>
          <cell r="BH451">
            <v>1894.7521416049567</v>
          </cell>
          <cell r="BI451">
            <v>1970.0183479569969</v>
          </cell>
          <cell r="BJ451">
            <v>2117.3469570260495</v>
          </cell>
          <cell r="BK451">
            <v>2115.2082016350469</v>
          </cell>
          <cell r="BL451">
            <v>1993.7895120139583</v>
          </cell>
          <cell r="BM451">
            <v>2104.5231507940334</v>
          </cell>
          <cell r="BN451">
            <v>2048.0491634960053</v>
          </cell>
          <cell r="BO451">
            <v>1953.9782977050054</v>
          </cell>
          <cell r="BP451">
            <v>1554.4403521319909</v>
          </cell>
          <cell r="BQ451">
            <v>1306.4989499070216</v>
          </cell>
          <cell r="BR451">
            <v>21794.239444614388</v>
          </cell>
          <cell r="BS451">
            <v>1430.6700604910147</v>
          </cell>
          <cell r="BT451">
            <v>1400.2573149209784</v>
          </cell>
          <cell r="BU451">
            <v>1885.2783829320106</v>
          </cell>
          <cell r="BV451">
            <v>1960.1682511460385</v>
          </cell>
          <cell r="BW451">
            <v>2106.760224356025</v>
          </cell>
          <cell r="BX451">
            <v>2104.6321622200194</v>
          </cell>
          <cell r="BY451">
            <v>1983.8205921460176</v>
          </cell>
          <cell r="BZ451">
            <v>2094.0005367660196</v>
          </cell>
          <cell r="CA451">
            <v>2037.8089096490294</v>
          </cell>
          <cell r="CB451">
            <v>1944.2084080969798</v>
          </cell>
          <cell r="CC451">
            <v>1546.6681477460079</v>
          </cell>
          <cell r="CD451">
            <v>1299.9664541449747</v>
          </cell>
          <cell r="CE451">
            <v>21685.268184695859</v>
          </cell>
          <cell r="CF451">
            <v>1423.5166575130133</v>
          </cell>
          <cell r="CG451">
            <v>1393.256022607995</v>
          </cell>
          <cell r="CH451">
            <v>1875.8519831089652</v>
          </cell>
          <cell r="CI451">
            <v>1950.3674081100035</v>
          </cell>
          <cell r="CJ451">
            <v>2096.2264233009773</v>
          </cell>
          <cell r="CK451">
            <v>2094.1089982549893</v>
          </cell>
          <cell r="CL451">
            <v>1973.9014955279999</v>
          </cell>
          <cell r="CM451">
            <v>2083.5305366429966</v>
          </cell>
          <cell r="CN451">
            <v>2027.6198701820103</v>
          </cell>
          <cell r="CO451">
            <v>1934.4873697370058</v>
          </cell>
          <cell r="CP451">
            <v>1538.9348017470329</v>
          </cell>
          <cell r="CQ451">
            <v>1293.4666179630149</v>
          </cell>
          <cell r="CR451">
            <v>21649.380778169958</v>
          </cell>
          <cell r="CS451">
            <v>1416.3991230539978</v>
          </cell>
          <cell r="CT451">
            <v>1458.8286319839826</v>
          </cell>
          <cell r="CU451">
            <v>1866.4727293589967</v>
          </cell>
          <cell r="CV451">
            <v>1940.6155714740162</v>
          </cell>
          <cell r="CW451">
            <v>2085.7452941460069</v>
          </cell>
          <cell r="CX451">
            <v>2083.6384492299985</v>
          </cell>
          <cell r="CY451">
            <v>1964.0319831819797</v>
          </cell>
          <cell r="CZ451">
            <v>2073.1128729340271</v>
          </cell>
          <cell r="DA451">
            <v>2017.4817730799987</v>
          </cell>
          <cell r="DB451">
            <v>1924.8149301060039</v>
          </cell>
          <cell r="DC451">
            <v>1531.240127269004</v>
          </cell>
          <cell r="DD451">
            <v>1286.9992923519967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F480">
            <v>-19.172999999998865</v>
          </cell>
          <cell r="G480">
            <v>-49.796500000011292</v>
          </cell>
          <cell r="H480">
            <v>-121.44729999999981</v>
          </cell>
          <cell r="I480">
            <v>-122.58662999999069</v>
          </cell>
          <cell r="J480">
            <v>-89.451999999961117</v>
          </cell>
          <cell r="K480">
            <v>-67.980139999999665</v>
          </cell>
          <cell r="L480">
            <v>-35.111000000004424</v>
          </cell>
          <cell r="M480">
            <v>-178.25800000000163</v>
          </cell>
          <cell r="N480">
            <v>-147.01900000000023</v>
          </cell>
          <cell r="O480">
            <v>-33.543000000001484</v>
          </cell>
          <cell r="P480">
            <v>-31.480999999999767</v>
          </cell>
          <cell r="Q480">
            <v>-87.793899999996938</v>
          </cell>
          <cell r="R480">
            <v>-1083.2057000000495</v>
          </cell>
          <cell r="S480">
            <v>-38.610000000000582</v>
          </cell>
          <cell r="T480">
            <v>-65.762000000002445</v>
          </cell>
          <cell r="U480">
            <v>-146.20430000001215</v>
          </cell>
          <cell r="V480">
            <v>-172.0969999999943</v>
          </cell>
          <cell r="W480">
            <v>-150.66500000000815</v>
          </cell>
          <cell r="X480">
            <v>-60.166300000000774</v>
          </cell>
          <cell r="Y480">
            <v>-15.385000000000218</v>
          </cell>
          <cell r="Z480">
            <v>-105.8289999999979</v>
          </cell>
          <cell r="AA480">
            <v>-139.6811999999918</v>
          </cell>
          <cell r="AB480">
            <v>-15.722499999999854</v>
          </cell>
          <cell r="AC480">
            <v>-44.427400000007765</v>
          </cell>
          <cell r="AD480">
            <v>-128.65600000000268</v>
          </cell>
          <cell r="AE480">
            <v>-1038.6559399999678</v>
          </cell>
          <cell r="AF480">
            <v>-42.100700000002689</v>
          </cell>
          <cell r="AG480">
            <v>-64.263069999993604</v>
          </cell>
          <cell r="AH480">
            <v>-181.84700000000885</v>
          </cell>
          <cell r="AI480">
            <v>-153.63299999998708</v>
          </cell>
          <cell r="AJ480">
            <v>-83.784000000014203</v>
          </cell>
          <cell r="AK480">
            <v>-35.301569999999629</v>
          </cell>
          <cell r="AL480">
            <v>-46.26759999999922</v>
          </cell>
          <cell r="AM480">
            <v>-109.30900000000111</v>
          </cell>
          <cell r="AN480">
            <v>-145.19960000000719</v>
          </cell>
          <cell r="AO480">
            <v>-40.627400000001217</v>
          </cell>
          <cell r="AP480">
            <v>-27.025699999998324</v>
          </cell>
          <cell r="AQ480">
            <v>-109.29729999999836</v>
          </cell>
          <cell r="AR480">
            <v>-804.56360999995377</v>
          </cell>
          <cell r="AS480">
            <v>-59.604400000003807</v>
          </cell>
          <cell r="AT480">
            <v>-79.685279999997874</v>
          </cell>
          <cell r="AU480">
            <v>-96.322099999990314</v>
          </cell>
          <cell r="AV480">
            <v>-119.81393999999273</v>
          </cell>
          <cell r="AW480">
            <v>-37.321999999985565</v>
          </cell>
          <cell r="AX480">
            <v>-19.596000000001368</v>
          </cell>
          <cell r="AY480">
            <v>-22.00249999999869</v>
          </cell>
          <cell r="AZ480">
            <v>-103.41399999999703</v>
          </cell>
          <cell r="BA480">
            <v>-101.50999999999476</v>
          </cell>
          <cell r="BB480">
            <v>-6.5281900000009045</v>
          </cell>
          <cell r="BC480">
            <v>-50.6987999999983</v>
          </cell>
          <cell r="BD480">
            <v>-108.06639999999607</v>
          </cell>
          <cell r="BE480">
            <v>-675.76930000004359</v>
          </cell>
          <cell r="BF480">
            <v>-55.243999999991502</v>
          </cell>
          <cell r="BG480">
            <v>-55.61699999999837</v>
          </cell>
          <cell r="BH480">
            <v>-90.236000000004424</v>
          </cell>
          <cell r="BI480">
            <v>-85.600999999995111</v>
          </cell>
          <cell r="BJ480">
            <v>-109.33399999997346</v>
          </cell>
          <cell r="BK480">
            <v>-15.077699999999822</v>
          </cell>
          <cell r="BL480">
            <v>-12.938000000009197</v>
          </cell>
          <cell r="BM480">
            <v>-83.727999999995518</v>
          </cell>
          <cell r="BN480">
            <v>-44.729099999996834</v>
          </cell>
          <cell r="BO480">
            <v>-19.240399999995134</v>
          </cell>
          <cell r="BP480">
            <v>-19.008099999991828</v>
          </cell>
          <cell r="BQ480">
            <v>-85.015999999995984</v>
          </cell>
          <cell r="BR480">
            <v>-629.48840000014752</v>
          </cell>
          <cell r="BS480">
            <v>-40.995999999999185</v>
          </cell>
          <cell r="BT480">
            <v>-19.39450000000943</v>
          </cell>
          <cell r="BU480">
            <v>-52.973999999987427</v>
          </cell>
          <cell r="BV480">
            <v>-219.41950000000361</v>
          </cell>
          <cell r="BW480">
            <v>-46.840499999991152</v>
          </cell>
          <cell r="BX480">
            <v>-20.772000000000844</v>
          </cell>
          <cell r="BY480">
            <v>-9.3490000000019791</v>
          </cell>
          <cell r="BZ480">
            <v>-55.386999999995169</v>
          </cell>
          <cell r="CA480">
            <v>-79.090700000000652</v>
          </cell>
          <cell r="CB480">
            <v>-16.448899999995774</v>
          </cell>
          <cell r="CC480">
            <v>-25.493300000001909</v>
          </cell>
          <cell r="CD480">
            <v>-43.322999999996682</v>
          </cell>
          <cell r="CE480">
            <v>-465.59460000018589</v>
          </cell>
          <cell r="CF480">
            <v>-41.042000000001281</v>
          </cell>
          <cell r="CG480">
            <v>-44.011499999993248</v>
          </cell>
          <cell r="CH480">
            <v>-79.348000000012689</v>
          </cell>
          <cell r="CI480">
            <v>-66.130299999989802</v>
          </cell>
          <cell r="CJ480">
            <v>-152.95400000002701</v>
          </cell>
          <cell r="CK480">
            <v>-10.119000000002416</v>
          </cell>
          <cell r="CL480">
            <v>-4.7550000000046566</v>
          </cell>
          <cell r="CM480">
            <v>-17.467999999993481</v>
          </cell>
          <cell r="CN480">
            <v>24.577099999994971</v>
          </cell>
          <cell r="CO480">
            <v>-4.3700000000026193</v>
          </cell>
          <cell r="CP480">
            <v>-26.532500000001164</v>
          </cell>
          <cell r="CQ480">
            <v>-43.441400000003341</v>
          </cell>
          <cell r="CR480">
            <v>-689.50129999988712</v>
          </cell>
          <cell r="CS480">
            <v>-12.172000000005937</v>
          </cell>
          <cell r="CT480">
            <v>-64.996799999993527</v>
          </cell>
          <cell r="CU480">
            <v>-81.809999999997672</v>
          </cell>
          <cell r="CV480">
            <v>-162.27700000000186</v>
          </cell>
          <cell r="CW480">
            <v>-141.96299999998882</v>
          </cell>
          <cell r="CX480">
            <v>-29.960999999995693</v>
          </cell>
          <cell r="CY480">
            <v>-7.794000000001688</v>
          </cell>
          <cell r="CZ480">
            <v>-40.669000000001688</v>
          </cell>
          <cell r="DA480">
            <v>-80.320000000006985</v>
          </cell>
          <cell r="DB480">
            <v>-18.221499999992375</v>
          </cell>
          <cell r="DC480">
            <v>-46.832099999999627</v>
          </cell>
          <cell r="DD480">
            <v>-2.4848999999994703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-92.100000000000364</v>
          </cell>
          <cell r="G481">
            <v>-232.21999999998661</v>
          </cell>
          <cell r="H481">
            <v>-174.30099999999948</v>
          </cell>
          <cell r="I481">
            <v>-229.60099999999511</v>
          </cell>
          <cell r="J481">
            <v>-232.24399999999878</v>
          </cell>
          <cell r="K481">
            <v>-62.488999999999578</v>
          </cell>
          <cell r="L481">
            <v>-136.46500000000015</v>
          </cell>
          <cell r="M481">
            <v>-219.64300000000003</v>
          </cell>
          <cell r="N481">
            <v>-118.61800000000039</v>
          </cell>
          <cell r="O481">
            <v>-249.05400000000009</v>
          </cell>
          <cell r="P481">
            <v>-240.93700000000536</v>
          </cell>
          <cell r="Q481">
            <v>-15.514000000000124</v>
          </cell>
          <cell r="R481">
            <v>-2360.031500000041</v>
          </cell>
          <cell r="S481">
            <v>-164.83450000000084</v>
          </cell>
          <cell r="T481">
            <v>-291.27199999999721</v>
          </cell>
          <cell r="U481">
            <v>-143.10000000000582</v>
          </cell>
          <cell r="V481">
            <v>-257.00200000000041</v>
          </cell>
          <cell r="W481">
            <v>-252.44900000000052</v>
          </cell>
          <cell r="X481">
            <v>-116.56299999999828</v>
          </cell>
          <cell r="Y481">
            <v>-170.63699999999517</v>
          </cell>
          <cell r="Z481">
            <v>-276.04500000000553</v>
          </cell>
          <cell r="AA481">
            <v>-64.882999999999811</v>
          </cell>
          <cell r="AB481">
            <v>-257.71999999999753</v>
          </cell>
          <cell r="AC481">
            <v>-342.86699999999837</v>
          </cell>
          <cell r="AD481">
            <v>-22.658999999999651</v>
          </cell>
          <cell r="AE481">
            <v>-2142.4270000000834</v>
          </cell>
          <cell r="AF481">
            <v>-123.15299999999843</v>
          </cell>
          <cell r="AG481">
            <v>-180.9800000000032</v>
          </cell>
          <cell r="AH481">
            <v>-149.02599999999802</v>
          </cell>
          <cell r="AI481">
            <v>-260.81999999999971</v>
          </cell>
          <cell r="AJ481">
            <v>-179.76599999999962</v>
          </cell>
          <cell r="AK481">
            <v>-129.8739999999998</v>
          </cell>
          <cell r="AL481">
            <v>-12.24199999999837</v>
          </cell>
          <cell r="AM481">
            <v>-420.25</v>
          </cell>
          <cell r="AN481">
            <v>-126.62199999999939</v>
          </cell>
          <cell r="AO481">
            <v>-244.14400000000023</v>
          </cell>
          <cell r="AP481">
            <v>-296.73300000000017</v>
          </cell>
          <cell r="AQ481">
            <v>-18.816999999999098</v>
          </cell>
          <cell r="AR481">
            <v>-1985.6140000000014</v>
          </cell>
          <cell r="AS481">
            <v>-74.394999999998618</v>
          </cell>
          <cell r="AT481">
            <v>-189.64199999999983</v>
          </cell>
          <cell r="AU481">
            <v>-121.37100000000646</v>
          </cell>
          <cell r="AV481">
            <v>-131.32300000000396</v>
          </cell>
          <cell r="AW481">
            <v>-406.86399999999412</v>
          </cell>
          <cell r="AX481">
            <v>-41.139999999999418</v>
          </cell>
          <cell r="AY481">
            <v>-136.33499999999913</v>
          </cell>
          <cell r="AZ481">
            <v>-304.12900000000081</v>
          </cell>
          <cell r="BA481">
            <v>-118.51000000000204</v>
          </cell>
          <cell r="BB481">
            <v>-232.95699999999852</v>
          </cell>
          <cell r="BC481">
            <v>-210.45499999999811</v>
          </cell>
          <cell r="BD481">
            <v>-18.492999999998574</v>
          </cell>
          <cell r="BE481">
            <v>-1306.6009999999078</v>
          </cell>
          <cell r="BF481">
            <v>-32.965000000000146</v>
          </cell>
          <cell r="BG481">
            <v>-102.27899999999863</v>
          </cell>
          <cell r="BH481">
            <v>-223.27599999999802</v>
          </cell>
          <cell r="BI481">
            <v>-178.66199999999662</v>
          </cell>
          <cell r="BJ481">
            <v>-146.62299999999959</v>
          </cell>
          <cell r="BK481">
            <v>-84.063000000001921</v>
          </cell>
          <cell r="BL481">
            <v>-118.04999999998836</v>
          </cell>
          <cell r="BM481">
            <v>-148.28200000000652</v>
          </cell>
          <cell r="BN481">
            <v>-58.345000000001164</v>
          </cell>
          <cell r="BO481">
            <v>-136.6150000000016</v>
          </cell>
          <cell r="BP481">
            <v>-106.32999999999811</v>
          </cell>
          <cell r="BQ481">
            <v>28.888999999999214</v>
          </cell>
          <cell r="BR481">
            <v>-1328.4980000000214</v>
          </cell>
          <cell r="BS481">
            <v>-39.436999999999898</v>
          </cell>
          <cell r="BT481">
            <v>-99.558000000000902</v>
          </cell>
          <cell r="BU481">
            <v>-21.703000000001339</v>
          </cell>
          <cell r="BV481">
            <v>-173.08400000000256</v>
          </cell>
          <cell r="BW481">
            <v>-90.769000000000233</v>
          </cell>
          <cell r="BX481">
            <v>-62.209000000002561</v>
          </cell>
          <cell r="BY481">
            <v>-90.084000000002561</v>
          </cell>
          <cell r="BZ481">
            <v>-130.66400000000431</v>
          </cell>
          <cell r="CA481">
            <v>-43.802999999999884</v>
          </cell>
          <cell r="CB481">
            <v>-204.77100000000064</v>
          </cell>
          <cell r="CC481">
            <v>-379.86099999999715</v>
          </cell>
          <cell r="CD481">
            <v>7.444999999999709</v>
          </cell>
          <cell r="CE481">
            <v>-1596.063000000082</v>
          </cell>
          <cell r="CF481">
            <v>-32.3700000000008</v>
          </cell>
          <cell r="CG481">
            <v>-249.11000000000058</v>
          </cell>
          <cell r="CH481">
            <v>-241.40299999999843</v>
          </cell>
          <cell r="CI481">
            <v>-109.31300000000192</v>
          </cell>
          <cell r="CJ481">
            <v>-177.29699999999866</v>
          </cell>
          <cell r="CK481">
            <v>-112.56999999999971</v>
          </cell>
          <cell r="CL481">
            <v>-117.96600000000035</v>
          </cell>
          <cell r="CM481">
            <v>-142.37599999998929</v>
          </cell>
          <cell r="CN481">
            <v>-56.589999999996508</v>
          </cell>
          <cell r="CO481">
            <v>-245.57400000000052</v>
          </cell>
          <cell r="CP481">
            <v>-100.95899999999892</v>
          </cell>
          <cell r="CQ481">
            <v>-10.535000000001673</v>
          </cell>
          <cell r="CR481">
            <v>-1684.3910000000615</v>
          </cell>
          <cell r="CS481">
            <v>-36.007999999999811</v>
          </cell>
          <cell r="CT481">
            <v>-137.05899999999383</v>
          </cell>
          <cell r="CU481">
            <v>-289.20999999999185</v>
          </cell>
          <cell r="CV481">
            <v>-179.78500000000349</v>
          </cell>
          <cell r="CW481">
            <v>-174.0199999999968</v>
          </cell>
          <cell r="CX481">
            <v>-88.476999999998952</v>
          </cell>
          <cell r="CY481">
            <v>-122.30400000000373</v>
          </cell>
          <cell r="CZ481">
            <v>-177.81000000001222</v>
          </cell>
          <cell r="DA481">
            <v>-90.680000000000291</v>
          </cell>
          <cell r="DB481">
            <v>-180.13200000000506</v>
          </cell>
          <cell r="DC481">
            <v>-186.33200000000215</v>
          </cell>
          <cell r="DD481">
            <v>-22.573999999998705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-194.82999999998719</v>
          </cell>
          <cell r="G482">
            <v>-105.96000000002095</v>
          </cell>
          <cell r="H482">
            <v>-443.71000000002095</v>
          </cell>
          <cell r="I482">
            <v>-679.82000000000698</v>
          </cell>
          <cell r="J482">
            <v>-498.94999999995343</v>
          </cell>
          <cell r="K482">
            <v>-368.23999999999069</v>
          </cell>
          <cell r="L482">
            <v>-336.94999999998254</v>
          </cell>
          <cell r="M482">
            <v>-516.74000000004889</v>
          </cell>
          <cell r="N482">
            <v>-470.33999999999651</v>
          </cell>
          <cell r="O482">
            <v>-328.66000000000349</v>
          </cell>
          <cell r="P482">
            <v>-417.19999999998254</v>
          </cell>
          <cell r="Q482">
            <v>-295.97000000000116</v>
          </cell>
          <cell r="R482">
            <v>-75.339999999850988</v>
          </cell>
          <cell r="S482">
            <v>-13.630000000004657</v>
          </cell>
          <cell r="T482">
            <v>0.19999999999708962</v>
          </cell>
          <cell r="U482">
            <v>-316.09999999997672</v>
          </cell>
          <cell r="V482">
            <v>-94.130000000004657</v>
          </cell>
          <cell r="W482">
            <v>208.5</v>
          </cell>
          <cell r="X482">
            <v>-5.4899999999906868</v>
          </cell>
          <cell r="Y482">
            <v>274.61999999999534</v>
          </cell>
          <cell r="Z482">
            <v>162.14000000001397</v>
          </cell>
          <cell r="AA482">
            <v>-116.3300000000163</v>
          </cell>
          <cell r="AB482">
            <v>-96.079999999987194</v>
          </cell>
          <cell r="AC482">
            <v>-53.869999999995343</v>
          </cell>
          <cell r="AD482">
            <v>-25.169999999983702</v>
          </cell>
          <cell r="AE482">
            <v>-88.009999999310821</v>
          </cell>
          <cell r="AF482">
            <v>-27.900000000023283</v>
          </cell>
          <cell r="AG482">
            <v>-34.619999999995343</v>
          </cell>
          <cell r="AH482">
            <v>-243.78000000002794</v>
          </cell>
          <cell r="AI482">
            <v>-120.85999999998603</v>
          </cell>
          <cell r="AJ482">
            <v>229.55000000004657</v>
          </cell>
          <cell r="AK482">
            <v>-29.779999999998836</v>
          </cell>
          <cell r="AL482">
            <v>284.40999999997439</v>
          </cell>
          <cell r="AM482">
            <v>146.88000000000466</v>
          </cell>
          <cell r="AN482">
            <v>-62.739999999990687</v>
          </cell>
          <cell r="AO482">
            <v>-73.319999999977881</v>
          </cell>
          <cell r="AP482">
            <v>-111.87999999997555</v>
          </cell>
          <cell r="AQ482">
            <v>-43.970000000001164</v>
          </cell>
          <cell r="AR482">
            <v>-38.970000000204891</v>
          </cell>
          <cell r="AS482">
            <v>-55.880000000004657</v>
          </cell>
          <cell r="AT482">
            <v>-53.979999999981374</v>
          </cell>
          <cell r="AU482">
            <v>-174.95999999999185</v>
          </cell>
          <cell r="AV482">
            <v>-80.559999999997672</v>
          </cell>
          <cell r="AW482">
            <v>358.31000000005588</v>
          </cell>
          <cell r="AX482">
            <v>-121.26999999998952</v>
          </cell>
          <cell r="AY482">
            <v>180.28000000002794</v>
          </cell>
          <cell r="AZ482">
            <v>146.56000000005588</v>
          </cell>
          <cell r="BA482">
            <v>6.6599999999743886</v>
          </cell>
          <cell r="BB482">
            <v>-70.190000000002328</v>
          </cell>
          <cell r="BC482">
            <v>-113.94000000000233</v>
          </cell>
          <cell r="BD482">
            <v>-60</v>
          </cell>
          <cell r="BE482">
            <v>33.459999999497086</v>
          </cell>
          <cell r="BF482">
            <v>-22</v>
          </cell>
          <cell r="BG482">
            <v>16.869999999995343</v>
          </cell>
          <cell r="BH482">
            <v>-78.71999999997206</v>
          </cell>
          <cell r="BI482">
            <v>-34.700000000011642</v>
          </cell>
          <cell r="BJ482">
            <v>-17.400000000023283</v>
          </cell>
          <cell r="BK482">
            <v>-11.330000000016298</v>
          </cell>
          <cell r="BL482">
            <v>183.9199999999837</v>
          </cell>
          <cell r="BM482">
            <v>48.930000000051223</v>
          </cell>
          <cell r="BN482">
            <v>88.019999999989523</v>
          </cell>
          <cell r="BO482">
            <v>-33.579999999987194</v>
          </cell>
          <cell r="BP482">
            <v>-25</v>
          </cell>
          <cell r="BQ482">
            <v>-81.550000000017462</v>
          </cell>
          <cell r="BR482">
            <v>-245.26000000070781</v>
          </cell>
          <cell r="BS482">
            <v>-22.979999999981374</v>
          </cell>
          <cell r="BT482">
            <v>0.41999999998370185</v>
          </cell>
          <cell r="BU482">
            <v>-81.340000000025611</v>
          </cell>
          <cell r="BV482">
            <v>-23.580000000016298</v>
          </cell>
          <cell r="BW482">
            <v>-284.5</v>
          </cell>
          <cell r="BX482">
            <v>-10.25</v>
          </cell>
          <cell r="BY482">
            <v>189.81999999994878</v>
          </cell>
          <cell r="BZ482">
            <v>62.269999999960419</v>
          </cell>
          <cell r="CA482">
            <v>63.670000000012806</v>
          </cell>
          <cell r="CB482">
            <v>-24.5</v>
          </cell>
          <cell r="CC482">
            <v>-59.549999999988358</v>
          </cell>
          <cell r="CD482">
            <v>-54.739999999990687</v>
          </cell>
          <cell r="CE482">
            <v>-402.33000000007451</v>
          </cell>
          <cell r="CF482">
            <v>-49.739999999990687</v>
          </cell>
          <cell r="CG482">
            <v>17.079999999987194</v>
          </cell>
          <cell r="CH482">
            <v>-71.200000000011642</v>
          </cell>
          <cell r="CI482">
            <v>-79.549999999988358</v>
          </cell>
          <cell r="CJ482">
            <v>-206.6600000000326</v>
          </cell>
          <cell r="CK482">
            <v>-33.630000000004657</v>
          </cell>
          <cell r="CL482">
            <v>89.839999999996508</v>
          </cell>
          <cell r="CM482">
            <v>15.14000000001397</v>
          </cell>
          <cell r="CN482">
            <v>48.209999999991851</v>
          </cell>
          <cell r="CO482">
            <v>-15.070000000006985</v>
          </cell>
          <cell r="CP482">
            <v>-50.369999999995343</v>
          </cell>
          <cell r="CQ482">
            <v>-66.380000000004657</v>
          </cell>
          <cell r="CR482">
            <v>-251.89999999944121</v>
          </cell>
          <cell r="CS482">
            <v>-26.939999999944121</v>
          </cell>
          <cell r="CT482">
            <v>31.080000000016298</v>
          </cell>
          <cell r="CU482">
            <v>-82.200000000011642</v>
          </cell>
          <cell r="CV482">
            <v>-161.96999999997206</v>
          </cell>
          <cell r="CW482">
            <v>-5.8600000001024455</v>
          </cell>
          <cell r="CX482">
            <v>-18.350000000005821</v>
          </cell>
          <cell r="CY482">
            <v>183.70000000001164</v>
          </cell>
          <cell r="CZ482">
            <v>15.599999999976717</v>
          </cell>
          <cell r="DA482">
            <v>4.9799999999813735</v>
          </cell>
          <cell r="DB482">
            <v>-53.200000000011642</v>
          </cell>
          <cell r="DC482">
            <v>-54.149999999994179</v>
          </cell>
          <cell r="DD482">
            <v>-84.589999999996508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-6.1876060000000024</v>
          </cell>
          <cell r="G483">
            <v>0</v>
          </cell>
          <cell r="H483">
            <v>-5.8959999999997308</v>
          </cell>
          <cell r="I483">
            <v>-13.719499999999925</v>
          </cell>
          <cell r="J483">
            <v>-0.53400999999996657</v>
          </cell>
          <cell r="K483">
            <v>-12.23404000000005</v>
          </cell>
          <cell r="L483">
            <v>-6.8863000000001193</v>
          </cell>
          <cell r="M483">
            <v>-6.9859000000000151</v>
          </cell>
          <cell r="N483">
            <v>0</v>
          </cell>
          <cell r="O483">
            <v>-1.2000000000000455</v>
          </cell>
          <cell r="P483">
            <v>-1.8032499999999914</v>
          </cell>
          <cell r="Q483">
            <v>0</v>
          </cell>
          <cell r="R483">
            <v>-44.149289999999382</v>
          </cell>
          <cell r="S483">
            <v>0</v>
          </cell>
          <cell r="T483">
            <v>-4.4712999999999283</v>
          </cell>
          <cell r="U483">
            <v>-17.945900000000165</v>
          </cell>
          <cell r="V483">
            <v>0</v>
          </cell>
          <cell r="W483">
            <v>-5.2021200000000363</v>
          </cell>
          <cell r="X483">
            <v>-11.475010000000111</v>
          </cell>
          <cell r="Y483">
            <v>0</v>
          </cell>
          <cell r="Z483">
            <v>-0.56540000000006785</v>
          </cell>
          <cell r="AA483">
            <v>-4.4892599999999447</v>
          </cell>
          <cell r="AB483">
            <v>-2.9999999992469384E-4</v>
          </cell>
          <cell r="AC483">
            <v>0</v>
          </cell>
          <cell r="AD483">
            <v>0</v>
          </cell>
          <cell r="AE483">
            <v>-87.527820000002976</v>
          </cell>
          <cell r="AF483">
            <v>-1.7017000000000735</v>
          </cell>
          <cell r="AG483">
            <v>-1.6599999999925785E-2</v>
          </cell>
          <cell r="AH483">
            <v>-46.544999999999163</v>
          </cell>
          <cell r="AI483">
            <v>-32.851200000000063</v>
          </cell>
          <cell r="AJ483">
            <v>-7.5995199999997567</v>
          </cell>
          <cell r="AK483">
            <v>-5.4400000000000546</v>
          </cell>
          <cell r="AL483">
            <v>37.237999999999829</v>
          </cell>
          <cell r="AM483">
            <v>-22.074999999999818</v>
          </cell>
          <cell r="AN483">
            <v>0</v>
          </cell>
          <cell r="AO483">
            <v>-1.7451999999998407</v>
          </cell>
          <cell r="AP483">
            <v>-5.5914999999999964</v>
          </cell>
          <cell r="AQ483">
            <v>-1.200099999999793</v>
          </cell>
          <cell r="AR483">
            <v>6.2010359999985667</v>
          </cell>
          <cell r="AS483">
            <v>-4.1981000000000677</v>
          </cell>
          <cell r="AT483">
            <v>-5.2645999999999731</v>
          </cell>
          <cell r="AU483">
            <v>-2.5883939999994254</v>
          </cell>
          <cell r="AV483">
            <v>-13.251400000000103</v>
          </cell>
          <cell r="AW483">
            <v>-1.4077000000006592</v>
          </cell>
          <cell r="AX483">
            <v>15.617899999999963</v>
          </cell>
          <cell r="AY483">
            <v>59.766230000000178</v>
          </cell>
          <cell r="AZ483">
            <v>-13.644999999999527</v>
          </cell>
          <cell r="BA483">
            <v>0</v>
          </cell>
          <cell r="BB483">
            <v>-15.740699999999833</v>
          </cell>
          <cell r="BC483">
            <v>-6.2935999999999694</v>
          </cell>
          <cell r="BD483">
            <v>-6.7935999999999694</v>
          </cell>
          <cell r="BE483">
            <v>-74.246689999992668</v>
          </cell>
          <cell r="BF483">
            <v>-9.7800000000006548E-2</v>
          </cell>
          <cell r="BG483">
            <v>-10.812200000000303</v>
          </cell>
          <cell r="BH483">
            <v>42.203000000000429</v>
          </cell>
          <cell r="BI483">
            <v>-7.53125</v>
          </cell>
          <cell r="BJ483">
            <v>-9.5118299999999181</v>
          </cell>
          <cell r="BK483">
            <v>-5.191309999999703</v>
          </cell>
          <cell r="BL483">
            <v>-0.23300000000017462</v>
          </cell>
          <cell r="BM483">
            <v>-60.773299999999836</v>
          </cell>
          <cell r="BN483">
            <v>-4.209400000000187</v>
          </cell>
          <cell r="BO483">
            <v>-3.3405999999999949</v>
          </cell>
          <cell r="BP483">
            <v>-14.742999999999938</v>
          </cell>
          <cell r="BQ483">
            <v>-5.9999999998581188E-3</v>
          </cell>
          <cell r="BR483">
            <v>-105.10055999999895</v>
          </cell>
          <cell r="BS483">
            <v>-1.2285999999999149</v>
          </cell>
          <cell r="BT483">
            <v>-7.000000000516593E-4</v>
          </cell>
          <cell r="BU483">
            <v>-16.715499999999338</v>
          </cell>
          <cell r="BV483">
            <v>-11.722899999999754</v>
          </cell>
          <cell r="BW483">
            <v>-12.316319999999905</v>
          </cell>
          <cell r="BX483">
            <v>-7.782399999999825</v>
          </cell>
          <cell r="BY483">
            <v>-10.052840000000288</v>
          </cell>
          <cell r="BZ483">
            <v>-24.561800000000403</v>
          </cell>
          <cell r="CA483">
            <v>-7.2807999999999993</v>
          </cell>
          <cell r="CB483">
            <v>-11.6875</v>
          </cell>
          <cell r="CC483">
            <v>-1.7512000000001535</v>
          </cell>
          <cell r="CD483">
            <v>0</v>
          </cell>
          <cell r="CE483">
            <v>-180.08122999999614</v>
          </cell>
          <cell r="CF483">
            <v>-0.5340000000001055</v>
          </cell>
          <cell r="CG483">
            <v>-24.029700000000048</v>
          </cell>
          <cell r="CH483">
            <v>-14.197799999999916</v>
          </cell>
          <cell r="CI483">
            <v>-6.121599999999944</v>
          </cell>
          <cell r="CJ483">
            <v>-32.831000000000131</v>
          </cell>
          <cell r="CK483">
            <v>-18.953700000000026</v>
          </cell>
          <cell r="CL483">
            <v>-8.949399999999514</v>
          </cell>
          <cell r="CM483">
            <v>-43.505629999999655</v>
          </cell>
          <cell r="CN483">
            <v>-9.6399999999998727</v>
          </cell>
          <cell r="CO483">
            <v>-13.718799999999646</v>
          </cell>
          <cell r="CP483">
            <v>-7.5996000000000095</v>
          </cell>
          <cell r="CQ483">
            <v>0</v>
          </cell>
          <cell r="CR483">
            <v>-145.4536700000026</v>
          </cell>
          <cell r="CS483">
            <v>-9.0050999999998567</v>
          </cell>
          <cell r="CT483">
            <v>1.8677800000004936</v>
          </cell>
          <cell r="CU483">
            <v>-16.180699999999888</v>
          </cell>
          <cell r="CV483">
            <v>-19.416299999999865</v>
          </cell>
          <cell r="CW483">
            <v>-25.298899999999776</v>
          </cell>
          <cell r="CX483">
            <v>-15.193499999999858</v>
          </cell>
          <cell r="CY483">
            <v>-16.130200000000059</v>
          </cell>
          <cell r="CZ483">
            <v>-14.817549999999756</v>
          </cell>
          <cell r="DA483">
            <v>-5.1132999999999811</v>
          </cell>
          <cell r="DB483">
            <v>-15.367500000000291</v>
          </cell>
          <cell r="DC483">
            <v>-10.017899999999827</v>
          </cell>
          <cell r="DD483">
            <v>-0.7804999999998472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-312.29060599999502</v>
          </cell>
          <cell r="G488">
            <v>-387.97650000010617</v>
          </cell>
          <cell r="H488">
            <v>-745.35430000006454</v>
          </cell>
          <cell r="I488">
            <v>-1045.7271300000139</v>
          </cell>
          <cell r="J488">
            <v>-821.18000999977812</v>
          </cell>
          <cell r="K488">
            <v>-510.94318000000203</v>
          </cell>
          <cell r="L488">
            <v>-515.41229999999632</v>
          </cell>
          <cell r="M488">
            <v>-921.62690000009025</v>
          </cell>
          <cell r="N488">
            <v>-735.9770000000135</v>
          </cell>
          <cell r="O488">
            <v>-612.45699999999488</v>
          </cell>
          <cell r="P488">
            <v>-691.42125000007218</v>
          </cell>
          <cell r="Q488">
            <v>-399.27790000001551</v>
          </cell>
          <cell r="R488">
            <v>-3562.7264900002629</v>
          </cell>
          <cell r="S488">
            <v>-217.0745000000461</v>
          </cell>
          <cell r="T488">
            <v>-361.30530000000726</v>
          </cell>
          <cell r="U488">
            <v>-623.35020000004442</v>
          </cell>
          <cell r="V488">
            <v>-523.22899999993388</v>
          </cell>
          <cell r="W488">
            <v>-199.81612000009045</v>
          </cell>
          <cell r="X488">
            <v>-193.69431000002078</v>
          </cell>
          <cell r="Y488">
            <v>88.597999999998137</v>
          </cell>
          <cell r="Z488">
            <v>-220.29940000001807</v>
          </cell>
          <cell r="AA488">
            <v>-325.38346000001184</v>
          </cell>
          <cell r="AB488">
            <v>-369.522799999977</v>
          </cell>
          <cell r="AC488">
            <v>-441.16440000000875</v>
          </cell>
          <cell r="AD488">
            <v>-176.48499999998603</v>
          </cell>
          <cell r="AE488">
            <v>-3356.6207599993795</v>
          </cell>
          <cell r="AF488">
            <v>-194.85540000005858</v>
          </cell>
          <cell r="AG488">
            <v>-279.87967000002391</v>
          </cell>
          <cell r="AH488">
            <v>-621.19800000009127</v>
          </cell>
          <cell r="AI488">
            <v>-568.16419999999925</v>
          </cell>
          <cell r="AJ488">
            <v>-41.599519999930635</v>
          </cell>
          <cell r="AK488">
            <v>-200.39556999999331</v>
          </cell>
          <cell r="AL488">
            <v>263.13839999999618</v>
          </cell>
          <cell r="AM488">
            <v>-404.75400000001537</v>
          </cell>
          <cell r="AN488">
            <v>-334.56160000001546</v>
          </cell>
          <cell r="AO488">
            <v>-359.83659999998054</v>
          </cell>
          <cell r="AP488">
            <v>-441.23019999999087</v>
          </cell>
          <cell r="AQ488">
            <v>-173.2844000000041</v>
          </cell>
          <cell r="AR488">
            <v>-2822.9465740006417</v>
          </cell>
          <cell r="AS488">
            <v>-194.07749999995576</v>
          </cell>
          <cell r="AT488">
            <v>-328.57188000000315</v>
          </cell>
          <cell r="AU488">
            <v>-395.24149400001625</v>
          </cell>
          <cell r="AV488">
            <v>-344.94834000000264</v>
          </cell>
          <cell r="AW488">
            <v>-87.283700000029057</v>
          </cell>
          <cell r="AX488">
            <v>-166.38809999998193</v>
          </cell>
          <cell r="AY488">
            <v>81.708730000071228</v>
          </cell>
          <cell r="AZ488">
            <v>-274.62799999990966</v>
          </cell>
          <cell r="BA488">
            <v>-213.35999999998603</v>
          </cell>
          <cell r="BB488">
            <v>-325.41589000000386</v>
          </cell>
          <cell r="BC488">
            <v>-381.38740000000689</v>
          </cell>
          <cell r="BD488">
            <v>-193.35300000000279</v>
          </cell>
          <cell r="BE488">
            <v>-2023.1569899991155</v>
          </cell>
          <cell r="BF488">
            <v>-110.30680000007851</v>
          </cell>
          <cell r="BG488">
            <v>-151.83819999994012</v>
          </cell>
          <cell r="BH488">
            <v>-350.02899999998044</v>
          </cell>
          <cell r="BI488">
            <v>-306.49424999998882</v>
          </cell>
          <cell r="BJ488">
            <v>-282.86883000005037</v>
          </cell>
          <cell r="BK488">
            <v>-115.66201000000001</v>
          </cell>
          <cell r="BL488">
            <v>52.698999999964144</v>
          </cell>
          <cell r="BM488">
            <v>-243.85329999995884</v>
          </cell>
          <cell r="BN488">
            <v>-19.263499999942724</v>
          </cell>
          <cell r="BO488">
            <v>-192.77600000001257</v>
          </cell>
          <cell r="BP488">
            <v>-165.08110000001034</v>
          </cell>
          <cell r="BQ488">
            <v>-137.68300000001909</v>
          </cell>
          <cell r="BR488">
            <v>-2308.3469599997625</v>
          </cell>
          <cell r="BS488">
            <v>-104.64160000003176</v>
          </cell>
          <cell r="BT488">
            <v>-118.53320000000531</v>
          </cell>
          <cell r="BU488">
            <v>-172.7324999999837</v>
          </cell>
          <cell r="BV488">
            <v>-427.80640000011772</v>
          </cell>
          <cell r="BW488">
            <v>-434.42582000000402</v>
          </cell>
          <cell r="BX488">
            <v>-101.01339999999618</v>
          </cell>
          <cell r="BY488">
            <v>80.334159999969415</v>
          </cell>
          <cell r="BZ488">
            <v>-148.34279999998398</v>
          </cell>
          <cell r="CA488">
            <v>-66.504499999980908</v>
          </cell>
          <cell r="CB488">
            <v>-257.40739999996731</v>
          </cell>
          <cell r="CC488">
            <v>-466.65549999999348</v>
          </cell>
          <cell r="CD488">
            <v>-90.618000000016764</v>
          </cell>
          <cell r="CE488">
            <v>-2644.0688300002366</v>
          </cell>
          <cell r="CF488">
            <v>-123.68600000004517</v>
          </cell>
          <cell r="CG488">
            <v>-300.07120000000577</v>
          </cell>
          <cell r="CH488">
            <v>-406.14880000002449</v>
          </cell>
          <cell r="CI488">
            <v>-261.11489999998594</v>
          </cell>
          <cell r="CJ488">
            <v>-569.74199999996927</v>
          </cell>
          <cell r="CK488">
            <v>-175.27270000000135</v>
          </cell>
          <cell r="CL488">
            <v>-41.830399999977089</v>
          </cell>
          <cell r="CM488">
            <v>-188.20963000005577</v>
          </cell>
          <cell r="CN488">
            <v>6.5570999999763444</v>
          </cell>
          <cell r="CO488">
            <v>-278.73280000005616</v>
          </cell>
          <cell r="CP488">
            <v>-185.46110000001499</v>
          </cell>
          <cell r="CQ488">
            <v>-120.35639999998966</v>
          </cell>
          <cell r="CR488">
            <v>-2771.2459699995816</v>
          </cell>
          <cell r="CS488">
            <v>-84.125099999946542</v>
          </cell>
          <cell r="CT488">
            <v>-169.10801999998512</v>
          </cell>
          <cell r="CU488">
            <v>-469.40069999999832</v>
          </cell>
          <cell r="CV488">
            <v>-523.44830000004731</v>
          </cell>
          <cell r="CW488">
            <v>-347.14190000016242</v>
          </cell>
          <cell r="CX488">
            <v>-151.98149999999441</v>
          </cell>
          <cell r="CY488">
            <v>37.471799999999348</v>
          </cell>
          <cell r="CZ488">
            <v>-217.69655000010971</v>
          </cell>
          <cell r="DA488">
            <v>-171.13330000004498</v>
          </cell>
          <cell r="DB488">
            <v>-266.9210000000312</v>
          </cell>
          <cell r="DC488">
            <v>-297.33199999999488</v>
          </cell>
          <cell r="DD488">
            <v>-110.42940000002272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0">
          <cell r="F490">
            <v>1154.6890600160696</v>
          </cell>
          <cell r="G490">
            <v>1047.8185384508688</v>
          </cell>
          <cell r="H490">
            <v>1140.532098924974</v>
          </cell>
          <cell r="I490">
            <v>943.81282633985393</v>
          </cell>
          <cell r="J490">
            <v>1339.0485641830601</v>
          </cell>
          <cell r="K490">
            <v>1635.0134806507267</v>
          </cell>
          <cell r="L490">
            <v>1518.7564843890723</v>
          </cell>
          <cell r="M490">
            <v>1225.518152973149</v>
          </cell>
          <cell r="N490">
            <v>1353.5503171409946</v>
          </cell>
          <cell r="O490">
            <v>1360.3350114719942</v>
          </cell>
          <cell r="P490">
            <v>894.50043280282989</v>
          </cell>
          <cell r="Q490">
            <v>933.6809474430047</v>
          </cell>
          <cell r="R490">
            <v>18639.993403322995</v>
          </cell>
          <cell r="S490">
            <v>1242.5702247051522</v>
          </cell>
          <cell r="T490">
            <v>1067.3107589960564</v>
          </cell>
          <cell r="U490">
            <v>1300.1098225999158</v>
          </cell>
          <cell r="V490">
            <v>1462.5719264848158</v>
          </cell>
          <cell r="W490">
            <v>1949.6113118147478</v>
          </cell>
          <cell r="X490">
            <v>1934.7198119401</v>
          </cell>
          <cell r="Y490">
            <v>2112.5959338541143</v>
          </cell>
          <cell r="Z490">
            <v>1916.1099263119977</v>
          </cell>
          <cell r="AA490">
            <v>1753.6962294189725</v>
          </cell>
          <cell r="AB490">
            <v>1614.0607296810485</v>
          </cell>
          <cell r="AC490">
            <v>1136.8276767870411</v>
          </cell>
          <cell r="AD490">
            <v>1149.8090507278685</v>
          </cell>
          <cell r="AE490">
            <v>18767.828793326393</v>
          </cell>
          <cell r="AF490">
            <v>1257.4910811269656</v>
          </cell>
          <cell r="AG490">
            <v>1141.5933013278991</v>
          </cell>
          <cell r="AH490">
            <v>1292.6447206409648</v>
          </cell>
          <cell r="AI490">
            <v>1421.7030717551243</v>
          </cell>
          <cell r="AJ490">
            <v>2097.080773320049</v>
          </cell>
          <cell r="AK490">
            <v>1936.124420379987</v>
          </cell>
          <cell r="AL490">
            <v>2277.0163458180614</v>
          </cell>
          <cell r="AM490">
            <v>1720.9732755210716</v>
          </cell>
          <cell r="AN490">
            <v>1734.1226865327917</v>
          </cell>
          <cell r="AO490">
            <v>1613.8290222950745</v>
          </cell>
          <cell r="AP490">
            <v>1128.8719142319169</v>
          </cell>
          <cell r="AQ490">
            <v>1146.3781803760212</v>
          </cell>
          <cell r="AR490">
            <v>19264.888729650527</v>
          </cell>
          <cell r="AS490">
            <v>1251.007256102981</v>
          </cell>
          <cell r="AT490">
            <v>1159.8017096091062</v>
          </cell>
          <cell r="AU490">
            <v>1509.0320133569185</v>
          </cell>
          <cell r="AV490">
            <v>1634.9695930448361</v>
          </cell>
          <cell r="AW490">
            <v>2040.7031930380035</v>
          </cell>
          <cell r="AX490">
            <v>1959.4492921798956</v>
          </cell>
          <cell r="AY490">
            <v>2085.5172865372151</v>
          </cell>
          <cell r="AZ490">
            <v>1840.4706394688692</v>
          </cell>
          <cell r="BA490">
            <v>1844.9808721200097</v>
          </cell>
          <cell r="BB490">
            <v>1638.3813967828173</v>
          </cell>
          <cell r="BC490">
            <v>1180.8642032779753</v>
          </cell>
          <cell r="BD490">
            <v>1119.711274132831</v>
          </cell>
          <cell r="BE490">
            <v>19880.601178396493</v>
          </cell>
          <cell r="BF490">
            <v>1327.5525121560786</v>
          </cell>
          <cell r="BG490">
            <v>1255.4555819691159</v>
          </cell>
          <cell r="BH490">
            <v>1544.7231416048016</v>
          </cell>
          <cell r="BI490">
            <v>1663.5240979571827</v>
          </cell>
          <cell r="BJ490">
            <v>1834.4781270259991</v>
          </cell>
          <cell r="BK490">
            <v>1999.5461916353088</v>
          </cell>
          <cell r="BL490">
            <v>2046.488512013806</v>
          </cell>
          <cell r="BM490">
            <v>1860.6698507941328</v>
          </cell>
          <cell r="BN490">
            <v>2028.7856634962372</v>
          </cell>
          <cell r="BO490">
            <v>1761.2022977049928</v>
          </cell>
          <cell r="BP490">
            <v>1389.3592521320097</v>
          </cell>
          <cell r="BQ490">
            <v>1168.8159499068279</v>
          </cell>
          <cell r="BR490">
            <v>19485.892484616488</v>
          </cell>
          <cell r="BS490">
            <v>1326.028460490983</v>
          </cell>
          <cell r="BT490">
            <v>1281.7241149207111</v>
          </cell>
          <cell r="BU490">
            <v>1712.5458829319105</v>
          </cell>
          <cell r="BV490">
            <v>1532.361851145979</v>
          </cell>
          <cell r="BW490">
            <v>1672.3344043560792</v>
          </cell>
          <cell r="BX490">
            <v>2003.618762220256</v>
          </cell>
          <cell r="BY490">
            <v>2064.154752145987</v>
          </cell>
          <cell r="BZ490">
            <v>1945.6577367659193</v>
          </cell>
          <cell r="CA490">
            <v>1971.3044096489903</v>
          </cell>
          <cell r="CB490">
            <v>1686.8010080968961</v>
          </cell>
          <cell r="CC490">
            <v>1080.0126477461308</v>
          </cell>
          <cell r="CD490">
            <v>1209.3484541450161</v>
          </cell>
          <cell r="CE490">
            <v>19041.199354697019</v>
          </cell>
          <cell r="CF490">
            <v>1299.8306575128809</v>
          </cell>
          <cell r="CG490">
            <v>1093.1848226080183</v>
          </cell>
          <cell r="CH490">
            <v>1469.7031831089407</v>
          </cell>
          <cell r="CI490">
            <v>1689.2525081099011</v>
          </cell>
          <cell r="CJ490">
            <v>1526.4844233011827</v>
          </cell>
          <cell r="CK490">
            <v>1918.836298255017</v>
          </cell>
          <cell r="CL490">
            <v>1932.0710955278482</v>
          </cell>
          <cell r="CM490">
            <v>1895.3209066428244</v>
          </cell>
          <cell r="CN490">
            <v>2034.1769701819867</v>
          </cell>
          <cell r="CO490">
            <v>1655.754569736775</v>
          </cell>
          <cell r="CP490">
            <v>1353.4737017471343</v>
          </cell>
          <cell r="CQ490">
            <v>1173.1102179631125</v>
          </cell>
          <cell r="CR490">
            <v>18878.134808167815</v>
          </cell>
          <cell r="CS490">
            <v>1332.2740230539348</v>
          </cell>
          <cell r="CT490">
            <v>1289.720611984143</v>
          </cell>
          <cell r="CU490">
            <v>1397.072029359173</v>
          </cell>
          <cell r="CV490">
            <v>1417.1672714741435</v>
          </cell>
          <cell r="CW490">
            <v>1738.6033941458445</v>
          </cell>
          <cell r="CX490">
            <v>1931.6569492300041</v>
          </cell>
          <cell r="CY490">
            <v>2001.5037831820082</v>
          </cell>
          <cell r="CZ490">
            <v>1855.4163229337428</v>
          </cell>
          <cell r="DA490">
            <v>1846.3484730799682</v>
          </cell>
          <cell r="DB490">
            <v>1657.8939301057253</v>
          </cell>
          <cell r="DC490">
            <v>1233.9081272688927</v>
          </cell>
          <cell r="DD490">
            <v>1176.5698923519813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-5.5800759999983711</v>
          </cell>
          <cell r="H494">
            <v>-16.063232000000426</v>
          </cell>
          <cell r="I494">
            <v>-12.394532999998773</v>
          </cell>
          <cell r="J494">
            <v>-15.154867999997805</v>
          </cell>
          <cell r="K494">
            <v>0</v>
          </cell>
          <cell r="L494">
            <v>-3.6813959999999497</v>
          </cell>
          <cell r="M494">
            <v>0</v>
          </cell>
          <cell r="N494">
            <v>0</v>
          </cell>
          <cell r="O494">
            <v>-12.628172999990056</v>
          </cell>
          <cell r="P494">
            <v>0</v>
          </cell>
          <cell r="Q494">
            <v>0</v>
          </cell>
          <cell r="R494">
            <v>-113.10496699996293</v>
          </cell>
          <cell r="S494">
            <v>-9.912943000002997</v>
          </cell>
          <cell r="T494">
            <v>-9.3940730000031181</v>
          </cell>
          <cell r="U494">
            <v>-35.117093999986537</v>
          </cell>
          <cell r="V494">
            <v>-19.306551000001491</v>
          </cell>
          <cell r="W494">
            <v>-10.791748000003281</v>
          </cell>
          <cell r="X494">
            <v>-24.358891999989282</v>
          </cell>
          <cell r="Y494">
            <v>-2.445346000007703</v>
          </cell>
          <cell r="Z494">
            <v>0</v>
          </cell>
          <cell r="AA494">
            <v>0</v>
          </cell>
          <cell r="AB494">
            <v>-1.7783199999976205</v>
          </cell>
          <cell r="AC494">
            <v>0</v>
          </cell>
          <cell r="AD494">
            <v>0</v>
          </cell>
          <cell r="AE494">
            <v>-88.529880000278354</v>
          </cell>
          <cell r="AF494">
            <v>0</v>
          </cell>
          <cell r="AG494">
            <v>0</v>
          </cell>
          <cell r="AH494">
            <v>-30.783611000006204</v>
          </cell>
          <cell r="AI494">
            <v>-7.4497100000007777</v>
          </cell>
          <cell r="AJ494">
            <v>-7.1624060000031022</v>
          </cell>
          <cell r="AK494">
            <v>-21.373896999997669</v>
          </cell>
          <cell r="AL494">
            <v>0</v>
          </cell>
          <cell r="AM494">
            <v>0</v>
          </cell>
          <cell r="AN494">
            <v>0</v>
          </cell>
          <cell r="AO494">
            <v>-6.6401369999948656</v>
          </cell>
          <cell r="AP494">
            <v>-15.120118999999249</v>
          </cell>
          <cell r="AQ494">
            <v>0</v>
          </cell>
          <cell r="AR494">
            <v>-110.6022309998516</v>
          </cell>
          <cell r="AS494">
            <v>0</v>
          </cell>
          <cell r="AT494">
            <v>0</v>
          </cell>
          <cell r="AU494">
            <v>-24.891723999986425</v>
          </cell>
          <cell r="AV494">
            <v>-43.279291999991983</v>
          </cell>
          <cell r="AW494">
            <v>0</v>
          </cell>
          <cell r="AX494">
            <v>0</v>
          </cell>
          <cell r="AY494">
            <v>-19.278767999989213</v>
          </cell>
          <cell r="AZ494">
            <v>0</v>
          </cell>
          <cell r="BA494">
            <v>0</v>
          </cell>
          <cell r="BB494">
            <v>-23.152447000000393</v>
          </cell>
          <cell r="BC494">
            <v>0</v>
          </cell>
          <cell r="BD494">
            <v>0</v>
          </cell>
          <cell r="BE494">
            <v>-244.20632999995723</v>
          </cell>
          <cell r="BF494">
            <v>-25.854983000011998</v>
          </cell>
          <cell r="BG494">
            <v>-12.669627999988734</v>
          </cell>
          <cell r="BH494">
            <v>-34.319751999995788</v>
          </cell>
          <cell r="BI494">
            <v>-34.573492000010447</v>
          </cell>
          <cell r="BJ494">
            <v>-8.695664000006218</v>
          </cell>
          <cell r="BK494">
            <v>-34.347310999990441</v>
          </cell>
          <cell r="BL494">
            <v>0</v>
          </cell>
          <cell r="BM494">
            <v>-13.048127999994904</v>
          </cell>
          <cell r="BN494">
            <v>-16.730099000007613</v>
          </cell>
          <cell r="BO494">
            <v>-34.186089000009815</v>
          </cell>
          <cell r="BP494">
            <v>-29.781184000021312</v>
          </cell>
          <cell r="BQ494">
            <v>0</v>
          </cell>
          <cell r="BR494">
            <v>-327.24347400013357</v>
          </cell>
          <cell r="BS494">
            <v>-18.55127199999697</v>
          </cell>
          <cell r="BT494">
            <v>-46.830365999980131</v>
          </cell>
          <cell r="BU494">
            <v>-39.055664000014076</v>
          </cell>
          <cell r="BV494">
            <v>-51.350424000003841</v>
          </cell>
          <cell r="BW494">
            <v>-16.625976000002993</v>
          </cell>
          <cell r="BX494">
            <v>-32.551115000009304</v>
          </cell>
          <cell r="BY494">
            <v>0</v>
          </cell>
          <cell r="BZ494">
            <v>-9.5165759999945294</v>
          </cell>
          <cell r="CA494">
            <v>-38.8655679999938</v>
          </cell>
          <cell r="CB494">
            <v>-52.283256000009715</v>
          </cell>
          <cell r="CC494">
            <v>-17.808050999999978</v>
          </cell>
          <cell r="CD494">
            <v>-3.8052059999899939</v>
          </cell>
          <cell r="CE494">
            <v>-342.60645700013265</v>
          </cell>
          <cell r="CF494">
            <v>-34.630862999998499</v>
          </cell>
          <cell r="CG494">
            <v>-60.064058999996632</v>
          </cell>
          <cell r="CH494">
            <v>-49.720315999991726</v>
          </cell>
          <cell r="CI494">
            <v>-12.618696999998065</v>
          </cell>
          <cell r="CJ494">
            <v>-6.2822230000019772</v>
          </cell>
          <cell r="CK494">
            <v>-38.602320999983931</v>
          </cell>
          <cell r="CL494">
            <v>-13.748533000005409</v>
          </cell>
          <cell r="CM494">
            <v>-6.3789099999994505</v>
          </cell>
          <cell r="CN494">
            <v>-31.515701000011177</v>
          </cell>
          <cell r="CO494">
            <v>-51.978709000002709</v>
          </cell>
          <cell r="CP494">
            <v>-19.655657999988762</v>
          </cell>
          <cell r="CQ494">
            <v>-17.410466999994242</v>
          </cell>
          <cell r="CR494">
            <v>-254.22914799978025</v>
          </cell>
          <cell r="CS494">
            <v>-10.514343999995617</v>
          </cell>
          <cell r="CT494">
            <v>-18.609316000001854</v>
          </cell>
          <cell r="CU494">
            <v>-34.578364999993937</v>
          </cell>
          <cell r="CV494">
            <v>-21.472412000002805</v>
          </cell>
          <cell r="CW494">
            <v>-6.680661999998847</v>
          </cell>
          <cell r="CX494">
            <v>-21.450022999983048</v>
          </cell>
          <cell r="CY494">
            <v>-20.153837999998359</v>
          </cell>
          <cell r="CZ494">
            <v>-7.3186040000000503</v>
          </cell>
          <cell r="DA494">
            <v>-7.9257809999980964</v>
          </cell>
          <cell r="DB494">
            <v>-84.216946999993525</v>
          </cell>
          <cell r="DC494">
            <v>-12.69849000000977</v>
          </cell>
          <cell r="DD494">
            <v>-8.6103660000080708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-23.877199000002292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-7.3647459999992861</v>
          </cell>
          <cell r="P495">
            <v>0</v>
          </cell>
          <cell r="Q495">
            <v>0</v>
          </cell>
          <cell r="R495">
            <v>-29.875191999832168</v>
          </cell>
          <cell r="S495">
            <v>-9.0143000000025495</v>
          </cell>
          <cell r="T495">
            <v>0</v>
          </cell>
          <cell r="U495">
            <v>-0.30265499999950407</v>
          </cell>
          <cell r="V495">
            <v>0</v>
          </cell>
          <cell r="W495">
            <v>0</v>
          </cell>
          <cell r="X495">
            <v>-5.4683940000031726</v>
          </cell>
          <cell r="Y495">
            <v>0</v>
          </cell>
          <cell r="Z495">
            <v>0</v>
          </cell>
          <cell r="AA495">
            <v>0</v>
          </cell>
          <cell r="AB495">
            <v>-15.089842999994289</v>
          </cell>
          <cell r="AC495">
            <v>0</v>
          </cell>
          <cell r="AD495">
            <v>0</v>
          </cell>
          <cell r="AE495">
            <v>-28.595013999962248</v>
          </cell>
          <cell r="AF495">
            <v>0</v>
          </cell>
          <cell r="AG495">
            <v>0</v>
          </cell>
          <cell r="AH495">
            <v>-8.5941759999986971</v>
          </cell>
          <cell r="AI495">
            <v>0</v>
          </cell>
          <cell r="AJ495">
            <v>0</v>
          </cell>
          <cell r="AK495">
            <v>-4.6224240000010468</v>
          </cell>
          <cell r="AL495">
            <v>-7.0219699999943259</v>
          </cell>
          <cell r="AM495">
            <v>0</v>
          </cell>
          <cell r="AN495">
            <v>0</v>
          </cell>
          <cell r="AO495">
            <v>0</v>
          </cell>
          <cell r="AP495">
            <v>-8.3564439999972819</v>
          </cell>
          <cell r="AQ495">
            <v>0</v>
          </cell>
          <cell r="AR495">
            <v>-44.130160000175238</v>
          </cell>
          <cell r="AS495">
            <v>0</v>
          </cell>
          <cell r="AT495">
            <v>0</v>
          </cell>
          <cell r="AU495">
            <v>-28.83520000000135</v>
          </cell>
          <cell r="AV495">
            <v>0</v>
          </cell>
          <cell r="AW495">
            <v>0</v>
          </cell>
          <cell r="AX495">
            <v>0</v>
          </cell>
          <cell r="AY495">
            <v>-8.476355999999214</v>
          </cell>
          <cell r="AZ495">
            <v>0</v>
          </cell>
          <cell r="BA495">
            <v>0</v>
          </cell>
          <cell r="BB495">
            <v>-6.8186040000000503</v>
          </cell>
          <cell r="BC495">
            <v>0</v>
          </cell>
          <cell r="BD495">
            <v>0</v>
          </cell>
          <cell r="BE495">
            <v>-174.51572000002488</v>
          </cell>
          <cell r="BF495">
            <v>-0.15853999999671942</v>
          </cell>
          <cell r="BG495">
            <v>-29.335007999994559</v>
          </cell>
          <cell r="BH495">
            <v>-7.0458979999966687</v>
          </cell>
          <cell r="BI495">
            <v>-13.298588999998174</v>
          </cell>
          <cell r="BJ495">
            <v>-34.935960000002524</v>
          </cell>
          <cell r="BK495">
            <v>-15.764925000003132</v>
          </cell>
          <cell r="BL495">
            <v>-3.909668000000238</v>
          </cell>
          <cell r="BM495">
            <v>0</v>
          </cell>
          <cell r="BN495">
            <v>-27.809570000004896</v>
          </cell>
          <cell r="BO495">
            <v>-19.400955000004615</v>
          </cell>
          <cell r="BP495">
            <v>-22.856607000001532</v>
          </cell>
          <cell r="BQ495">
            <v>0</v>
          </cell>
          <cell r="BR495">
            <v>-140.35279899998568</v>
          </cell>
          <cell r="BS495">
            <v>-18.551272999997309</v>
          </cell>
          <cell r="BT495">
            <v>-26.629893999997876</v>
          </cell>
          <cell r="BU495">
            <v>-16.164544999999634</v>
          </cell>
          <cell r="BV495">
            <v>0</v>
          </cell>
          <cell r="BW495">
            <v>-20.828664000000572</v>
          </cell>
          <cell r="BX495">
            <v>-1.6812199999985751</v>
          </cell>
          <cell r="BY495">
            <v>0</v>
          </cell>
          <cell r="BZ495">
            <v>-7.4208970000036061</v>
          </cell>
          <cell r="CA495">
            <v>-16.059566999996605</v>
          </cell>
          <cell r="CB495">
            <v>-23.890640999998141</v>
          </cell>
          <cell r="CC495">
            <v>-2.5816649999978836</v>
          </cell>
          <cell r="CD495">
            <v>-6.5444330000027549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-13.107418999999936</v>
          </cell>
          <cell r="J497">
            <v>-2.4035980000007839</v>
          </cell>
          <cell r="K497">
            <v>-4.8247090000004391</v>
          </cell>
          <cell r="L497">
            <v>0</v>
          </cell>
          <cell r="M497">
            <v>-1.6974289999925531</v>
          </cell>
          <cell r="N497">
            <v>-17.745643000002019</v>
          </cell>
          <cell r="O497">
            <v>0</v>
          </cell>
          <cell r="P497">
            <v>0</v>
          </cell>
          <cell r="Q497">
            <v>0</v>
          </cell>
          <cell r="R497">
            <v>-15.104974999965634</v>
          </cell>
          <cell r="S497">
            <v>0</v>
          </cell>
          <cell r="T497">
            <v>0</v>
          </cell>
          <cell r="U497">
            <v>-3.8160629999983939</v>
          </cell>
          <cell r="V497">
            <v>-4.3675220000004629</v>
          </cell>
          <cell r="W497">
            <v>0</v>
          </cell>
          <cell r="X497">
            <v>0</v>
          </cell>
          <cell r="Y497">
            <v>-0.90085099999851082</v>
          </cell>
          <cell r="Z497">
            <v>0</v>
          </cell>
          <cell r="AA497">
            <v>-6.0205389999973704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-221.13791000004858</v>
          </cell>
          <cell r="G498">
            <v>-271.44213400012814</v>
          </cell>
          <cell r="H498">
            <v>-273.29962599999271</v>
          </cell>
          <cell r="I498">
            <v>-154.67212599993218</v>
          </cell>
          <cell r="J498">
            <v>-384.23414399998728</v>
          </cell>
          <cell r="K498">
            <v>-471.53235399990808</v>
          </cell>
          <cell r="L498">
            <v>-132.1683750001248</v>
          </cell>
          <cell r="M498">
            <v>-195.78435999993235</v>
          </cell>
          <cell r="N498">
            <v>-256.90471799985971</v>
          </cell>
          <cell r="O498">
            <v>-218.31404799991287</v>
          </cell>
          <cell r="P498">
            <v>-212.82969000004232</v>
          </cell>
          <cell r="Q498">
            <v>-78.253614000044763</v>
          </cell>
          <cell r="R498">
            <v>-2114.8813919993117</v>
          </cell>
          <cell r="S498">
            <v>-95.697763999924064</v>
          </cell>
          <cell r="T498">
            <v>-204.56515999999829</v>
          </cell>
          <cell r="U498">
            <v>-159.6701700000558</v>
          </cell>
          <cell r="V498">
            <v>-172.1557160000084</v>
          </cell>
          <cell r="W498">
            <v>-236.92790499993134</v>
          </cell>
          <cell r="X498">
            <v>-229.03085599991027</v>
          </cell>
          <cell r="Y498">
            <v>-116.50031999999192</v>
          </cell>
          <cell r="Z498">
            <v>-81.602690000087023</v>
          </cell>
          <cell r="AA498">
            <v>-287.93468099995516</v>
          </cell>
          <cell r="AB498">
            <v>-266.76164000004064</v>
          </cell>
          <cell r="AC498">
            <v>-172.59973000001628</v>
          </cell>
          <cell r="AD498">
            <v>-91.434760000091046</v>
          </cell>
          <cell r="AE498">
            <v>-2274.7093499992043</v>
          </cell>
          <cell r="AF498">
            <v>-171.43089000007603</v>
          </cell>
          <cell r="AG498">
            <v>-263.40034599998035</v>
          </cell>
          <cell r="AH498">
            <v>-153.68756200000644</v>
          </cell>
          <cell r="AI498">
            <v>-146.04986499994993</v>
          </cell>
          <cell r="AJ498">
            <v>-449.31669799995143</v>
          </cell>
          <cell r="AK498">
            <v>-227.74015100009274</v>
          </cell>
          <cell r="AL498">
            <v>-140.04249000002164</v>
          </cell>
          <cell r="AM498">
            <v>-71.129650000133552</v>
          </cell>
          <cell r="AN498">
            <v>-214.44997800001875</v>
          </cell>
          <cell r="AO498">
            <v>-251.03827999997884</v>
          </cell>
          <cell r="AP498">
            <v>-118.56310000014491</v>
          </cell>
          <cell r="AQ498">
            <v>-67.860340000130236</v>
          </cell>
          <cell r="AR498">
            <v>-2332.5979019999504</v>
          </cell>
          <cell r="AS498">
            <v>-205.58642000006512</v>
          </cell>
          <cell r="AT498">
            <v>-235.85882399999537</v>
          </cell>
          <cell r="AU498">
            <v>-168.93739100010134</v>
          </cell>
          <cell r="AV498">
            <v>-185.12187000003178</v>
          </cell>
          <cell r="AW498">
            <v>-367.67684700002428</v>
          </cell>
          <cell r="AX498">
            <v>-246.94823000009637</v>
          </cell>
          <cell r="AY498">
            <v>-79.881590000004508</v>
          </cell>
          <cell r="AZ498">
            <v>-58.385520000010729</v>
          </cell>
          <cell r="BA498">
            <v>-197.81045000010636</v>
          </cell>
          <cell r="BB498">
            <v>-318.13603000005241</v>
          </cell>
          <cell r="BC498">
            <v>-180.50428999995347</v>
          </cell>
          <cell r="BD498">
            <v>-87.750439999974333</v>
          </cell>
          <cell r="BE498">
            <v>-3289.1342139989138</v>
          </cell>
          <cell r="BF498">
            <v>-369.78346399997827</v>
          </cell>
          <cell r="BG498">
            <v>-270.13984399999026</v>
          </cell>
          <cell r="BH498">
            <v>-227.43784999998752</v>
          </cell>
          <cell r="BI498">
            <v>-157.65290200000163</v>
          </cell>
          <cell r="BJ498">
            <v>-241.28885400004219</v>
          </cell>
          <cell r="BK498">
            <v>-307.03835099982098</v>
          </cell>
          <cell r="BL498">
            <v>-136.62804399989545</v>
          </cell>
          <cell r="BM498">
            <v>-152.69406000012532</v>
          </cell>
          <cell r="BN498">
            <v>-434.98691999993753</v>
          </cell>
          <cell r="BO498">
            <v>-323.67516999994405</v>
          </cell>
          <cell r="BP498">
            <v>-363.86973999999464</v>
          </cell>
          <cell r="BQ498">
            <v>-303.93901500001084</v>
          </cell>
          <cell r="BR498">
            <v>-2783.5489249993116</v>
          </cell>
          <cell r="BS498">
            <v>-289.87520399992354</v>
          </cell>
          <cell r="BT498">
            <v>-318.03979000006802</v>
          </cell>
          <cell r="BU498">
            <v>-211.47165599989239</v>
          </cell>
          <cell r="BV498">
            <v>-120.06896500010043</v>
          </cell>
          <cell r="BW498">
            <v>-133.11852600006387</v>
          </cell>
          <cell r="BX498">
            <v>-373.69512100005522</v>
          </cell>
          <cell r="BY498">
            <v>-102.49559900001623</v>
          </cell>
          <cell r="BZ498">
            <v>-108.8406599998707</v>
          </cell>
          <cell r="CA498">
            <v>-432.23851400008425</v>
          </cell>
          <cell r="CB498">
            <v>-231.79490999993868</v>
          </cell>
          <cell r="CC498">
            <v>-193.22382099996321</v>
          </cell>
          <cell r="CD498">
            <v>-268.6861589999171</v>
          </cell>
          <cell r="CE498">
            <v>-3103.9494570000097</v>
          </cell>
          <cell r="CF498">
            <v>-353.00231000012718</v>
          </cell>
          <cell r="CG498">
            <v>-252.84799199993722</v>
          </cell>
          <cell r="CH498">
            <v>-242.98326599999564</v>
          </cell>
          <cell r="CI498">
            <v>-138.38130699994508</v>
          </cell>
          <cell r="CJ498">
            <v>-212.27493800001685</v>
          </cell>
          <cell r="CK498">
            <v>-411.08219500002451</v>
          </cell>
          <cell r="CL498">
            <v>-112.66440000000875</v>
          </cell>
          <cell r="CM498">
            <v>-234.20066099998076</v>
          </cell>
          <cell r="CN498">
            <v>-408.82075399998575</v>
          </cell>
          <cell r="CO498">
            <v>-286.45826600003056</v>
          </cell>
          <cell r="CP498">
            <v>-227.1237540000584</v>
          </cell>
          <cell r="CQ498">
            <v>-224.10961400007363</v>
          </cell>
          <cell r="CR498">
            <v>-2863.1929009985179</v>
          </cell>
          <cell r="CS498">
            <v>-364.37627399992198</v>
          </cell>
          <cell r="CT498">
            <v>-317.54809500009287</v>
          </cell>
          <cell r="CU498">
            <v>-186.99342999997316</v>
          </cell>
          <cell r="CV498">
            <v>-101.34754900005646</v>
          </cell>
          <cell r="CW498">
            <v>-259.03694799996447</v>
          </cell>
          <cell r="CX498">
            <v>-339.39850000001024</v>
          </cell>
          <cell r="CY498">
            <v>-86.815825000056066</v>
          </cell>
          <cell r="CZ498">
            <v>-203.45487000013236</v>
          </cell>
          <cell r="DA498">
            <v>-362.3085859999992</v>
          </cell>
          <cell r="DB498">
            <v>-235.10175199992955</v>
          </cell>
          <cell r="DC498">
            <v>-202.89142999984324</v>
          </cell>
          <cell r="DD498">
            <v>-203.91964199987706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-131.40703999996185</v>
          </cell>
          <cell r="G499">
            <v>-231.80757199996151</v>
          </cell>
          <cell r="H499">
            <v>-305.76367000001483</v>
          </cell>
          <cell r="I499">
            <v>-217.55147000000579</v>
          </cell>
          <cell r="J499">
            <v>-422.89797999995062</v>
          </cell>
          <cell r="K499">
            <v>-374.59835599991493</v>
          </cell>
          <cell r="L499">
            <v>-104.34004999999888</v>
          </cell>
          <cell r="M499">
            <v>-44.570199999958277</v>
          </cell>
          <cell r="N499">
            <v>-131.90757000003941</v>
          </cell>
          <cell r="O499">
            <v>-274.90807499998482</v>
          </cell>
          <cell r="P499">
            <v>-126.98329000000376</v>
          </cell>
          <cell r="Q499">
            <v>-98.021940000005998</v>
          </cell>
          <cell r="R499">
            <v>-2420.4398950021714</v>
          </cell>
          <cell r="S499">
            <v>-216.13965999998618</v>
          </cell>
          <cell r="T499">
            <v>-240.48126000002958</v>
          </cell>
          <cell r="U499">
            <v>-221.25766499998281</v>
          </cell>
          <cell r="V499">
            <v>-167.02556800004095</v>
          </cell>
          <cell r="W499">
            <v>-389.52711800002726</v>
          </cell>
          <cell r="X499">
            <v>-358.49408600002062</v>
          </cell>
          <cell r="Y499">
            <v>-106.69214599998668</v>
          </cell>
          <cell r="Z499">
            <v>-137.06629999994766</v>
          </cell>
          <cell r="AA499">
            <v>-189.87492000003112</v>
          </cell>
          <cell r="AB499">
            <v>-168.82664400001522</v>
          </cell>
          <cell r="AC499">
            <v>-186.01619800017215</v>
          </cell>
          <cell r="AD499">
            <v>-39.038330000126734</v>
          </cell>
          <cell r="AE499">
            <v>-2137.0129509996623</v>
          </cell>
          <cell r="AF499">
            <v>-156.58440000005066</v>
          </cell>
          <cell r="AG499">
            <v>-181.04438600002322</v>
          </cell>
          <cell r="AH499">
            <v>-228.48541399999522</v>
          </cell>
          <cell r="AI499">
            <v>-187.87962000002153</v>
          </cell>
          <cell r="AJ499">
            <v>-346.53127099998528</v>
          </cell>
          <cell r="AK499">
            <v>-230.70789399999194</v>
          </cell>
          <cell r="AL499">
            <v>-153.25268000003416</v>
          </cell>
          <cell r="AM499">
            <v>-63.502724000019953</v>
          </cell>
          <cell r="AN499">
            <v>-171.32358599995496</v>
          </cell>
          <cell r="AO499">
            <v>-143.5073310000007</v>
          </cell>
          <cell r="AP499">
            <v>-174.3743549999781</v>
          </cell>
          <cell r="AQ499">
            <v>-99.819290000014007</v>
          </cell>
          <cell r="AR499">
            <v>-2340.3747950010002</v>
          </cell>
          <cell r="AS499">
            <v>-193.60115999996196</v>
          </cell>
          <cell r="AT499">
            <v>-206.83403600007296</v>
          </cell>
          <cell r="AU499">
            <v>-201.9077840000391</v>
          </cell>
          <cell r="AV499">
            <v>-212.69005400000606</v>
          </cell>
          <cell r="AW499">
            <v>-447.40182999992976</v>
          </cell>
          <cell r="AX499">
            <v>-267.00514599995222</v>
          </cell>
          <cell r="AY499">
            <v>-64.694510000059381</v>
          </cell>
          <cell r="AZ499">
            <v>-36.000770000042394</v>
          </cell>
          <cell r="BA499">
            <v>-208.47304400004214</v>
          </cell>
          <cell r="BB499">
            <v>-188.84307599999011</v>
          </cell>
          <cell r="BC499">
            <v>-171.79911500005983</v>
          </cell>
          <cell r="BD499">
            <v>-141.12427000002936</v>
          </cell>
          <cell r="BE499">
            <v>-2564.3460429999977</v>
          </cell>
          <cell r="BF499">
            <v>-281.82248000008985</v>
          </cell>
          <cell r="BG499">
            <v>-149.71908999996958</v>
          </cell>
          <cell r="BH499">
            <v>-251.00701399997342</v>
          </cell>
          <cell r="BI499">
            <v>-131.21268599992618</v>
          </cell>
          <cell r="BJ499">
            <v>-270.21053399995435</v>
          </cell>
          <cell r="BK499">
            <v>-222.20815999992192</v>
          </cell>
          <cell r="BL499">
            <v>-49.89233000006061</v>
          </cell>
          <cell r="BM499">
            <v>-142.09840500005521</v>
          </cell>
          <cell r="BN499">
            <v>-334.49580999999307</v>
          </cell>
          <cell r="BO499">
            <v>-262.02666999999201</v>
          </cell>
          <cell r="BP499">
            <v>-249.94115999992937</v>
          </cell>
          <cell r="BQ499">
            <v>-219.71170399989933</v>
          </cell>
          <cell r="BR499">
            <v>-2618.5319440001622</v>
          </cell>
          <cell r="BS499">
            <v>-375.09481000003871</v>
          </cell>
          <cell r="BT499">
            <v>-195.86189499998</v>
          </cell>
          <cell r="BU499">
            <v>-285.88603499997407</v>
          </cell>
          <cell r="BV499">
            <v>-184.79159999993863</v>
          </cell>
          <cell r="BW499">
            <v>-109.59317399997963</v>
          </cell>
          <cell r="BX499">
            <v>-291.75164999999106</v>
          </cell>
          <cell r="BY499">
            <v>-45.863600000040606</v>
          </cell>
          <cell r="BZ499">
            <v>-125.91954999999143</v>
          </cell>
          <cell r="CA499">
            <v>-277.52841500006616</v>
          </cell>
          <cell r="CB499">
            <v>-183.93041099997936</v>
          </cell>
          <cell r="CC499">
            <v>-326.68740000005346</v>
          </cell>
          <cell r="CD499">
            <v>-215.62340399995446</v>
          </cell>
          <cell r="CE499">
            <v>-2663.0524289999157</v>
          </cell>
          <cell r="CF499">
            <v>-232.16501500003505</v>
          </cell>
          <cell r="CG499">
            <v>-221.95725999993738</v>
          </cell>
          <cell r="CH499">
            <v>-233.31240899994737</v>
          </cell>
          <cell r="CI499">
            <v>-189.69114900002023</v>
          </cell>
          <cell r="CJ499">
            <v>-304.4130240000668</v>
          </cell>
          <cell r="CK499">
            <v>-288.81508599990048</v>
          </cell>
          <cell r="CL499">
            <v>-51.174173999927007</v>
          </cell>
          <cell r="CM499">
            <v>-138.63427600008436</v>
          </cell>
          <cell r="CN499">
            <v>-262.56217999994988</v>
          </cell>
          <cell r="CO499">
            <v>-235.01283199997852</v>
          </cell>
          <cell r="CP499">
            <v>-294.23586999997497</v>
          </cell>
          <cell r="CQ499">
            <v>-211.07915400003549</v>
          </cell>
          <cell r="CR499">
            <v>-2791.8304829988629</v>
          </cell>
          <cell r="CS499">
            <v>-253.31792099995073</v>
          </cell>
          <cell r="CT499">
            <v>-258.27561199991032</v>
          </cell>
          <cell r="CU499">
            <v>-311.383050000004</v>
          </cell>
          <cell r="CV499">
            <v>-177.74950000003446</v>
          </cell>
          <cell r="CW499">
            <v>-361.66973700001836</v>
          </cell>
          <cell r="CX499">
            <v>-239.7967119999812</v>
          </cell>
          <cell r="CY499">
            <v>-37.476478000055067</v>
          </cell>
          <cell r="CZ499">
            <v>-132.13895500008948</v>
          </cell>
          <cell r="DA499">
            <v>-216.04223499994259</v>
          </cell>
          <cell r="DB499">
            <v>-252.28169700002763</v>
          </cell>
          <cell r="DC499">
            <v>-249.2957709999755</v>
          </cell>
          <cell r="DD499">
            <v>-302.40281500003766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-359.91177400003653</v>
          </cell>
          <cell r="G500">
            <v>-189.31565100001171</v>
          </cell>
          <cell r="H500">
            <v>-146.28689999994822</v>
          </cell>
          <cell r="I500">
            <v>-119.21404400002211</v>
          </cell>
          <cell r="J500">
            <v>-105.40019600000232</v>
          </cell>
          <cell r="K500">
            <v>-302.78261500003282</v>
          </cell>
          <cell r="L500">
            <v>-302.68327499995939</v>
          </cell>
          <cell r="M500">
            <v>-162.40119000000414</v>
          </cell>
          <cell r="N500">
            <v>-229.24693499994464</v>
          </cell>
          <cell r="O500">
            <v>-188.17846999998437</v>
          </cell>
          <cell r="P500">
            <v>-202.7234199999366</v>
          </cell>
          <cell r="Q500">
            <v>-181.4179909999948</v>
          </cell>
          <cell r="R500">
            <v>-1805.5166150005534</v>
          </cell>
          <cell r="S500">
            <v>-322.75655900000129</v>
          </cell>
          <cell r="T500">
            <v>-65.855672000034247</v>
          </cell>
          <cell r="U500">
            <v>-59.436509999912232</v>
          </cell>
          <cell r="V500">
            <v>-57.164506000000983</v>
          </cell>
          <cell r="W500">
            <v>-60.611735000042245</v>
          </cell>
          <cell r="X500">
            <v>-192.87317100004293</v>
          </cell>
          <cell r="Y500">
            <v>-212.72039000003133</v>
          </cell>
          <cell r="Z500">
            <v>-180.98376000009011</v>
          </cell>
          <cell r="AA500">
            <v>-114.71994199999608</v>
          </cell>
          <cell r="AB500">
            <v>-213.10704400006216</v>
          </cell>
          <cell r="AC500">
            <v>-150.28069599997252</v>
          </cell>
          <cell r="AD500">
            <v>-175.00663000001805</v>
          </cell>
          <cell r="AE500">
            <v>-1729.3632149994373</v>
          </cell>
          <cell r="AF500">
            <v>-285.31021999998484</v>
          </cell>
          <cell r="AG500">
            <v>-66.194847000006121</v>
          </cell>
          <cell r="AH500">
            <v>-83.884084999968763</v>
          </cell>
          <cell r="AI500">
            <v>-93.745389999938197</v>
          </cell>
          <cell r="AJ500">
            <v>-45.245848999998998</v>
          </cell>
          <cell r="AK500">
            <v>-258.9972790000611</v>
          </cell>
          <cell r="AL500">
            <v>-147.71038599999156</v>
          </cell>
          <cell r="AM500">
            <v>-144.52539999992587</v>
          </cell>
          <cell r="AN500">
            <v>-90.870877999986988</v>
          </cell>
          <cell r="AO500">
            <v>-154.27488099993207</v>
          </cell>
          <cell r="AP500">
            <v>-141.99163999996381</v>
          </cell>
          <cell r="AQ500">
            <v>-216.61235999991186</v>
          </cell>
          <cell r="AR500">
            <v>-2184.2282849987969</v>
          </cell>
          <cell r="AS500">
            <v>-413.69633500010241</v>
          </cell>
          <cell r="AT500">
            <v>-132.35584000003291</v>
          </cell>
          <cell r="AU500">
            <v>-79.330980000027921</v>
          </cell>
          <cell r="AV500">
            <v>-108.53914999996778</v>
          </cell>
          <cell r="AW500">
            <v>-79.647349999984726</v>
          </cell>
          <cell r="AX500">
            <v>-248.22074900008738</v>
          </cell>
          <cell r="AY500">
            <v>-173.61453999998048</v>
          </cell>
          <cell r="AZ500">
            <v>-115.40224000008311</v>
          </cell>
          <cell r="BA500">
            <v>-216.52726100001018</v>
          </cell>
          <cell r="BB500">
            <v>-168.85139000002528</v>
          </cell>
          <cell r="BC500">
            <v>-255.99162699998124</v>
          </cell>
          <cell r="BD500">
            <v>-192.05082299991045</v>
          </cell>
          <cell r="BE500">
            <v>-749.619329999201</v>
          </cell>
          <cell r="BF500">
            <v>-37.471080000046641</v>
          </cell>
          <cell r="BG500">
            <v>-92.542859999928623</v>
          </cell>
          <cell r="BH500">
            <v>-17.402179999975488</v>
          </cell>
          <cell r="BI500">
            <v>-9.0659799999557436</v>
          </cell>
          <cell r="BJ500">
            <v>-20.506819999980507</v>
          </cell>
          <cell r="BK500">
            <v>-93.432239999994636</v>
          </cell>
          <cell r="BL500">
            <v>-130.98898999998346</v>
          </cell>
          <cell r="BM500">
            <v>-74.324320000014268</v>
          </cell>
          <cell r="BN500">
            <v>-46.695990000007441</v>
          </cell>
          <cell r="BO500">
            <v>-65.638319999998203</v>
          </cell>
          <cell r="BP500">
            <v>-106.05982999998378</v>
          </cell>
          <cell r="BQ500">
            <v>-55.490720000001602</v>
          </cell>
          <cell r="BR500">
            <v>-647.70099999941885</v>
          </cell>
          <cell r="BS500">
            <v>-79.442409999959636</v>
          </cell>
          <cell r="BT500">
            <v>-48.887280000024475</v>
          </cell>
          <cell r="BU500">
            <v>1.5833499999716878</v>
          </cell>
          <cell r="BV500">
            <v>-10.433880000025965</v>
          </cell>
          <cell r="BW500">
            <v>-21.333520000014687</v>
          </cell>
          <cell r="BX500">
            <v>-81.423160000005737</v>
          </cell>
          <cell r="BY500">
            <v>-108.57124999997905</v>
          </cell>
          <cell r="BZ500">
            <v>-68.939180000044871</v>
          </cell>
          <cell r="CA500">
            <v>-27.168479999992996</v>
          </cell>
          <cell r="CB500">
            <v>-24.852940000011586</v>
          </cell>
          <cell r="CC500">
            <v>-105.26279000006616</v>
          </cell>
          <cell r="CD500">
            <v>-72.969459999992978</v>
          </cell>
          <cell r="CE500">
            <v>-717.13898000027984</v>
          </cell>
          <cell r="CF500">
            <v>-125.4796099999221</v>
          </cell>
          <cell r="CG500">
            <v>-19.710399999981746</v>
          </cell>
          <cell r="CH500">
            <v>-21.393989999953192</v>
          </cell>
          <cell r="CI500">
            <v>-34.632430000056047</v>
          </cell>
          <cell r="CJ500">
            <v>-17.27058999997098</v>
          </cell>
          <cell r="CK500">
            <v>-100.81974999996601</v>
          </cell>
          <cell r="CL500">
            <v>-101.49937999999383</v>
          </cell>
          <cell r="CM500">
            <v>-75.78324000001885</v>
          </cell>
          <cell r="CN500">
            <v>-13.53291999999783</v>
          </cell>
          <cell r="CO500">
            <v>-46.899499999970431</v>
          </cell>
          <cell r="CP500">
            <v>-80.232439999992494</v>
          </cell>
          <cell r="CQ500">
            <v>-79.884729999990668</v>
          </cell>
          <cell r="CR500">
            <v>-769.16628000093624</v>
          </cell>
          <cell r="CS500">
            <v>-128.12834000005387</v>
          </cell>
          <cell r="CT500">
            <v>-17.277500000025611</v>
          </cell>
          <cell r="CU500">
            <v>-10.563139999983832</v>
          </cell>
          <cell r="CV500">
            <v>-20.148190000036266</v>
          </cell>
          <cell r="CW500">
            <v>-36.687819999991916</v>
          </cell>
          <cell r="CX500">
            <v>-77.917429999972228</v>
          </cell>
          <cell r="CY500">
            <v>-132.78620999999112</v>
          </cell>
          <cell r="CZ500">
            <v>-42.957779999997001</v>
          </cell>
          <cell r="DA500">
            <v>-51.391089999990072</v>
          </cell>
          <cell r="DB500">
            <v>-85.90447999999742</v>
          </cell>
          <cell r="DC500">
            <v>-76.109089999983553</v>
          </cell>
          <cell r="DD500">
            <v>-89.295210000011139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-70.811663000000408</v>
          </cell>
          <cell r="G501">
            <v>-51.949191000021528</v>
          </cell>
          <cell r="H501">
            <v>-56.518087000004016</v>
          </cell>
          <cell r="I501">
            <v>-28.630613000001176</v>
          </cell>
          <cell r="J501">
            <v>-50.121819000007235</v>
          </cell>
          <cell r="K501">
            <v>-128.56347500000265</v>
          </cell>
          <cell r="L501">
            <v>-149.53457899999921</v>
          </cell>
          <cell r="M501">
            <v>-167.85716499999398</v>
          </cell>
          <cell r="N501">
            <v>-167.32265899999766</v>
          </cell>
          <cell r="O501">
            <v>-62.792287000003853</v>
          </cell>
          <cell r="P501">
            <v>-65.853852000029292</v>
          </cell>
          <cell r="Q501">
            <v>-108.2425729999959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-4.3085999999893829</v>
          </cell>
          <cell r="I502">
            <v>-57.920500000007451</v>
          </cell>
          <cell r="J502">
            <v>-26.160340000002179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-23.434570000012172</v>
          </cell>
          <cell r="P502">
            <v>0</v>
          </cell>
          <cell r="Q502">
            <v>0</v>
          </cell>
          <cell r="R502">
            <v>-148.42935000010766</v>
          </cell>
          <cell r="S502">
            <v>0</v>
          </cell>
          <cell r="T502">
            <v>0</v>
          </cell>
          <cell r="U502">
            <v>-9.2430900000035763</v>
          </cell>
          <cell r="V502">
            <v>-36.194289999999455</v>
          </cell>
          <cell r="W502">
            <v>-102.99197000000277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-168.2306600001175</v>
          </cell>
          <cell r="AF502">
            <v>0</v>
          </cell>
          <cell r="AG502">
            <v>-24.731330000009621</v>
          </cell>
          <cell r="AH502">
            <v>-15.883600000001024</v>
          </cell>
          <cell r="AI502">
            <v>-19.555390000008629</v>
          </cell>
          <cell r="AJ502">
            <v>-87.033850000007078</v>
          </cell>
          <cell r="AK502">
            <v>-20.843390000023646</v>
          </cell>
          <cell r="AL502">
            <v>0</v>
          </cell>
          <cell r="AM502">
            <v>0</v>
          </cell>
          <cell r="AN502">
            <v>0</v>
          </cell>
          <cell r="AO502">
            <v>-0.18309999999473803</v>
          </cell>
          <cell r="AP502">
            <v>0</v>
          </cell>
          <cell r="AQ502">
            <v>0</v>
          </cell>
          <cell r="AR502">
            <v>-162.7947100000456</v>
          </cell>
          <cell r="AS502">
            <v>0</v>
          </cell>
          <cell r="AT502">
            <v>-3.9552700000058394</v>
          </cell>
          <cell r="AU502">
            <v>-18.82673000000068</v>
          </cell>
          <cell r="AV502">
            <v>-28.459440000005998</v>
          </cell>
          <cell r="AW502">
            <v>-76.816439999995055</v>
          </cell>
          <cell r="AX502">
            <v>-18.054940000001807</v>
          </cell>
          <cell r="AY502">
            <v>0</v>
          </cell>
          <cell r="AZ502">
            <v>0</v>
          </cell>
          <cell r="BA502">
            <v>-16.681890000007115</v>
          </cell>
          <cell r="BB502">
            <v>0</v>
          </cell>
          <cell r="BC502">
            <v>0</v>
          </cell>
          <cell r="BD502">
            <v>0</v>
          </cell>
          <cell r="BE502">
            <v>-369.29841999989003</v>
          </cell>
          <cell r="BF502">
            <v>-37.289060000010068</v>
          </cell>
          <cell r="BG502">
            <v>-44.478109999996377</v>
          </cell>
          <cell r="BH502">
            <v>-23.36989000000176</v>
          </cell>
          <cell r="BI502">
            <v>-52.179290000000037</v>
          </cell>
          <cell r="BJ502">
            <v>-77.256339999992633</v>
          </cell>
          <cell r="BK502">
            <v>-31.62778999999864</v>
          </cell>
          <cell r="BL502">
            <v>0</v>
          </cell>
          <cell r="BM502">
            <v>-6.4431199999817181</v>
          </cell>
          <cell r="BN502">
            <v>-26.373690000007628</v>
          </cell>
          <cell r="BO502">
            <v>-23.43015000000014</v>
          </cell>
          <cell r="BP502">
            <v>-46.850980000017444</v>
          </cell>
          <cell r="BQ502">
            <v>0</v>
          </cell>
          <cell r="BR502">
            <v>-397.05023000016809</v>
          </cell>
          <cell r="BS502">
            <v>-37.103039999987232</v>
          </cell>
          <cell r="BT502">
            <v>-38.193730000028154</v>
          </cell>
          <cell r="BU502">
            <v>-44.976389999996172</v>
          </cell>
          <cell r="BV502">
            <v>-26.085169999991194</v>
          </cell>
          <cell r="BW502">
            <v>-96.32962000000407</v>
          </cell>
          <cell r="BX502">
            <v>-47.054900000017369</v>
          </cell>
          <cell r="BY502">
            <v>0</v>
          </cell>
          <cell r="BZ502">
            <v>-13.110710000008112</v>
          </cell>
          <cell r="CA502">
            <v>-42.803840000007767</v>
          </cell>
          <cell r="CB502">
            <v>-35.455580000008922</v>
          </cell>
          <cell r="CC502">
            <v>-15.937249999988126</v>
          </cell>
          <cell r="CD502">
            <v>0</v>
          </cell>
          <cell r="CE502">
            <v>-484.30264000012539</v>
          </cell>
          <cell r="CF502">
            <v>-70.138180000009015</v>
          </cell>
          <cell r="CG502">
            <v>-14.751189999980852</v>
          </cell>
          <cell r="CH502">
            <v>-87.274319999996806</v>
          </cell>
          <cell r="CI502">
            <v>-49.675470000001951</v>
          </cell>
          <cell r="CJ502">
            <v>-76.263520000007702</v>
          </cell>
          <cell r="CK502">
            <v>-46.46164999998291</v>
          </cell>
          <cell r="CL502">
            <v>0</v>
          </cell>
          <cell r="CM502">
            <v>-14.751950000005309</v>
          </cell>
          <cell r="CN502">
            <v>-43.023320000007516</v>
          </cell>
          <cell r="CO502">
            <v>-49.29069999998319</v>
          </cell>
          <cell r="CP502">
            <v>-28.666449999989709</v>
          </cell>
          <cell r="CQ502">
            <v>-4.0058900000003632</v>
          </cell>
          <cell r="CR502">
            <v>-391.70859999977984</v>
          </cell>
          <cell r="CS502">
            <v>-9.1831099999835715</v>
          </cell>
          <cell r="CT502">
            <v>-31.438300000008894</v>
          </cell>
          <cell r="CU502">
            <v>-30.113039999996545</v>
          </cell>
          <cell r="CV502">
            <v>-42.238129999983357</v>
          </cell>
          <cell r="CW502">
            <v>-118.70670000000973</v>
          </cell>
          <cell r="CX502">
            <v>-19.68228999999701</v>
          </cell>
          <cell r="CY502">
            <v>-16.420469999982743</v>
          </cell>
          <cell r="CZ502">
            <v>-5.6667500000039581</v>
          </cell>
          <cell r="DA502">
            <v>-19.074749999999767</v>
          </cell>
          <cell r="DB502">
            <v>-45.915009999996983</v>
          </cell>
          <cell r="DC502">
            <v>-35.234889999992447</v>
          </cell>
          <cell r="DD502">
            <v>-18.035159999999451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F505">
            <v>-783.26838700007647</v>
          </cell>
          <cell r="G505">
            <v>-750.09462400060147</v>
          </cell>
          <cell r="H505">
            <v>-826.1173139999155</v>
          </cell>
          <cell r="I505">
            <v>-603.4907050000038</v>
          </cell>
          <cell r="J505">
            <v>-1006.372944999719</v>
          </cell>
          <cell r="K505">
            <v>-1282.3015089994296</v>
          </cell>
          <cell r="L505">
            <v>-692.40767500037327</v>
          </cell>
          <cell r="M505">
            <v>-572.31034399941564</v>
          </cell>
          <cell r="N505">
            <v>-803.12752499990165</v>
          </cell>
          <cell r="O505">
            <v>-787.62036899989471</v>
          </cell>
          <cell r="P505">
            <v>-608.39025199972093</v>
          </cell>
          <cell r="Q505">
            <v>-465.93611799972132</v>
          </cell>
          <cell r="R505">
            <v>-6647.3523860089481</v>
          </cell>
          <cell r="S505">
            <v>-653.52122600004077</v>
          </cell>
          <cell r="T505">
            <v>-520.29616500018165</v>
          </cell>
          <cell r="U505">
            <v>-488.8432469998952</v>
          </cell>
          <cell r="V505">
            <v>-456.2141530001536</v>
          </cell>
          <cell r="W505">
            <v>-800.85047600022517</v>
          </cell>
          <cell r="X505">
            <v>-810.22539899987169</v>
          </cell>
          <cell r="Y505">
            <v>-439.25905300024897</v>
          </cell>
          <cell r="Z505">
            <v>-399.65275000035763</v>
          </cell>
          <cell r="AA505">
            <v>-598.55008200043812</v>
          </cell>
          <cell r="AB505">
            <v>-665.56349099986255</v>
          </cell>
          <cell r="AC505">
            <v>-508.89662399981171</v>
          </cell>
          <cell r="AD505">
            <v>-305.47972000017762</v>
          </cell>
          <cell r="AE505">
            <v>-6426.4410699978471</v>
          </cell>
          <cell r="AF505">
            <v>-613.32551000034437</v>
          </cell>
          <cell r="AG505">
            <v>-535.37090900028124</v>
          </cell>
          <cell r="AH505">
            <v>-521.3184479996562</v>
          </cell>
          <cell r="AI505">
            <v>-454.67997499997728</v>
          </cell>
          <cell r="AJ505">
            <v>-935.29007399990223</v>
          </cell>
          <cell r="AK505">
            <v>-764.28503500018269</v>
          </cell>
          <cell r="AL505">
            <v>-448.02752600004897</v>
          </cell>
          <cell r="AM505">
            <v>-279.15777399996296</v>
          </cell>
          <cell r="AN505">
            <v>-476.64444200019352</v>
          </cell>
          <cell r="AO505">
            <v>-555.64372900011949</v>
          </cell>
          <cell r="AP505">
            <v>-458.40565799968317</v>
          </cell>
          <cell r="AQ505">
            <v>-384.29199000028893</v>
          </cell>
          <cell r="AR505">
            <v>-7174.7280830033123</v>
          </cell>
          <cell r="AS505">
            <v>-812.88391500012949</v>
          </cell>
          <cell r="AT505">
            <v>-579.00397000019439</v>
          </cell>
          <cell r="AU505">
            <v>-522.72980900015682</v>
          </cell>
          <cell r="AV505">
            <v>-578.08980600000359</v>
          </cell>
          <cell r="AW505">
            <v>-971.5424669997301</v>
          </cell>
          <cell r="AX505">
            <v>-780.22906500054523</v>
          </cell>
          <cell r="AY505">
            <v>-345.9457640000619</v>
          </cell>
          <cell r="AZ505">
            <v>-209.78853000001982</v>
          </cell>
          <cell r="BA505">
            <v>-639.49264499987476</v>
          </cell>
          <cell r="BB505">
            <v>-705.80154699995182</v>
          </cell>
          <cell r="BC505">
            <v>-608.29503200016916</v>
          </cell>
          <cell r="BD505">
            <v>-420.92553299991414</v>
          </cell>
          <cell r="BE505">
            <v>-7391.1200570017099</v>
          </cell>
          <cell r="BF505">
            <v>-752.37960699992254</v>
          </cell>
          <cell r="BG505">
            <v>-598.88453999976628</v>
          </cell>
          <cell r="BH505">
            <v>-560.58258399972692</v>
          </cell>
          <cell r="BI505">
            <v>-397.9829389997758</v>
          </cell>
          <cell r="BJ505">
            <v>-652.89417200023308</v>
          </cell>
          <cell r="BK505">
            <v>-704.41877699969336</v>
          </cell>
          <cell r="BL505">
            <v>-321.41903200000525</v>
          </cell>
          <cell r="BM505">
            <v>-388.6080330000259</v>
          </cell>
          <cell r="BN505">
            <v>-887.09207899984904</v>
          </cell>
          <cell r="BO505">
            <v>-728.3573539997451</v>
          </cell>
          <cell r="BP505">
            <v>-819.3595010000281</v>
          </cell>
          <cell r="BQ505">
            <v>-579.14143899991177</v>
          </cell>
          <cell r="BR505">
            <v>-6914.4283720068634</v>
          </cell>
          <cell r="BS505">
            <v>-818.61800899961963</v>
          </cell>
          <cell r="BT505">
            <v>-674.44295499986038</v>
          </cell>
          <cell r="BU505">
            <v>-595.97093999991193</v>
          </cell>
          <cell r="BV505">
            <v>-392.73003899981268</v>
          </cell>
          <cell r="BW505">
            <v>-397.82948000030592</v>
          </cell>
          <cell r="BX505">
            <v>-828.15716600022279</v>
          </cell>
          <cell r="BY505">
            <v>-256.93044900009409</v>
          </cell>
          <cell r="BZ505">
            <v>-333.74757300014608</v>
          </cell>
          <cell r="CA505">
            <v>-834.664384000469</v>
          </cell>
          <cell r="CB505">
            <v>-552.20773799996823</v>
          </cell>
          <cell r="CC505">
            <v>-661.50097699975595</v>
          </cell>
          <cell r="CD505">
            <v>-567.6286619999446</v>
          </cell>
          <cell r="CE505">
            <v>-7311.0499629974365</v>
          </cell>
          <cell r="CF505">
            <v>-815.41597800003365</v>
          </cell>
          <cell r="CG505">
            <v>-569.33090099995025</v>
          </cell>
          <cell r="CH505">
            <v>-634.68430099938996</v>
          </cell>
          <cell r="CI505">
            <v>-424.99905300000682</v>
          </cell>
          <cell r="CJ505">
            <v>-616.50429499987513</v>
          </cell>
          <cell r="CK505">
            <v>-885.78100199974142</v>
          </cell>
          <cell r="CL505">
            <v>-279.0864869998768</v>
          </cell>
          <cell r="CM505">
            <v>-469.74903699988499</v>
          </cell>
          <cell r="CN505">
            <v>-759.45487500005402</v>
          </cell>
          <cell r="CO505">
            <v>-669.64000699995086</v>
          </cell>
          <cell r="CP505">
            <v>-649.91417199978605</v>
          </cell>
          <cell r="CQ505">
            <v>-536.48985500028357</v>
          </cell>
          <cell r="CR505">
            <v>-7070.1274119950831</v>
          </cell>
          <cell r="CS505">
            <v>-765.5199890001677</v>
          </cell>
          <cell r="CT505">
            <v>-643.148823000025</v>
          </cell>
          <cell r="CU505">
            <v>-573.63102500024252</v>
          </cell>
          <cell r="CV505">
            <v>-362.95578099996783</v>
          </cell>
          <cell r="CW505">
            <v>-782.7818669998087</v>
          </cell>
          <cell r="CX505">
            <v>-698.24495499976911</v>
          </cell>
          <cell r="CY505">
            <v>-293.65282099996693</v>
          </cell>
          <cell r="CZ505">
            <v>-391.53695900039747</v>
          </cell>
          <cell r="DA505">
            <v>-656.742441999726</v>
          </cell>
          <cell r="DB505">
            <v>-703.41988599975593</v>
          </cell>
          <cell r="DC505">
            <v>-576.22967099980451</v>
          </cell>
          <cell r="DD505">
            <v>-622.26319299987517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-21.909370000008494</v>
          </cell>
          <cell r="J508">
            <v>0</v>
          </cell>
          <cell r="K508">
            <v>-85.621000000013737</v>
          </cell>
          <cell r="L508">
            <v>-32.019309999974212</v>
          </cell>
          <cell r="M508">
            <v>-83.9543999999878</v>
          </cell>
          <cell r="N508">
            <v>-119.30018000002019</v>
          </cell>
          <cell r="O508">
            <v>-100.11731000000145</v>
          </cell>
          <cell r="P508">
            <v>0</v>
          </cell>
          <cell r="Q508">
            <v>0</v>
          </cell>
          <cell r="R508">
            <v>-295.39949999982491</v>
          </cell>
          <cell r="S508">
            <v>0</v>
          </cell>
          <cell r="T508">
            <v>-45.220889999996871</v>
          </cell>
          <cell r="U508">
            <v>0</v>
          </cell>
          <cell r="V508">
            <v>0</v>
          </cell>
          <cell r="W508">
            <v>0</v>
          </cell>
          <cell r="X508">
            <v>-19.741580000001704</v>
          </cell>
          <cell r="Y508">
            <v>-23.898929999995744</v>
          </cell>
          <cell r="Z508">
            <v>-39.093639999977313</v>
          </cell>
          <cell r="AA508">
            <v>-83.895890000043437</v>
          </cell>
          <cell r="AB508">
            <v>-83.548569999984466</v>
          </cell>
          <cell r="AC508">
            <v>0</v>
          </cell>
          <cell r="AD508">
            <v>0</v>
          </cell>
          <cell r="AE508">
            <v>-393.46460999990813</v>
          </cell>
          <cell r="AF508">
            <v>0</v>
          </cell>
          <cell r="AG508">
            <v>-35.069680000015069</v>
          </cell>
          <cell r="AH508">
            <v>0</v>
          </cell>
          <cell r="AI508">
            <v>0</v>
          </cell>
          <cell r="AJ508">
            <v>0</v>
          </cell>
          <cell r="AK508">
            <v>-100.26519999999437</v>
          </cell>
          <cell r="AL508">
            <v>-20.930179999995744</v>
          </cell>
          <cell r="AM508">
            <v>-41.10975000000326</v>
          </cell>
          <cell r="AN508">
            <v>-115.31076999998186</v>
          </cell>
          <cell r="AO508">
            <v>-80.779029999976046</v>
          </cell>
          <cell r="AP508">
            <v>0</v>
          </cell>
          <cell r="AQ508">
            <v>0</v>
          </cell>
          <cell r="AR508">
            <v>-372.19262999948114</v>
          </cell>
          <cell r="AS508">
            <v>0</v>
          </cell>
          <cell r="AT508">
            <v>-25.805999999982305</v>
          </cell>
          <cell r="AU508">
            <v>-22.121749999991152</v>
          </cell>
          <cell r="AV508">
            <v>-19.992189999989932</v>
          </cell>
          <cell r="AW508">
            <v>0</v>
          </cell>
          <cell r="AX508">
            <v>-51.603360000008252</v>
          </cell>
          <cell r="AY508">
            <v>-54.686639999999898</v>
          </cell>
          <cell r="AZ508">
            <v>-32.780269999988377</v>
          </cell>
          <cell r="BA508">
            <v>-91.645910000021104</v>
          </cell>
          <cell r="BB508">
            <v>-73.556509999965783</v>
          </cell>
          <cell r="BC508">
            <v>0</v>
          </cell>
          <cell r="BD508">
            <v>0</v>
          </cell>
          <cell r="BE508">
            <v>-228.72728000022471</v>
          </cell>
          <cell r="BF508">
            <v>0</v>
          </cell>
          <cell r="BG508">
            <v>0.11728000000584871</v>
          </cell>
          <cell r="BH508">
            <v>0</v>
          </cell>
          <cell r="BI508">
            <v>0</v>
          </cell>
          <cell r="BJ508">
            <v>0</v>
          </cell>
          <cell r="BK508">
            <v>-31.789480000006733</v>
          </cell>
          <cell r="BL508">
            <v>-38.917479999974603</v>
          </cell>
          <cell r="BM508">
            <v>-31.121680000040215</v>
          </cell>
          <cell r="BN508">
            <v>-75.675010000006296</v>
          </cell>
          <cell r="BO508">
            <v>-51.07774999999674</v>
          </cell>
          <cell r="BP508">
            <v>-0.26316000000224449</v>
          </cell>
          <cell r="BQ508">
            <v>0</v>
          </cell>
          <cell r="BR508">
            <v>-275.3352300003171</v>
          </cell>
          <cell r="BS508">
            <v>7.7999997301958501E-4</v>
          </cell>
          <cell r="BT508">
            <v>0.11664999998174608</v>
          </cell>
          <cell r="BU508">
            <v>0</v>
          </cell>
          <cell r="BV508">
            <v>0</v>
          </cell>
          <cell r="BW508">
            <v>0</v>
          </cell>
          <cell r="BX508">
            <v>-66.660159999999451</v>
          </cell>
          <cell r="BY508">
            <v>-15.6875</v>
          </cell>
          <cell r="BZ508">
            <v>-43.244949999963865</v>
          </cell>
          <cell r="CA508">
            <v>-76.471829999994952</v>
          </cell>
          <cell r="CB508">
            <v>-65.948369999998249</v>
          </cell>
          <cell r="CC508">
            <v>-7.4398499999952037</v>
          </cell>
          <cell r="CD508">
            <v>0</v>
          </cell>
          <cell r="CE508">
            <v>-359.44509000005201</v>
          </cell>
          <cell r="CF508">
            <v>9.8930000007385388E-2</v>
          </cell>
          <cell r="CG508">
            <v>0</v>
          </cell>
          <cell r="CH508">
            <v>0</v>
          </cell>
          <cell r="CI508">
            <v>-21.082890000019688</v>
          </cell>
          <cell r="CJ508">
            <v>0</v>
          </cell>
          <cell r="CK508">
            <v>-54.465049999998882</v>
          </cell>
          <cell r="CL508">
            <v>-48.808549999987008</v>
          </cell>
          <cell r="CM508">
            <v>-41.783279999974184</v>
          </cell>
          <cell r="CN508">
            <v>-78.313740000012331</v>
          </cell>
          <cell r="CO508">
            <v>-94.032120000047144</v>
          </cell>
          <cell r="CP508">
            <v>-21.058390000020154</v>
          </cell>
          <cell r="CQ508">
            <v>0</v>
          </cell>
          <cell r="CR508">
            <v>-378.50848999992013</v>
          </cell>
          <cell r="CS508">
            <v>0</v>
          </cell>
          <cell r="CT508">
            <v>-5.1564200000138953</v>
          </cell>
          <cell r="CU508">
            <v>0</v>
          </cell>
          <cell r="CV508">
            <v>0</v>
          </cell>
          <cell r="CW508">
            <v>0</v>
          </cell>
          <cell r="CX508">
            <v>-68.690730000002077</v>
          </cell>
          <cell r="CY508">
            <v>-32.396319999999832</v>
          </cell>
          <cell r="CZ508">
            <v>-31.874979999964125</v>
          </cell>
          <cell r="DA508">
            <v>-108.07731000002241</v>
          </cell>
          <cell r="DB508">
            <v>-100.75307999999495</v>
          </cell>
          <cell r="DC508">
            <v>-31.559650000010151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-23.510569999984</v>
          </cell>
          <cell r="G510">
            <v>-10.443589999980759</v>
          </cell>
          <cell r="H510">
            <v>-25.115159999986645</v>
          </cell>
          <cell r="I510">
            <v>-53.374943000002531</v>
          </cell>
          <cell r="J510">
            <v>0</v>
          </cell>
          <cell r="K510">
            <v>-45.228000000002794</v>
          </cell>
          <cell r="L510">
            <v>-95.111259999976028</v>
          </cell>
          <cell r="M510">
            <v>-100.72344199992949</v>
          </cell>
          <cell r="N510">
            <v>-65.872329999983776</v>
          </cell>
          <cell r="O510">
            <v>-33.275959999999031</v>
          </cell>
          <cell r="P510">
            <v>-13.819939999986673</v>
          </cell>
          <cell r="Q510">
            <v>-5.7815999999875203</v>
          </cell>
          <cell r="R510">
            <v>-383.22635299991816</v>
          </cell>
          <cell r="S510">
            <v>-1.7010000000009313</v>
          </cell>
          <cell r="T510">
            <v>-3.2272400000074413</v>
          </cell>
          <cell r="U510">
            <v>-31.311850000056438</v>
          </cell>
          <cell r="V510">
            <v>-17.913049999973737</v>
          </cell>
          <cell r="W510">
            <v>-117.08104000001913</v>
          </cell>
          <cell r="X510">
            <v>-46.004097000055481</v>
          </cell>
          <cell r="Y510">
            <v>-38.638261000014609</v>
          </cell>
          <cell r="Z510">
            <v>-53.100519999978133</v>
          </cell>
          <cell r="AA510">
            <v>-45.019275000027847</v>
          </cell>
          <cell r="AB510">
            <v>-16.895310000021709</v>
          </cell>
          <cell r="AC510">
            <v>-8.0227099999901839</v>
          </cell>
          <cell r="AD510">
            <v>-4.3119999999762513</v>
          </cell>
          <cell r="AE510">
            <v>-329.42187700001523</v>
          </cell>
          <cell r="AF510">
            <v>-11.514789999986533</v>
          </cell>
          <cell r="AG510">
            <v>-7.1235300000116695</v>
          </cell>
          <cell r="AH510">
            <v>-25.30861000000732</v>
          </cell>
          <cell r="AI510">
            <v>-3.6315600000089034</v>
          </cell>
          <cell r="AJ510">
            <v>-28.911250000004657</v>
          </cell>
          <cell r="AK510">
            <v>-98.070850000018254</v>
          </cell>
          <cell r="AL510">
            <v>-44.640119999996386</v>
          </cell>
          <cell r="AM510">
            <v>-43.42573600000469</v>
          </cell>
          <cell r="AN510">
            <v>-48.577311000030022</v>
          </cell>
          <cell r="AO510">
            <v>-5.621259999985341</v>
          </cell>
          <cell r="AP510">
            <v>-8.1198799999838229</v>
          </cell>
          <cell r="AQ510">
            <v>-4.4769799999776296</v>
          </cell>
          <cell r="AR510">
            <v>-259.52295799972489</v>
          </cell>
          <cell r="AS510">
            <v>-11.821250000037253</v>
          </cell>
          <cell r="AT510">
            <v>-2.8295759999891743</v>
          </cell>
          <cell r="AU510">
            <v>-24.420449999975972</v>
          </cell>
          <cell r="AV510">
            <v>-12.13790999999037</v>
          </cell>
          <cell r="AW510">
            <v>0</v>
          </cell>
          <cell r="AX510">
            <v>-64.553087000036612</v>
          </cell>
          <cell r="AY510">
            <v>-41.478380000015022</v>
          </cell>
          <cell r="AZ510">
            <v>-39.350390000035986</v>
          </cell>
          <cell r="BA510">
            <v>-48.557022999972105</v>
          </cell>
          <cell r="BB510">
            <v>-5.5894299999927171</v>
          </cell>
          <cell r="BC510">
            <v>-2.4432199999864679</v>
          </cell>
          <cell r="BD510">
            <v>-6.3422419999842532</v>
          </cell>
          <cell r="BE510">
            <v>-38.570428000297397</v>
          </cell>
          <cell r="BF510">
            <v>-0.8982700000051409</v>
          </cell>
          <cell r="BG510">
            <v>-3.1346219999832101</v>
          </cell>
          <cell r="BH510">
            <v>-2.9572199999820441</v>
          </cell>
          <cell r="BI510">
            <v>-0.80118000000948086</v>
          </cell>
          <cell r="BJ510">
            <v>0</v>
          </cell>
          <cell r="BK510">
            <v>-11.970960000006016</v>
          </cell>
          <cell r="BL510">
            <v>-0.70065300000715069</v>
          </cell>
          <cell r="BM510">
            <v>-7.6359599999850616</v>
          </cell>
          <cell r="BN510">
            <v>-1.1388699999952223</v>
          </cell>
          <cell r="BO510">
            <v>-4.4229999999515712E-2</v>
          </cell>
          <cell r="BP510">
            <v>-1.4977599999983795</v>
          </cell>
          <cell r="BQ510">
            <v>-7.7907030000060331</v>
          </cell>
          <cell r="BR510">
            <v>-44.82446299912408</v>
          </cell>
          <cell r="BS510">
            <v>-1.3315599999914411</v>
          </cell>
          <cell r="BT510">
            <v>-11.451502999989316</v>
          </cell>
          <cell r="BU510">
            <v>-0.81383200001437217</v>
          </cell>
          <cell r="BV510">
            <v>-0.94198999999207444</v>
          </cell>
          <cell r="BW510">
            <v>0</v>
          </cell>
          <cell r="BX510">
            <v>-11.607488000008743</v>
          </cell>
          <cell r="BY510">
            <v>-4.1070100000069942</v>
          </cell>
          <cell r="BZ510">
            <v>-8.0092400000139605</v>
          </cell>
          <cell r="CA510">
            <v>-1.3454099999798927</v>
          </cell>
          <cell r="CB510">
            <v>-0.15869999999995343</v>
          </cell>
          <cell r="CC510">
            <v>-1.7601299999805633</v>
          </cell>
          <cell r="CD510">
            <v>-3.2975999999907799</v>
          </cell>
          <cell r="CE510">
            <v>-28.880906000267714</v>
          </cell>
          <cell r="CF510">
            <v>-2.0759900000120979</v>
          </cell>
          <cell r="CG510">
            <v>-1.086009999999078</v>
          </cell>
          <cell r="CH510">
            <v>-3.8009219999948982</v>
          </cell>
          <cell r="CI510">
            <v>-0.85064000001875684</v>
          </cell>
          <cell r="CJ510">
            <v>0</v>
          </cell>
          <cell r="CK510">
            <v>-1.1920999999856576</v>
          </cell>
          <cell r="CL510">
            <v>0.44143299999996088</v>
          </cell>
          <cell r="CM510">
            <v>-8.5701560000015888</v>
          </cell>
          <cell r="CN510">
            <v>-4.8937100000039209</v>
          </cell>
          <cell r="CO510">
            <v>-2.4520000006305054E-2</v>
          </cell>
          <cell r="CP510">
            <v>-4.678420999989612</v>
          </cell>
          <cell r="CQ510">
            <v>-2.1498699999938253</v>
          </cell>
          <cell r="CR510">
            <v>-56.868709000293165</v>
          </cell>
          <cell r="CS510">
            <v>-3.3942600000009406</v>
          </cell>
          <cell r="CT510">
            <v>-2.5707960000145249</v>
          </cell>
          <cell r="CU510">
            <v>-2.4089030000031926</v>
          </cell>
          <cell r="CV510">
            <v>-1.0448000000033062</v>
          </cell>
          <cell r="CW510">
            <v>0</v>
          </cell>
          <cell r="CX510">
            <v>-11.416319999989355</v>
          </cell>
          <cell r="CY510">
            <v>-5.3499999921768904E-3</v>
          </cell>
          <cell r="CZ510">
            <v>-15.379540000023553</v>
          </cell>
          <cell r="DA510">
            <v>-8.0189600000157952</v>
          </cell>
          <cell r="DB510">
            <v>-0.64035000000149012</v>
          </cell>
          <cell r="DC510">
            <v>-2.2208700000192039</v>
          </cell>
          <cell r="DD510">
            <v>-9.7685599999967963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-6.629999988945201E-4</v>
          </cell>
          <cell r="H512">
            <v>0</v>
          </cell>
          <cell r="I512">
            <v>-2.1919999999227002E-2</v>
          </cell>
          <cell r="J512">
            <v>0</v>
          </cell>
          <cell r="K512">
            <v>-0.6911679999975604</v>
          </cell>
          <cell r="L512">
            <v>0</v>
          </cell>
          <cell r="M512">
            <v>-2.9762270000064746</v>
          </cell>
          <cell r="N512">
            <v>0</v>
          </cell>
          <cell r="O512">
            <v>0</v>
          </cell>
          <cell r="P512">
            <v>-1.0070000025734771E-3</v>
          </cell>
          <cell r="Q512">
            <v>0</v>
          </cell>
          <cell r="R512">
            <v>-5.4573784999956843</v>
          </cell>
          <cell r="S512">
            <v>-1.5103999998245854E-2</v>
          </cell>
          <cell r="T512">
            <v>-1.599999814061448E-5</v>
          </cell>
          <cell r="U512">
            <v>0</v>
          </cell>
          <cell r="V512">
            <v>-1.8554500000391272E-2</v>
          </cell>
          <cell r="W512">
            <v>0</v>
          </cell>
          <cell r="X512">
            <v>-0.65010600000096019</v>
          </cell>
          <cell r="Y512">
            <v>0</v>
          </cell>
          <cell r="Z512">
            <v>-4.7733769999977085</v>
          </cell>
          <cell r="AA512">
            <v>0</v>
          </cell>
          <cell r="AB512">
            <v>0</v>
          </cell>
          <cell r="AC512">
            <v>-2.209999984188471E-4</v>
          </cell>
          <cell r="AD512">
            <v>0</v>
          </cell>
          <cell r="AE512">
            <v>-6.3350029999855906</v>
          </cell>
          <cell r="AF512">
            <v>-1.7716000002110377E-2</v>
          </cell>
          <cell r="AG512">
            <v>-9.780000000318978E-4</v>
          </cell>
          <cell r="AH512">
            <v>0</v>
          </cell>
          <cell r="AI512">
            <v>-3.1777000000147382E-2</v>
          </cell>
          <cell r="AJ512">
            <v>0</v>
          </cell>
          <cell r="AK512">
            <v>-1.119672000000719</v>
          </cell>
          <cell r="AL512">
            <v>0</v>
          </cell>
          <cell r="AM512">
            <v>-5.1648599999971339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-4.3811205000092741</v>
          </cell>
          <cell r="AS512">
            <v>-1.5144000000873348E-2</v>
          </cell>
          <cell r="AT512">
            <v>-1.0910000000876607E-3</v>
          </cell>
          <cell r="AU512">
            <v>-0.12107099999775528</v>
          </cell>
          <cell r="AV512">
            <v>-5.9134999999514548E-2</v>
          </cell>
          <cell r="AW512">
            <v>0</v>
          </cell>
          <cell r="AX512">
            <v>-0.3138199999993958</v>
          </cell>
          <cell r="AY512">
            <v>0</v>
          </cell>
          <cell r="AZ512">
            <v>-3.8706230000025243</v>
          </cell>
          <cell r="BA512">
            <v>0</v>
          </cell>
          <cell r="BB512">
            <v>0</v>
          </cell>
          <cell r="BC512">
            <v>-2.3650000002817251E-4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-20.011200000008103</v>
          </cell>
          <cell r="G513">
            <v>-16.606399999989662</v>
          </cell>
          <cell r="H513">
            <v>-6.9947500000125729</v>
          </cell>
          <cell r="I513">
            <v>-31.905520000000251</v>
          </cell>
          <cell r="J513">
            <v>0</v>
          </cell>
          <cell r="K513">
            <v>-6.1198799999838229</v>
          </cell>
          <cell r="L513">
            <v>-7.0927699999883771</v>
          </cell>
          <cell r="M513">
            <v>0</v>
          </cell>
          <cell r="N513">
            <v>-6.7040999999735504</v>
          </cell>
          <cell r="O513">
            <v>-23.522950000013225</v>
          </cell>
          <cell r="P513">
            <v>-15.681150000018533</v>
          </cell>
          <cell r="Q513">
            <v>-16.921109999995679</v>
          </cell>
          <cell r="R513">
            <v>-137.81392999994569</v>
          </cell>
          <cell r="S513">
            <v>-28.295470000011846</v>
          </cell>
          <cell r="T513">
            <v>-13.111770000017714</v>
          </cell>
          <cell r="U513">
            <v>-5.6288999999960652</v>
          </cell>
          <cell r="V513">
            <v>0</v>
          </cell>
          <cell r="W513">
            <v>0</v>
          </cell>
          <cell r="X513">
            <v>-19.086169999995036</v>
          </cell>
          <cell r="Y513">
            <v>-18.531709999995655</v>
          </cell>
          <cell r="Z513">
            <v>-1.8879400000150781</v>
          </cell>
          <cell r="AA513">
            <v>-6.049139999988256</v>
          </cell>
          <cell r="AB513">
            <v>-18.104950000008103</v>
          </cell>
          <cell r="AC513">
            <v>-7.6152400000137277</v>
          </cell>
          <cell r="AD513">
            <v>-19.502639999991516</v>
          </cell>
          <cell r="AE513">
            <v>-232.78603000030853</v>
          </cell>
          <cell r="AF513">
            <v>-29.840390000026673</v>
          </cell>
          <cell r="AG513">
            <v>-24.475659999996424</v>
          </cell>
          <cell r="AH513">
            <v>-7.9230999999999767</v>
          </cell>
          <cell r="AI513">
            <v>0</v>
          </cell>
          <cell r="AJ513">
            <v>0</v>
          </cell>
          <cell r="AK513">
            <v>0</v>
          </cell>
          <cell r="AL513">
            <v>-1.1997100000007777</v>
          </cell>
          <cell r="AM513">
            <v>-18.451839999994263</v>
          </cell>
          <cell r="AN513">
            <v>-37.978700000006938</v>
          </cell>
          <cell r="AO513">
            <v>-60.850039999990258</v>
          </cell>
          <cell r="AP513">
            <v>-27.279970000003232</v>
          </cell>
          <cell r="AQ513">
            <v>-24.786619999998948</v>
          </cell>
          <cell r="AR513">
            <v>-239.78545000008307</v>
          </cell>
          <cell r="AS513">
            <v>-18.738279999990482</v>
          </cell>
          <cell r="AT513">
            <v>-7.1621699999959674</v>
          </cell>
          <cell r="AU513">
            <v>0.62325999999302439</v>
          </cell>
          <cell r="AV513">
            <v>-21.918460000000778</v>
          </cell>
          <cell r="AW513">
            <v>0</v>
          </cell>
          <cell r="AX513">
            <v>-26.986590000014985</v>
          </cell>
          <cell r="AY513">
            <v>-6.9776299999939511</v>
          </cell>
          <cell r="AZ513">
            <v>-7.2426799999957439</v>
          </cell>
          <cell r="BA513">
            <v>-50.22054000000935</v>
          </cell>
          <cell r="BB513">
            <v>-17.397590000007767</v>
          </cell>
          <cell r="BC513">
            <v>-45.179969999997411</v>
          </cell>
          <cell r="BD513">
            <v>-38.584799999982351</v>
          </cell>
          <cell r="BE513">
            <v>-207.05665999976918</v>
          </cell>
          <cell r="BF513">
            <v>-30.565620000008494</v>
          </cell>
          <cell r="BG513">
            <v>-25.261989999999059</v>
          </cell>
          <cell r="BH513">
            <v>0.31134000000020023</v>
          </cell>
          <cell r="BI513">
            <v>2.1399999968707561E-3</v>
          </cell>
          <cell r="BJ513">
            <v>0</v>
          </cell>
          <cell r="BK513">
            <v>-23.395099999994272</v>
          </cell>
          <cell r="BL513">
            <v>-6.9809900000109337</v>
          </cell>
          <cell r="BM513">
            <v>-27.405729999998584</v>
          </cell>
          <cell r="BN513">
            <v>-41.9022399999958</v>
          </cell>
          <cell r="BO513">
            <v>-14.031079999986105</v>
          </cell>
          <cell r="BP513">
            <v>-16.210969999985537</v>
          </cell>
          <cell r="BQ513">
            <v>-21.616420000005746</v>
          </cell>
          <cell r="BR513">
            <v>-237.25711999973282</v>
          </cell>
          <cell r="BS513">
            <v>-16.490489999996498</v>
          </cell>
          <cell r="BT513">
            <v>-17.094289999993634</v>
          </cell>
          <cell r="BU513">
            <v>-3.0939700000017183</v>
          </cell>
          <cell r="BV513">
            <v>4.3399999995017424E-3</v>
          </cell>
          <cell r="BW513">
            <v>0</v>
          </cell>
          <cell r="BX513">
            <v>-35.088120000000345</v>
          </cell>
          <cell r="BY513">
            <v>-15.668330000000424</v>
          </cell>
          <cell r="BZ513">
            <v>-17.108509999990929</v>
          </cell>
          <cell r="CA513">
            <v>-74.244700000010198</v>
          </cell>
          <cell r="CB513">
            <v>-20.985560000000987</v>
          </cell>
          <cell r="CC513">
            <v>-27.977389999985462</v>
          </cell>
          <cell r="CD513">
            <v>-9.510100000014063</v>
          </cell>
          <cell r="CE513">
            <v>-189.3724400002975</v>
          </cell>
          <cell r="CF513">
            <v>-7.6533500000077765</v>
          </cell>
          <cell r="CG513">
            <v>-4.2502300000051036</v>
          </cell>
          <cell r="CH513">
            <v>1.2425099999964004</v>
          </cell>
          <cell r="CI513">
            <v>0.11010999999416526</v>
          </cell>
          <cell r="CJ513">
            <v>0</v>
          </cell>
          <cell r="CK513">
            <v>-33.79737000001478</v>
          </cell>
          <cell r="CL513">
            <v>-6.6749200000049314</v>
          </cell>
          <cell r="CM513">
            <v>-14.528179999993881</v>
          </cell>
          <cell r="CN513">
            <v>-13.979339999990771</v>
          </cell>
          <cell r="CO513">
            <v>-38.980739999999059</v>
          </cell>
          <cell r="CP513">
            <v>-17.934700000012526</v>
          </cell>
          <cell r="CQ513">
            <v>-52.926230000011856</v>
          </cell>
          <cell r="CR513">
            <v>-228.50377999991179</v>
          </cell>
          <cell r="CS513">
            <v>-21.975150000012945</v>
          </cell>
          <cell r="CT513">
            <v>-16.813569999998435</v>
          </cell>
          <cell r="CU513">
            <v>-3.4992799999890849</v>
          </cell>
          <cell r="CV513">
            <v>-3.1153500000073109</v>
          </cell>
          <cell r="CW513">
            <v>9.5950000000129876E-2</v>
          </cell>
          <cell r="CX513">
            <v>-58.341489999991609</v>
          </cell>
          <cell r="CY513">
            <v>-20.686630000011064</v>
          </cell>
          <cell r="CZ513">
            <v>-4.6381800000090152</v>
          </cell>
          <cell r="DA513">
            <v>-30.906439999991562</v>
          </cell>
          <cell r="DB513">
            <v>-41.767049999994924</v>
          </cell>
          <cell r="DC513">
            <v>-15.030879999976605</v>
          </cell>
          <cell r="DD513">
            <v>-11.825710000004619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-68.352920000033919</v>
          </cell>
          <cell r="G514">
            <v>-78.136829999973997</v>
          </cell>
          <cell r="H514">
            <v>-51.090280000003986</v>
          </cell>
          <cell r="I514">
            <v>-28.708099999988917</v>
          </cell>
          <cell r="J514">
            <v>-108.04592999999295</v>
          </cell>
          <cell r="K514">
            <v>-29.690189999993891</v>
          </cell>
          <cell r="L514">
            <v>-30.619989999977406</v>
          </cell>
          <cell r="M514">
            <v>-36.590540000004694</v>
          </cell>
          <cell r="N514">
            <v>-93.0893100000103</v>
          </cell>
          <cell r="O514">
            <v>-100.31038999999873</v>
          </cell>
          <cell r="P514">
            <v>-75.497410000010859</v>
          </cell>
          <cell r="Q514">
            <v>-51.772159999993164</v>
          </cell>
          <cell r="R514">
            <v>-520.36797000002116</v>
          </cell>
          <cell r="S514">
            <v>-18.965320000017527</v>
          </cell>
          <cell r="T514">
            <v>-13.40979000000516</v>
          </cell>
          <cell r="U514">
            <v>-51.265469999983907</v>
          </cell>
          <cell r="V514">
            <v>-30.281360000022687</v>
          </cell>
          <cell r="W514">
            <v>-66.639620000001742</v>
          </cell>
          <cell r="X514">
            <v>-38.160470000002533</v>
          </cell>
          <cell r="Y514">
            <v>-44.281980000028852</v>
          </cell>
          <cell r="Z514">
            <v>-50.595530000049621</v>
          </cell>
          <cell r="AA514">
            <v>-76.339450000028592</v>
          </cell>
          <cell r="AB514">
            <v>-65.822939999983646</v>
          </cell>
          <cell r="AC514">
            <v>-31.149830000009388</v>
          </cell>
          <cell r="AD514">
            <v>-33.456210000033025</v>
          </cell>
          <cell r="AE514">
            <v>-466.80352999921888</v>
          </cell>
          <cell r="AF514">
            <v>-23.112260000023525</v>
          </cell>
          <cell r="AG514">
            <v>-18.407929999986663</v>
          </cell>
          <cell r="AH514">
            <v>-18.377680000034161</v>
          </cell>
          <cell r="AI514">
            <v>-20.992419999995036</v>
          </cell>
          <cell r="AJ514">
            <v>-62.813909999997122</v>
          </cell>
          <cell r="AK514">
            <v>-50.986880000040401</v>
          </cell>
          <cell r="AL514">
            <v>-36.512760000012349</v>
          </cell>
          <cell r="AM514">
            <v>-67.86811999999918</v>
          </cell>
          <cell r="AN514">
            <v>-49.914660000009462</v>
          </cell>
          <cell r="AO514">
            <v>-11.9666000000434</v>
          </cell>
          <cell r="AP514">
            <v>-46.071539999975357</v>
          </cell>
          <cell r="AQ514">
            <v>-59.778769999975339</v>
          </cell>
          <cell r="AR514">
            <v>-483.24677000008523</v>
          </cell>
          <cell r="AS514">
            <v>-40.792599999986123</v>
          </cell>
          <cell r="AT514">
            <v>-28.424010000017006</v>
          </cell>
          <cell r="AU514">
            <v>-13.936010000004899</v>
          </cell>
          <cell r="AV514">
            <v>-8.9336699999985285</v>
          </cell>
          <cell r="AW514">
            <v>-2.4104399999778252</v>
          </cell>
          <cell r="AX514">
            <v>-118.52834999997867</v>
          </cell>
          <cell r="AY514">
            <v>-53.020090000005439</v>
          </cell>
          <cell r="AZ514">
            <v>-73.498910000023898</v>
          </cell>
          <cell r="BA514">
            <v>-48.854699999967124</v>
          </cell>
          <cell r="BB514">
            <v>-15.79480999999214</v>
          </cell>
          <cell r="BC514">
            <v>-34.80014000000665</v>
          </cell>
          <cell r="BD514">
            <v>-44.253039999981411</v>
          </cell>
          <cell r="BE514">
            <v>-331.39117000019178</v>
          </cell>
          <cell r="BF514">
            <v>-26.902500000025611</v>
          </cell>
          <cell r="BG514">
            <v>-4.0910800000128802</v>
          </cell>
          <cell r="BH514">
            <v>-24.156100000021979</v>
          </cell>
          <cell r="BI514">
            <v>-0.35216999999829568</v>
          </cell>
          <cell r="BJ514">
            <v>-2.3199999995995313E-3</v>
          </cell>
          <cell r="BK514">
            <v>-106.2187799999956</v>
          </cell>
          <cell r="BL514">
            <v>-47.125299999956042</v>
          </cell>
          <cell r="BM514">
            <v>-44.42170000000624</v>
          </cell>
          <cell r="BN514">
            <v>-19.021910000010394</v>
          </cell>
          <cell r="BO514">
            <v>-13.463320000038948</v>
          </cell>
          <cell r="BP514">
            <v>-17.480280000017956</v>
          </cell>
          <cell r="BQ514">
            <v>-28.15570999996271</v>
          </cell>
          <cell r="BR514">
            <v>-347.83944000117481</v>
          </cell>
          <cell r="BS514">
            <v>-45.416580000019167</v>
          </cell>
          <cell r="BT514">
            <v>-13.586929999990389</v>
          </cell>
          <cell r="BU514">
            <v>-20.731729999999516</v>
          </cell>
          <cell r="BV514">
            <v>-0.36496999999508262</v>
          </cell>
          <cell r="BW514">
            <v>0</v>
          </cell>
          <cell r="BX514">
            <v>-83.306410000019241</v>
          </cell>
          <cell r="BY514">
            <v>-76.399850000045262</v>
          </cell>
          <cell r="BZ514">
            <v>-26.216160000010859</v>
          </cell>
          <cell r="CA514">
            <v>-20.199480000010226</v>
          </cell>
          <cell r="CB514">
            <v>-6.8996000000042841</v>
          </cell>
          <cell r="CC514">
            <v>-10.303170000028331</v>
          </cell>
          <cell r="CD514">
            <v>-44.414560000004712</v>
          </cell>
          <cell r="CE514">
            <v>-236.32464999938384</v>
          </cell>
          <cell r="CF514">
            <v>-24.904520000040065</v>
          </cell>
          <cell r="CG514">
            <v>-21.95075999997789</v>
          </cell>
          <cell r="CH514">
            <v>-9.8684399999910966</v>
          </cell>
          <cell r="CI514">
            <v>-0.46113999999943189</v>
          </cell>
          <cell r="CJ514">
            <v>-6.1600000044563785E-3</v>
          </cell>
          <cell r="CK514">
            <v>-44.075030000007246</v>
          </cell>
          <cell r="CL514">
            <v>-24.946700000029523</v>
          </cell>
          <cell r="CM514">
            <v>-25.22807000001194</v>
          </cell>
          <cell r="CN514">
            <v>-21.175509999971837</v>
          </cell>
          <cell r="CO514">
            <v>-7.0025599999935366</v>
          </cell>
          <cell r="CP514">
            <v>-15.199129999964498</v>
          </cell>
          <cell r="CQ514">
            <v>-41.506630000018049</v>
          </cell>
          <cell r="CR514">
            <v>-369.53485999954864</v>
          </cell>
          <cell r="CS514">
            <v>-38.540069999988191</v>
          </cell>
          <cell r="CT514">
            <v>-10.161209999991115</v>
          </cell>
          <cell r="CU514">
            <v>-30.839730000006966</v>
          </cell>
          <cell r="CV514">
            <v>-3.7048499999946216</v>
          </cell>
          <cell r="CW514">
            <v>-8.4700000006705523E-3</v>
          </cell>
          <cell r="CX514">
            <v>-75.328330000047572</v>
          </cell>
          <cell r="CY514">
            <v>-32.472809999948367</v>
          </cell>
          <cell r="CZ514">
            <v>-65.502089999965392</v>
          </cell>
          <cell r="DA514">
            <v>-41.766109999967739</v>
          </cell>
          <cell r="DB514">
            <v>-16.227099999960046</v>
          </cell>
          <cell r="DC514">
            <v>-16.764330000034533</v>
          </cell>
          <cell r="DD514">
            <v>-38.219760000007227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-0.49655999999959022</v>
          </cell>
          <cell r="G515">
            <v>-1.0049400000134483</v>
          </cell>
          <cell r="H515">
            <v>-1.3510499999974854</v>
          </cell>
          <cell r="I515">
            <v>-14.047200000000885</v>
          </cell>
          <cell r="J515">
            <v>-7.9724299999943469</v>
          </cell>
          <cell r="K515">
            <v>-37.975430000049528</v>
          </cell>
          <cell r="L515">
            <v>-76.575729999982286</v>
          </cell>
          <cell r="M515">
            <v>-113.17955000000075</v>
          </cell>
          <cell r="N515">
            <v>-47.172070000029635</v>
          </cell>
          <cell r="O515">
            <v>-9.9779799999669194</v>
          </cell>
          <cell r="P515">
            <v>-4.3455800000228919</v>
          </cell>
          <cell r="Q515">
            <v>-1.5326000000350177</v>
          </cell>
          <cell r="R515">
            <v>-162.8999499999918</v>
          </cell>
          <cell r="S515">
            <v>-1.1158299999660812</v>
          </cell>
          <cell r="T515">
            <v>-1.2101699999766424</v>
          </cell>
          <cell r="U515">
            <v>-2.1481500000227243</v>
          </cell>
          <cell r="V515">
            <v>-9.7567199999466538</v>
          </cell>
          <cell r="W515">
            <v>-1.3947299999999814</v>
          </cell>
          <cell r="X515">
            <v>-34.574399999983143</v>
          </cell>
          <cell r="Y515">
            <v>-14.041989999997895</v>
          </cell>
          <cell r="Z515">
            <v>-86.967230000009295</v>
          </cell>
          <cell r="AA515">
            <v>-8.1371799999615178</v>
          </cell>
          <cell r="AB515">
            <v>-1.3759300000383519</v>
          </cell>
          <cell r="AC515">
            <v>-1.0012599999899976</v>
          </cell>
          <cell r="AD515">
            <v>-1.1763600000413135</v>
          </cell>
          <cell r="AE515">
            <v>-146.88666999945417</v>
          </cell>
          <cell r="AF515">
            <v>-1.3913600000087172</v>
          </cell>
          <cell r="AG515">
            <v>-1.1145400000095833</v>
          </cell>
          <cell r="AH515">
            <v>-1.8964500000001863</v>
          </cell>
          <cell r="AI515">
            <v>-0.78148000000510365</v>
          </cell>
          <cell r="AJ515">
            <v>-1.5619500000029802</v>
          </cell>
          <cell r="AK515">
            <v>-41.921869999961928</v>
          </cell>
          <cell r="AL515">
            <v>-22.33752000000095</v>
          </cell>
          <cell r="AM515">
            <v>-63.647939999995288</v>
          </cell>
          <cell r="AN515">
            <v>-8.0131499999552034</v>
          </cell>
          <cell r="AO515">
            <v>-1.5790999999735504</v>
          </cell>
          <cell r="AP515">
            <v>-1.2123300000093877</v>
          </cell>
          <cell r="AQ515">
            <v>-1.4289799999678507</v>
          </cell>
          <cell r="AR515">
            <v>-105.3023000000976</v>
          </cell>
          <cell r="AS515">
            <v>-6.8548099999898113</v>
          </cell>
          <cell r="AT515">
            <v>-0.98070000001462176</v>
          </cell>
          <cell r="AU515">
            <v>-8.9461000000010245</v>
          </cell>
          <cell r="AV515">
            <v>-1.7732700000051409</v>
          </cell>
          <cell r="AW515">
            <v>-1.1106499999877997</v>
          </cell>
          <cell r="AX515">
            <v>-21.096929999999702</v>
          </cell>
          <cell r="AY515">
            <v>-18.936489999992773</v>
          </cell>
          <cell r="AZ515">
            <v>-29.490939999988768</v>
          </cell>
          <cell r="BA515">
            <v>-4.62544999999227</v>
          </cell>
          <cell r="BB515">
            <v>-2.1469799999613315</v>
          </cell>
          <cell r="BC515">
            <v>-8.0387299999711104</v>
          </cell>
          <cell r="BD515">
            <v>-1.3012500000186265</v>
          </cell>
          <cell r="BE515">
            <v>-0.21694000018760562</v>
          </cell>
          <cell r="BF515">
            <v>-2.2000004537403584E-4</v>
          </cell>
          <cell r="BG515">
            <v>-1.7469999991590157E-2</v>
          </cell>
          <cell r="BH515">
            <v>-2.8000000747852027E-4</v>
          </cell>
          <cell r="BI515">
            <v>-1.7300000006798655E-2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-2.0729999989271164E-2</v>
          </cell>
          <cell r="BO515">
            <v>0</v>
          </cell>
          <cell r="BP515">
            <v>-3.3059999987017363E-2</v>
          </cell>
          <cell r="BQ515">
            <v>-0.12787999998545274</v>
          </cell>
          <cell r="BR515">
            <v>-0.29077000031247735</v>
          </cell>
          <cell r="BS515">
            <v>-3.7780000013299286E-2</v>
          </cell>
          <cell r="BT515">
            <v>-5.5969999986700714E-2</v>
          </cell>
          <cell r="BU515">
            <v>-1.2000001152046025E-4</v>
          </cell>
          <cell r="BV515">
            <v>-1.7219999979715794E-2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-2.0819999976083636E-2</v>
          </cell>
          <cell r="CB515">
            <v>0</v>
          </cell>
          <cell r="CC515">
            <v>-3.1399999978020787E-2</v>
          </cell>
          <cell r="CD515">
            <v>-0.12745999998878688</v>
          </cell>
          <cell r="CE515">
            <v>-5.1841299999505281</v>
          </cell>
          <cell r="CF515">
            <v>-5.1268200000049546</v>
          </cell>
          <cell r="CG515">
            <v>-1.1029999994207174E-2</v>
          </cell>
          <cell r="CH515">
            <v>-2.3999999393709004E-4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-1.4949999982491136E-2</v>
          </cell>
          <cell r="CO515">
            <v>0</v>
          </cell>
          <cell r="CP515">
            <v>-3.109000000404194E-2</v>
          </cell>
          <cell r="CQ515">
            <v>0</v>
          </cell>
          <cell r="CR515">
            <v>-0.43311000009998679</v>
          </cell>
          <cell r="CS515">
            <v>-0.26222999999299645</v>
          </cell>
          <cell r="CT515">
            <v>-3.2189999998081475E-2</v>
          </cell>
          <cell r="CU515">
            <v>-2.6999998954124749E-4</v>
          </cell>
          <cell r="CV515">
            <v>-2.6000000070780516E-4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-1.4629999990575016E-2</v>
          </cell>
          <cell r="DB515">
            <v>0</v>
          </cell>
          <cell r="DC515">
            <v>-4.2729999986477196E-2</v>
          </cell>
          <cell r="DD515">
            <v>-8.0799999996088445E-2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F518">
            <v>-112.37125000008382</v>
          </cell>
          <cell r="G518">
            <v>-106.19242300000042</v>
          </cell>
          <cell r="H518">
            <v>-84.551240000058897</v>
          </cell>
          <cell r="I518">
            <v>-149.96705300000031</v>
          </cell>
          <cell r="J518">
            <v>-116.0183600000455</v>
          </cell>
          <cell r="K518">
            <v>-205.32566800015047</v>
          </cell>
          <cell r="L518">
            <v>-241.41905999998562</v>
          </cell>
          <cell r="M518">
            <v>-337.4241589999292</v>
          </cell>
          <cell r="N518">
            <v>-332.13799000019208</v>
          </cell>
          <cell r="O518">
            <v>-267.20458999974653</v>
          </cell>
          <cell r="P518">
            <v>-109.34508699993603</v>
          </cell>
          <cell r="Q518">
            <v>-76.007470000069588</v>
          </cell>
          <cell r="R518">
            <v>-1505.1650815010071</v>
          </cell>
          <cell r="S518">
            <v>-50.092724000103772</v>
          </cell>
          <cell r="T518">
            <v>-76.179876000154763</v>
          </cell>
          <cell r="U518">
            <v>-90.354370000073686</v>
          </cell>
          <cell r="V518">
            <v>-57.969684499897994</v>
          </cell>
          <cell r="W518">
            <v>-185.11539000004996</v>
          </cell>
          <cell r="X518">
            <v>-158.21682300022803</v>
          </cell>
          <cell r="Y518">
            <v>-139.39287100010552</v>
          </cell>
          <cell r="Z518">
            <v>-236.41823700000532</v>
          </cell>
          <cell r="AA518">
            <v>-219.44093500031158</v>
          </cell>
          <cell r="AB518">
            <v>-185.74769999994896</v>
          </cell>
          <cell r="AC518">
            <v>-47.789260999765247</v>
          </cell>
          <cell r="AD518">
            <v>-58.447210000129417</v>
          </cell>
          <cell r="AE518">
            <v>-1575.6977200005203</v>
          </cell>
          <cell r="AF518">
            <v>-65.87651599990204</v>
          </cell>
          <cell r="AG518">
            <v>-86.192317999899387</v>
          </cell>
          <cell r="AH518">
            <v>-53.505840000114404</v>
          </cell>
          <cell r="AI518">
            <v>-25.437237000092864</v>
          </cell>
          <cell r="AJ518">
            <v>-93.287109999917448</v>
          </cell>
          <cell r="AK518">
            <v>-292.36447199992836</v>
          </cell>
          <cell r="AL518">
            <v>-125.62029000022449</v>
          </cell>
          <cell r="AM518">
            <v>-239.66824600007385</v>
          </cell>
          <cell r="AN518">
            <v>-259.79459099983796</v>
          </cell>
          <cell r="AO518">
            <v>-160.79602999985218</v>
          </cell>
          <cell r="AP518">
            <v>-82.683720000088215</v>
          </cell>
          <cell r="AQ518">
            <v>-90.471350000007078</v>
          </cell>
          <cell r="AR518">
            <v>-1464.4312284979969</v>
          </cell>
          <cell r="AS518">
            <v>-78.22208399977535</v>
          </cell>
          <cell r="AT518">
            <v>-65.203547000186518</v>
          </cell>
          <cell r="AU518">
            <v>-68.92212100001052</v>
          </cell>
          <cell r="AV518">
            <v>-64.814634999958798</v>
          </cell>
          <cell r="AW518">
            <v>-3.5210899999947287</v>
          </cell>
          <cell r="AX518">
            <v>-283.08213700004853</v>
          </cell>
          <cell r="AY518">
            <v>-175.09923000005074</v>
          </cell>
          <cell r="AZ518">
            <v>-186.23381299991161</v>
          </cell>
          <cell r="BA518">
            <v>-243.90362300025299</v>
          </cell>
          <cell r="BB518">
            <v>-114.48531999997795</v>
          </cell>
          <cell r="BC518">
            <v>-90.462296499870718</v>
          </cell>
          <cell r="BD518">
            <v>-90.481332000112161</v>
          </cell>
          <cell r="BE518">
            <v>-805.96247800067067</v>
          </cell>
          <cell r="BF518">
            <v>-58.366610000142828</v>
          </cell>
          <cell r="BG518">
            <v>-32.387881999951787</v>
          </cell>
          <cell r="BH518">
            <v>-26.802260000025854</v>
          </cell>
          <cell r="BI518">
            <v>-1.1685100001050159</v>
          </cell>
          <cell r="BJ518">
            <v>-2.3199999704957008E-3</v>
          </cell>
          <cell r="BK518">
            <v>-173.37432000017725</v>
          </cell>
          <cell r="BL518">
            <v>-93.724422999890521</v>
          </cell>
          <cell r="BM518">
            <v>-110.58506999979727</v>
          </cell>
          <cell r="BN518">
            <v>-137.75875999988057</v>
          </cell>
          <cell r="BO518">
            <v>-78.616380000021309</v>
          </cell>
          <cell r="BP518">
            <v>-35.485230000223964</v>
          </cell>
          <cell r="BQ518">
            <v>-57.69071300001815</v>
          </cell>
          <cell r="BR518">
            <v>-905.54702300392091</v>
          </cell>
          <cell r="BS518">
            <v>-63.275629999814555</v>
          </cell>
          <cell r="BT518">
            <v>-42.072042999905534</v>
          </cell>
          <cell r="BU518">
            <v>-24.639652000041679</v>
          </cell>
          <cell r="BV518">
            <v>-1.3198400000110269</v>
          </cell>
          <cell r="BW518">
            <v>0</v>
          </cell>
          <cell r="BX518">
            <v>-196.66217799996957</v>
          </cell>
          <cell r="BY518">
            <v>-111.86269000009634</v>
          </cell>
          <cell r="BZ518">
            <v>-94.578860000241548</v>
          </cell>
          <cell r="CA518">
            <v>-172.28223999985494</v>
          </cell>
          <cell r="CB518">
            <v>-93.99222999997437</v>
          </cell>
          <cell r="CC518">
            <v>-47.5119400001131</v>
          </cell>
          <cell r="CD518">
            <v>-57.34972000005655</v>
          </cell>
          <cell r="CE518">
            <v>-819.20721600390971</v>
          </cell>
          <cell r="CF518">
            <v>-39.661749999970198</v>
          </cell>
          <cell r="CG518">
            <v>-27.298030000063591</v>
          </cell>
          <cell r="CH518">
            <v>-12.427091999910772</v>
          </cell>
          <cell r="CI518">
            <v>-22.284560000058264</v>
          </cell>
          <cell r="CJ518">
            <v>-6.1599999899044633E-3</v>
          </cell>
          <cell r="CK518">
            <v>-133.52955000009388</v>
          </cell>
          <cell r="CL518">
            <v>-79.988737000152469</v>
          </cell>
          <cell r="CM518">
            <v>-90.109686000039801</v>
          </cell>
          <cell r="CN518">
            <v>-118.37724999990314</v>
          </cell>
          <cell r="CO518">
            <v>-140.03994000004604</v>
          </cell>
          <cell r="CP518">
            <v>-58.901730999816209</v>
          </cell>
          <cell r="CQ518">
            <v>-96.582729999907315</v>
          </cell>
          <cell r="CR518">
            <v>-1033.8489489983767</v>
          </cell>
          <cell r="CS518">
            <v>-64.171710000140592</v>
          </cell>
          <cell r="CT518">
            <v>-34.734186000190675</v>
          </cell>
          <cell r="CU518">
            <v>-36.748182999901474</v>
          </cell>
          <cell r="CV518">
            <v>-7.8652599999913946</v>
          </cell>
          <cell r="CW518">
            <v>8.7479999987408519E-2</v>
          </cell>
          <cell r="CX518">
            <v>-213.77687000017613</v>
          </cell>
          <cell r="CY518">
            <v>-85.561109999893233</v>
          </cell>
          <cell r="CZ518">
            <v>-117.3947900000494</v>
          </cell>
          <cell r="DA518">
            <v>-188.78344999998808</v>
          </cell>
          <cell r="DB518">
            <v>-159.3875799998641</v>
          </cell>
          <cell r="DC518">
            <v>-65.618460000259802</v>
          </cell>
          <cell r="DD518">
            <v>-59.894829999888316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-1.3941782200708985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-1.3941782200017769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-1.7592562399804592</v>
          </cell>
          <cell r="BF532">
            <v>-0.97784330000285991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-0.65407620000041788</v>
          </cell>
          <cell r="BN532">
            <v>0</v>
          </cell>
          <cell r="BO532">
            <v>-0.12733674000264728</v>
          </cell>
          <cell r="BP532">
            <v>0</v>
          </cell>
          <cell r="BQ532">
            <v>0</v>
          </cell>
          <cell r="BR532">
            <v>-11.63879061996704</v>
          </cell>
          <cell r="BS532">
            <v>0</v>
          </cell>
          <cell r="BT532">
            <v>-5.2150879000000714</v>
          </cell>
          <cell r="BU532">
            <v>-3.7839367000015045</v>
          </cell>
          <cell r="BV532">
            <v>-0.2342932200008363</v>
          </cell>
          <cell r="BW532">
            <v>-2.4054727999973693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-8.4468928999849595</v>
          </cell>
          <cell r="CF532">
            <v>0</v>
          </cell>
          <cell r="CG532">
            <v>-0.24292659999628086</v>
          </cell>
          <cell r="CH532">
            <v>-6.7361746000024141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-1.4677917000008165</v>
          </cell>
          <cell r="CQ532">
            <v>0</v>
          </cell>
          <cell r="CR532">
            <v>-4.7003753699827939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-1.8982580000010785</v>
          </cell>
          <cell r="CY532">
            <v>-0.63980036999782897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-2.1623170000020764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-2.9777717999968445</v>
          </cell>
          <cell r="AS533">
            <v>0</v>
          </cell>
          <cell r="AT533">
            <v>0</v>
          </cell>
          <cell r="AU533">
            <v>-2.9777717999986635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-9.1015563800174277</v>
          </cell>
          <cell r="BF533">
            <v>-0.47282678000010492</v>
          </cell>
          <cell r="BG533">
            <v>0</v>
          </cell>
          <cell r="BH533">
            <v>0</v>
          </cell>
          <cell r="BI533">
            <v>0</v>
          </cell>
          <cell r="BJ533">
            <v>-1.1220962999996118</v>
          </cell>
          <cell r="BK533">
            <v>-2.1353214000009757</v>
          </cell>
          <cell r="BL533">
            <v>0</v>
          </cell>
          <cell r="BM533">
            <v>-1.5222193999998126</v>
          </cell>
          <cell r="BN533">
            <v>0</v>
          </cell>
          <cell r="BO533">
            <v>-3.8490925000005518</v>
          </cell>
          <cell r="BP533">
            <v>0</v>
          </cell>
          <cell r="BQ533">
            <v>0</v>
          </cell>
          <cell r="BR533">
            <v>-4.1122257999959402</v>
          </cell>
          <cell r="BS533">
            <v>0</v>
          </cell>
          <cell r="BT533">
            <v>0</v>
          </cell>
          <cell r="BU533">
            <v>0</v>
          </cell>
          <cell r="BV533">
            <v>-1.6916163000005326</v>
          </cell>
          <cell r="BW533">
            <v>-2.4206095000008645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-6.3918561999889789</v>
          </cell>
          <cell r="CF533">
            <v>0</v>
          </cell>
          <cell r="CG533">
            <v>0</v>
          </cell>
          <cell r="CH533">
            <v>-0.49844459999985702</v>
          </cell>
          <cell r="CI533">
            <v>0</v>
          </cell>
          <cell r="CJ533">
            <v>0</v>
          </cell>
          <cell r="CK533">
            <v>-4.8348996000004263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-1.0585119999996095</v>
          </cell>
          <cell r="CQ533">
            <v>0</v>
          </cell>
          <cell r="CR533">
            <v>-3.3702181999979075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-1.9019303999994008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-1.4682877999985067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-13.441653000074439</v>
          </cell>
          <cell r="BS540">
            <v>0</v>
          </cell>
          <cell r="BT540">
            <v>0</v>
          </cell>
          <cell r="BU540">
            <v>-6.7304729999996198</v>
          </cell>
          <cell r="BV540">
            <v>0</v>
          </cell>
          <cell r="BW540">
            <v>-6.7111800000020594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-8.4033019999042153</v>
          </cell>
          <cell r="CF540">
            <v>0</v>
          </cell>
          <cell r="CG540">
            <v>0</v>
          </cell>
          <cell r="CH540">
            <v>0</v>
          </cell>
          <cell r="CI540">
            <v>-7.3225090000014461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-1.0807929999973567</v>
          </cell>
          <cell r="CO540">
            <v>0</v>
          </cell>
          <cell r="CP540">
            <v>0</v>
          </cell>
          <cell r="CQ540">
            <v>0</v>
          </cell>
          <cell r="CR540">
            <v>-9.5658490000059828</v>
          </cell>
          <cell r="CS540">
            <v>0</v>
          </cell>
          <cell r="CT540">
            <v>0</v>
          </cell>
          <cell r="CU540">
            <v>-5.5371049999994284</v>
          </cell>
          <cell r="CV540">
            <v>0</v>
          </cell>
          <cell r="CW540">
            <v>0</v>
          </cell>
          <cell r="CX540">
            <v>-4.0287439999992785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-1.3941782200708985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-1.3941782200017769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-2.9777717999968445</v>
          </cell>
          <cell r="AS544">
            <v>0</v>
          </cell>
          <cell r="AT544">
            <v>0</v>
          </cell>
          <cell r="AU544">
            <v>-2.9777717999986635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-10.860812619997887</v>
          </cell>
          <cell r="BF544">
            <v>-1.4506700800029648</v>
          </cell>
          <cell r="BG544">
            <v>0</v>
          </cell>
          <cell r="BH544">
            <v>0</v>
          </cell>
          <cell r="BI544">
            <v>0</v>
          </cell>
          <cell r="BJ544">
            <v>-1.1220962999996118</v>
          </cell>
          <cell r="BK544">
            <v>-2.1353214000009757</v>
          </cell>
          <cell r="BL544">
            <v>0</v>
          </cell>
          <cell r="BM544">
            <v>-2.1762956000002305</v>
          </cell>
          <cell r="BN544">
            <v>0</v>
          </cell>
          <cell r="BO544">
            <v>-3.9764292400031991</v>
          </cell>
          <cell r="BP544">
            <v>0</v>
          </cell>
          <cell r="BQ544">
            <v>0</v>
          </cell>
          <cell r="BR544">
            <v>-29.192669420037419</v>
          </cell>
          <cell r="BS544">
            <v>0</v>
          </cell>
          <cell r="BT544">
            <v>-5.2150879000000714</v>
          </cell>
          <cell r="BU544">
            <v>-10.514409700001124</v>
          </cell>
          <cell r="BV544">
            <v>-1.9259095200013689</v>
          </cell>
          <cell r="BW544">
            <v>-11.537262300000293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-23.242051099878154</v>
          </cell>
          <cell r="CF544">
            <v>0</v>
          </cell>
          <cell r="CG544">
            <v>-0.24292659999628086</v>
          </cell>
          <cell r="CH544">
            <v>-7.2346192000022711</v>
          </cell>
          <cell r="CI544">
            <v>-7.3225090000014461</v>
          </cell>
          <cell r="CJ544">
            <v>0</v>
          </cell>
          <cell r="CK544">
            <v>-4.8348996000004263</v>
          </cell>
          <cell r="CL544">
            <v>0</v>
          </cell>
          <cell r="CM544">
            <v>0</v>
          </cell>
          <cell r="CN544">
            <v>-1.0807929999973567</v>
          </cell>
          <cell r="CO544">
            <v>0</v>
          </cell>
          <cell r="CP544">
            <v>-2.526303700000426</v>
          </cell>
          <cell r="CQ544">
            <v>0</v>
          </cell>
          <cell r="CR544">
            <v>-17.636442569986684</v>
          </cell>
          <cell r="CS544">
            <v>0</v>
          </cell>
          <cell r="CT544">
            <v>0</v>
          </cell>
          <cell r="CU544">
            <v>-5.5371049999994284</v>
          </cell>
          <cell r="CV544">
            <v>0</v>
          </cell>
          <cell r="CW544">
            <v>0</v>
          </cell>
          <cell r="CX544">
            <v>-5.9270020000003569</v>
          </cell>
          <cell r="CY544">
            <v>-2.5417307699972298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-3.6306048000005831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-1.394178219139576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-1.3941782200126909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-2.9777718000113964</v>
          </cell>
          <cell r="AS546">
            <v>0</v>
          </cell>
          <cell r="AT546">
            <v>0</v>
          </cell>
          <cell r="AU546">
            <v>-2.9777718000113964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-10.860812620725483</v>
          </cell>
          <cell r="BF546">
            <v>-1.450670079968404</v>
          </cell>
          <cell r="BG546">
            <v>0</v>
          </cell>
          <cell r="BH546">
            <v>0</v>
          </cell>
          <cell r="BI546">
            <v>0</v>
          </cell>
          <cell r="BJ546">
            <v>-1.1220963000087067</v>
          </cell>
          <cell r="BK546">
            <v>-2.1353214000118896</v>
          </cell>
          <cell r="BL546">
            <v>0</v>
          </cell>
          <cell r="BM546">
            <v>-2.1762956000166014</v>
          </cell>
          <cell r="BN546">
            <v>0</v>
          </cell>
          <cell r="BO546">
            <v>-3.9764292399631813</v>
          </cell>
          <cell r="BP546">
            <v>0</v>
          </cell>
          <cell r="BQ546">
            <v>0</v>
          </cell>
          <cell r="BR546">
            <v>-29.192669420037419</v>
          </cell>
          <cell r="BS546">
            <v>0</v>
          </cell>
          <cell r="BT546">
            <v>-5.2150878999382257</v>
          </cell>
          <cell r="BU546">
            <v>-10.514409700001124</v>
          </cell>
          <cell r="BV546">
            <v>-1.9259095200104639</v>
          </cell>
          <cell r="BW546">
            <v>-11.537262300029397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-23.242051099427044</v>
          </cell>
          <cell r="CF546">
            <v>0</v>
          </cell>
          <cell r="CG546">
            <v>-0.24292659992352128</v>
          </cell>
          <cell r="CH546">
            <v>-7.2346192000550218</v>
          </cell>
          <cell r="CI546">
            <v>-7.3225090000778437</v>
          </cell>
          <cell r="CJ546">
            <v>0</v>
          </cell>
          <cell r="CK546">
            <v>-4.8348996000131592</v>
          </cell>
          <cell r="CL546">
            <v>0</v>
          </cell>
          <cell r="CM546">
            <v>0</v>
          </cell>
          <cell r="CN546">
            <v>-1.0807930000009947</v>
          </cell>
          <cell r="CO546">
            <v>0</v>
          </cell>
          <cell r="CP546">
            <v>-2.5263036999967881</v>
          </cell>
          <cell r="CQ546">
            <v>0</v>
          </cell>
          <cell r="CR546">
            <v>-17.636442570481449</v>
          </cell>
          <cell r="CS546">
            <v>0</v>
          </cell>
          <cell r="CT546">
            <v>0</v>
          </cell>
          <cell r="CU546">
            <v>-5.5371049999957904</v>
          </cell>
          <cell r="CV546">
            <v>0</v>
          </cell>
          <cell r="CW546">
            <v>0</v>
          </cell>
          <cell r="CX546">
            <v>-5.927001999982167</v>
          </cell>
          <cell r="CY546">
            <v>-2.5417307700263336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-3.6306047999532893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-14513.786745989928</v>
          </cell>
          <cell r="S556">
            <v>-708.0153838299957</v>
          </cell>
          <cell r="T556">
            <v>-807.90020640000148</v>
          </cell>
          <cell r="U556">
            <v>-1193.3842883999896</v>
          </cell>
          <cell r="V556">
            <v>-1335.0450587999949</v>
          </cell>
          <cell r="W556">
            <v>-1456.5058492000098</v>
          </cell>
          <cell r="X556">
            <v>-1545.1553046000045</v>
          </cell>
          <cell r="Y556">
            <v>-1650.662353599997</v>
          </cell>
          <cell r="Z556">
            <v>-1570.8037760000007</v>
          </cell>
          <cell r="AA556">
            <v>-1472.3964921400038</v>
          </cell>
          <cell r="AB556">
            <v>-1269.0453454699891</v>
          </cell>
          <cell r="AC556">
            <v>-858.96544814999652</v>
          </cell>
          <cell r="AD556">
            <v>-645.90723939999589</v>
          </cell>
          <cell r="AE556">
            <v>-14441.218364080181</v>
          </cell>
          <cell r="AF556">
            <v>-704.47544733000541</v>
          </cell>
          <cell r="AG556">
            <v>-803.86223400000017</v>
          </cell>
          <cell r="AH556">
            <v>-1187.4172470000049</v>
          </cell>
          <cell r="AI556">
            <v>-1328.3715552000067</v>
          </cell>
          <cell r="AJ556">
            <v>-1449.2237200999953</v>
          </cell>
          <cell r="AK556">
            <v>-1537.4276528999908</v>
          </cell>
          <cell r="AL556">
            <v>-1642.4081929999957</v>
          </cell>
          <cell r="AM556">
            <v>-1562.9502869999997</v>
          </cell>
          <cell r="AN556">
            <v>-1465.0349068999931</v>
          </cell>
          <cell r="AO556">
            <v>-1262.6980611000035</v>
          </cell>
          <cell r="AP556">
            <v>-854.67078324999602</v>
          </cell>
          <cell r="AQ556">
            <v>-642.67827630000102</v>
          </cell>
          <cell r="AR556">
            <v>-14409.393870549975</v>
          </cell>
          <cell r="AS556">
            <v>-701.08458580000297</v>
          </cell>
          <cell r="AT556">
            <v>-837.65461760000471</v>
          </cell>
          <cell r="AU556">
            <v>-1181.7020202999993</v>
          </cell>
          <cell r="AV556">
            <v>-1321.9763240000029</v>
          </cell>
          <cell r="AW556">
            <v>-1442.2503166999959</v>
          </cell>
          <cell r="AX556">
            <v>-1530.0299164000025</v>
          </cell>
          <cell r="AY556">
            <v>-1634.5120575999899</v>
          </cell>
          <cell r="AZ556">
            <v>-1555.4314650000015</v>
          </cell>
          <cell r="BA556">
            <v>-1457.9837419899995</v>
          </cell>
          <cell r="BB556">
            <v>-1256.624436839993</v>
          </cell>
          <cell r="BC556">
            <v>-850.55926504999661</v>
          </cell>
          <cell r="BD556">
            <v>-639.58512327000062</v>
          </cell>
          <cell r="BE556">
            <v>-14302.623706290033</v>
          </cell>
          <cell r="BF556">
            <v>-697.71484549999877</v>
          </cell>
          <cell r="BG556">
            <v>-796.14613120000286</v>
          </cell>
          <cell r="BH556">
            <v>-1176.0193170999992</v>
          </cell>
          <cell r="BI556">
            <v>-1315.6220230000035</v>
          </cell>
          <cell r="BJ556">
            <v>-1435.314812800003</v>
          </cell>
          <cell r="BK556">
            <v>-1522.6744099000061</v>
          </cell>
          <cell r="BL556">
            <v>-1626.6496487999975</v>
          </cell>
          <cell r="BM556">
            <v>-1547.9491010000056</v>
          </cell>
          <cell r="BN556">
            <v>-1450.9719817000005</v>
          </cell>
          <cell r="BO556">
            <v>-1250.5812676399946</v>
          </cell>
          <cell r="BP556">
            <v>-846.46992725000018</v>
          </cell>
          <cell r="BQ556">
            <v>-636.51024039999902</v>
          </cell>
          <cell r="BR556">
            <v>-14231.119404559955</v>
          </cell>
          <cell r="BS556">
            <v>-694.22599700000137</v>
          </cell>
          <cell r="BT556">
            <v>-792.1664071999985</v>
          </cell>
          <cell r="BU556">
            <v>-1170.1395904000092</v>
          </cell>
          <cell r="BV556">
            <v>-1309.044192100002</v>
          </cell>
          <cell r="BW556">
            <v>-1428.1391287000006</v>
          </cell>
          <cell r="BX556">
            <v>-1515.0617154999927</v>
          </cell>
          <cell r="BY556">
            <v>-1618.5175114000012</v>
          </cell>
          <cell r="BZ556">
            <v>-1540.210711000007</v>
          </cell>
          <cell r="CA556">
            <v>-1443.7215816499956</v>
          </cell>
          <cell r="CB556">
            <v>-1244.3280501300032</v>
          </cell>
          <cell r="CC556">
            <v>-842.2361568999986</v>
          </cell>
          <cell r="CD556">
            <v>-633.32836258000316</v>
          </cell>
          <cell r="CE556">
            <v>-14159.955859330017</v>
          </cell>
          <cell r="CF556">
            <v>-690.75346690000151</v>
          </cell>
          <cell r="CG556">
            <v>-788.20547679999436</v>
          </cell>
          <cell r="CH556">
            <v>-1164.2893171000032</v>
          </cell>
          <cell r="CI556">
            <v>-1302.4978524999897</v>
          </cell>
          <cell r="CJ556">
            <v>-1420.9970201999968</v>
          </cell>
          <cell r="CK556">
            <v>-1507.4842051000014</v>
          </cell>
          <cell r="CL556">
            <v>-1610.4228375000093</v>
          </cell>
          <cell r="CM556">
            <v>-1532.5124159999978</v>
          </cell>
          <cell r="CN556">
            <v>-1436.5016149000003</v>
          </cell>
          <cell r="CO556">
            <v>-1238.1054963700008</v>
          </cell>
          <cell r="CP556">
            <v>-838.02527479999844</v>
          </cell>
          <cell r="CQ556">
            <v>-630.16088116000174</v>
          </cell>
          <cell r="CR556">
            <v>-14126.07525998028</v>
          </cell>
          <cell r="CS556">
            <v>-687.30010099999345</v>
          </cell>
          <cell r="CT556">
            <v>-821.18577299999743</v>
          </cell>
          <cell r="CU556">
            <v>-1158.46923409999</v>
          </cell>
          <cell r="CV556">
            <v>-1295.9841703000129</v>
          </cell>
          <cell r="CW556">
            <v>-1413.8939192000107</v>
          </cell>
          <cell r="CX556">
            <v>-1499.9456984999997</v>
          </cell>
          <cell r="CY556">
            <v>-1602.3717884999933</v>
          </cell>
          <cell r="CZ556">
            <v>-1524.8450540000049</v>
          </cell>
          <cell r="DA556">
            <v>-1429.3195789599995</v>
          </cell>
          <cell r="DB556">
            <v>-1231.9156607900077</v>
          </cell>
          <cell r="DC556">
            <v>-833.83533880000323</v>
          </cell>
          <cell r="DD556">
            <v>-627.00894282999798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-14513.786745990161</v>
          </cell>
          <cell r="S573">
            <v>-708.01538382997387</v>
          </cell>
          <cell r="T573">
            <v>-807.9002063999942</v>
          </cell>
          <cell r="U573">
            <v>-1193.3842884000042</v>
          </cell>
          <cell r="V573">
            <v>-1335.0450587999949</v>
          </cell>
          <cell r="W573">
            <v>-1456.5058492000098</v>
          </cell>
          <cell r="X573">
            <v>-1545.155304600019</v>
          </cell>
          <cell r="Y573">
            <v>-1650.6623536000261</v>
          </cell>
          <cell r="Z573">
            <v>-1570.8037760000152</v>
          </cell>
          <cell r="AA573">
            <v>-1472.3964921400184</v>
          </cell>
          <cell r="AB573">
            <v>-1269.0453454699891</v>
          </cell>
          <cell r="AC573">
            <v>-858.96544815000379</v>
          </cell>
          <cell r="AD573">
            <v>-645.9072394000832</v>
          </cell>
          <cell r="AE573">
            <v>-14441.218364079949</v>
          </cell>
          <cell r="AF573">
            <v>-704.47544732998358</v>
          </cell>
          <cell r="AG573">
            <v>-803.86223400000017</v>
          </cell>
          <cell r="AH573">
            <v>-1187.417247000034</v>
          </cell>
          <cell r="AI573">
            <v>-1328.3715552000212</v>
          </cell>
          <cell r="AJ573">
            <v>-1449.2237200999807</v>
          </cell>
          <cell r="AK573">
            <v>-1537.4276528999908</v>
          </cell>
          <cell r="AL573">
            <v>-1642.4081929998938</v>
          </cell>
          <cell r="AM573">
            <v>-1562.9502870000142</v>
          </cell>
          <cell r="AN573">
            <v>-1465.034906899964</v>
          </cell>
          <cell r="AO573">
            <v>-1262.6980611000035</v>
          </cell>
          <cell r="AP573">
            <v>-854.67078325001057</v>
          </cell>
          <cell r="AQ573">
            <v>-642.67827630008105</v>
          </cell>
          <cell r="AR573">
            <v>-14409.393870551139</v>
          </cell>
          <cell r="AS573">
            <v>-701.08458580001025</v>
          </cell>
          <cell r="AT573">
            <v>-837.65461760002654</v>
          </cell>
          <cell r="AU573">
            <v>-1181.7020203000284</v>
          </cell>
          <cell r="AV573">
            <v>-1321.9763240000466</v>
          </cell>
          <cell r="AW573">
            <v>-1442.2503167000832</v>
          </cell>
          <cell r="AX573">
            <v>-1530.0299163999734</v>
          </cell>
          <cell r="AY573">
            <v>-1634.5120576000772</v>
          </cell>
          <cell r="AZ573">
            <v>-1555.4314650000306</v>
          </cell>
          <cell r="BA573">
            <v>-1457.9837419899995</v>
          </cell>
          <cell r="BB573">
            <v>-1256.6244368399493</v>
          </cell>
          <cell r="BC573">
            <v>-850.55926505004754</v>
          </cell>
          <cell r="BD573">
            <v>-639.58512327005155</v>
          </cell>
          <cell r="BE573">
            <v>-14302.623706290498</v>
          </cell>
          <cell r="BF573">
            <v>-697.71484549995512</v>
          </cell>
          <cell r="BG573">
            <v>-796.14613120001741</v>
          </cell>
          <cell r="BH573">
            <v>-1176.019317099941</v>
          </cell>
          <cell r="BI573">
            <v>-1315.6220230001491</v>
          </cell>
          <cell r="BJ573">
            <v>-1435.3148127999157</v>
          </cell>
          <cell r="BK573">
            <v>-1522.6744099000935</v>
          </cell>
          <cell r="BL573">
            <v>-1626.6496487997938</v>
          </cell>
          <cell r="BM573">
            <v>-1547.9491010000929</v>
          </cell>
          <cell r="BN573">
            <v>-1450.9719816999277</v>
          </cell>
          <cell r="BO573">
            <v>-1250.5812676399946</v>
          </cell>
          <cell r="BP573">
            <v>-846.46992724994197</v>
          </cell>
          <cell r="BQ573">
            <v>-636.51024040009361</v>
          </cell>
          <cell r="BR573">
            <v>-14231.119404558092</v>
          </cell>
          <cell r="BS573">
            <v>-694.22599700000137</v>
          </cell>
          <cell r="BT573">
            <v>-792.16640719992574</v>
          </cell>
          <cell r="BU573">
            <v>-1170.1395904000383</v>
          </cell>
          <cell r="BV573">
            <v>-1309.0441920999438</v>
          </cell>
          <cell r="BW573">
            <v>-1428.1391287000151</v>
          </cell>
          <cell r="BX573">
            <v>-1515.06171550008</v>
          </cell>
          <cell r="BY573">
            <v>-1618.5175113999285</v>
          </cell>
          <cell r="BZ573">
            <v>-1540.2107110000215</v>
          </cell>
          <cell r="CA573">
            <v>-1443.7215816499665</v>
          </cell>
          <cell r="CB573">
            <v>-1244.3280501299305</v>
          </cell>
          <cell r="CC573">
            <v>-842.23615690006409</v>
          </cell>
          <cell r="CD573">
            <v>-633.32836258003954</v>
          </cell>
          <cell r="CE573">
            <v>-14159.955859329551</v>
          </cell>
          <cell r="CF573">
            <v>-690.75346690008882</v>
          </cell>
          <cell r="CG573">
            <v>-788.20547680021264</v>
          </cell>
          <cell r="CH573">
            <v>-1164.2893170999596</v>
          </cell>
          <cell r="CI573">
            <v>-1302.4978524998296</v>
          </cell>
          <cell r="CJ573">
            <v>-1420.9970202001277</v>
          </cell>
          <cell r="CK573">
            <v>-1507.4842050999869</v>
          </cell>
          <cell r="CL573">
            <v>-1610.4228374999948</v>
          </cell>
          <cell r="CM573">
            <v>-1532.5124160000123</v>
          </cell>
          <cell r="CN573">
            <v>-1436.5016148999566</v>
          </cell>
          <cell r="CO573">
            <v>-1238.1054963700008</v>
          </cell>
          <cell r="CP573">
            <v>-838.02527480002027</v>
          </cell>
          <cell r="CQ573">
            <v>-630.16088116005994</v>
          </cell>
          <cell r="CR573">
            <v>-14126.075259979814</v>
          </cell>
          <cell r="CS573">
            <v>-687.30010100000072</v>
          </cell>
          <cell r="CT573">
            <v>-821.18577300012112</v>
          </cell>
          <cell r="CU573">
            <v>-1158.4692340999609</v>
          </cell>
          <cell r="CV573">
            <v>-1295.9841702999547</v>
          </cell>
          <cell r="CW573">
            <v>-1413.893919199938</v>
          </cell>
          <cell r="CX573">
            <v>-1499.9456984999124</v>
          </cell>
          <cell r="CY573">
            <v>-1602.3717884998769</v>
          </cell>
          <cell r="CZ573">
            <v>-1524.8450540001504</v>
          </cell>
          <cell r="DA573">
            <v>-1429.3195789599558</v>
          </cell>
          <cell r="DB573">
            <v>-1231.9156607900513</v>
          </cell>
          <cell r="DC573">
            <v>-833.8353387999814</v>
          </cell>
          <cell r="DD573">
            <v>-627.00894282991067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-0.51150400000000218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-0.51150400000000218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-0.15088000000000079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-0.15088000000000079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-27.499829999999747</v>
          </cell>
          <cell r="I580">
            <v>0</v>
          </cell>
          <cell r="J580">
            <v>-37.462499999999636</v>
          </cell>
          <cell r="K580">
            <v>-9.7085400000000277</v>
          </cell>
          <cell r="L580">
            <v>-27.560999999999694</v>
          </cell>
          <cell r="M580">
            <v>-7.3801699999999073</v>
          </cell>
          <cell r="N580">
            <v>-9.5963299999999663</v>
          </cell>
          <cell r="O580">
            <v>0</v>
          </cell>
          <cell r="P580">
            <v>0</v>
          </cell>
          <cell r="Q580">
            <v>0</v>
          </cell>
          <cell r="R580">
            <v>-263.24461399999564</v>
          </cell>
          <cell r="S580">
            <v>0</v>
          </cell>
          <cell r="T580">
            <v>0</v>
          </cell>
          <cell r="U580">
            <v>-76.539010000000417</v>
          </cell>
          <cell r="V580">
            <v>-22.664600000000064</v>
          </cell>
          <cell r="W580">
            <v>-2.6780999999999722</v>
          </cell>
          <cell r="X580">
            <v>-18.754199999999855</v>
          </cell>
          <cell r="Y580">
            <v>-54.078000000001339</v>
          </cell>
          <cell r="Z580">
            <v>-71.597999999999956</v>
          </cell>
          <cell r="AA580">
            <v>-16.284200000000055</v>
          </cell>
          <cell r="AB580">
            <v>-0.42914000000007491</v>
          </cell>
          <cell r="AC580">
            <v>0</v>
          </cell>
          <cell r="AD580">
            <v>-0.21936399999999878</v>
          </cell>
          <cell r="AE580">
            <v>-276.37566000000515</v>
          </cell>
          <cell r="AF580">
            <v>0</v>
          </cell>
          <cell r="AG580">
            <v>-0.60859999999991032</v>
          </cell>
          <cell r="AH580">
            <v>-42.423999999999978</v>
          </cell>
          <cell r="AI580">
            <v>-9.300499999999829</v>
          </cell>
          <cell r="AJ580">
            <v>-7.8344000000000733</v>
          </cell>
          <cell r="AK580">
            <v>-11.531599999999798</v>
          </cell>
          <cell r="AL580">
            <v>-90.06000000000131</v>
          </cell>
          <cell r="AM580">
            <v>-90.323769999999058</v>
          </cell>
          <cell r="AN580">
            <v>-19.533400000000029</v>
          </cell>
          <cell r="AO580">
            <v>-4.5413199999999847</v>
          </cell>
          <cell r="AP580">
            <v>0</v>
          </cell>
          <cell r="AQ580">
            <v>-0.21807000000001153</v>
          </cell>
          <cell r="AR580">
            <v>-346.53145499999664</v>
          </cell>
          <cell r="AS580">
            <v>0</v>
          </cell>
          <cell r="AT580">
            <v>-5.2654600000000755</v>
          </cell>
          <cell r="AU580">
            <v>-47.994540000000598</v>
          </cell>
          <cell r="AV580">
            <v>-7.7555999999999585</v>
          </cell>
          <cell r="AW580">
            <v>-63.049999999999272</v>
          </cell>
          <cell r="AX580">
            <v>-18.56860000000006</v>
          </cell>
          <cell r="AY580">
            <v>-103.78099999999904</v>
          </cell>
          <cell r="AZ580">
            <v>-86.64299999999821</v>
          </cell>
          <cell r="BA580">
            <v>-12.964500000000044</v>
          </cell>
          <cell r="BB580">
            <v>-0.4254099999999994</v>
          </cell>
          <cell r="BC580">
            <v>-8.3345000000001335E-2</v>
          </cell>
          <cell r="BD580">
            <v>0</v>
          </cell>
          <cell r="BE580">
            <v>-681.00672000000486</v>
          </cell>
          <cell r="BF580">
            <v>0</v>
          </cell>
          <cell r="BG580">
            <v>0</v>
          </cell>
          <cell r="BH580">
            <v>-75.942399999999907</v>
          </cell>
          <cell r="BI580">
            <v>-202.86190000000011</v>
          </cell>
          <cell r="BJ580">
            <v>-39.013999999999214</v>
          </cell>
          <cell r="BK580">
            <v>-53.623999999999796</v>
          </cell>
          <cell r="BL580">
            <v>-200.69700000000012</v>
          </cell>
          <cell r="BM580">
            <v>-87.783000000003085</v>
          </cell>
          <cell r="BN580">
            <v>-16.640999999999622</v>
          </cell>
          <cell r="BO580">
            <v>-4.3546999999998661</v>
          </cell>
          <cell r="BP580">
            <v>-8.2619999999991478E-2</v>
          </cell>
          <cell r="BQ580">
            <v>-6.1000000000603904E-3</v>
          </cell>
          <cell r="BR580">
            <v>-607.90686000001733</v>
          </cell>
          <cell r="BS580">
            <v>-10.041960000000003</v>
          </cell>
          <cell r="BT580">
            <v>-0.51789999999982683</v>
          </cell>
          <cell r="BU580">
            <v>-91.843300000000454</v>
          </cell>
          <cell r="BV580">
            <v>-158.36870000000044</v>
          </cell>
          <cell r="BW580">
            <v>-53.734000000000378</v>
          </cell>
          <cell r="BX580">
            <v>-22.663399999999456</v>
          </cell>
          <cell r="BY580">
            <v>-169.00400000000081</v>
          </cell>
          <cell r="BZ580">
            <v>-55.925999999999476</v>
          </cell>
          <cell r="CA580">
            <v>-34.7450000000008</v>
          </cell>
          <cell r="CB580">
            <v>-11.057099999999991</v>
          </cell>
          <cell r="CC580">
            <v>0</v>
          </cell>
          <cell r="CD580">
            <v>-5.4999999999836291E-3</v>
          </cell>
          <cell r="CE580">
            <v>-494.66502000001492</v>
          </cell>
          <cell r="CF580">
            <v>0</v>
          </cell>
          <cell r="CG580">
            <v>-9.0933999999999742</v>
          </cell>
          <cell r="CH580">
            <v>-54.394220000000132</v>
          </cell>
          <cell r="CI580">
            <v>0</v>
          </cell>
          <cell r="CJ580">
            <v>-60.689000000002125</v>
          </cell>
          <cell r="CK580">
            <v>-30.486399999999776</v>
          </cell>
          <cell r="CL580">
            <v>-172.11999999999534</v>
          </cell>
          <cell r="CM580">
            <v>-114.91000000000349</v>
          </cell>
          <cell r="CN580">
            <v>-39.351999999998952</v>
          </cell>
          <cell r="CO580">
            <v>-13.619999999998981</v>
          </cell>
          <cell r="CP580">
            <v>0</v>
          </cell>
          <cell r="CQ580">
            <v>0</v>
          </cell>
          <cell r="CR580">
            <v>-753.02084000001196</v>
          </cell>
          <cell r="CS580">
            <v>0</v>
          </cell>
          <cell r="CT580">
            <v>-1.0000000002037268E-3</v>
          </cell>
          <cell r="CU580">
            <v>-169.02800000000025</v>
          </cell>
          <cell r="CV580">
            <v>-77.067000000000917</v>
          </cell>
          <cell r="CW580">
            <v>-50.815999999998894</v>
          </cell>
          <cell r="CX580">
            <v>-48.966999999998734</v>
          </cell>
          <cell r="CY580">
            <v>-211.98200000000361</v>
          </cell>
          <cell r="CZ580">
            <v>-140.29144000000088</v>
          </cell>
          <cell r="DA580">
            <v>-24.027999999998428</v>
          </cell>
          <cell r="DB580">
            <v>-14.158999999999651</v>
          </cell>
          <cell r="DC580">
            <v>-16.68139999999994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-4.7990999999999531</v>
          </cell>
          <cell r="K581">
            <v>0</v>
          </cell>
          <cell r="L581">
            <v>-8.1146800000001349</v>
          </cell>
          <cell r="M581">
            <v>-3.6435200000000805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-3.6980389999998806</v>
          </cell>
          <cell r="S581">
            <v>0</v>
          </cell>
          <cell r="T581">
            <v>0</v>
          </cell>
          <cell r="U581">
            <v>-0.29514000000000351</v>
          </cell>
          <cell r="V581">
            <v>0</v>
          </cell>
          <cell r="W581">
            <v>-2.2146000000000043</v>
          </cell>
          <cell r="X581">
            <v>2.542100000000147E-2</v>
          </cell>
          <cell r="Y581">
            <v>0</v>
          </cell>
          <cell r="Z581">
            <v>-1.2081000000000586</v>
          </cell>
          <cell r="AA581">
            <v>0</v>
          </cell>
          <cell r="AB581">
            <v>0</v>
          </cell>
          <cell r="AC581">
            <v>0</v>
          </cell>
          <cell r="AD581">
            <v>-5.619999999993297E-3</v>
          </cell>
          <cell r="AE581">
            <v>-15.783619999999701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-2.6338700000000017</v>
          </cell>
          <cell r="AK581">
            <v>0</v>
          </cell>
          <cell r="AL581">
            <v>-4.2399300000000153</v>
          </cell>
          <cell r="AM581">
            <v>-5.0323699999999008</v>
          </cell>
          <cell r="AN581">
            <v>0</v>
          </cell>
          <cell r="AO581">
            <v>0</v>
          </cell>
          <cell r="AP581">
            <v>0</v>
          </cell>
          <cell r="AQ581">
            <v>-3.8774500000000103</v>
          </cell>
          <cell r="AR581">
            <v>-7.6699680000001536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-3.5599999999931242E-2</v>
          </cell>
          <cell r="AX581">
            <v>0</v>
          </cell>
          <cell r="AY581">
            <v>-5.256157999999914</v>
          </cell>
          <cell r="AZ581">
            <v>-2.3782099999999673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-0.20565428999998403</v>
          </cell>
          <cell r="BF581">
            <v>0</v>
          </cell>
          <cell r="BG581">
            <v>0</v>
          </cell>
          <cell r="BH581">
            <v>0</v>
          </cell>
          <cell r="BI581">
            <v>-2.1399999999403008E-3</v>
          </cell>
          <cell r="BJ581">
            <v>-3.6499999999932697E-2</v>
          </cell>
          <cell r="BK581">
            <v>0</v>
          </cell>
          <cell r="BL581">
            <v>-7.8960000000733999E-3</v>
          </cell>
          <cell r="BM581">
            <v>-1.4700000000061664E-2</v>
          </cell>
          <cell r="BN581">
            <v>0</v>
          </cell>
          <cell r="BO581">
            <v>0</v>
          </cell>
          <cell r="BP581">
            <v>-4.8829000000000233E-4</v>
          </cell>
          <cell r="BQ581">
            <v>-0.14393000000001166</v>
          </cell>
          <cell r="BR581">
            <v>-6.2164546000012706</v>
          </cell>
          <cell r="BS581">
            <v>0</v>
          </cell>
          <cell r="BT581">
            <v>0</v>
          </cell>
          <cell r="BU581">
            <v>0</v>
          </cell>
          <cell r="BV581">
            <v>-3.0033300000000054</v>
          </cell>
          <cell r="BW581">
            <v>0</v>
          </cell>
          <cell r="BX581">
            <v>2.4902399999999769E-2</v>
          </cell>
          <cell r="BY581">
            <v>-3.4202270000000681</v>
          </cell>
          <cell r="BZ581">
            <v>0.18219999999996617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-7.415469700000358</v>
          </cell>
          <cell r="CF581">
            <v>0</v>
          </cell>
          <cell r="CG581">
            <v>0</v>
          </cell>
          <cell r="CH581">
            <v>-2.2350799999999822</v>
          </cell>
          <cell r="CI581">
            <v>0</v>
          </cell>
          <cell r="CJ581">
            <v>-5.1645000000000891</v>
          </cell>
          <cell r="CK581">
            <v>2.4780299999999755E-2</v>
          </cell>
          <cell r="CL581">
            <v>-0.41408999999998741</v>
          </cell>
          <cell r="CM581">
            <v>0.37342000000001008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-3.740020000000186</v>
          </cell>
          <cell r="CS581">
            <v>0</v>
          </cell>
          <cell r="CT581">
            <v>0</v>
          </cell>
          <cell r="CU581">
            <v>0</v>
          </cell>
          <cell r="CV581">
            <v>-2.1600000000034925E-3</v>
          </cell>
          <cell r="CW581">
            <v>0</v>
          </cell>
          <cell r="CX581">
            <v>0</v>
          </cell>
          <cell r="CY581">
            <v>-0.14222000000017943</v>
          </cell>
          <cell r="CZ581">
            <v>0.18576999999999089</v>
          </cell>
          <cell r="DA581">
            <v>0</v>
          </cell>
          <cell r="DB581">
            <v>0</v>
          </cell>
          <cell r="DC581">
            <v>0</v>
          </cell>
          <cell r="DD581">
            <v>-3.7814099999999939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-3.4430000000043037E-2</v>
          </cell>
          <cell r="K582">
            <v>0</v>
          </cell>
          <cell r="L582">
            <v>-20.139699999999948</v>
          </cell>
          <cell r="M582">
            <v>-9.3157400000000052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-49.272200000001249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-47.866299999999683</v>
          </cell>
          <cell r="Z582">
            <v>-1.4059000000002015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-38.023460000000341</v>
          </cell>
          <cell r="AF582">
            <v>-0.70876999999998702</v>
          </cell>
          <cell r="AG582">
            <v>0</v>
          </cell>
          <cell r="AH582">
            <v>-0.33949999999992997</v>
          </cell>
          <cell r="AI582">
            <v>-2.6998700000000326</v>
          </cell>
          <cell r="AJ582">
            <v>0</v>
          </cell>
          <cell r="AK582">
            <v>0</v>
          </cell>
          <cell r="AL582">
            <v>-24.646199999999681</v>
          </cell>
          <cell r="AM582">
            <v>-9.623700000000099</v>
          </cell>
          <cell r="AN582">
            <v>0</v>
          </cell>
          <cell r="AO582">
            <v>0</v>
          </cell>
          <cell r="AP582">
            <v>0</v>
          </cell>
          <cell r="AQ582">
            <v>-5.4200000000150794E-3</v>
          </cell>
          <cell r="AR582">
            <v>-12.15059999999994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-10.975300000000061</v>
          </cell>
          <cell r="AZ582">
            <v>-1.1753000000001066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-10.399709999999686</v>
          </cell>
          <cell r="BF582">
            <v>0</v>
          </cell>
          <cell r="BG582">
            <v>0</v>
          </cell>
          <cell r="BH582">
            <v>-0.85669999999981883</v>
          </cell>
          <cell r="BI582">
            <v>-2.299999999991087E-3</v>
          </cell>
          <cell r="BJ582">
            <v>0</v>
          </cell>
          <cell r="BK582">
            <v>0</v>
          </cell>
          <cell r="BL582">
            <v>-9.1493999999993321</v>
          </cell>
          <cell r="BM582">
            <v>0.56589999999960128</v>
          </cell>
          <cell r="BN582">
            <v>0</v>
          </cell>
          <cell r="BO582">
            <v>0</v>
          </cell>
          <cell r="BP582">
            <v>0</v>
          </cell>
          <cell r="BQ582">
            <v>-0.95721000000003187</v>
          </cell>
          <cell r="BR582">
            <v>-16.214309999999386</v>
          </cell>
          <cell r="BS582">
            <v>0</v>
          </cell>
          <cell r="BT582">
            <v>0</v>
          </cell>
          <cell r="BU582">
            <v>-5.0444999999999709</v>
          </cell>
          <cell r="BV582">
            <v>-0.36770000000001346</v>
          </cell>
          <cell r="BW582">
            <v>0</v>
          </cell>
          <cell r="BX582">
            <v>0</v>
          </cell>
          <cell r="BY582">
            <v>-2.73700000000008</v>
          </cell>
          <cell r="BZ582">
            <v>-8.0259000000000924</v>
          </cell>
          <cell r="CA582">
            <v>0</v>
          </cell>
          <cell r="CB582">
            <v>0</v>
          </cell>
          <cell r="CC582">
            <v>0</v>
          </cell>
          <cell r="CD582">
            <v>-3.9209999999997081E-2</v>
          </cell>
          <cell r="CE582">
            <v>-3.4808599999996659</v>
          </cell>
          <cell r="CF582">
            <v>-1.3146600000000035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-2.493199999999888</v>
          </cell>
          <cell r="CM582">
            <v>0.32699999999999818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-5.6108300000014424</v>
          </cell>
          <cell r="CS582">
            <v>0</v>
          </cell>
          <cell r="CT582">
            <v>0</v>
          </cell>
          <cell r="CU582">
            <v>-0.5341000000000804</v>
          </cell>
          <cell r="CV582">
            <v>-2.6305999999999585</v>
          </cell>
          <cell r="CW582">
            <v>0</v>
          </cell>
          <cell r="CX582">
            <v>0</v>
          </cell>
          <cell r="CY582">
            <v>-3.0029999999997017</v>
          </cell>
          <cell r="CZ582">
            <v>0.55729999999994106</v>
          </cell>
          <cell r="DA582">
            <v>0</v>
          </cell>
          <cell r="DB582">
            <v>-4.2999999999437932E-4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F584">
            <v>0</v>
          </cell>
          <cell r="G584">
            <v>0</v>
          </cell>
          <cell r="H584">
            <v>-27.499829999999747</v>
          </cell>
          <cell r="I584">
            <v>0</v>
          </cell>
          <cell r="J584">
            <v>-42.296030000000428</v>
          </cell>
          <cell r="K584">
            <v>-9.7085399999999709</v>
          </cell>
          <cell r="L584">
            <v>-55.815380000001824</v>
          </cell>
          <cell r="M584">
            <v>-20.339429999999993</v>
          </cell>
          <cell r="N584">
            <v>-9.5963299999999663</v>
          </cell>
          <cell r="O584">
            <v>0</v>
          </cell>
          <cell r="P584">
            <v>0</v>
          </cell>
          <cell r="Q584">
            <v>0</v>
          </cell>
          <cell r="R584">
            <v>-316.21485300001223</v>
          </cell>
          <cell r="S584">
            <v>0</v>
          </cell>
          <cell r="T584">
            <v>0</v>
          </cell>
          <cell r="U584">
            <v>-76.834150000000591</v>
          </cell>
          <cell r="V584">
            <v>-22.664600000000064</v>
          </cell>
          <cell r="W584">
            <v>-4.8926999999999339</v>
          </cell>
          <cell r="X584">
            <v>-18.728778999999577</v>
          </cell>
          <cell r="Y584">
            <v>-101.94430000000284</v>
          </cell>
          <cell r="Z584">
            <v>-74.212000000001353</v>
          </cell>
          <cell r="AA584">
            <v>-16.284200000000055</v>
          </cell>
          <cell r="AB584">
            <v>-0.42914000000007491</v>
          </cell>
          <cell r="AC584">
            <v>0</v>
          </cell>
          <cell r="AD584">
            <v>-0.22498399999997787</v>
          </cell>
          <cell r="AE584">
            <v>-330.18274000000383</v>
          </cell>
          <cell r="AF584">
            <v>-0.70876999999998702</v>
          </cell>
          <cell r="AG584">
            <v>-0.60859999999991032</v>
          </cell>
          <cell r="AH584">
            <v>-42.763499999999112</v>
          </cell>
          <cell r="AI584">
            <v>-12.000370000000203</v>
          </cell>
          <cell r="AJ584">
            <v>-10.468269999999961</v>
          </cell>
          <cell r="AK584">
            <v>-11.531599999999798</v>
          </cell>
          <cell r="AL584">
            <v>-118.94613000000027</v>
          </cell>
          <cell r="AM584">
            <v>-104.97983999999997</v>
          </cell>
          <cell r="AN584">
            <v>-19.533400000000029</v>
          </cell>
          <cell r="AO584">
            <v>-4.5413199999999847</v>
          </cell>
          <cell r="AP584">
            <v>0</v>
          </cell>
          <cell r="AQ584">
            <v>-4.1009400000000369</v>
          </cell>
          <cell r="AR584">
            <v>-366.35202299999946</v>
          </cell>
          <cell r="AS584">
            <v>0</v>
          </cell>
          <cell r="AT584">
            <v>-5.2654600000000755</v>
          </cell>
          <cell r="AU584">
            <v>-47.994540000000598</v>
          </cell>
          <cell r="AV584">
            <v>-7.7555999999999585</v>
          </cell>
          <cell r="AW584">
            <v>-63.085600000000341</v>
          </cell>
          <cell r="AX584">
            <v>-18.56860000000006</v>
          </cell>
          <cell r="AY584">
            <v>-120.01245800000106</v>
          </cell>
          <cell r="AZ584">
            <v>-90.196509999999762</v>
          </cell>
          <cell r="BA584">
            <v>-12.964500000000044</v>
          </cell>
          <cell r="BB584">
            <v>-0.4254099999999994</v>
          </cell>
          <cell r="BC584">
            <v>-8.334500000000844E-2</v>
          </cell>
          <cell r="BD584">
            <v>0</v>
          </cell>
          <cell r="BE584">
            <v>-691.61208428998361</v>
          </cell>
          <cell r="BF584">
            <v>0</v>
          </cell>
          <cell r="BG584">
            <v>0</v>
          </cell>
          <cell r="BH584">
            <v>-76.799099999999271</v>
          </cell>
          <cell r="BI584">
            <v>-202.86633999999958</v>
          </cell>
          <cell r="BJ584">
            <v>-39.050499999997555</v>
          </cell>
          <cell r="BK584">
            <v>-53.623999999999796</v>
          </cell>
          <cell r="BL584">
            <v>-209.85429599999043</v>
          </cell>
          <cell r="BM584">
            <v>-87.231800000001385</v>
          </cell>
          <cell r="BN584">
            <v>-16.640999999999622</v>
          </cell>
          <cell r="BO584">
            <v>-4.3546999999998661</v>
          </cell>
          <cell r="BP584">
            <v>-8.3108289999984208E-2</v>
          </cell>
          <cell r="BQ584">
            <v>-1.1072399999998197</v>
          </cell>
          <cell r="BR584">
            <v>-630.84912860003533</v>
          </cell>
          <cell r="BS584">
            <v>-10.041960000000017</v>
          </cell>
          <cell r="BT584">
            <v>-0.51789999999982683</v>
          </cell>
          <cell r="BU584">
            <v>-96.887800000000425</v>
          </cell>
          <cell r="BV584">
            <v>-161.73973000000069</v>
          </cell>
          <cell r="BW584">
            <v>-53.734000000000378</v>
          </cell>
          <cell r="BX584">
            <v>-22.638497599999027</v>
          </cell>
          <cell r="BY584">
            <v>-175.67273100000602</v>
          </cell>
          <cell r="BZ584">
            <v>-63.769700000000739</v>
          </cell>
          <cell r="CA584">
            <v>-34.7450000000008</v>
          </cell>
          <cell r="CB584">
            <v>-11.057099999999991</v>
          </cell>
          <cell r="CC584">
            <v>0</v>
          </cell>
          <cell r="CD584">
            <v>-4.4709999999895444E-2</v>
          </cell>
          <cell r="CE584">
            <v>-505.5613497000013</v>
          </cell>
          <cell r="CF584">
            <v>-1.3146600000000035</v>
          </cell>
          <cell r="CG584">
            <v>-9.0933999999999742</v>
          </cell>
          <cell r="CH584">
            <v>-56.629300000000512</v>
          </cell>
          <cell r="CI584">
            <v>0</v>
          </cell>
          <cell r="CJ584">
            <v>-65.853499999997439</v>
          </cell>
          <cell r="CK584">
            <v>-30.461619699999574</v>
          </cell>
          <cell r="CL584">
            <v>-175.0272899999909</v>
          </cell>
          <cell r="CM584">
            <v>-114.20957999999519</v>
          </cell>
          <cell r="CN584">
            <v>-39.351999999998952</v>
          </cell>
          <cell r="CO584">
            <v>-13.619999999998981</v>
          </cell>
          <cell r="CP584">
            <v>0</v>
          </cell>
          <cell r="CQ584">
            <v>0</v>
          </cell>
          <cell r="CR584">
            <v>-762.5225700000301</v>
          </cell>
          <cell r="CS584">
            <v>0</v>
          </cell>
          <cell r="CT584">
            <v>-1.0000000002037268E-3</v>
          </cell>
          <cell r="CU584">
            <v>-169.56209999999919</v>
          </cell>
          <cell r="CV584">
            <v>-79.699760000001334</v>
          </cell>
          <cell r="CW584">
            <v>-50.815999999998894</v>
          </cell>
          <cell r="CX584">
            <v>-48.966999999998734</v>
          </cell>
          <cell r="CY584">
            <v>-215.27810000000318</v>
          </cell>
          <cell r="CZ584">
            <v>-139.54837000000407</v>
          </cell>
          <cell r="DA584">
            <v>-24.027999999998428</v>
          </cell>
          <cell r="DB584">
            <v>-14.159429999999702</v>
          </cell>
          <cell r="DC584">
            <v>-16.68139999999994</v>
          </cell>
          <cell r="DD584">
            <v>-3.7814100000000508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F586">
            <v>259.04942301660776</v>
          </cell>
          <cell r="G586">
            <v>191.53149145003408</v>
          </cell>
          <cell r="H586">
            <v>202.36371492408216</v>
          </cell>
          <cell r="I586">
            <v>190.35506833996624</v>
          </cell>
          <cell r="J586">
            <v>174.36122918408364</v>
          </cell>
          <cell r="K586">
            <v>137.67776365112513</v>
          </cell>
          <cell r="L586">
            <v>529.11436938960105</v>
          </cell>
          <cell r="M586">
            <v>295.4442199729383</v>
          </cell>
          <cell r="N586">
            <v>208.68847214058042</v>
          </cell>
          <cell r="O586">
            <v>305.51005247235298</v>
          </cell>
          <cell r="P586">
            <v>176.76509380340576</v>
          </cell>
          <cell r="Q586">
            <v>391.73735944367945</v>
          </cell>
          <cell r="R586">
            <v>-4342.52566318959</v>
          </cell>
          <cell r="S586">
            <v>-169.05910912435502</v>
          </cell>
          <cell r="T586">
            <v>-337.06548840366304</v>
          </cell>
          <cell r="U586">
            <v>-549.30623280163854</v>
          </cell>
          <cell r="V586">
            <v>-409.32156981527805</v>
          </cell>
          <cell r="W586">
            <v>-497.7531033847481</v>
          </cell>
          <cell r="X586">
            <v>-597.60649366024882</v>
          </cell>
          <cell r="Y586">
            <v>-218.66264374740422</v>
          </cell>
          <cell r="Z586">
            <v>-364.97683668788522</v>
          </cell>
          <cell r="AA586">
            <v>-552.97547972109169</v>
          </cell>
          <cell r="AB586">
            <v>-506.72494678851217</v>
          </cell>
          <cell r="AC586">
            <v>-278.82365636248142</v>
          </cell>
          <cell r="AD586">
            <v>139.74989732727408</v>
          </cell>
          <cell r="AE586">
            <v>-4007.1052789837122</v>
          </cell>
          <cell r="AF586">
            <v>-126.89516220241785</v>
          </cell>
          <cell r="AG586">
            <v>-284.44075967185199</v>
          </cell>
          <cell r="AH586">
            <v>-512.36031435988843</v>
          </cell>
          <cell r="AI586">
            <v>-398.78606544528157</v>
          </cell>
          <cell r="AJ586">
            <v>-391.18840077891946</v>
          </cell>
          <cell r="AK586">
            <v>-670.8785177404061</v>
          </cell>
          <cell r="AL586">
            <v>-57.985793181695044</v>
          </cell>
          <cell r="AM586">
            <v>-465.78287147823721</v>
          </cell>
          <cell r="AN586">
            <v>-486.88465336803347</v>
          </cell>
          <cell r="AO586">
            <v>-369.85011780355126</v>
          </cell>
          <cell r="AP586">
            <v>-266.88824701867998</v>
          </cell>
          <cell r="AQ586">
            <v>24.835624074563384</v>
          </cell>
          <cell r="AR586">
            <v>-4152.9942472055554</v>
          </cell>
          <cell r="AS586">
            <v>-341.18332869652659</v>
          </cell>
          <cell r="AT586">
            <v>-327.32588499039412</v>
          </cell>
          <cell r="AU586">
            <v>-315.29424874205142</v>
          </cell>
          <cell r="AV586">
            <v>-337.66677195578814</v>
          </cell>
          <cell r="AW586">
            <v>-439.69628066103905</v>
          </cell>
          <cell r="AX586">
            <v>-652.46042621973902</v>
          </cell>
          <cell r="AY586">
            <v>-190.05222306307405</v>
          </cell>
          <cell r="AZ586">
            <v>-201.17967853043228</v>
          </cell>
          <cell r="BA586">
            <v>-509.3636378692463</v>
          </cell>
          <cell r="BB586">
            <v>-438.95531705860049</v>
          </cell>
          <cell r="BC586">
            <v>-368.53573527187109</v>
          </cell>
          <cell r="BD586">
            <v>-31.280714137479663</v>
          </cell>
          <cell r="BE586">
            <v>-3321.577959805727</v>
          </cell>
          <cell r="BF586">
            <v>-182.359220424667</v>
          </cell>
          <cell r="BG586">
            <v>-171.96297123003751</v>
          </cell>
          <cell r="BH586">
            <v>-295.48011949472129</v>
          </cell>
          <cell r="BI586">
            <v>-254.11571404244751</v>
          </cell>
          <cell r="BJ586">
            <v>-293.90577407367527</v>
          </cell>
          <cell r="BK586">
            <v>-456.6806366648525</v>
          </cell>
          <cell r="BL586">
            <v>-205.15888778679073</v>
          </cell>
          <cell r="BM586">
            <v>-275.88044880516827</v>
          </cell>
          <cell r="BN586">
            <v>-463.67815720289946</v>
          </cell>
          <cell r="BO586">
            <v>-304.68383317440748</v>
          </cell>
          <cell r="BP586">
            <v>-312.03851440735161</v>
          </cell>
          <cell r="BQ586">
            <v>-105.63368249312043</v>
          </cell>
          <cell r="BR586">
            <v>-3225.2441129609942</v>
          </cell>
          <cell r="BS586">
            <v>-260.13313550874591</v>
          </cell>
          <cell r="BT586">
            <v>-232.69027817901224</v>
          </cell>
          <cell r="BU586">
            <v>-185.60650916956365</v>
          </cell>
          <cell r="BV586">
            <v>-334.39785947464406</v>
          </cell>
          <cell r="BW586">
            <v>-218.90546664409339</v>
          </cell>
          <cell r="BX586">
            <v>-558.90079487860203</v>
          </cell>
          <cell r="BY586">
            <v>-98.828629254363477</v>
          </cell>
          <cell r="BZ586">
            <v>-86.649107234552503</v>
          </cell>
          <cell r="CA586">
            <v>-514.10879600141197</v>
          </cell>
          <cell r="CB586">
            <v>-214.784110032022</v>
          </cell>
          <cell r="CC586">
            <v>-471.23642615415156</v>
          </cell>
          <cell r="CD586">
            <v>-49.003000433556736</v>
          </cell>
          <cell r="CE586">
            <v>-3777.8170844465494</v>
          </cell>
          <cell r="CF586">
            <v>-247.31519738771021</v>
          </cell>
          <cell r="CG586">
            <v>-300.98591179028153</v>
          </cell>
          <cell r="CH586">
            <v>-405.56144619081169</v>
          </cell>
          <cell r="CI586">
            <v>-67.851466390304267</v>
          </cell>
          <cell r="CJ586">
            <v>-576.87655189912766</v>
          </cell>
          <cell r="CK586">
            <v>-643.25497814361006</v>
          </cell>
          <cell r="CL586">
            <v>-212.45425597205758</v>
          </cell>
          <cell r="CM586">
            <v>-311.25981235690415</v>
          </cell>
          <cell r="CN586">
            <v>-320.58956271782517</v>
          </cell>
          <cell r="CO586">
            <v>-405.65087363310158</v>
          </cell>
          <cell r="CP586">
            <v>-195.89377975370735</v>
          </cell>
          <cell r="CQ586">
            <v>-90.123248197138309</v>
          </cell>
          <cell r="CR586">
            <v>-4132.0758253782988</v>
          </cell>
          <cell r="CS586">
            <v>-184.71777694672346</v>
          </cell>
          <cell r="CT586">
            <v>-209.34917001612484</v>
          </cell>
          <cell r="CU586">
            <v>-546.87561774067581</v>
          </cell>
          <cell r="CV586">
            <v>-329.33769982680678</v>
          </cell>
          <cell r="CW586">
            <v>-508.80091205332428</v>
          </cell>
          <cell r="CX586">
            <v>-535.20457626786083</v>
          </cell>
          <cell r="CY586">
            <v>-197.90176708716899</v>
          </cell>
          <cell r="CZ586">
            <v>-317.90885006729513</v>
          </cell>
          <cell r="DA586">
            <v>-452.52499787975103</v>
          </cell>
          <cell r="DB586">
            <v>-450.98862668406218</v>
          </cell>
          <cell r="DC586">
            <v>-258.45674253161997</v>
          </cell>
          <cell r="DD586">
            <v>-140.00908827781677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-52.339999999967404</v>
          </cell>
          <cell r="H594">
            <v>-148.68999999994412</v>
          </cell>
          <cell r="I594">
            <v>-112.53000000002794</v>
          </cell>
          <cell r="J594">
            <v>-137.95999999996275</v>
          </cell>
          <cell r="K594">
            <v>0</v>
          </cell>
          <cell r="L594">
            <v>-33.800000000046566</v>
          </cell>
          <cell r="M594">
            <v>0</v>
          </cell>
          <cell r="N594">
            <v>0</v>
          </cell>
          <cell r="O594">
            <v>-115.33999999985099</v>
          </cell>
          <cell r="P594">
            <v>0</v>
          </cell>
          <cell r="Q594">
            <v>0</v>
          </cell>
          <cell r="R594">
            <v>-1033.5299999993294</v>
          </cell>
          <cell r="S594">
            <v>-90.739999999990687</v>
          </cell>
          <cell r="T594">
            <v>-85.760000000009313</v>
          </cell>
          <cell r="U594">
            <v>-322.5899999999674</v>
          </cell>
          <cell r="V594">
            <v>-175.48999999999069</v>
          </cell>
          <cell r="W594">
            <v>-97.760000000009313</v>
          </cell>
          <cell r="X594">
            <v>-221.69000000006054</v>
          </cell>
          <cell r="Y594">
            <v>-23</v>
          </cell>
          <cell r="Z594">
            <v>0</v>
          </cell>
          <cell r="AA594">
            <v>0</v>
          </cell>
          <cell r="AB594">
            <v>-16.5</v>
          </cell>
          <cell r="AC594">
            <v>0</v>
          </cell>
          <cell r="AD594">
            <v>0</v>
          </cell>
          <cell r="AE594">
            <v>-811.63000000081956</v>
          </cell>
          <cell r="AF594">
            <v>0</v>
          </cell>
          <cell r="AG594">
            <v>0</v>
          </cell>
          <cell r="AH594">
            <v>-281.68000000005122</v>
          </cell>
          <cell r="AI594">
            <v>-68.540000000037253</v>
          </cell>
          <cell r="AJ594">
            <v>-65.830000000016298</v>
          </cell>
          <cell r="AK594">
            <v>-197.64000000013039</v>
          </cell>
          <cell r="AL594">
            <v>0</v>
          </cell>
          <cell r="AM594">
            <v>0</v>
          </cell>
          <cell r="AN594">
            <v>0</v>
          </cell>
          <cell r="AO594">
            <v>-60.400000000139698</v>
          </cell>
          <cell r="AP594">
            <v>-137.54000000003725</v>
          </cell>
          <cell r="AQ594">
            <v>0</v>
          </cell>
          <cell r="AR594">
            <v>-1016.2199999988079</v>
          </cell>
          <cell r="AS594">
            <v>0</v>
          </cell>
          <cell r="AT594">
            <v>0</v>
          </cell>
          <cell r="AU594">
            <v>-228.46000000007916</v>
          </cell>
          <cell r="AV594">
            <v>-397.38999999989755</v>
          </cell>
          <cell r="AW594">
            <v>0</v>
          </cell>
          <cell r="AX594">
            <v>0</v>
          </cell>
          <cell r="AY594">
            <v>-178.06000000005588</v>
          </cell>
          <cell r="AZ594">
            <v>0</v>
          </cell>
          <cell r="BA594">
            <v>0</v>
          </cell>
          <cell r="BB594">
            <v>-212.31000000005588</v>
          </cell>
          <cell r="BC594">
            <v>0</v>
          </cell>
          <cell r="BD594">
            <v>0</v>
          </cell>
          <cell r="BE594">
            <v>-2249.230000000447</v>
          </cell>
          <cell r="BF594">
            <v>-236.6500000001397</v>
          </cell>
          <cell r="BG594">
            <v>-115.76000000000931</v>
          </cell>
          <cell r="BH594">
            <v>-318.62000000011176</v>
          </cell>
          <cell r="BI594">
            <v>-320.25</v>
          </cell>
          <cell r="BJ594">
            <v>-78.540000000037253</v>
          </cell>
          <cell r="BK594">
            <v>-314.20999999996275</v>
          </cell>
          <cell r="BL594">
            <v>0</v>
          </cell>
          <cell r="BM594">
            <v>-120.47999999998137</v>
          </cell>
          <cell r="BN594">
            <v>-153.75</v>
          </cell>
          <cell r="BO594">
            <v>-315.96999999997206</v>
          </cell>
          <cell r="BP594">
            <v>-275</v>
          </cell>
          <cell r="BQ594">
            <v>0</v>
          </cell>
          <cell r="BR594">
            <v>-3007.0500000007451</v>
          </cell>
          <cell r="BS594">
            <v>-172.04000000003725</v>
          </cell>
          <cell r="BT594">
            <v>-430.21999999997206</v>
          </cell>
          <cell r="BU594">
            <v>-357.3399999999674</v>
          </cell>
          <cell r="BV594">
            <v>-470.71999999997206</v>
          </cell>
          <cell r="BW594">
            <v>-151.85999999986961</v>
          </cell>
          <cell r="BX594">
            <v>-299.32000000018161</v>
          </cell>
          <cell r="BY594">
            <v>0</v>
          </cell>
          <cell r="BZ594">
            <v>-88.610000000102445</v>
          </cell>
          <cell r="CA594">
            <v>-356.35999999998603</v>
          </cell>
          <cell r="CB594">
            <v>-481.0899999999674</v>
          </cell>
          <cell r="CC594">
            <v>-164.73999999999069</v>
          </cell>
          <cell r="CD594">
            <v>-34.75</v>
          </cell>
          <cell r="CE594">
            <v>-3152.0700000021607</v>
          </cell>
          <cell r="CF594">
            <v>-318.25</v>
          </cell>
          <cell r="CG594">
            <v>-554.19999999995343</v>
          </cell>
          <cell r="CH594">
            <v>-460.67000000004191</v>
          </cell>
          <cell r="CI594">
            <v>-117.67999999993481</v>
          </cell>
          <cell r="CJ594">
            <v>-57</v>
          </cell>
          <cell r="CK594">
            <v>-354.22999999986496</v>
          </cell>
          <cell r="CL594">
            <v>-125.5</v>
          </cell>
          <cell r="CM594">
            <v>-58.020000000018626</v>
          </cell>
          <cell r="CN594">
            <v>-290.22999999986496</v>
          </cell>
          <cell r="CO594">
            <v>-476.02000000001863</v>
          </cell>
          <cell r="CP594">
            <v>-180.37000000011176</v>
          </cell>
          <cell r="CQ594">
            <v>-159.89999999990687</v>
          </cell>
          <cell r="CR594">
            <v>-2340.0100000016391</v>
          </cell>
          <cell r="CS594">
            <v>-98.339999999850988</v>
          </cell>
          <cell r="CT594">
            <v>-172.13999999989755</v>
          </cell>
          <cell r="CU594">
            <v>-317.43999999994412</v>
          </cell>
          <cell r="CV594">
            <v>-196.10999999986961</v>
          </cell>
          <cell r="CW594">
            <v>-60.460000000079162</v>
          </cell>
          <cell r="CX594">
            <v>-196.95000000006985</v>
          </cell>
          <cell r="CY594">
            <v>-184.30000000004657</v>
          </cell>
          <cell r="CZ594">
            <v>-66.960000000079162</v>
          </cell>
          <cell r="DA594">
            <v>-73.189999999944121</v>
          </cell>
          <cell r="DB594">
            <v>-777.06000000005588</v>
          </cell>
          <cell r="DC594">
            <v>-118.29999999981374</v>
          </cell>
          <cell r="DD594">
            <v>-78.760000000009313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-230.52000000001863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-68.75</v>
          </cell>
          <cell r="P595">
            <v>0</v>
          </cell>
          <cell r="Q595">
            <v>0</v>
          </cell>
          <cell r="R595">
            <v>-285.48000000044703</v>
          </cell>
          <cell r="S595">
            <v>-88.96999999997206</v>
          </cell>
          <cell r="T595">
            <v>0</v>
          </cell>
          <cell r="U595">
            <v>-2.9699999999720603</v>
          </cell>
          <cell r="V595">
            <v>0</v>
          </cell>
          <cell r="W595">
            <v>0</v>
          </cell>
          <cell r="X595">
            <v>-50.479999999981374</v>
          </cell>
          <cell r="Y595">
            <v>0</v>
          </cell>
          <cell r="Z595">
            <v>0</v>
          </cell>
          <cell r="AA595">
            <v>0</v>
          </cell>
          <cell r="AB595">
            <v>-143.05999999999767</v>
          </cell>
          <cell r="AC595">
            <v>0</v>
          </cell>
          <cell r="AD595">
            <v>0</v>
          </cell>
          <cell r="AE595">
            <v>-274.69999999925494</v>
          </cell>
          <cell r="AF595">
            <v>0</v>
          </cell>
          <cell r="AG595">
            <v>0</v>
          </cell>
          <cell r="AH595">
            <v>-84.150000000023283</v>
          </cell>
          <cell r="AI595">
            <v>0</v>
          </cell>
          <cell r="AJ595">
            <v>0</v>
          </cell>
          <cell r="AK595">
            <v>-42.639999999897555</v>
          </cell>
          <cell r="AL595">
            <v>-68.310000000055879</v>
          </cell>
          <cell r="AM595">
            <v>0</v>
          </cell>
          <cell r="AN595">
            <v>0</v>
          </cell>
          <cell r="AO595">
            <v>0</v>
          </cell>
          <cell r="AP595">
            <v>-79.599999999976717</v>
          </cell>
          <cell r="AQ595">
            <v>0</v>
          </cell>
          <cell r="AR595">
            <v>-416.88000000081956</v>
          </cell>
          <cell r="AS595">
            <v>0</v>
          </cell>
          <cell r="AT595">
            <v>0</v>
          </cell>
          <cell r="AU595">
            <v>-272.84000000002561</v>
          </cell>
          <cell r="AV595">
            <v>0</v>
          </cell>
          <cell r="AW595">
            <v>0</v>
          </cell>
          <cell r="AX595">
            <v>0</v>
          </cell>
          <cell r="AY595">
            <v>-79.639999999897555</v>
          </cell>
          <cell r="AZ595">
            <v>0</v>
          </cell>
          <cell r="BA595">
            <v>0</v>
          </cell>
          <cell r="BB595">
            <v>-64.400000000023283</v>
          </cell>
          <cell r="BC595">
            <v>0</v>
          </cell>
          <cell r="BD595">
            <v>0</v>
          </cell>
          <cell r="BE595">
            <v>-1663.7700000004843</v>
          </cell>
          <cell r="BF595">
            <v>-1.4600000000791624</v>
          </cell>
          <cell r="BG595">
            <v>-280</v>
          </cell>
          <cell r="BH595">
            <v>-65.299999999988358</v>
          </cell>
          <cell r="BI595">
            <v>-123.76000000000931</v>
          </cell>
          <cell r="BJ595">
            <v>-333.37999999988824</v>
          </cell>
          <cell r="BK595">
            <v>-148.5</v>
          </cell>
          <cell r="BL595">
            <v>-36.25</v>
          </cell>
          <cell r="BM595">
            <v>0</v>
          </cell>
          <cell r="BN595">
            <v>-264.56000000005588</v>
          </cell>
          <cell r="BO595">
            <v>-188.15999999997439</v>
          </cell>
          <cell r="BP595">
            <v>-222.40000000002328</v>
          </cell>
          <cell r="BQ595">
            <v>0</v>
          </cell>
          <cell r="BR595">
            <v>-1338.4699999988079</v>
          </cell>
          <cell r="BS595">
            <v>-179.76000000000931</v>
          </cell>
          <cell r="BT595">
            <v>-254.5</v>
          </cell>
          <cell r="BU595">
            <v>-151.6699999999837</v>
          </cell>
          <cell r="BV595">
            <v>0</v>
          </cell>
          <cell r="BW595">
            <v>-200</v>
          </cell>
          <cell r="BX595">
            <v>-16.689999999944121</v>
          </cell>
          <cell r="BY595">
            <v>0</v>
          </cell>
          <cell r="BZ595">
            <v>-69.800000000046566</v>
          </cell>
          <cell r="CA595">
            <v>-154.69000000000233</v>
          </cell>
          <cell r="CB595">
            <v>-224.96000000002095</v>
          </cell>
          <cell r="CC595">
            <v>-24.400000000023283</v>
          </cell>
          <cell r="CD595">
            <v>-62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-132.14999999996508</v>
          </cell>
          <cell r="J597">
            <v>-23.039999999979045</v>
          </cell>
          <cell r="K597">
            <v>-46.680000000051223</v>
          </cell>
          <cell r="L597">
            <v>0</v>
          </cell>
          <cell r="M597">
            <v>-16.929999999993015</v>
          </cell>
          <cell r="N597">
            <v>-186.27999999996973</v>
          </cell>
          <cell r="O597">
            <v>0</v>
          </cell>
          <cell r="P597">
            <v>0</v>
          </cell>
          <cell r="Q597">
            <v>0</v>
          </cell>
          <cell r="R597">
            <v>-152.38499999977648</v>
          </cell>
          <cell r="S597">
            <v>0</v>
          </cell>
          <cell r="T597">
            <v>0</v>
          </cell>
          <cell r="U597">
            <v>-38.785000000003492</v>
          </cell>
          <cell r="V597">
            <v>-45.779999999969732</v>
          </cell>
          <cell r="W597">
            <v>0</v>
          </cell>
          <cell r="X597">
            <v>0</v>
          </cell>
          <cell r="Y597">
            <v>-8.6300000000046566</v>
          </cell>
          <cell r="Z597">
            <v>0</v>
          </cell>
          <cell r="AA597">
            <v>-59.189999999944121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-2171</v>
          </cell>
          <cell r="G598">
            <v>-2638.5</v>
          </cell>
          <cell r="H598">
            <v>-2653.0999999996275</v>
          </cell>
          <cell r="I598">
            <v>-1486.0999999996275</v>
          </cell>
          <cell r="J598">
            <v>-3621.3999999994412</v>
          </cell>
          <cell r="K598">
            <v>-4614.2000000001863</v>
          </cell>
          <cell r="L598">
            <v>-1307.8999999994412</v>
          </cell>
          <cell r="M598">
            <v>-1966.7000000001863</v>
          </cell>
          <cell r="N598">
            <v>-2493.0999999996275</v>
          </cell>
          <cell r="O598">
            <v>-2079.2000000001863</v>
          </cell>
          <cell r="P598">
            <v>-2082.8999999994412</v>
          </cell>
          <cell r="Q598">
            <v>-778</v>
          </cell>
          <cell r="R598">
            <v>-20507.000000014901</v>
          </cell>
          <cell r="S598">
            <v>-946.59999999962747</v>
          </cell>
          <cell r="T598">
            <v>-1976.2999999998137</v>
          </cell>
          <cell r="U598">
            <v>-1545.2000000001863</v>
          </cell>
          <cell r="V598">
            <v>-1609.7000000001863</v>
          </cell>
          <cell r="W598">
            <v>-2233.6999999992549</v>
          </cell>
          <cell r="X598">
            <v>-2243.9000000003725</v>
          </cell>
          <cell r="Y598">
            <v>-1152.5999999996275</v>
          </cell>
          <cell r="Z598">
            <v>-802.70000000111759</v>
          </cell>
          <cell r="AA598">
            <v>-2831.7000000001863</v>
          </cell>
          <cell r="AB598">
            <v>-2565.0999999996275</v>
          </cell>
          <cell r="AC598">
            <v>-1697.0999999996275</v>
          </cell>
          <cell r="AD598">
            <v>-902.40000000037253</v>
          </cell>
          <cell r="AE598">
            <v>-22130.399999991059</v>
          </cell>
          <cell r="AF598">
            <v>-1682.5999999996275</v>
          </cell>
          <cell r="AG598">
            <v>-2572.0999999996275</v>
          </cell>
          <cell r="AH598">
            <v>-1489.2000000001863</v>
          </cell>
          <cell r="AI598">
            <v>-1365.7000000001863</v>
          </cell>
          <cell r="AJ598">
            <v>-4313.9000000003725</v>
          </cell>
          <cell r="AK598">
            <v>-2211.0999999996275</v>
          </cell>
          <cell r="AL598">
            <v>-1374.6999999992549</v>
          </cell>
          <cell r="AM598">
            <v>-701.59999999962747</v>
          </cell>
          <cell r="AN598">
            <v>-2128</v>
          </cell>
          <cell r="AO598">
            <v>-2456.0000000009313</v>
          </cell>
          <cell r="AP598">
            <v>-1171</v>
          </cell>
          <cell r="AQ598">
            <v>-664.50000000093132</v>
          </cell>
          <cell r="AR598">
            <v>-22814.79999999702</v>
          </cell>
          <cell r="AS598">
            <v>-2065.6000000014901</v>
          </cell>
          <cell r="AT598">
            <v>-2290.1000000005588</v>
          </cell>
          <cell r="AU598">
            <v>-1666.9999999990687</v>
          </cell>
          <cell r="AV598">
            <v>-1811.1000000005588</v>
          </cell>
          <cell r="AW598">
            <v>-3508.3999999994412</v>
          </cell>
          <cell r="AX598">
            <v>-2404.8999999994412</v>
          </cell>
          <cell r="AY598">
            <v>-775.40000000037253</v>
          </cell>
          <cell r="AZ598">
            <v>-578.20000000018626</v>
          </cell>
          <cell r="BA598">
            <v>-1953.7999999998137</v>
          </cell>
          <cell r="BB598">
            <v>-3086.8999999994412</v>
          </cell>
          <cell r="BC598">
            <v>-1777.3000000007451</v>
          </cell>
          <cell r="BD598">
            <v>-896.09999999962747</v>
          </cell>
          <cell r="BE598">
            <v>-31815.09999999404</v>
          </cell>
          <cell r="BF598">
            <v>-3558.8999999994412</v>
          </cell>
          <cell r="BG598">
            <v>-2600.2000000001863</v>
          </cell>
          <cell r="BH598">
            <v>-2217.3999999994412</v>
          </cell>
          <cell r="BI598">
            <v>-1491.2000000011176</v>
          </cell>
          <cell r="BJ598">
            <v>-2273.5999999996275</v>
          </cell>
          <cell r="BK598">
            <v>-2981.7000000001863</v>
          </cell>
          <cell r="BL598">
            <v>-1341.7999999998137</v>
          </cell>
          <cell r="BM598">
            <v>-1490.9000000003725</v>
          </cell>
          <cell r="BN598">
            <v>-4191.2000000011176</v>
          </cell>
          <cell r="BO598">
            <v>-3146</v>
          </cell>
          <cell r="BP598">
            <v>-3522.5999999996275</v>
          </cell>
          <cell r="BQ598">
            <v>-2999.5999999996275</v>
          </cell>
          <cell r="BR598">
            <v>-27037.40000000596</v>
          </cell>
          <cell r="BS598">
            <v>-2781.6999999992549</v>
          </cell>
          <cell r="BT598">
            <v>-3085</v>
          </cell>
          <cell r="BU598">
            <v>-2071.5999999996275</v>
          </cell>
          <cell r="BV598">
            <v>-1133.9000000003725</v>
          </cell>
          <cell r="BW598">
            <v>-1263.5</v>
          </cell>
          <cell r="BX598">
            <v>-3647.4000000003725</v>
          </cell>
          <cell r="BY598">
            <v>-999.69999999925494</v>
          </cell>
          <cell r="BZ598">
            <v>-1056</v>
          </cell>
          <cell r="CA598">
            <v>-4229.3999999994412</v>
          </cell>
          <cell r="CB598">
            <v>-2241.1000000005588</v>
          </cell>
          <cell r="CC598">
            <v>-1892.1000000005588</v>
          </cell>
          <cell r="CD598">
            <v>-2635.9999999990687</v>
          </cell>
          <cell r="CE598">
            <v>-30089.5</v>
          </cell>
          <cell r="CF598">
            <v>-3469.3999999994412</v>
          </cell>
          <cell r="CG598">
            <v>-2485.0999999996275</v>
          </cell>
          <cell r="CH598">
            <v>-2369.5999999996275</v>
          </cell>
          <cell r="CI598">
            <v>-1312.5</v>
          </cell>
          <cell r="CJ598">
            <v>-1980.6999999992549</v>
          </cell>
          <cell r="CK598">
            <v>-4019.8999999994412</v>
          </cell>
          <cell r="CL598">
            <v>-1096</v>
          </cell>
          <cell r="CM598">
            <v>-2258.1000000005588</v>
          </cell>
          <cell r="CN598">
            <v>-3953.6999999992549</v>
          </cell>
          <cell r="CO598">
            <v>-2808.8000000007451</v>
          </cell>
          <cell r="CP598">
            <v>-2188.5000000009313</v>
          </cell>
          <cell r="CQ598">
            <v>-2147.2000000011176</v>
          </cell>
          <cell r="CR598">
            <v>-27695.59999999404</v>
          </cell>
          <cell r="CS598">
            <v>-3569</v>
          </cell>
          <cell r="CT598">
            <v>-3046.1999999992549</v>
          </cell>
          <cell r="CU598">
            <v>-1837.3999999994412</v>
          </cell>
          <cell r="CV598">
            <v>-965.09999999962747</v>
          </cell>
          <cell r="CW598">
            <v>-2420.7000000001863</v>
          </cell>
          <cell r="CX598">
            <v>-3305.2000000001863</v>
          </cell>
          <cell r="CY598">
            <v>-838.20000000018626</v>
          </cell>
          <cell r="CZ598">
            <v>-1976.9000000003725</v>
          </cell>
          <cell r="DA598">
            <v>-3523.0999999986961</v>
          </cell>
          <cell r="DB598">
            <v>-2271.9000000003725</v>
          </cell>
          <cell r="DC598">
            <v>-1940.5</v>
          </cell>
          <cell r="DD598">
            <v>-2001.3999999994412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-1278.2000000001863</v>
          </cell>
          <cell r="G599">
            <v>-2202.5</v>
          </cell>
          <cell r="H599">
            <v>-2846.7999999998137</v>
          </cell>
          <cell r="I599">
            <v>-2030</v>
          </cell>
          <cell r="J599">
            <v>-3845.2999999988824</v>
          </cell>
          <cell r="K599">
            <v>-3582.7999999998137</v>
          </cell>
          <cell r="L599">
            <v>-966</v>
          </cell>
          <cell r="M599">
            <v>-440</v>
          </cell>
          <cell r="N599">
            <v>-1269.5</v>
          </cell>
          <cell r="O599">
            <v>-2588.4000000003725</v>
          </cell>
          <cell r="P599">
            <v>-1221.9000000003725</v>
          </cell>
          <cell r="Q599">
            <v>-953.70000000018626</v>
          </cell>
          <cell r="R599">
            <v>-22763.000000007451</v>
          </cell>
          <cell r="S599">
            <v>-2074.6000000005588</v>
          </cell>
          <cell r="T599">
            <v>-2280.2999999998137</v>
          </cell>
          <cell r="U599">
            <v>-2051.0999999996275</v>
          </cell>
          <cell r="V599">
            <v>-1531.6999999997206</v>
          </cell>
          <cell r="W599">
            <v>-3546.5999999996275</v>
          </cell>
          <cell r="X599">
            <v>-3374.2999999998137</v>
          </cell>
          <cell r="Y599">
            <v>-1045.7999999998137</v>
          </cell>
          <cell r="Z599">
            <v>-1332.9000000003725</v>
          </cell>
          <cell r="AA599">
            <v>-1791</v>
          </cell>
          <cell r="AB599">
            <v>-1578.7000000001863</v>
          </cell>
          <cell r="AC599">
            <v>-1779.2000000001863</v>
          </cell>
          <cell r="AD599">
            <v>-376.80000000074506</v>
          </cell>
          <cell r="AE599">
            <v>-20145.500000014901</v>
          </cell>
          <cell r="AF599">
            <v>-1504.0999999996275</v>
          </cell>
          <cell r="AG599">
            <v>-1699.5999999996275</v>
          </cell>
          <cell r="AH599">
            <v>-2136.7000000001863</v>
          </cell>
          <cell r="AI599">
            <v>-1734.3000000007451</v>
          </cell>
          <cell r="AJ599">
            <v>-3139.1000000000931</v>
          </cell>
          <cell r="AK599">
            <v>-2226.9000000003725</v>
          </cell>
          <cell r="AL599">
            <v>-1456</v>
          </cell>
          <cell r="AM599">
            <v>-611</v>
          </cell>
          <cell r="AN599">
            <v>-1617.0000000009313</v>
          </cell>
          <cell r="AO599">
            <v>-1372.3999999994412</v>
          </cell>
          <cell r="AP599">
            <v>-1673.7000000001863</v>
          </cell>
          <cell r="AQ599">
            <v>-974.70000000018626</v>
          </cell>
          <cell r="AR599">
            <v>-22016.29999999702</v>
          </cell>
          <cell r="AS599">
            <v>-1846</v>
          </cell>
          <cell r="AT599">
            <v>-1903.7999999998137</v>
          </cell>
          <cell r="AU599">
            <v>-1878</v>
          </cell>
          <cell r="AV599">
            <v>-1967.5999999996275</v>
          </cell>
          <cell r="AW599">
            <v>-4136.5000000009313</v>
          </cell>
          <cell r="AX599">
            <v>-2521.2000000001863</v>
          </cell>
          <cell r="AY599">
            <v>-609.59999999962747</v>
          </cell>
          <cell r="AZ599">
            <v>-348</v>
          </cell>
          <cell r="BA599">
            <v>-1974.7999999998137</v>
          </cell>
          <cell r="BB599">
            <v>-1798.5999999996275</v>
          </cell>
          <cell r="BC599">
            <v>-1668.2999999998137</v>
          </cell>
          <cell r="BD599">
            <v>-1363.9000000003725</v>
          </cell>
          <cell r="BE599">
            <v>-23862.10000000149</v>
          </cell>
          <cell r="BF599">
            <v>-2663</v>
          </cell>
          <cell r="BG599">
            <v>-1393.7999999998137</v>
          </cell>
          <cell r="BH599">
            <v>-2298.7000000001863</v>
          </cell>
          <cell r="BI599">
            <v>-1190</v>
          </cell>
          <cell r="BJ599">
            <v>-2452.3999999999069</v>
          </cell>
          <cell r="BK599">
            <v>-2068</v>
          </cell>
          <cell r="BL599">
            <v>-461.79999999981374</v>
          </cell>
          <cell r="BM599">
            <v>-1341.4000000003725</v>
          </cell>
          <cell r="BN599">
            <v>-3096.2999999998137</v>
          </cell>
          <cell r="BO599">
            <v>-2461.5</v>
          </cell>
          <cell r="BP599">
            <v>-2349.2000000001863</v>
          </cell>
          <cell r="BQ599">
            <v>-2086</v>
          </cell>
          <cell r="BR599">
            <v>-24337.39999999851</v>
          </cell>
          <cell r="BS599">
            <v>-3484</v>
          </cell>
          <cell r="BT599">
            <v>-1823.2999999998137</v>
          </cell>
          <cell r="BU599">
            <v>-2648.2000000001863</v>
          </cell>
          <cell r="BV599">
            <v>-1697.2999999998137</v>
          </cell>
          <cell r="BW599">
            <v>-983.10000000009313</v>
          </cell>
          <cell r="BX599">
            <v>-2740.7000000001863</v>
          </cell>
          <cell r="BY599">
            <v>-428.70000000018626</v>
          </cell>
          <cell r="BZ599">
            <v>-1182.2999999998137</v>
          </cell>
          <cell r="CA599">
            <v>-2550.4000000003725</v>
          </cell>
          <cell r="CB599">
            <v>-1712.0999999996275</v>
          </cell>
          <cell r="CC599">
            <v>-3042.7000000001863</v>
          </cell>
          <cell r="CD599">
            <v>-2044.6000000005588</v>
          </cell>
          <cell r="CE599">
            <v>-24691.40000000596</v>
          </cell>
          <cell r="CF599">
            <v>-2158.9000000003725</v>
          </cell>
          <cell r="CG599">
            <v>-2094.7999999998137</v>
          </cell>
          <cell r="CH599">
            <v>-2141.5</v>
          </cell>
          <cell r="CI599">
            <v>-1752.7000000011176</v>
          </cell>
          <cell r="CJ599">
            <v>-2761.7000000001863</v>
          </cell>
          <cell r="CK599">
            <v>-2672.2999999998137</v>
          </cell>
          <cell r="CL599">
            <v>-487.20000000018626</v>
          </cell>
          <cell r="CM599">
            <v>-1280.9000000003725</v>
          </cell>
          <cell r="CN599">
            <v>-2443.2999999998137</v>
          </cell>
          <cell r="CO599">
            <v>-2180.7000000001863</v>
          </cell>
          <cell r="CP599">
            <v>-2740.4000000003725</v>
          </cell>
          <cell r="CQ599">
            <v>-1977</v>
          </cell>
          <cell r="CR599">
            <v>-26062.40000000596</v>
          </cell>
          <cell r="CS599">
            <v>-2374.5999999996275</v>
          </cell>
          <cell r="CT599">
            <v>-2411.5999999996275</v>
          </cell>
          <cell r="CU599">
            <v>-2896.8000000007451</v>
          </cell>
          <cell r="CV599">
            <v>-1630.9999999990687</v>
          </cell>
          <cell r="CW599">
            <v>-3273.7999999998137</v>
          </cell>
          <cell r="CX599">
            <v>-2240.2000000001863</v>
          </cell>
          <cell r="CY599">
            <v>-346</v>
          </cell>
          <cell r="CZ599">
            <v>-1260.5</v>
          </cell>
          <cell r="DA599">
            <v>-2008.2999999998137</v>
          </cell>
          <cell r="DB599">
            <v>-2370.5</v>
          </cell>
          <cell r="DC599">
            <v>-2364.9000000003725</v>
          </cell>
          <cell r="DD599">
            <v>-2884.2000000001863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-3515.0999999996275</v>
          </cell>
          <cell r="G600">
            <v>-1805.0999999996275</v>
          </cell>
          <cell r="H600">
            <v>-1373</v>
          </cell>
          <cell r="I600">
            <v>-1173</v>
          </cell>
          <cell r="J600">
            <v>-1026.6000000005588</v>
          </cell>
          <cell r="K600">
            <v>-2946.7000000011176</v>
          </cell>
          <cell r="L600">
            <v>-3003.3999999994412</v>
          </cell>
          <cell r="M600">
            <v>-1635.2000000001863</v>
          </cell>
          <cell r="N600">
            <v>-2197.7999999998137</v>
          </cell>
          <cell r="O600">
            <v>-1878.6599999996834</v>
          </cell>
          <cell r="P600">
            <v>-2006.4000000003725</v>
          </cell>
          <cell r="Q600">
            <v>-1766.5999999996275</v>
          </cell>
          <cell r="R600">
            <v>-17607.310000009835</v>
          </cell>
          <cell r="S600">
            <v>-3106.3000000007451</v>
          </cell>
          <cell r="T600">
            <v>-608</v>
          </cell>
          <cell r="U600">
            <v>-570.90000000037253</v>
          </cell>
          <cell r="V600">
            <v>-546.5</v>
          </cell>
          <cell r="W600">
            <v>-601.34999999962747</v>
          </cell>
          <cell r="X600">
            <v>-1851.2000000001863</v>
          </cell>
          <cell r="Y600">
            <v>-2165.0999999996275</v>
          </cell>
          <cell r="Z600">
            <v>-1789.3000000007451</v>
          </cell>
          <cell r="AA600">
            <v>-1099.2000000001863</v>
          </cell>
          <cell r="AB600">
            <v>-2101.6599999996834</v>
          </cell>
          <cell r="AC600">
            <v>-1417.5</v>
          </cell>
          <cell r="AD600">
            <v>-1750.2999999998137</v>
          </cell>
          <cell r="AE600">
            <v>-17047.509999990463</v>
          </cell>
          <cell r="AF600">
            <v>-2755.7999999998137</v>
          </cell>
          <cell r="AG600">
            <v>-631.79999999981374</v>
          </cell>
          <cell r="AH600">
            <v>-799.5</v>
          </cell>
          <cell r="AI600">
            <v>-946.30000000074506</v>
          </cell>
          <cell r="AJ600">
            <v>-432.15999999968335</v>
          </cell>
          <cell r="AK600">
            <v>-2581.7999999998137</v>
          </cell>
          <cell r="AL600">
            <v>-1531</v>
          </cell>
          <cell r="AM600">
            <v>-1451.2000000001863</v>
          </cell>
          <cell r="AN600">
            <v>-883.14999999990687</v>
          </cell>
          <cell r="AO600">
            <v>-1496.7000000001863</v>
          </cell>
          <cell r="AP600">
            <v>-1380.7000000001863</v>
          </cell>
          <cell r="AQ600">
            <v>-2157.4000000003725</v>
          </cell>
          <cell r="AR600">
            <v>-21235.89999999851</v>
          </cell>
          <cell r="AS600">
            <v>-4025.5</v>
          </cell>
          <cell r="AT600">
            <v>-1268.1999999992549</v>
          </cell>
          <cell r="AU600">
            <v>-760.29999999888241</v>
          </cell>
          <cell r="AV600">
            <v>-1049.0999999996275</v>
          </cell>
          <cell r="AW600">
            <v>-764.25999999977648</v>
          </cell>
          <cell r="AX600">
            <v>-2429.1000000005588</v>
          </cell>
          <cell r="AY600">
            <v>-1726.5</v>
          </cell>
          <cell r="AZ600">
            <v>-1176.1000000014901</v>
          </cell>
          <cell r="BA600">
            <v>-2053.1399999996647</v>
          </cell>
          <cell r="BB600">
            <v>-1650.0999999996275</v>
          </cell>
          <cell r="BC600">
            <v>-2457.8999999985099</v>
          </cell>
          <cell r="BD600">
            <v>-1875.7000000001863</v>
          </cell>
          <cell r="BE600">
            <v>-7536.5000000074506</v>
          </cell>
          <cell r="BF600">
            <v>-360.50000000046566</v>
          </cell>
          <cell r="BG600">
            <v>-939.60000000055879</v>
          </cell>
          <cell r="BH600">
            <v>-173.5</v>
          </cell>
          <cell r="BI600">
            <v>-91.099999999627471</v>
          </cell>
          <cell r="BJ600">
            <v>-197.39999999990687</v>
          </cell>
          <cell r="BK600">
            <v>-925</v>
          </cell>
          <cell r="BL600">
            <v>-1321.5999999996275</v>
          </cell>
          <cell r="BM600">
            <v>-764.5</v>
          </cell>
          <cell r="BN600">
            <v>-464.5</v>
          </cell>
          <cell r="BO600">
            <v>-659.1999999997206</v>
          </cell>
          <cell r="BP600">
            <v>-1075.7999999998137</v>
          </cell>
          <cell r="BQ600">
            <v>-563.79999999981374</v>
          </cell>
          <cell r="BR600">
            <v>-6553.6100000068545</v>
          </cell>
          <cell r="BS600">
            <v>-809.09999999962747</v>
          </cell>
          <cell r="BT600">
            <v>-491.5</v>
          </cell>
          <cell r="BU600">
            <v>18.100000000558794</v>
          </cell>
          <cell r="BV600">
            <v>-98</v>
          </cell>
          <cell r="BW600">
            <v>-211.20000000018626</v>
          </cell>
          <cell r="BX600">
            <v>-808.5</v>
          </cell>
          <cell r="BY600">
            <v>-1103.1000000005588</v>
          </cell>
          <cell r="BZ600">
            <v>-690</v>
          </cell>
          <cell r="CA600">
            <v>-271.25999999977648</v>
          </cell>
          <cell r="CB600">
            <v>-245.75</v>
          </cell>
          <cell r="CC600">
            <v>-1094.6000000000931</v>
          </cell>
          <cell r="CD600">
            <v>-748.6999999997206</v>
          </cell>
          <cell r="CE600">
            <v>-7158.2399999946356</v>
          </cell>
          <cell r="CF600">
            <v>-1241.4000000003725</v>
          </cell>
          <cell r="CG600">
            <v>-201.70000000018626</v>
          </cell>
          <cell r="CH600">
            <v>-217</v>
          </cell>
          <cell r="CI600">
            <v>-344.20000000018626</v>
          </cell>
          <cell r="CJ600">
            <v>-165.10000000009313</v>
          </cell>
          <cell r="CK600">
            <v>-1003.3999999994412</v>
          </cell>
          <cell r="CL600">
            <v>-1031.5999999996275</v>
          </cell>
          <cell r="CM600">
            <v>-762.89999999944121</v>
          </cell>
          <cell r="CN600">
            <v>-130.59999999962747</v>
          </cell>
          <cell r="CO600">
            <v>-474.93999999994412</v>
          </cell>
          <cell r="CP600">
            <v>-788.3000000002794</v>
          </cell>
          <cell r="CQ600">
            <v>-797.10000000009313</v>
          </cell>
          <cell r="CR600">
            <v>-7728.0399999991059</v>
          </cell>
          <cell r="CS600">
            <v>-1295.1999999992549</v>
          </cell>
          <cell r="CT600">
            <v>-173.79999999981374</v>
          </cell>
          <cell r="CU600">
            <v>-97.599999999627471</v>
          </cell>
          <cell r="CV600">
            <v>-193.89999999990687</v>
          </cell>
          <cell r="CW600">
            <v>-355.09999999962747</v>
          </cell>
          <cell r="CX600">
            <v>-759</v>
          </cell>
          <cell r="CY600">
            <v>-1360.5</v>
          </cell>
          <cell r="CZ600">
            <v>-456.99999999953434</v>
          </cell>
          <cell r="DA600">
            <v>-499.56000000005588</v>
          </cell>
          <cell r="DB600">
            <v>-847.08000000007451</v>
          </cell>
          <cell r="DC600">
            <v>-785.8000000002794</v>
          </cell>
          <cell r="DD600">
            <v>-903.5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-660.45999999996275</v>
          </cell>
          <cell r="G601">
            <v>-462.30000000004657</v>
          </cell>
          <cell r="H601">
            <v>-509.42999999993481</v>
          </cell>
          <cell r="I601">
            <v>-255.68999999994412</v>
          </cell>
          <cell r="J601">
            <v>-462.07000000006519</v>
          </cell>
          <cell r="K601">
            <v>-1172</v>
          </cell>
          <cell r="L601">
            <v>-1376.5400000000373</v>
          </cell>
          <cell r="M601">
            <v>-1580.7999999998137</v>
          </cell>
          <cell r="N601">
            <v>-1555.5999999998603</v>
          </cell>
          <cell r="O601">
            <v>-580.43999999994412</v>
          </cell>
          <cell r="P601">
            <v>-608.76000000000931</v>
          </cell>
          <cell r="Q601">
            <v>-1026.6500000003725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-50.5</v>
          </cell>
          <cell r="I602">
            <v>-660</v>
          </cell>
          <cell r="J602">
            <v>-292.20000000018626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-262</v>
          </cell>
          <cell r="P602">
            <v>0</v>
          </cell>
          <cell r="Q602">
            <v>0</v>
          </cell>
          <cell r="R602">
            <v>-1683.0999999977648</v>
          </cell>
          <cell r="S602">
            <v>0</v>
          </cell>
          <cell r="T602">
            <v>0</v>
          </cell>
          <cell r="U602">
            <v>-101.70000000018626</v>
          </cell>
          <cell r="V602">
            <v>-410.69999999995343</v>
          </cell>
          <cell r="W602">
            <v>-1170.7000000001863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-1903.1000000014901</v>
          </cell>
          <cell r="AF602">
            <v>0</v>
          </cell>
          <cell r="AG602">
            <v>-282.89999999990687</v>
          </cell>
          <cell r="AH602">
            <v>-177.60000000009313</v>
          </cell>
          <cell r="AI602">
            <v>-217.70000000018626</v>
          </cell>
          <cell r="AJ602">
            <v>-987.70000000018626</v>
          </cell>
          <cell r="AK602">
            <v>-235.20000000018626</v>
          </cell>
          <cell r="AL602">
            <v>0</v>
          </cell>
          <cell r="AM602">
            <v>0</v>
          </cell>
          <cell r="AN602">
            <v>0</v>
          </cell>
          <cell r="AO602">
            <v>-2</v>
          </cell>
          <cell r="AP602">
            <v>0</v>
          </cell>
          <cell r="AQ602">
            <v>0</v>
          </cell>
          <cell r="AR602">
            <v>-1858</v>
          </cell>
          <cell r="AS602">
            <v>0</v>
          </cell>
          <cell r="AT602">
            <v>-46.099999999860302</v>
          </cell>
          <cell r="AU602">
            <v>-219.20000000018626</v>
          </cell>
          <cell r="AV602">
            <v>-326.20000000018626</v>
          </cell>
          <cell r="AW602">
            <v>-867</v>
          </cell>
          <cell r="AX602">
            <v>-207.70000000018626</v>
          </cell>
          <cell r="AY602">
            <v>0</v>
          </cell>
          <cell r="AZ602">
            <v>0</v>
          </cell>
          <cell r="BA602">
            <v>-191.80000000004657</v>
          </cell>
          <cell r="BB602">
            <v>0</v>
          </cell>
          <cell r="BC602">
            <v>0</v>
          </cell>
          <cell r="BD602">
            <v>0</v>
          </cell>
          <cell r="BE602">
            <v>-4161.9000000022352</v>
          </cell>
          <cell r="BF602">
            <v>-427.79999999981374</v>
          </cell>
          <cell r="BG602">
            <v>-503.9000000001397</v>
          </cell>
          <cell r="BH602">
            <v>-262.19999999995343</v>
          </cell>
          <cell r="BI602">
            <v>-585.70000000018626</v>
          </cell>
          <cell r="BJ602">
            <v>-863.89999999990687</v>
          </cell>
          <cell r="BK602">
            <v>-360.5</v>
          </cell>
          <cell r="BL602">
            <v>0</v>
          </cell>
          <cell r="BM602">
            <v>-72.799999999813735</v>
          </cell>
          <cell r="BN602">
            <v>-299.70000000018626</v>
          </cell>
          <cell r="BO602">
            <v>-258.29999999981374</v>
          </cell>
          <cell r="BP602">
            <v>-527.0999999998603</v>
          </cell>
          <cell r="BQ602">
            <v>0</v>
          </cell>
          <cell r="BR602">
            <v>-4504.1000000014901</v>
          </cell>
          <cell r="BS602">
            <v>-420</v>
          </cell>
          <cell r="BT602">
            <v>-426.89999999990687</v>
          </cell>
          <cell r="BU602">
            <v>-515.9000000001397</v>
          </cell>
          <cell r="BV602">
            <v>-292.10000000009313</v>
          </cell>
          <cell r="BW602">
            <v>-1090.6999999999534</v>
          </cell>
          <cell r="BX602">
            <v>-534.20000000018626</v>
          </cell>
          <cell r="BY602">
            <v>0</v>
          </cell>
          <cell r="BZ602">
            <v>-148.79999999981374</v>
          </cell>
          <cell r="CA602">
            <v>-489.0999999998603</v>
          </cell>
          <cell r="CB602">
            <v>-408</v>
          </cell>
          <cell r="CC602">
            <v>-178.39999999990687</v>
          </cell>
          <cell r="CD602">
            <v>0</v>
          </cell>
          <cell r="CE602">
            <v>-5479.4000000022352</v>
          </cell>
          <cell r="CF602">
            <v>-799.79999999981374</v>
          </cell>
          <cell r="CG602">
            <v>-164.30000000004657</v>
          </cell>
          <cell r="CH602">
            <v>-989</v>
          </cell>
          <cell r="CI602">
            <v>-557.89999999990687</v>
          </cell>
          <cell r="CJ602">
            <v>-856.30000000004657</v>
          </cell>
          <cell r="CK602">
            <v>-523.59999999962747</v>
          </cell>
          <cell r="CL602">
            <v>0</v>
          </cell>
          <cell r="CM602">
            <v>-169.79999999981374</v>
          </cell>
          <cell r="CN602">
            <v>-489.89999999990687</v>
          </cell>
          <cell r="CO602">
            <v>-558.79999999981374</v>
          </cell>
          <cell r="CP602">
            <v>-326</v>
          </cell>
          <cell r="CQ602">
            <v>-44</v>
          </cell>
          <cell r="CR602">
            <v>-4465.7999999970198</v>
          </cell>
          <cell r="CS602">
            <v>-107.29999999981374</v>
          </cell>
          <cell r="CT602">
            <v>-355.5</v>
          </cell>
          <cell r="CU602">
            <v>-342</v>
          </cell>
          <cell r="CV602">
            <v>-481.30000000004657</v>
          </cell>
          <cell r="CW602">
            <v>-1345.5</v>
          </cell>
          <cell r="CX602">
            <v>-224.30000000004657</v>
          </cell>
          <cell r="CY602">
            <v>-186.70000000018626</v>
          </cell>
          <cell r="CZ602">
            <v>-65.400000000372529</v>
          </cell>
          <cell r="DA602">
            <v>-216.29999999981374</v>
          </cell>
          <cell r="DB602">
            <v>-523.20000000018626</v>
          </cell>
          <cell r="DC602">
            <v>-410.70000000018626</v>
          </cell>
          <cell r="DD602">
            <v>-207.60000000009313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-134.89999999990687</v>
          </cell>
          <cell r="J604">
            <v>0</v>
          </cell>
          <cell r="K604">
            <v>-510.39999999990687</v>
          </cell>
          <cell r="L604">
            <v>-191</v>
          </cell>
          <cell r="M604">
            <v>-499.70000000018626</v>
          </cell>
          <cell r="N604">
            <v>-718.5</v>
          </cell>
          <cell r="O604">
            <v>-594.39999999990687</v>
          </cell>
          <cell r="P604">
            <v>0</v>
          </cell>
          <cell r="Q604">
            <v>0</v>
          </cell>
          <cell r="R604">
            <v>-1768.5</v>
          </cell>
          <cell r="S604">
            <v>0</v>
          </cell>
          <cell r="T604">
            <v>-268.60000000009313</v>
          </cell>
          <cell r="U604">
            <v>0</v>
          </cell>
          <cell r="V604">
            <v>0</v>
          </cell>
          <cell r="W604">
            <v>0</v>
          </cell>
          <cell r="X604">
            <v>-118.19999999995343</v>
          </cell>
          <cell r="Y604">
            <v>-143.89999999990687</v>
          </cell>
          <cell r="Z604">
            <v>-231.29999999981374</v>
          </cell>
          <cell r="AA604">
            <v>-500</v>
          </cell>
          <cell r="AB604">
            <v>-506.5</v>
          </cell>
          <cell r="AC604">
            <v>0</v>
          </cell>
          <cell r="AD604">
            <v>0</v>
          </cell>
          <cell r="AE604">
            <v>-2339.1000000014901</v>
          </cell>
          <cell r="AF604">
            <v>0</v>
          </cell>
          <cell r="AG604">
            <v>-210.5</v>
          </cell>
          <cell r="AH604">
            <v>0</v>
          </cell>
          <cell r="AI604">
            <v>0</v>
          </cell>
          <cell r="AJ604">
            <v>0</v>
          </cell>
          <cell r="AK604">
            <v>-596.89999999990687</v>
          </cell>
          <cell r="AL604">
            <v>-123.89999999990687</v>
          </cell>
          <cell r="AM604">
            <v>-239.70000000018626</v>
          </cell>
          <cell r="AN604">
            <v>-686.29999999981374</v>
          </cell>
          <cell r="AO604">
            <v>-481.79999999981374</v>
          </cell>
          <cell r="AP604">
            <v>0</v>
          </cell>
          <cell r="AQ604">
            <v>0</v>
          </cell>
          <cell r="AR604">
            <v>-2226.5999999977648</v>
          </cell>
          <cell r="AS604">
            <v>0</v>
          </cell>
          <cell r="AT604">
            <v>-155.5999999998603</v>
          </cell>
          <cell r="AU604">
            <v>-131.10000000009313</v>
          </cell>
          <cell r="AV604">
            <v>-122.60000000009313</v>
          </cell>
          <cell r="AW604">
            <v>0</v>
          </cell>
          <cell r="AX604">
            <v>-305.5999999998603</v>
          </cell>
          <cell r="AY604">
            <v>-327.30000000004657</v>
          </cell>
          <cell r="AZ604">
            <v>-197</v>
          </cell>
          <cell r="BA604">
            <v>-549</v>
          </cell>
          <cell r="BB604">
            <v>-438.40000000037253</v>
          </cell>
          <cell r="BC604">
            <v>0</v>
          </cell>
          <cell r="BD604">
            <v>0</v>
          </cell>
          <cell r="BE604">
            <v>-1368.0999999996275</v>
          </cell>
          <cell r="BF604">
            <v>0</v>
          </cell>
          <cell r="BG604">
            <v>0.5</v>
          </cell>
          <cell r="BH604">
            <v>0</v>
          </cell>
          <cell r="BI604">
            <v>0</v>
          </cell>
          <cell r="BJ604">
            <v>0</v>
          </cell>
          <cell r="BK604">
            <v>-188.69999999995343</v>
          </cell>
          <cell r="BL604">
            <v>-232</v>
          </cell>
          <cell r="BM604">
            <v>-188</v>
          </cell>
          <cell r="BN604">
            <v>-454</v>
          </cell>
          <cell r="BO604">
            <v>-304.20000000018626</v>
          </cell>
          <cell r="BP604">
            <v>-1.6999999999534339</v>
          </cell>
          <cell r="BQ604">
            <v>0</v>
          </cell>
          <cell r="BR604">
            <v>-1647.8000000007451</v>
          </cell>
          <cell r="BS604">
            <v>0</v>
          </cell>
          <cell r="BT604">
            <v>0.80000000004656613</v>
          </cell>
          <cell r="BU604">
            <v>0</v>
          </cell>
          <cell r="BV604">
            <v>0</v>
          </cell>
          <cell r="BW604">
            <v>0</v>
          </cell>
          <cell r="BX604">
            <v>-402.9000000001397</v>
          </cell>
          <cell r="BY604">
            <v>-96.200000000186265</v>
          </cell>
          <cell r="BZ604">
            <v>-258.40000000037253</v>
          </cell>
          <cell r="CA604">
            <v>-449.79999999981374</v>
          </cell>
          <cell r="CB604">
            <v>-398.79999999981374</v>
          </cell>
          <cell r="CC604">
            <v>-42.5</v>
          </cell>
          <cell r="CD604">
            <v>0</v>
          </cell>
          <cell r="CE604">
            <v>-2148.5000000037253</v>
          </cell>
          <cell r="CF604">
            <v>0.5</v>
          </cell>
          <cell r="CG604">
            <v>0</v>
          </cell>
          <cell r="CH604">
            <v>0</v>
          </cell>
          <cell r="CI604">
            <v>-127.70000000018626</v>
          </cell>
          <cell r="CJ604">
            <v>0</v>
          </cell>
          <cell r="CK604">
            <v>-328.89999999990687</v>
          </cell>
          <cell r="CL604">
            <v>-291.89999999990687</v>
          </cell>
          <cell r="CM604">
            <v>-245.29999999981374</v>
          </cell>
          <cell r="CN604">
            <v>-468.5</v>
          </cell>
          <cell r="CO604">
            <v>-563.79999999981374</v>
          </cell>
          <cell r="CP604">
            <v>-122.89999999990687</v>
          </cell>
          <cell r="CQ604">
            <v>0</v>
          </cell>
          <cell r="CR604">
            <v>-2259.6999999955297</v>
          </cell>
          <cell r="CS604">
            <v>0</v>
          </cell>
          <cell r="CT604">
            <v>-28.399999999906868</v>
          </cell>
          <cell r="CU604">
            <v>0</v>
          </cell>
          <cell r="CV604">
            <v>0</v>
          </cell>
          <cell r="CW604">
            <v>0</v>
          </cell>
          <cell r="CX604">
            <v>-418.10000000009313</v>
          </cell>
          <cell r="CY604">
            <v>-192.10000000009313</v>
          </cell>
          <cell r="CZ604">
            <v>-189.5</v>
          </cell>
          <cell r="DA604">
            <v>-644</v>
          </cell>
          <cell r="DB604">
            <v>-604.5</v>
          </cell>
          <cell r="DC604">
            <v>-183.0999999998603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-136.30000000004657</v>
          </cell>
          <cell r="G606">
            <v>-59.5</v>
          </cell>
          <cell r="H606">
            <v>-143.19999999995343</v>
          </cell>
          <cell r="I606">
            <v>-310.28300000005402</v>
          </cell>
          <cell r="J606">
            <v>0</v>
          </cell>
          <cell r="K606">
            <v>-270.1999999997206</v>
          </cell>
          <cell r="L606">
            <v>-541.39999999990687</v>
          </cell>
          <cell r="M606">
            <v>-599.41000000014901</v>
          </cell>
          <cell r="N606">
            <v>-385</v>
          </cell>
          <cell r="O606">
            <v>-195.60000000009313</v>
          </cell>
          <cell r="P606">
            <v>-80.800000000046566</v>
          </cell>
          <cell r="Q606">
            <v>-34.699999999953434</v>
          </cell>
          <cell r="R606">
            <v>-2259.4899999946356</v>
          </cell>
          <cell r="S606">
            <v>-10</v>
          </cell>
          <cell r="T606">
            <v>-19.100000000093132</v>
          </cell>
          <cell r="U606">
            <v>-188</v>
          </cell>
          <cell r="V606">
            <v>-101.30000000004657</v>
          </cell>
          <cell r="W606">
            <v>-674.89999999990687</v>
          </cell>
          <cell r="X606">
            <v>-289.53000000026077</v>
          </cell>
          <cell r="Y606">
            <v>-223.25999999977648</v>
          </cell>
          <cell r="Z606">
            <v>-308.39999999990687</v>
          </cell>
          <cell r="AA606">
            <v>-274.19999999995343</v>
          </cell>
          <cell r="AB606">
            <v>-96.200000000186265</v>
          </cell>
          <cell r="AC606">
            <v>-48.099999999860302</v>
          </cell>
          <cell r="AD606">
            <v>-26.5</v>
          </cell>
          <cell r="AE606">
            <v>-1919.1299999952316</v>
          </cell>
          <cell r="AF606">
            <v>-63.900000000139698</v>
          </cell>
          <cell r="AG606">
            <v>-41.099999999860302</v>
          </cell>
          <cell r="AH606">
            <v>-149</v>
          </cell>
          <cell r="AI606">
            <v>-20.900000000139698</v>
          </cell>
          <cell r="AJ606">
            <v>-168.19999999995343</v>
          </cell>
          <cell r="AK606">
            <v>-567.5</v>
          </cell>
          <cell r="AL606">
            <v>-259.3000000002794</v>
          </cell>
          <cell r="AM606">
            <v>-258.31000000005588</v>
          </cell>
          <cell r="AN606">
            <v>-283.81999999983236</v>
          </cell>
          <cell r="AO606">
            <v>-33.100000000093132</v>
          </cell>
          <cell r="AP606">
            <v>-47.099999999860302</v>
          </cell>
          <cell r="AQ606">
            <v>-26.899999999906868</v>
          </cell>
          <cell r="AR606">
            <v>-1523.1900000050664</v>
          </cell>
          <cell r="AS606">
            <v>-68</v>
          </cell>
          <cell r="AT606">
            <v>-21.120000000111759</v>
          </cell>
          <cell r="AU606">
            <v>-148.19500000029802</v>
          </cell>
          <cell r="AV606">
            <v>-70.100000000093132</v>
          </cell>
          <cell r="AW606">
            <v>0</v>
          </cell>
          <cell r="AX606">
            <v>-363.80000000004657</v>
          </cell>
          <cell r="AY606">
            <v>-238.10000000009313</v>
          </cell>
          <cell r="AZ606">
            <v>-230.0999999998603</v>
          </cell>
          <cell r="BA606">
            <v>-297.31499999994412</v>
          </cell>
          <cell r="BB606">
            <v>-32.600000000093132</v>
          </cell>
          <cell r="BC606">
            <v>-14.600000000093132</v>
          </cell>
          <cell r="BD606">
            <v>-39.260000000009313</v>
          </cell>
          <cell r="BE606">
            <v>-247.66000000014901</v>
          </cell>
          <cell r="BF606">
            <v>-5.4000000001396984</v>
          </cell>
          <cell r="BG606">
            <v>-25.739999999990687</v>
          </cell>
          <cell r="BH606">
            <v>-16.100000000093132</v>
          </cell>
          <cell r="BI606">
            <v>-4.4000000001396984</v>
          </cell>
          <cell r="BJ606">
            <v>0</v>
          </cell>
          <cell r="BK606">
            <v>-80.899999999906868</v>
          </cell>
          <cell r="BL606">
            <v>-6.4199999999254942</v>
          </cell>
          <cell r="BM606">
            <v>-42.399999999906868</v>
          </cell>
          <cell r="BN606">
            <v>-6.2000000001862645</v>
          </cell>
          <cell r="BO606">
            <v>-0.5</v>
          </cell>
          <cell r="BP606">
            <v>-8.3000000000465661</v>
          </cell>
          <cell r="BQ606">
            <v>-51.300000000046566</v>
          </cell>
          <cell r="BR606">
            <v>-318.37600000202656</v>
          </cell>
          <cell r="BS606">
            <v>-7.5</v>
          </cell>
          <cell r="BT606">
            <v>-102.64999999990687</v>
          </cell>
          <cell r="BU606">
            <v>-5.7060000000055879</v>
          </cell>
          <cell r="BV606">
            <v>-5.3999999999068677</v>
          </cell>
          <cell r="BW606">
            <v>0</v>
          </cell>
          <cell r="BX606">
            <v>-76.899999999906868</v>
          </cell>
          <cell r="BY606">
            <v>-37.820000000065193</v>
          </cell>
          <cell r="BZ606">
            <v>-45.299999999813735</v>
          </cell>
          <cell r="CA606">
            <v>-7</v>
          </cell>
          <cell r="CB606">
            <v>-0.79999999981373549</v>
          </cell>
          <cell r="CC606">
            <v>-10.300000000279397</v>
          </cell>
          <cell r="CD606">
            <v>-19</v>
          </cell>
          <cell r="CE606">
            <v>-205.10499999672174</v>
          </cell>
          <cell r="CF606">
            <v>-12.599999999860302</v>
          </cell>
          <cell r="CG606">
            <v>-6.0999999998603016</v>
          </cell>
          <cell r="CH606">
            <v>-34.490000000223517</v>
          </cell>
          <cell r="CI606">
            <v>-4.6000000000931323</v>
          </cell>
          <cell r="CJ606">
            <v>0</v>
          </cell>
          <cell r="CK606">
            <v>-6.599999999627471</v>
          </cell>
          <cell r="CL606">
            <v>4.1100000001024455</v>
          </cell>
          <cell r="CM606">
            <v>-51.859999999869615</v>
          </cell>
          <cell r="CN606">
            <v>-42.314999999944121</v>
          </cell>
          <cell r="CO606">
            <v>-0.10000000009313226</v>
          </cell>
          <cell r="CP606">
            <v>-38.850000000093132</v>
          </cell>
          <cell r="CQ606">
            <v>-11.699999999953434</v>
          </cell>
          <cell r="CR606">
            <v>-347.17000000551343</v>
          </cell>
          <cell r="CS606">
            <v>-19.600000000093132</v>
          </cell>
          <cell r="CT606">
            <v>-20.209999999962747</v>
          </cell>
          <cell r="CU606">
            <v>-20.939999999944121</v>
          </cell>
          <cell r="CV606">
            <v>-6.1000000000931323</v>
          </cell>
          <cell r="CW606">
            <v>0</v>
          </cell>
          <cell r="CX606">
            <v>-77.760000000242144</v>
          </cell>
          <cell r="CY606">
            <v>0</v>
          </cell>
          <cell r="CZ606">
            <v>-88.360000000335276</v>
          </cell>
          <cell r="DA606">
            <v>-44</v>
          </cell>
          <cell r="DB606">
            <v>-3.5</v>
          </cell>
          <cell r="DC606">
            <v>-12.299999999813735</v>
          </cell>
          <cell r="DD606">
            <v>-54.399999999906868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-1.0000000009313226E-2</v>
          </cell>
          <cell r="H608">
            <v>0</v>
          </cell>
          <cell r="I608">
            <v>-0.17999999999301508</v>
          </cell>
          <cell r="J608">
            <v>0</v>
          </cell>
          <cell r="K608">
            <v>-5.4949999999953434</v>
          </cell>
          <cell r="L608">
            <v>0</v>
          </cell>
          <cell r="M608">
            <v>-24.099999999976717</v>
          </cell>
          <cell r="N608">
            <v>0</v>
          </cell>
          <cell r="O608">
            <v>0</v>
          </cell>
          <cell r="P608">
            <v>-9.9999999802093953E-3</v>
          </cell>
          <cell r="Q608">
            <v>0</v>
          </cell>
          <cell r="R608">
            <v>-44.104999999515712</v>
          </cell>
          <cell r="S608">
            <v>-0.12599999998928979</v>
          </cell>
          <cell r="T608">
            <v>0</v>
          </cell>
          <cell r="U608">
            <v>0</v>
          </cell>
          <cell r="V608">
            <v>-0.14300000004004687</v>
          </cell>
          <cell r="W608">
            <v>0</v>
          </cell>
          <cell r="X608">
            <v>-5.1699999999837019</v>
          </cell>
          <cell r="Y608">
            <v>0</v>
          </cell>
          <cell r="Z608">
            <v>-38.665999999968335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-51.296000000089407</v>
          </cell>
          <cell r="AF608">
            <v>-0.14599999997881241</v>
          </cell>
          <cell r="AG608">
            <v>-1.0000000009313226E-2</v>
          </cell>
          <cell r="AH608">
            <v>0</v>
          </cell>
          <cell r="AI608">
            <v>-0.26000000000931323</v>
          </cell>
          <cell r="AJ608">
            <v>0</v>
          </cell>
          <cell r="AK608">
            <v>-9.0100000000093132</v>
          </cell>
          <cell r="AL608">
            <v>0</v>
          </cell>
          <cell r="AM608">
            <v>-41.869999999995343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-35.492000000551343</v>
          </cell>
          <cell r="AS608">
            <v>-0.13599999996949919</v>
          </cell>
          <cell r="AT608">
            <v>-1.0000000009313226E-2</v>
          </cell>
          <cell r="AU608">
            <v>-0.97499999997671694</v>
          </cell>
          <cell r="AV608">
            <v>-0.46599999998579733</v>
          </cell>
          <cell r="AW608">
            <v>0</v>
          </cell>
          <cell r="AX608">
            <v>-2.5</v>
          </cell>
          <cell r="AY608">
            <v>0</v>
          </cell>
          <cell r="AZ608">
            <v>-31.404999999969732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-57.199999999953434</v>
          </cell>
          <cell r="G609">
            <v>-47.599999999976717</v>
          </cell>
          <cell r="H609">
            <v>-19.619999999995343</v>
          </cell>
          <cell r="I609">
            <v>-90.650000000023283</v>
          </cell>
          <cell r="J609">
            <v>0</v>
          </cell>
          <cell r="K609">
            <v>-18.050000000046566</v>
          </cell>
          <cell r="L609">
            <v>-19.90500000002794</v>
          </cell>
          <cell r="M609">
            <v>0</v>
          </cell>
          <cell r="N609">
            <v>-19.449999999953434</v>
          </cell>
          <cell r="O609">
            <v>-67.600000000093132</v>
          </cell>
          <cell r="P609">
            <v>-44.599999999976717</v>
          </cell>
          <cell r="Q609">
            <v>-47.400000000023283</v>
          </cell>
          <cell r="R609">
            <v>-399.19500000029802</v>
          </cell>
          <cell r="S609">
            <v>-81.849999999976717</v>
          </cell>
          <cell r="T609">
            <v>-38.34499999997206</v>
          </cell>
          <cell r="U609">
            <v>-16.349999999976717</v>
          </cell>
          <cell r="V609">
            <v>0</v>
          </cell>
          <cell r="W609">
            <v>0</v>
          </cell>
          <cell r="X609">
            <v>-54.949999999953434</v>
          </cell>
          <cell r="Y609">
            <v>-52.75</v>
          </cell>
          <cell r="Z609">
            <v>-5.6500000000232831</v>
          </cell>
          <cell r="AA609">
            <v>-17.300000000046566</v>
          </cell>
          <cell r="AB609">
            <v>-52.299999999930151</v>
          </cell>
          <cell r="AC609">
            <v>-22.699999999953434</v>
          </cell>
          <cell r="AD609">
            <v>-57</v>
          </cell>
          <cell r="AE609">
            <v>-673.22000000067055</v>
          </cell>
          <cell r="AF609">
            <v>-86.399999999906868</v>
          </cell>
          <cell r="AG609">
            <v>-72.319999999948777</v>
          </cell>
          <cell r="AH609">
            <v>-21.849999999976717</v>
          </cell>
          <cell r="AI609">
            <v>0</v>
          </cell>
          <cell r="AJ609">
            <v>0</v>
          </cell>
          <cell r="AK609">
            <v>0</v>
          </cell>
          <cell r="AL609">
            <v>-2.8500000000349246</v>
          </cell>
          <cell r="AM609">
            <v>-52.799999999930151</v>
          </cell>
          <cell r="AN609">
            <v>-110.29999999993015</v>
          </cell>
          <cell r="AO609">
            <v>-175.75</v>
          </cell>
          <cell r="AP609">
            <v>-78.400000000023283</v>
          </cell>
          <cell r="AQ609">
            <v>-72.550000000046566</v>
          </cell>
          <cell r="AR609">
            <v>-686.60000000055879</v>
          </cell>
          <cell r="AS609">
            <v>-55.150000000023283</v>
          </cell>
          <cell r="AT609">
            <v>-21.59499999997206</v>
          </cell>
          <cell r="AU609">
            <v>1.8449999999720603</v>
          </cell>
          <cell r="AV609">
            <v>-65.350000000034925</v>
          </cell>
          <cell r="AW609">
            <v>0</v>
          </cell>
          <cell r="AX609">
            <v>-75.800000000046566</v>
          </cell>
          <cell r="AY609">
            <v>-20.849999999976717</v>
          </cell>
          <cell r="AZ609">
            <v>-20.300000000046566</v>
          </cell>
          <cell r="BA609">
            <v>-141.5</v>
          </cell>
          <cell r="BB609">
            <v>-48</v>
          </cell>
          <cell r="BC609">
            <v>-128.5</v>
          </cell>
          <cell r="BD609">
            <v>-111.40000000002328</v>
          </cell>
          <cell r="BE609">
            <v>-599.47999999951571</v>
          </cell>
          <cell r="BF609">
            <v>-89.049999999930151</v>
          </cell>
          <cell r="BG609">
            <v>-72.09499999997206</v>
          </cell>
          <cell r="BH609">
            <v>0.93000000005122274</v>
          </cell>
          <cell r="BI609">
            <v>1.4999999984866008E-2</v>
          </cell>
          <cell r="BJ609">
            <v>0</v>
          </cell>
          <cell r="BK609">
            <v>-67.580000000016298</v>
          </cell>
          <cell r="BL609">
            <v>-20.649999999965075</v>
          </cell>
          <cell r="BM609">
            <v>-79.150000000023283</v>
          </cell>
          <cell r="BN609">
            <v>-123.75</v>
          </cell>
          <cell r="BO609">
            <v>-39.850000000093132</v>
          </cell>
          <cell r="BP609">
            <v>-46.349999999976717</v>
          </cell>
          <cell r="BQ609">
            <v>-61.949999999953434</v>
          </cell>
          <cell r="BR609">
            <v>-681.38500000070781</v>
          </cell>
          <cell r="BS609">
            <v>-46.150000000023283</v>
          </cell>
          <cell r="BT609">
            <v>-52</v>
          </cell>
          <cell r="BU609">
            <v>-8.8000000000465661</v>
          </cell>
          <cell r="BV609">
            <v>1.9999999989522621E-2</v>
          </cell>
          <cell r="BW609">
            <v>0</v>
          </cell>
          <cell r="BX609">
            <v>-98.90500000002794</v>
          </cell>
          <cell r="BY609">
            <v>-46</v>
          </cell>
          <cell r="BZ609">
            <v>-49.25</v>
          </cell>
          <cell r="CA609">
            <v>-212.5</v>
          </cell>
          <cell r="CB609">
            <v>-59.549999999930151</v>
          </cell>
          <cell r="CC609">
            <v>-81.400000000023283</v>
          </cell>
          <cell r="CD609">
            <v>-26.849999999976717</v>
          </cell>
          <cell r="CE609">
            <v>-547.29499999992549</v>
          </cell>
          <cell r="CF609">
            <v>-22.349999999976717</v>
          </cell>
          <cell r="CG609">
            <v>-12.724999999976717</v>
          </cell>
          <cell r="CH609">
            <v>3.5499999999883585</v>
          </cell>
          <cell r="CI609">
            <v>0.29999999998835847</v>
          </cell>
          <cell r="CJ609">
            <v>0</v>
          </cell>
          <cell r="CK609">
            <v>-95.799999999988358</v>
          </cell>
          <cell r="CL609">
            <v>-18.369999999995343</v>
          </cell>
          <cell r="CM609">
            <v>-41.699999999953434</v>
          </cell>
          <cell r="CN609">
            <v>-39.400000000023283</v>
          </cell>
          <cell r="CO609">
            <v>-114.89999999990687</v>
          </cell>
          <cell r="CP609">
            <v>-51.5</v>
          </cell>
          <cell r="CQ609">
            <v>-154.39999999990687</v>
          </cell>
          <cell r="CR609">
            <v>-658.46399999968708</v>
          </cell>
          <cell r="CS609">
            <v>-63.25</v>
          </cell>
          <cell r="CT609">
            <v>-48.799999999988358</v>
          </cell>
          <cell r="CU609">
            <v>-10.299999999988358</v>
          </cell>
          <cell r="CV609">
            <v>-8.7099999999918509</v>
          </cell>
          <cell r="CW609">
            <v>0.27099999999973079</v>
          </cell>
          <cell r="CX609">
            <v>-166.79999999998836</v>
          </cell>
          <cell r="CY609">
            <v>-59.950000000011642</v>
          </cell>
          <cell r="CZ609">
            <v>-13.75</v>
          </cell>
          <cell r="DA609">
            <v>-88.950000000069849</v>
          </cell>
          <cell r="DB609">
            <v>-120.40000000002328</v>
          </cell>
          <cell r="DC609">
            <v>-44.575000000011642</v>
          </cell>
          <cell r="DD609">
            <v>-33.25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-386.40000000037253</v>
          </cell>
          <cell r="G610">
            <v>-430.69999999995343</v>
          </cell>
          <cell r="H610">
            <v>-290.29999999981374</v>
          </cell>
          <cell r="I610">
            <v>-158.69999999995343</v>
          </cell>
          <cell r="J610">
            <v>-617.79999999981374</v>
          </cell>
          <cell r="K610">
            <v>-168.70000000018626</v>
          </cell>
          <cell r="L610">
            <v>-175</v>
          </cell>
          <cell r="M610">
            <v>-219.79999999981374</v>
          </cell>
          <cell r="N610">
            <v>-526.40000000037253</v>
          </cell>
          <cell r="O610">
            <v>-558.29999999981374</v>
          </cell>
          <cell r="P610">
            <v>-424.70000000018626</v>
          </cell>
          <cell r="Q610">
            <v>-296.59999999962747</v>
          </cell>
          <cell r="R610">
            <v>-2956.6000000052154</v>
          </cell>
          <cell r="S610">
            <v>-110.59999999962747</v>
          </cell>
          <cell r="T610">
            <v>-79.300000000046566</v>
          </cell>
          <cell r="U610">
            <v>-306.10000000009313</v>
          </cell>
          <cell r="V610">
            <v>-165.69999999995343</v>
          </cell>
          <cell r="W610">
            <v>-391.10000000009313</v>
          </cell>
          <cell r="X610">
            <v>-212</v>
          </cell>
          <cell r="Y610">
            <v>-244.5</v>
          </cell>
          <cell r="Z610">
            <v>-287.70000000018626</v>
          </cell>
          <cell r="AA610">
            <v>-440.5</v>
          </cell>
          <cell r="AB610">
            <v>-355.70000000018626</v>
          </cell>
          <cell r="AC610">
            <v>-174.20000000018626</v>
          </cell>
          <cell r="AD610">
            <v>-189.20000000018626</v>
          </cell>
          <cell r="AE610">
            <v>-2626.2999999932945</v>
          </cell>
          <cell r="AF610">
            <v>-133.70000000018626</v>
          </cell>
          <cell r="AG610">
            <v>-102.39999999990687</v>
          </cell>
          <cell r="AH610">
            <v>-98.200000000186265</v>
          </cell>
          <cell r="AI610">
            <v>-115.80000000004657</v>
          </cell>
          <cell r="AJ610">
            <v>-353.4000000001397</v>
          </cell>
          <cell r="AK610">
            <v>-295.20000000018626</v>
          </cell>
          <cell r="AL610">
            <v>-208.79999999981374</v>
          </cell>
          <cell r="AM610">
            <v>-367.5</v>
          </cell>
          <cell r="AN610">
            <v>-286.29999999981374</v>
          </cell>
          <cell r="AO610">
            <v>-64.200000000186265</v>
          </cell>
          <cell r="AP610">
            <v>-251.5</v>
          </cell>
          <cell r="AQ610">
            <v>-349.29999999981374</v>
          </cell>
          <cell r="AR610">
            <v>-2707.1500000022352</v>
          </cell>
          <cell r="AS610">
            <v>-236.59999999962747</v>
          </cell>
          <cell r="AT610">
            <v>-160.39999999990687</v>
          </cell>
          <cell r="AU610">
            <v>-79.5</v>
          </cell>
          <cell r="AV610">
            <v>-48.700000000186265</v>
          </cell>
          <cell r="AW610">
            <v>-12.75</v>
          </cell>
          <cell r="AX610">
            <v>-665.79999999981374</v>
          </cell>
          <cell r="AY610">
            <v>-301.70000000018626</v>
          </cell>
          <cell r="AZ610">
            <v>-413.5</v>
          </cell>
          <cell r="BA610">
            <v>-270.5</v>
          </cell>
          <cell r="BB610">
            <v>-81.400000000372529</v>
          </cell>
          <cell r="BC610">
            <v>-191</v>
          </cell>
          <cell r="BD610">
            <v>-245.29999999981374</v>
          </cell>
          <cell r="BE610">
            <v>-1841.6399999931455</v>
          </cell>
          <cell r="BF610">
            <v>-147.79999999981374</v>
          </cell>
          <cell r="BG610">
            <v>-24.799999999813735</v>
          </cell>
          <cell r="BH610">
            <v>-139.19999999995343</v>
          </cell>
          <cell r="BI610">
            <v>-1.8399999999674037</v>
          </cell>
          <cell r="BJ610">
            <v>0</v>
          </cell>
          <cell r="BK610">
            <v>-595</v>
          </cell>
          <cell r="BL610">
            <v>-253.79999999981374</v>
          </cell>
          <cell r="BM610">
            <v>-244.3000000002794</v>
          </cell>
          <cell r="BN610">
            <v>-104.39999999990687</v>
          </cell>
          <cell r="BO610">
            <v>-75.600000000093132</v>
          </cell>
          <cell r="BP610">
            <v>-97.399999999906868</v>
          </cell>
          <cell r="BQ610">
            <v>-157.5</v>
          </cell>
          <cell r="BR610">
            <v>-1933.1000000014901</v>
          </cell>
          <cell r="BS610">
            <v>-248.29999999981374</v>
          </cell>
          <cell r="BT610">
            <v>-77.300000000046566</v>
          </cell>
          <cell r="BU610">
            <v>-114.89999999990687</v>
          </cell>
          <cell r="BV610">
            <v>-2</v>
          </cell>
          <cell r="BW610">
            <v>0</v>
          </cell>
          <cell r="BX610">
            <v>-461.79999999981374</v>
          </cell>
          <cell r="BY610">
            <v>-413.89999999990687</v>
          </cell>
          <cell r="BZ610">
            <v>-146.70000000018626</v>
          </cell>
          <cell r="CA610">
            <v>-116.3000000002794</v>
          </cell>
          <cell r="CB610">
            <v>-38.700000000186265</v>
          </cell>
          <cell r="CC610">
            <v>-59.900000000372529</v>
          </cell>
          <cell r="CD610">
            <v>-253.29999999981374</v>
          </cell>
          <cell r="CE610">
            <v>-1319.7999999970198</v>
          </cell>
          <cell r="CF610">
            <v>-139.70000000018626</v>
          </cell>
          <cell r="CG610">
            <v>-116.5</v>
          </cell>
          <cell r="CH610">
            <v>-52.400000000139698</v>
          </cell>
          <cell r="CI610">
            <v>-2.6999999999534339</v>
          </cell>
          <cell r="CJ610">
            <v>0</v>
          </cell>
          <cell r="CK610">
            <v>-237.79999999981374</v>
          </cell>
          <cell r="CL610">
            <v>-141.60000000009313</v>
          </cell>
          <cell r="CM610">
            <v>-144.59999999962747</v>
          </cell>
          <cell r="CN610">
            <v>-118.39999999990687</v>
          </cell>
          <cell r="CO610">
            <v>-39.399999999906868</v>
          </cell>
          <cell r="CP610">
            <v>-81</v>
          </cell>
          <cell r="CQ610">
            <v>-245.70000000018626</v>
          </cell>
          <cell r="CR610">
            <v>-2074.7599999979138</v>
          </cell>
          <cell r="CS610">
            <v>-232.5</v>
          </cell>
          <cell r="CT610">
            <v>-57.600000000093132</v>
          </cell>
          <cell r="CU610">
            <v>-168.19999999995343</v>
          </cell>
          <cell r="CV610">
            <v>-22.860000000102445</v>
          </cell>
          <cell r="CW610">
            <v>0</v>
          </cell>
          <cell r="CX610">
            <v>-420.8000000002794</v>
          </cell>
          <cell r="CY610">
            <v>-179.79999999981374</v>
          </cell>
          <cell r="CZ610">
            <v>-362.5</v>
          </cell>
          <cell r="DA610">
            <v>-231.29999999981374</v>
          </cell>
          <cell r="DB610">
            <v>-91</v>
          </cell>
          <cell r="DC610">
            <v>-92.5</v>
          </cell>
          <cell r="DD610">
            <v>-215.70000000018626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-3</v>
          </cell>
          <cell r="G611">
            <v>-6.5999999998603016</v>
          </cell>
          <cell r="H611">
            <v>-8.7999999998137355</v>
          </cell>
          <cell r="I611">
            <v>-87.399999999906868</v>
          </cell>
          <cell r="J611">
            <v>-50.600000000093132</v>
          </cell>
          <cell r="K611">
            <v>-238.20000000018626</v>
          </cell>
          <cell r="L611">
            <v>-485.29999999981374</v>
          </cell>
          <cell r="M611">
            <v>-726.29999999981374</v>
          </cell>
          <cell r="N611">
            <v>-290.5</v>
          </cell>
          <cell r="O611">
            <v>-63.099999999627471</v>
          </cell>
          <cell r="P611">
            <v>-26.700000000186265</v>
          </cell>
          <cell r="Q611">
            <v>-9</v>
          </cell>
          <cell r="R611">
            <v>-1040.3000000044703</v>
          </cell>
          <cell r="S611">
            <v>-7.3999999999068677</v>
          </cell>
          <cell r="T611">
            <v>-7.8000000000465661</v>
          </cell>
          <cell r="U611">
            <v>-13.299999999813735</v>
          </cell>
          <cell r="V611">
            <v>-66.300000000046566</v>
          </cell>
          <cell r="W611">
            <v>-8.7000000001862645</v>
          </cell>
          <cell r="X611">
            <v>-212.60000000009313</v>
          </cell>
          <cell r="Y611">
            <v>-86.799999999813735</v>
          </cell>
          <cell r="Z611">
            <v>-564.40000000037253</v>
          </cell>
          <cell r="AA611">
            <v>-52</v>
          </cell>
          <cell r="AB611">
            <v>-7.8000000002793968</v>
          </cell>
          <cell r="AC611">
            <v>-5.900000000372529</v>
          </cell>
          <cell r="AD611">
            <v>-7.2999999998137355</v>
          </cell>
          <cell r="AE611">
            <v>-913.69999999552965</v>
          </cell>
          <cell r="AF611">
            <v>-8.7999999998137355</v>
          </cell>
          <cell r="AG611">
            <v>-6.400000000372529</v>
          </cell>
          <cell r="AH611">
            <v>-11.899999999906868</v>
          </cell>
          <cell r="AI611">
            <v>-4.6999999999534339</v>
          </cell>
          <cell r="AJ611">
            <v>-9.9000000001396984</v>
          </cell>
          <cell r="AK611">
            <v>-258</v>
          </cell>
          <cell r="AL611">
            <v>-136.79999999981374</v>
          </cell>
          <cell r="AM611">
            <v>-400</v>
          </cell>
          <cell r="AN611">
            <v>-51.100000000093132</v>
          </cell>
          <cell r="AO611">
            <v>-9.7999999998137355</v>
          </cell>
          <cell r="AP611">
            <v>-7.7000000001862645</v>
          </cell>
          <cell r="AQ611">
            <v>-8.599999999627471</v>
          </cell>
          <cell r="AR611">
            <v>-659.79999999701977</v>
          </cell>
          <cell r="AS611">
            <v>-40.600000000093132</v>
          </cell>
          <cell r="AT611">
            <v>-6.1000000000931323</v>
          </cell>
          <cell r="AU611">
            <v>-53</v>
          </cell>
          <cell r="AV611">
            <v>-11.100000000093132</v>
          </cell>
          <cell r="AW611">
            <v>-6.8000000000465661</v>
          </cell>
          <cell r="AX611">
            <v>-133.89999999990687</v>
          </cell>
          <cell r="AY611">
            <v>-119.6999999997206</v>
          </cell>
          <cell r="AZ611">
            <v>-190.29999999981374</v>
          </cell>
          <cell r="BA611">
            <v>-28.900000000372529</v>
          </cell>
          <cell r="BB611">
            <v>-12.899999999906868</v>
          </cell>
          <cell r="BC611">
            <v>-48.699999999720603</v>
          </cell>
          <cell r="BD611">
            <v>-7.7999999998137355</v>
          </cell>
          <cell r="BE611">
            <v>-1.3000000007450581</v>
          </cell>
          <cell r="BF611">
            <v>0</v>
          </cell>
          <cell r="BG611">
            <v>-9.9999999860301614E-2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-0.30000000004656613</v>
          </cell>
          <cell r="BQ611">
            <v>-0.90000000013969839</v>
          </cell>
          <cell r="BR611">
            <v>-1.8000000044703484</v>
          </cell>
          <cell r="BS611">
            <v>-0.20000000018626451</v>
          </cell>
          <cell r="BT611">
            <v>-0.10000000009313226</v>
          </cell>
          <cell r="BU611">
            <v>0</v>
          </cell>
          <cell r="BV611">
            <v>-0.29999999981373549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-0.29999999981373549</v>
          </cell>
          <cell r="CD611">
            <v>-0.89999999990686774</v>
          </cell>
          <cell r="CE611">
            <v>-29.99999999627471</v>
          </cell>
          <cell r="CF611">
            <v>-29.700000000186265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-9.9999999860301614E-2</v>
          </cell>
          <cell r="CO611">
            <v>0</v>
          </cell>
          <cell r="CP611">
            <v>-0.19999999995343387</v>
          </cell>
          <cell r="CQ611">
            <v>0</v>
          </cell>
          <cell r="CR611">
            <v>-2.5</v>
          </cell>
          <cell r="CS611">
            <v>-1.7999999998137355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-0.39999999990686774</v>
          </cell>
          <cell r="DD611">
            <v>-0.29999999981373549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1E-3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1E-3</v>
          </cell>
          <cell r="V625">
            <v>0</v>
          </cell>
          <cell r="W625">
            <v>1E-3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1E-3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1E-3</v>
          </cell>
          <cell r="BI625">
            <v>1E-3</v>
          </cell>
          <cell r="BJ625">
            <v>0</v>
          </cell>
          <cell r="BK625">
            <v>1E-3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1E-3</v>
          </cell>
          <cell r="BU625">
            <v>1E-3</v>
          </cell>
          <cell r="BV625">
            <v>1E-3</v>
          </cell>
          <cell r="BW625">
            <v>1E-3</v>
          </cell>
          <cell r="BX625">
            <v>1E-3</v>
          </cell>
          <cell r="BY625">
            <v>0</v>
          </cell>
          <cell r="BZ625">
            <v>0</v>
          </cell>
          <cell r="CA625">
            <v>1E-3</v>
          </cell>
          <cell r="CB625">
            <v>1E-3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1E-3</v>
          </cell>
          <cell r="CH625">
            <v>1E-3</v>
          </cell>
          <cell r="CI625">
            <v>0</v>
          </cell>
          <cell r="CJ625">
            <v>0</v>
          </cell>
          <cell r="CK625">
            <v>1E-3</v>
          </cell>
          <cell r="CL625">
            <v>0</v>
          </cell>
          <cell r="CM625">
            <v>0</v>
          </cell>
          <cell r="CN625">
            <v>0</v>
          </cell>
          <cell r="CO625">
            <v>1E-3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1E-3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1E-3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1E-3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1E-3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1E-3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1E-3</v>
          </cell>
          <cell r="I630">
            <v>1E-3</v>
          </cell>
          <cell r="J630">
            <v>1E-3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1E-3</v>
          </cell>
          <cell r="W630">
            <v>2E-3</v>
          </cell>
          <cell r="X630">
            <v>1E-3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1E-3</v>
          </cell>
          <cell r="AJ630">
            <v>1E-3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1E-3</v>
          </cell>
          <cell r="AW630">
            <v>1E-3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1E-3</v>
          </cell>
          <cell r="BI630">
            <v>0</v>
          </cell>
          <cell r="BJ630">
            <v>1E-3</v>
          </cell>
          <cell r="BK630">
            <v>0</v>
          </cell>
          <cell r="BL630">
            <v>0</v>
          </cell>
          <cell r="BM630">
            <v>0</v>
          </cell>
          <cell r="BN630">
            <v>1E-3</v>
          </cell>
          <cell r="BO630">
            <v>1E-3</v>
          </cell>
          <cell r="BP630">
            <v>0</v>
          </cell>
          <cell r="BQ630">
            <v>0</v>
          </cell>
          <cell r="BR630">
            <v>0</v>
          </cell>
          <cell r="BS630">
            <v>1E-3</v>
          </cell>
          <cell r="BT630">
            <v>0</v>
          </cell>
          <cell r="BU630">
            <v>1E-3</v>
          </cell>
          <cell r="BV630">
            <v>1E-3</v>
          </cell>
          <cell r="BW630">
            <v>1E-3</v>
          </cell>
          <cell r="BX630">
            <v>1E-3</v>
          </cell>
          <cell r="BY630">
            <v>0</v>
          </cell>
          <cell r="BZ630">
            <v>0</v>
          </cell>
          <cell r="CA630">
            <v>1E-3</v>
          </cell>
          <cell r="CB630">
            <v>0</v>
          </cell>
          <cell r="CC630">
            <v>1E-3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1E-3</v>
          </cell>
          <cell r="CI630">
            <v>1E-3</v>
          </cell>
          <cell r="CJ630">
            <v>1E-3</v>
          </cell>
          <cell r="CK630">
            <v>1E-3</v>
          </cell>
          <cell r="CL630">
            <v>0</v>
          </cell>
          <cell r="CM630">
            <v>0</v>
          </cell>
          <cell r="CN630">
            <v>1E-3</v>
          </cell>
          <cell r="CO630">
            <v>1E-3</v>
          </cell>
          <cell r="CP630">
            <v>1E-3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1E-3</v>
          </cell>
          <cell r="CV630">
            <v>1E-3</v>
          </cell>
          <cell r="CW630">
            <v>1E-3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1E-3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1E-3</v>
          </cell>
          <cell r="L631">
            <v>0</v>
          </cell>
          <cell r="M631">
            <v>0</v>
          </cell>
          <cell r="N631">
            <v>1E-3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1E-3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1E-3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1E-3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1E-3</v>
          </cell>
          <cell r="G632">
            <v>1E-3</v>
          </cell>
          <cell r="H632">
            <v>1E-3</v>
          </cell>
          <cell r="I632">
            <v>1E-3</v>
          </cell>
          <cell r="J632">
            <v>2E-3</v>
          </cell>
          <cell r="K632">
            <v>3.0000000000000001E-3</v>
          </cell>
          <cell r="L632">
            <v>2E-3</v>
          </cell>
          <cell r="M632">
            <v>1E-3</v>
          </cell>
          <cell r="N632">
            <v>2E-3</v>
          </cell>
          <cell r="O632">
            <v>2E-3</v>
          </cell>
          <cell r="P632">
            <v>1E-3</v>
          </cell>
          <cell r="Q632">
            <v>1E-3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1E-3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1E-3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1E-3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1E-3</v>
          </cell>
          <cell r="CI633">
            <v>0</v>
          </cell>
          <cell r="CJ633">
            <v>1E-3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1E-3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0</v>
          </cell>
          <cell r="M635">
            <v>0</v>
          </cell>
          <cell r="N635">
            <v>0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1E-3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1E-3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1E-3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1E-3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1E-3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1E-3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1E-3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1E-3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1E-3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1E-3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1E-3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-1E-3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-1E-3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-1E-3</v>
          </cell>
          <cell r="BH731">
            <v>0</v>
          </cell>
          <cell r="BI731">
            <v>0</v>
          </cell>
          <cell r="BJ731">
            <v>-1E-3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-1E-3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-1E-3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-1E-3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-1E-3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-1E-3</v>
          </cell>
          <cell r="K735">
            <v>-1E-3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-1E-3</v>
          </cell>
          <cell r="X735">
            <v>-1E-3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-1E-3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-1E-3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-1E-3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-1E-3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-1E-3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-1E-3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-1E-3</v>
          </cell>
          <cell r="L737">
            <v>-1E-3</v>
          </cell>
          <cell r="M737">
            <v>-1E-3</v>
          </cell>
          <cell r="N737">
            <v>-1E-3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-1E-3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-1E-3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-1.60760368528301E-6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-1.9559178170647229E-5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-2.0285690697230407E-6</v>
          </cell>
          <cell r="BF760">
            <v>-1.3275813239954637E-5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-8.8801482567291146E-6</v>
          </cell>
          <cell r="BN760">
            <v>0</v>
          </cell>
          <cell r="BO760">
            <v>-1.7288033561935201E-6</v>
          </cell>
          <cell r="BP760">
            <v>0</v>
          </cell>
          <cell r="BQ760">
            <v>0</v>
          </cell>
          <cell r="BR760">
            <v>-1.3420495618143846E-5</v>
          </cell>
          <cell r="BS760">
            <v>0</v>
          </cell>
          <cell r="BT760">
            <v>-7.8389368386277969E-5</v>
          </cell>
          <cell r="BU760">
            <v>-5.1373095199314101E-5</v>
          </cell>
          <cell r="BV760">
            <v>-3.2869419191450255E-6</v>
          </cell>
          <cell r="BW760">
            <v>-3.2658205713020916E-5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-9.7399715188184466E-6</v>
          </cell>
          <cell r="CF760">
            <v>0</v>
          </cell>
          <cell r="CG760">
            <v>-3.6514941077481211E-6</v>
          </cell>
          <cell r="CH760">
            <v>-9.1454526447320994E-5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-2.0591914983214554E-5</v>
          </cell>
          <cell r="CQ760">
            <v>0</v>
          </cell>
          <cell r="CR760">
            <v>-5.4051160167101209E-6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-2.6631004489352517E-5</v>
          </cell>
          <cell r="CY760">
            <v>-8.6863306451023803E-6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-2.9356970240090874E-5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-8.6922954322110613E-6</v>
          </cell>
          <cell r="AS761">
            <v>0</v>
          </cell>
          <cell r="AT761">
            <v>0</v>
          </cell>
          <cell r="AU761">
            <v>-1.0262516542597355E-4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-2.6640780880493597E-5</v>
          </cell>
          <cell r="BF761">
            <v>-1.6295381169040279E-5</v>
          </cell>
          <cell r="BG761">
            <v>0</v>
          </cell>
          <cell r="BH761">
            <v>0</v>
          </cell>
          <cell r="BI761">
            <v>0</v>
          </cell>
          <cell r="BJ761">
            <v>-3.8671639784937373E-5</v>
          </cell>
          <cell r="BK761">
            <v>-7.6044209401715523E-5</v>
          </cell>
          <cell r="BL761">
            <v>0</v>
          </cell>
          <cell r="BM761">
            <v>-5.2461379928314678E-5</v>
          </cell>
          <cell r="BN761">
            <v>0</v>
          </cell>
          <cell r="BO761">
            <v>-1.3265413909563373E-4</v>
          </cell>
          <cell r="BP761">
            <v>0</v>
          </cell>
          <cell r="BQ761">
            <v>0</v>
          </cell>
          <cell r="BR761">
            <v>-1.2036722280728274E-5</v>
          </cell>
          <cell r="BS761">
            <v>0</v>
          </cell>
          <cell r="BT761">
            <v>0</v>
          </cell>
          <cell r="BU761">
            <v>0</v>
          </cell>
          <cell r="BV761">
            <v>-6.0242745726524216E-5</v>
          </cell>
          <cell r="BW761">
            <v>-8.342326647370335E-5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-1.8709332045341309E-5</v>
          </cell>
          <cell r="CF761">
            <v>0</v>
          </cell>
          <cell r="CG761">
            <v>0</v>
          </cell>
          <cell r="CH761">
            <v>-1.7178267162909489E-5</v>
          </cell>
          <cell r="CI761">
            <v>0</v>
          </cell>
          <cell r="CJ761">
            <v>0</v>
          </cell>
          <cell r="CK761">
            <v>-1.7218303418808922E-4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-3.7696296296296783E-5</v>
          </cell>
          <cell r="CQ761">
            <v>0</v>
          </cell>
          <cell r="CR761">
            <v>-9.8378701368639909E-6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-6.5547642679908424E-5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-5.060269506473869E-5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-1.5499346201819364E-5</v>
          </cell>
          <cell r="BS768">
            <v>0</v>
          </cell>
          <cell r="BT768">
            <v>0</v>
          </cell>
          <cell r="BU768">
            <v>-9.1377117953761466E-5</v>
          </cell>
          <cell r="BV768">
            <v>0</v>
          </cell>
          <cell r="BW768">
            <v>-9.11151840990998E-5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-9.6897075779200925E-6</v>
          </cell>
          <cell r="CF768">
            <v>0</v>
          </cell>
          <cell r="CG768">
            <v>0</v>
          </cell>
          <cell r="CH768">
            <v>0</v>
          </cell>
          <cell r="CI768">
            <v>-1.0272880190798084E-4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-1.5162640291777052E-5</v>
          </cell>
          <cell r="CO768">
            <v>0</v>
          </cell>
          <cell r="CP768">
            <v>0</v>
          </cell>
          <cell r="CQ768">
            <v>0</v>
          </cell>
          <cell r="CR768">
            <v>-1.1000083945111871E-5</v>
          </cell>
          <cell r="CS768">
            <v>0</v>
          </cell>
          <cell r="CT768">
            <v>0</v>
          </cell>
          <cell r="CU768">
            <v>-7.5175206364741509E-5</v>
          </cell>
          <cell r="CV768">
            <v>0</v>
          </cell>
          <cell r="CW768">
            <v>0</v>
          </cell>
          <cell r="CX768">
            <v>-5.6519977553293188E-5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-1.3941782200708985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-1.3941782200017769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-1.7592562399804592</v>
          </cell>
          <cell r="BF778">
            <v>-0.97784330000285991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-0.65407620000041788</v>
          </cell>
          <cell r="BN778">
            <v>0</v>
          </cell>
          <cell r="BO778">
            <v>-0.12733674000264728</v>
          </cell>
          <cell r="BP778">
            <v>0</v>
          </cell>
          <cell r="BQ778">
            <v>0</v>
          </cell>
          <cell r="BR778">
            <v>-11.63879061996704</v>
          </cell>
          <cell r="BS778">
            <v>0</v>
          </cell>
          <cell r="BT778">
            <v>-5.2150879000000714</v>
          </cell>
          <cell r="BU778">
            <v>-3.7839367000015045</v>
          </cell>
          <cell r="BV778">
            <v>-0.2342932200008363</v>
          </cell>
          <cell r="BW778">
            <v>-2.4054727999973693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-8.4468928999849595</v>
          </cell>
          <cell r="CF778">
            <v>0</v>
          </cell>
          <cell r="CG778">
            <v>-0.24292659999628086</v>
          </cell>
          <cell r="CH778">
            <v>-6.7361746000024141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-1.4677917000008165</v>
          </cell>
          <cell r="CQ778">
            <v>0</v>
          </cell>
          <cell r="CR778">
            <v>-4.7003753699827939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-1.8982580000010785</v>
          </cell>
          <cell r="CY778">
            <v>-0.63980036999782897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-2.1623170000020764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-2.9777717999968445</v>
          </cell>
          <cell r="AS779">
            <v>0</v>
          </cell>
          <cell r="AT779">
            <v>0</v>
          </cell>
          <cell r="AU779">
            <v>-2.9777717999986635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-9.1015563800174277</v>
          </cell>
          <cell r="BF779">
            <v>-0.47282678000010492</v>
          </cell>
          <cell r="BG779">
            <v>0</v>
          </cell>
          <cell r="BH779">
            <v>0</v>
          </cell>
          <cell r="BI779">
            <v>0</v>
          </cell>
          <cell r="BJ779">
            <v>-1.1220962999996118</v>
          </cell>
          <cell r="BK779">
            <v>-2.1353214000009757</v>
          </cell>
          <cell r="BL779">
            <v>0</v>
          </cell>
          <cell r="BM779">
            <v>-1.5222193999998126</v>
          </cell>
          <cell r="BN779">
            <v>0</v>
          </cell>
          <cell r="BO779">
            <v>-3.8490925000005518</v>
          </cell>
          <cell r="BP779">
            <v>0</v>
          </cell>
          <cell r="BQ779">
            <v>0</v>
          </cell>
          <cell r="BR779">
            <v>-4.1122257999959402</v>
          </cell>
          <cell r="BS779">
            <v>0</v>
          </cell>
          <cell r="BT779">
            <v>0</v>
          </cell>
          <cell r="BU779">
            <v>0</v>
          </cell>
          <cell r="BV779">
            <v>-1.6916163000005326</v>
          </cell>
          <cell r="BW779">
            <v>-2.4206095000008645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-6.3918561999889789</v>
          </cell>
          <cell r="CF779">
            <v>0</v>
          </cell>
          <cell r="CG779">
            <v>0</v>
          </cell>
          <cell r="CH779">
            <v>-0.49844459999985702</v>
          </cell>
          <cell r="CI779">
            <v>0</v>
          </cell>
          <cell r="CJ779">
            <v>0</v>
          </cell>
          <cell r="CK779">
            <v>-4.8348996000004263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-1.0585119999996095</v>
          </cell>
          <cell r="CQ779">
            <v>0</v>
          </cell>
          <cell r="CR779">
            <v>-3.3702181999979075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-1.9019303999994008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-1.4682877999985067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-13.441653000074439</v>
          </cell>
          <cell r="BS786">
            <v>0</v>
          </cell>
          <cell r="BT786">
            <v>0</v>
          </cell>
          <cell r="BU786">
            <v>-6.7304729999996198</v>
          </cell>
          <cell r="BV786">
            <v>0</v>
          </cell>
          <cell r="BW786">
            <v>-6.7111800000020594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-8.4033019999042153</v>
          </cell>
          <cell r="CF786">
            <v>0</v>
          </cell>
          <cell r="CG786">
            <v>0</v>
          </cell>
          <cell r="CH786">
            <v>0</v>
          </cell>
          <cell r="CI786">
            <v>-7.3225090000014461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-1.0807929999973567</v>
          </cell>
          <cell r="CO786">
            <v>0</v>
          </cell>
          <cell r="CP786">
            <v>0</v>
          </cell>
          <cell r="CQ786">
            <v>0</v>
          </cell>
          <cell r="CR786">
            <v>-9.5658490000059828</v>
          </cell>
          <cell r="CS786">
            <v>0</v>
          </cell>
          <cell r="CT786">
            <v>0</v>
          </cell>
          <cell r="CU786">
            <v>-5.5371049999994284</v>
          </cell>
          <cell r="CV786">
            <v>0</v>
          </cell>
          <cell r="CW786">
            <v>0</v>
          </cell>
          <cell r="CX786">
            <v>-4.0287439999992785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-31.174560999999812</v>
          </cell>
          <cell r="I803">
            <v>-7.0839840000007825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-20.75927899999806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-16.064691999999923</v>
          </cell>
          <cell r="I804">
            <v>-13.292239000002155</v>
          </cell>
          <cell r="J804">
            <v>0</v>
          </cell>
          <cell r="K804">
            <v>-12.089845000002242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-32.907825000060257</v>
          </cell>
          <cell r="S804">
            <v>0</v>
          </cell>
          <cell r="T804">
            <v>0</v>
          </cell>
          <cell r="U804">
            <v>0</v>
          </cell>
          <cell r="V804">
            <v>-14.065675000005285</v>
          </cell>
          <cell r="W804">
            <v>0</v>
          </cell>
          <cell r="X804">
            <v>-18.842149999996764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-47.239252999890596</v>
          </cell>
          <cell r="I842">
            <v>-20.3762229999993</v>
          </cell>
          <cell r="J842">
            <v>0</v>
          </cell>
          <cell r="K842">
            <v>-12.089844999834895</v>
          </cell>
          <cell r="L842">
            <v>0</v>
          </cell>
          <cell r="M842">
            <v>0</v>
          </cell>
          <cell r="N842">
            <v>0</v>
          </cell>
          <cell r="O842">
            <v>-20.759278999874368</v>
          </cell>
          <cell r="P842">
            <v>0</v>
          </cell>
          <cell r="Q842">
            <v>0</v>
          </cell>
          <cell r="R842">
            <v>-32.90782499872148</v>
          </cell>
          <cell r="S842">
            <v>0</v>
          </cell>
          <cell r="T842">
            <v>0</v>
          </cell>
          <cell r="U842">
            <v>0</v>
          </cell>
          <cell r="V842">
            <v>-14.06567499996163</v>
          </cell>
          <cell r="W842">
            <v>0</v>
          </cell>
          <cell r="X842">
            <v>-18.842150000156835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-1.394178219139576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-1.3941782200708985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-2.9777718000113964</v>
          </cell>
          <cell r="AS842">
            <v>0</v>
          </cell>
          <cell r="AT842">
            <v>0</v>
          </cell>
          <cell r="AU842">
            <v>-2.9777718000113964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-10.860812619328499</v>
          </cell>
          <cell r="BF842">
            <v>-1.450670079793781</v>
          </cell>
          <cell r="BG842">
            <v>0</v>
          </cell>
          <cell r="BH842">
            <v>0</v>
          </cell>
          <cell r="BI842">
            <v>0</v>
          </cell>
          <cell r="BJ842">
            <v>-1.1220962998922914</v>
          </cell>
          <cell r="BK842">
            <v>-2.135321400128305</v>
          </cell>
          <cell r="BL842">
            <v>0</v>
          </cell>
          <cell r="BM842">
            <v>-2.1762956001330167</v>
          </cell>
          <cell r="BN842">
            <v>0</v>
          </cell>
          <cell r="BO842">
            <v>-3.976429239846766</v>
          </cell>
          <cell r="BP842">
            <v>0</v>
          </cell>
          <cell r="BQ842">
            <v>0</v>
          </cell>
          <cell r="BR842">
            <v>-29.192669419571757</v>
          </cell>
          <cell r="BS842">
            <v>0</v>
          </cell>
          <cell r="BT842">
            <v>-5.2150878999382257</v>
          </cell>
          <cell r="BU842">
            <v>-10.514409699942917</v>
          </cell>
          <cell r="BV842">
            <v>-1.9259095201268792</v>
          </cell>
          <cell r="BW842">
            <v>-11.537262300029397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-23.242051102221012</v>
          </cell>
          <cell r="CF842">
            <v>0</v>
          </cell>
          <cell r="CG842">
            <v>-0.24292659992352128</v>
          </cell>
          <cell r="CH842">
            <v>-7.2346191999968141</v>
          </cell>
          <cell r="CI842">
            <v>-7.3225090000778437</v>
          </cell>
          <cell r="CJ842">
            <v>0</v>
          </cell>
          <cell r="CK842">
            <v>-4.8348996001295745</v>
          </cell>
          <cell r="CL842">
            <v>0</v>
          </cell>
          <cell r="CM842">
            <v>0</v>
          </cell>
          <cell r="CN842">
            <v>-1.0807930000592023</v>
          </cell>
          <cell r="CO842">
            <v>0</v>
          </cell>
          <cell r="CP842">
            <v>-2.5263036999385804</v>
          </cell>
          <cell r="CQ842">
            <v>0</v>
          </cell>
          <cell r="CR842">
            <v>-17.636442570015788</v>
          </cell>
          <cell r="CS842">
            <v>0</v>
          </cell>
          <cell r="CT842">
            <v>0</v>
          </cell>
          <cell r="CU842">
            <v>-5.5371049998793751</v>
          </cell>
          <cell r="CV842">
            <v>0</v>
          </cell>
          <cell r="CW842">
            <v>0</v>
          </cell>
          <cell r="CX842">
            <v>-5.9270019999239594</v>
          </cell>
          <cell r="CY842">
            <v>-2.5417307699099183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-3.630604799836874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-8.9754580699955113</v>
          </cell>
          <cell r="I844">
            <v>-3.8714823700138368</v>
          </cell>
          <cell r="J844">
            <v>0</v>
          </cell>
          <cell r="K844">
            <v>-2.297070549975615</v>
          </cell>
          <cell r="L844">
            <v>0</v>
          </cell>
          <cell r="M844">
            <v>0</v>
          </cell>
          <cell r="N844">
            <v>0</v>
          </cell>
          <cell r="O844">
            <v>-3.9442630099656526</v>
          </cell>
          <cell r="P844">
            <v>0</v>
          </cell>
          <cell r="Q844">
            <v>0</v>
          </cell>
          <cell r="R844">
            <v>-6.5815649996511638</v>
          </cell>
          <cell r="S844">
            <v>0</v>
          </cell>
          <cell r="T844">
            <v>0</v>
          </cell>
          <cell r="U844">
            <v>0</v>
          </cell>
          <cell r="V844">
            <v>-2.8131350000039674</v>
          </cell>
          <cell r="W844">
            <v>0</v>
          </cell>
          <cell r="X844">
            <v>-3.76843000005465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-0.27883564354851842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-0.27883564401417971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-0.62533207796514034</v>
          </cell>
          <cell r="AS844">
            <v>0</v>
          </cell>
          <cell r="AT844">
            <v>0</v>
          </cell>
          <cell r="AU844">
            <v>-0.625332078023348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-2.2807706501334906</v>
          </cell>
          <cell r="BF844">
            <v>-0.30464071675669402</v>
          </cell>
          <cell r="BG844">
            <v>0</v>
          </cell>
          <cell r="BH844">
            <v>0</v>
          </cell>
          <cell r="BI844">
            <v>0</v>
          </cell>
          <cell r="BJ844">
            <v>-0.23564022299251519</v>
          </cell>
          <cell r="BK844">
            <v>-0.44841749404440634</v>
          </cell>
          <cell r="BL844">
            <v>0</v>
          </cell>
          <cell r="BM844">
            <v>-0.45702207603608258</v>
          </cell>
          <cell r="BN844">
            <v>0</v>
          </cell>
          <cell r="BO844">
            <v>-0.83505014039110392</v>
          </cell>
          <cell r="BP844">
            <v>0</v>
          </cell>
          <cell r="BQ844">
            <v>0</v>
          </cell>
          <cell r="BR844">
            <v>-6.4223872721195221</v>
          </cell>
          <cell r="BS844">
            <v>0</v>
          </cell>
          <cell r="BT844">
            <v>-1.1473193379933946</v>
          </cell>
          <cell r="BU844">
            <v>-2.3131701340316795</v>
          </cell>
          <cell r="BV844">
            <v>-0.42370009442674927</v>
          </cell>
          <cell r="BW844">
            <v>-2.5381977059878409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-5.1132512423209846</v>
          </cell>
          <cell r="CF844">
            <v>0</v>
          </cell>
          <cell r="CG844">
            <v>-5.344385196804069E-2</v>
          </cell>
          <cell r="CH844">
            <v>-1.5916162239736877</v>
          </cell>
          <cell r="CI844">
            <v>-1.6109519800229464</v>
          </cell>
          <cell r="CJ844">
            <v>0</v>
          </cell>
          <cell r="CK844">
            <v>-1.0636779120250139</v>
          </cell>
          <cell r="CL844">
            <v>0</v>
          </cell>
          <cell r="CM844">
            <v>0</v>
          </cell>
          <cell r="CN844">
            <v>-0.23777446002350189</v>
          </cell>
          <cell r="CO844">
            <v>0</v>
          </cell>
          <cell r="CP844">
            <v>-0.55578681398765184</v>
          </cell>
          <cell r="CQ844">
            <v>0</v>
          </cell>
          <cell r="CR844">
            <v>-4.0563817913644016</v>
          </cell>
          <cell r="CS844">
            <v>0</v>
          </cell>
          <cell r="CT844">
            <v>0</v>
          </cell>
          <cell r="CU844">
            <v>-1.2735341499210335</v>
          </cell>
          <cell r="CV844">
            <v>0</v>
          </cell>
          <cell r="CW844">
            <v>0</v>
          </cell>
          <cell r="CX844">
            <v>-1.3632104599964805</v>
          </cell>
          <cell r="CY844">
            <v>-0.58459807708277367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-0.83503910398576409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1466.979666016</v>
          </cell>
          <cell r="G863">
            <v>1435.795038451</v>
          </cell>
          <cell r="H863">
            <v>1933.1256519250001</v>
          </cell>
          <cell r="I863">
            <v>2009.9161793400001</v>
          </cell>
          <cell r="J863">
            <v>2160.2285741830001</v>
          </cell>
          <cell r="K863">
            <v>2158.0465056510002</v>
          </cell>
          <cell r="L863">
            <v>2034.1687843889999</v>
          </cell>
          <cell r="M863">
            <v>2147.145052973</v>
          </cell>
          <cell r="N863">
            <v>2089.5273171409999</v>
          </cell>
          <cell r="O863">
            <v>1993.5512904719999</v>
          </cell>
          <cell r="P863">
            <v>1585.9216828030001</v>
          </cell>
          <cell r="Q863">
            <v>1332.958847443</v>
          </cell>
          <cell r="R863">
            <v>22235.627718321997</v>
          </cell>
          <cell r="S863">
            <v>1459.644724705</v>
          </cell>
          <cell r="T863">
            <v>1428.616058996</v>
          </cell>
          <cell r="U863">
            <v>1923.4600226</v>
          </cell>
          <cell r="V863">
            <v>1999.866601485</v>
          </cell>
          <cell r="W863">
            <v>2149.4274318150001</v>
          </cell>
          <cell r="X863">
            <v>2147.2562719399998</v>
          </cell>
          <cell r="Y863">
            <v>2023.9979338539999</v>
          </cell>
          <cell r="Z863">
            <v>2136.4093263119998</v>
          </cell>
          <cell r="AA863">
            <v>2079.0796894189998</v>
          </cell>
          <cell r="AB863">
            <v>1983.5835296810001</v>
          </cell>
          <cell r="AC863">
            <v>1577.9920767870001</v>
          </cell>
          <cell r="AD863">
            <v>1326.294050728</v>
          </cell>
          <cell r="AE863">
            <v>22124.449553325998</v>
          </cell>
          <cell r="AF863">
            <v>1452.3464811270001</v>
          </cell>
          <cell r="AG863">
            <v>1421.4729713280001</v>
          </cell>
          <cell r="AH863">
            <v>1913.8427206409999</v>
          </cell>
          <cell r="AI863">
            <v>1989.867271755</v>
          </cell>
          <cell r="AJ863">
            <v>2138.6802933200001</v>
          </cell>
          <cell r="AK863">
            <v>2136.5199903799999</v>
          </cell>
          <cell r="AL863">
            <v>2013.8779458179999</v>
          </cell>
          <cell r="AM863">
            <v>2125.7272755210001</v>
          </cell>
          <cell r="AN863">
            <v>2068.684286533</v>
          </cell>
          <cell r="AO863">
            <v>1973.665622295</v>
          </cell>
          <cell r="AP863">
            <v>1570.1021142320001</v>
          </cell>
          <cell r="AQ863">
            <v>1319.6625803760001</v>
          </cell>
          <cell r="AR863">
            <v>22087.835303651998</v>
          </cell>
          <cell r="AS863">
            <v>1445.084756103</v>
          </cell>
          <cell r="AT863">
            <v>1488.373589609</v>
          </cell>
          <cell r="AU863">
            <v>1904.273507357</v>
          </cell>
          <cell r="AV863">
            <v>1979.9179330449999</v>
          </cell>
          <cell r="AW863">
            <v>2127.9868930379998</v>
          </cell>
          <cell r="AX863">
            <v>2125.8373921799998</v>
          </cell>
          <cell r="AY863">
            <v>2003.808556537</v>
          </cell>
          <cell r="AZ863">
            <v>2115.0986394689999</v>
          </cell>
          <cell r="BA863">
            <v>2058.3408721199999</v>
          </cell>
          <cell r="BB863">
            <v>1963.7972867829999</v>
          </cell>
          <cell r="BC863">
            <v>1562.2516032779999</v>
          </cell>
          <cell r="BD863">
            <v>1313.064274133</v>
          </cell>
          <cell r="BE863">
            <v>21903.758168395994</v>
          </cell>
          <cell r="BF863">
            <v>1437.859312156</v>
          </cell>
          <cell r="BG863">
            <v>1407.2937819690001</v>
          </cell>
          <cell r="BH863">
            <v>1894.7521416049999</v>
          </cell>
          <cell r="BI863">
            <v>1970.0183479570001</v>
          </cell>
          <cell r="BJ863">
            <v>2117.3469570259999</v>
          </cell>
          <cell r="BK863">
            <v>2115.208201635</v>
          </cell>
          <cell r="BL863">
            <v>1993.7895120139999</v>
          </cell>
          <cell r="BM863">
            <v>2104.5231507939998</v>
          </cell>
          <cell r="BN863">
            <v>2048.0491634959999</v>
          </cell>
          <cell r="BO863">
            <v>1953.9782977049999</v>
          </cell>
          <cell r="BP863">
            <v>1554.440352132</v>
          </cell>
          <cell r="BQ863">
            <v>1306.498949907</v>
          </cell>
          <cell r="BR863">
            <v>21794.239444614999</v>
          </cell>
          <cell r="BS863">
            <v>1430.670060491</v>
          </cell>
          <cell r="BT863">
            <v>1400.257314921</v>
          </cell>
          <cell r="BU863">
            <v>1885.2783829320001</v>
          </cell>
          <cell r="BV863">
            <v>1960.1682511460001</v>
          </cell>
          <cell r="BW863">
            <v>2106.760224356</v>
          </cell>
          <cell r="BX863">
            <v>2104.6321622199998</v>
          </cell>
          <cell r="BY863">
            <v>1983.8205921460001</v>
          </cell>
          <cell r="BZ863">
            <v>2094.0005367660001</v>
          </cell>
          <cell r="CA863">
            <v>2037.808909649</v>
          </cell>
          <cell r="CB863">
            <v>1944.2084080970001</v>
          </cell>
          <cell r="CC863">
            <v>1546.6681477459999</v>
          </cell>
          <cell r="CD863">
            <v>1299.9664541449999</v>
          </cell>
          <cell r="CE863">
            <v>21685.268184696</v>
          </cell>
          <cell r="CF863">
            <v>1423.5166575129999</v>
          </cell>
          <cell r="CG863">
            <v>1393.256022608</v>
          </cell>
          <cell r="CH863">
            <v>1875.851983109</v>
          </cell>
          <cell r="CI863">
            <v>1950.36740811</v>
          </cell>
          <cell r="CJ863">
            <v>2096.2264233010001</v>
          </cell>
          <cell r="CK863">
            <v>2094.1089982550002</v>
          </cell>
          <cell r="CL863">
            <v>1973.9014955279999</v>
          </cell>
          <cell r="CM863">
            <v>2083.5305366429998</v>
          </cell>
          <cell r="CN863">
            <v>2027.6198701820001</v>
          </cell>
          <cell r="CO863">
            <v>1934.4873697370001</v>
          </cell>
          <cell r="CP863">
            <v>1538.9348017469999</v>
          </cell>
          <cell r="CQ863">
            <v>1293.4666179630001</v>
          </cell>
          <cell r="CR863">
            <v>21649.380778170002</v>
          </cell>
          <cell r="CS863">
            <v>1416.399123054</v>
          </cell>
          <cell r="CT863">
            <v>1458.8286319839999</v>
          </cell>
          <cell r="CU863">
            <v>1866.4727293589999</v>
          </cell>
          <cell r="CV863">
            <v>1940.615571474</v>
          </cell>
          <cell r="CW863">
            <v>2085.7452941460001</v>
          </cell>
          <cell r="CX863">
            <v>2083.6384492299999</v>
          </cell>
          <cell r="CY863">
            <v>1964.031983182</v>
          </cell>
          <cell r="CZ863">
            <v>2073.1128729339998</v>
          </cell>
          <cell r="DA863">
            <v>2017.48177308</v>
          </cell>
          <cell r="DB863">
            <v>1924.814930106</v>
          </cell>
          <cell r="DC863">
            <v>1531.2401272689999</v>
          </cell>
          <cell r="DD863">
            <v>1286.9992923520001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1173.5837328128</v>
          </cell>
          <cell r="G867">
            <v>1148.6360307607999</v>
          </cell>
          <cell r="H867">
            <v>1546.5005215400001</v>
          </cell>
          <cell r="I867">
            <v>1607.9329434720003</v>
          </cell>
          <cell r="J867">
            <v>1728.1828593464002</v>
          </cell>
          <cell r="K867">
            <v>1726.4372045208002</v>
          </cell>
          <cell r="L867">
            <v>1627.3350275112</v>
          </cell>
          <cell r="M867">
            <v>1717.7160423784001</v>
          </cell>
          <cell r="N867">
            <v>1671.6218537128</v>
          </cell>
          <cell r="O867">
            <v>1594.8410323776</v>
          </cell>
          <cell r="P867">
            <v>1268.7373462424002</v>
          </cell>
          <cell r="Q867">
            <v>1066.3670779544</v>
          </cell>
          <cell r="R867">
            <v>18455.571006207258</v>
          </cell>
          <cell r="S867">
            <v>1211.5051215051501</v>
          </cell>
          <cell r="T867">
            <v>1185.7513289666801</v>
          </cell>
          <cell r="U867">
            <v>1596.4718187580002</v>
          </cell>
          <cell r="V867">
            <v>1659.8892792325503</v>
          </cell>
          <cell r="W867">
            <v>1784.0247684064502</v>
          </cell>
          <cell r="X867">
            <v>1782.2227057102</v>
          </cell>
          <cell r="Y867">
            <v>1679.9182850988202</v>
          </cell>
          <cell r="Z867">
            <v>1773.21974083896</v>
          </cell>
          <cell r="AA867">
            <v>1725.6361422177699</v>
          </cell>
          <cell r="AB867">
            <v>1646.3743296352302</v>
          </cell>
          <cell r="AC867">
            <v>1309.7334237332102</v>
          </cell>
          <cell r="AD867">
            <v>1100.8240621042401</v>
          </cell>
          <cell r="AE867">
            <v>18584.53762479384</v>
          </cell>
          <cell r="AF867">
            <v>1219.9710441466802</v>
          </cell>
          <cell r="AG867">
            <v>1194.0372959155202</v>
          </cell>
          <cell r="AH867">
            <v>1607.6278853384401</v>
          </cell>
          <cell r="AI867">
            <v>1671.4885082742003</v>
          </cell>
          <cell r="AJ867">
            <v>1796.4914463888003</v>
          </cell>
          <cell r="AK867">
            <v>1794.6767919192</v>
          </cell>
          <cell r="AL867">
            <v>1691.6574744871202</v>
          </cell>
          <cell r="AM867">
            <v>1785.6109114376402</v>
          </cell>
          <cell r="AN867">
            <v>1737.6948006877201</v>
          </cell>
          <cell r="AO867">
            <v>1657.8791227278002</v>
          </cell>
          <cell r="AP867">
            <v>1318.8857759548803</v>
          </cell>
          <cell r="AQ867">
            <v>1108.5165675158401</v>
          </cell>
          <cell r="AR867">
            <v>19216.416714177238</v>
          </cell>
          <cell r="AS867">
            <v>1257.2237378096099</v>
          </cell>
          <cell r="AT867">
            <v>1294.8850229598299</v>
          </cell>
          <cell r="AU867">
            <v>1656.71795140059</v>
          </cell>
          <cell r="AV867">
            <v>1722.5286017491499</v>
          </cell>
          <cell r="AW867">
            <v>1851.3485969430599</v>
          </cell>
          <cell r="AX867">
            <v>1849.4785311965998</v>
          </cell>
          <cell r="AY867">
            <v>1743.31344418719</v>
          </cell>
          <cell r="AZ867">
            <v>1840.1358163380298</v>
          </cell>
          <cell r="BA867">
            <v>1790.7565587443999</v>
          </cell>
          <cell r="BB867">
            <v>1708.5036395012098</v>
          </cell>
          <cell r="BC867">
            <v>1359.1588948518599</v>
          </cell>
          <cell r="BD867">
            <v>1142.36591849571</v>
          </cell>
          <cell r="BE867">
            <v>19275.307188188475</v>
          </cell>
          <cell r="BF867">
            <v>1265.31619469728</v>
          </cell>
          <cell r="BG867">
            <v>1238.41852813272</v>
          </cell>
          <cell r="BH867">
            <v>1667.3818846124</v>
          </cell>
          <cell r="BI867">
            <v>1733.6161462021601</v>
          </cell>
          <cell r="BJ867">
            <v>1863.26532218288</v>
          </cell>
          <cell r="BK867">
            <v>1861.3832174388001</v>
          </cell>
          <cell r="BL867">
            <v>1754.53477057232</v>
          </cell>
          <cell r="BM867">
            <v>1851.9803726987197</v>
          </cell>
          <cell r="BN867">
            <v>1802.2832638764799</v>
          </cell>
          <cell r="BO867">
            <v>1719.5009019803999</v>
          </cell>
          <cell r="BP867">
            <v>1367.90750987616</v>
          </cell>
          <cell r="BQ867">
            <v>1149.7190759181601</v>
          </cell>
          <cell r="BR867">
            <v>19832.757894599647</v>
          </cell>
          <cell r="BS867">
            <v>1301.9097550468098</v>
          </cell>
          <cell r="BT867">
            <v>1274.2341565781098</v>
          </cell>
          <cell r="BU867">
            <v>1715.60332846812</v>
          </cell>
          <cell r="BV867">
            <v>1783.75310854286</v>
          </cell>
          <cell r="BW867">
            <v>1917.1518041639599</v>
          </cell>
          <cell r="BX867">
            <v>1915.2152676201997</v>
          </cell>
          <cell r="BY867">
            <v>1805.2767388528598</v>
          </cell>
          <cell r="BZ867">
            <v>1905.5404884570598</v>
          </cell>
          <cell r="CA867">
            <v>1854.4061077805898</v>
          </cell>
          <cell r="CB867">
            <v>1769.22965136827</v>
          </cell>
          <cell r="CC867">
            <v>1407.4680144488598</v>
          </cell>
          <cell r="CD867">
            <v>1182.9694732719499</v>
          </cell>
          <cell r="CE867">
            <v>19950.446729920317</v>
          </cell>
          <cell r="CF867">
            <v>1309.6353249119597</v>
          </cell>
          <cell r="CG867">
            <v>1281.79554079936</v>
          </cell>
          <cell r="CH867">
            <v>1725.7838244602799</v>
          </cell>
          <cell r="CI867">
            <v>1794.3380154611998</v>
          </cell>
          <cell r="CJ867">
            <v>1928.5283094369199</v>
          </cell>
          <cell r="CK867">
            <v>1926.5802783946001</v>
          </cell>
          <cell r="CL867">
            <v>1815.9893758857597</v>
          </cell>
          <cell r="CM867">
            <v>1916.8480937115596</v>
          </cell>
          <cell r="CN867">
            <v>1865.4102805674399</v>
          </cell>
          <cell r="CO867">
            <v>1779.72838015804</v>
          </cell>
          <cell r="CP867">
            <v>1415.8200176072398</v>
          </cell>
          <cell r="CQ867">
            <v>1189.9892885259601</v>
          </cell>
          <cell r="CR867">
            <v>20566.911739261501</v>
          </cell>
          <cell r="CS867">
            <v>1345.5791669012999</v>
          </cell>
          <cell r="CT867">
            <v>1385.8872003847998</v>
          </cell>
          <cell r="CU867">
            <v>1773.1490928910498</v>
          </cell>
          <cell r="CV867">
            <v>1843.5847929003</v>
          </cell>
          <cell r="CW867">
            <v>1981.4580294386999</v>
          </cell>
          <cell r="CX867">
            <v>1979.4565267684998</v>
          </cell>
          <cell r="CY867">
            <v>1865.8303840228998</v>
          </cell>
          <cell r="CZ867">
            <v>1969.4572292872997</v>
          </cell>
          <cell r="DA867">
            <v>1916.6076844259999</v>
          </cell>
          <cell r="DB867">
            <v>1828.5741836006998</v>
          </cell>
          <cell r="DC867">
            <v>1454.6781209055498</v>
          </cell>
          <cell r="DD867">
            <v>1222.6493277344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70">
          <cell r="F870">
            <v>0</v>
          </cell>
          <cell r="G870">
            <v>0</v>
          </cell>
          <cell r="H870">
            <v>0.43209485699999917</v>
          </cell>
          <cell r="I870">
            <v>1.6913933999999244</v>
          </cell>
          <cell r="J870">
            <v>1.006505000000061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11.034949399999277</v>
          </cell>
          <cell r="S870">
            <v>0</v>
          </cell>
          <cell r="T870">
            <v>0.1547999999999945</v>
          </cell>
          <cell r="U870">
            <v>4.9334657999997944</v>
          </cell>
          <cell r="V870">
            <v>4.5697446000003765</v>
          </cell>
          <cell r="W870">
            <v>1.376938999999993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10.811981999999261</v>
          </cell>
          <cell r="AF870">
            <v>0</v>
          </cell>
          <cell r="AG870">
            <v>0</v>
          </cell>
          <cell r="AH870">
            <v>4.6924104999998235</v>
          </cell>
          <cell r="AI870">
            <v>5.1234624999997322</v>
          </cell>
          <cell r="AJ870">
            <v>0.99610899999993308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11.430633700001636</v>
          </cell>
          <cell r="AS870">
            <v>0</v>
          </cell>
          <cell r="AT870">
            <v>0</v>
          </cell>
          <cell r="AU870">
            <v>4.0294700000004013</v>
          </cell>
          <cell r="AV870">
            <v>1.5229699999999866</v>
          </cell>
          <cell r="AW870">
            <v>5.8781937000001108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40.840502899991407</v>
          </cell>
          <cell r="BF870">
            <v>0</v>
          </cell>
          <cell r="BG870">
            <v>0.64592600000000289</v>
          </cell>
          <cell r="BH870">
            <v>4.5892210000001796</v>
          </cell>
          <cell r="BI870">
            <v>15.84564169999976</v>
          </cell>
          <cell r="BJ870">
            <v>18.987001299999974</v>
          </cell>
          <cell r="BK870">
            <v>0</v>
          </cell>
          <cell r="BL870">
            <v>0</v>
          </cell>
          <cell r="BM870">
            <v>0</v>
          </cell>
          <cell r="BN870">
            <v>0.43053440000000265</v>
          </cell>
          <cell r="BO870">
            <v>0</v>
          </cell>
          <cell r="BP870">
            <v>0</v>
          </cell>
          <cell r="BQ870">
            <v>0.34217849999999927</v>
          </cell>
          <cell r="BR870">
            <v>30.1787819400015</v>
          </cell>
          <cell r="BS870">
            <v>0</v>
          </cell>
          <cell r="BT870">
            <v>0</v>
          </cell>
          <cell r="BU870">
            <v>6.9148759999989124</v>
          </cell>
          <cell r="BV870">
            <v>16.462812140000096</v>
          </cell>
          <cell r="BW870">
            <v>6.1129283000000214</v>
          </cell>
          <cell r="BX870">
            <v>0</v>
          </cell>
          <cell r="BY870">
            <v>0</v>
          </cell>
          <cell r="BZ870">
            <v>0</v>
          </cell>
          <cell r="CA870">
            <v>0.20583349999999978</v>
          </cell>
          <cell r="CB870">
            <v>0</v>
          </cell>
          <cell r="CC870">
            <v>0</v>
          </cell>
          <cell r="CD870">
            <v>0.48233199999999954</v>
          </cell>
          <cell r="CE870">
            <v>32.591879940999206</v>
          </cell>
          <cell r="CF870">
            <v>0</v>
          </cell>
          <cell r="CG870">
            <v>0.27136600000000044</v>
          </cell>
          <cell r="CH870">
            <v>6.1266320000004271</v>
          </cell>
          <cell r="CI870">
            <v>7.6892102000001614</v>
          </cell>
          <cell r="CJ870">
            <v>18.504671741000493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25.780897659999027</v>
          </cell>
          <cell r="CS870">
            <v>0</v>
          </cell>
          <cell r="CT870">
            <v>0</v>
          </cell>
          <cell r="CU870">
            <v>4.1712721000003512</v>
          </cell>
          <cell r="CV870">
            <v>9.1982699599993794</v>
          </cell>
          <cell r="CW870">
            <v>12.411355600000206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2.1234069873919736E-2</v>
          </cell>
          <cell r="G871">
            <v>0</v>
          </cell>
          <cell r="H871">
            <v>9.0055906515615902E-3</v>
          </cell>
          <cell r="I871">
            <v>0</v>
          </cell>
          <cell r="J871">
            <v>6.0866496210987719E-2</v>
          </cell>
          <cell r="K871">
            <v>-4.3227129919770846E-2</v>
          </cell>
          <cell r="L871">
            <v>0.14896251212799427</v>
          </cell>
          <cell r="M871">
            <v>0.42876092492100781</v>
          </cell>
          <cell r="N871">
            <v>8.6811528490532197E-2</v>
          </cell>
          <cell r="O871">
            <v>9.6284158232684547E-3</v>
          </cell>
          <cell r="P871">
            <v>0</v>
          </cell>
          <cell r="Q871">
            <v>-3.7109753287865033E-3</v>
          </cell>
          <cell r="R871">
            <v>2.537842876084806E-2</v>
          </cell>
          <cell r="S871">
            <v>5.0759778474738226E-2</v>
          </cell>
          <cell r="T871">
            <v>0</v>
          </cell>
          <cell r="U871">
            <v>1.3688557783126498E-2</v>
          </cell>
          <cell r="V871">
            <v>0</v>
          </cell>
          <cell r="W871">
            <v>0.14290798800010762</v>
          </cell>
          <cell r="X871">
            <v>-1.4359134394226203E-3</v>
          </cell>
          <cell r="Y871">
            <v>0.12010741776728651</v>
          </cell>
          <cell r="Z871">
            <v>0.1031510514467584</v>
          </cell>
          <cell r="AA871">
            <v>0.13160433104656022</v>
          </cell>
          <cell r="AB871">
            <v>4.7759827218243345E-2</v>
          </cell>
          <cell r="AC871">
            <v>-3.179479460584389E-4</v>
          </cell>
          <cell r="AD871">
            <v>4.5809389945574708E-3</v>
          </cell>
          <cell r="AE871">
            <v>2.8859365162816175E-2</v>
          </cell>
          <cell r="AF871">
            <v>6.5968285289809359E-2</v>
          </cell>
          <cell r="AG871">
            <v>0</v>
          </cell>
          <cell r="AH871">
            <v>2.3167188051903764E-2</v>
          </cell>
          <cell r="AI871">
            <v>2.4012657844515672E-2</v>
          </cell>
          <cell r="AJ871">
            <v>0.10841071547762482</v>
          </cell>
          <cell r="AK871">
            <v>6.0414488283267787E-2</v>
          </cell>
          <cell r="AL871">
            <v>-0.28637702834589618</v>
          </cell>
          <cell r="AM871">
            <v>0.46987133328318009</v>
          </cell>
          <cell r="AN871">
            <v>0.18556331764399658</v>
          </cell>
          <cell r="AO871">
            <v>3.2348250436726289E-2</v>
          </cell>
          <cell r="AP871">
            <v>1.7652502352667909E-2</v>
          </cell>
          <cell r="AQ871">
            <v>1.2952544135487187E-2</v>
          </cell>
          <cell r="AR871">
            <v>2.003455001365495E-2</v>
          </cell>
          <cell r="AS871">
            <v>1.4526839520502932E-2</v>
          </cell>
          <cell r="AT871">
            <v>0</v>
          </cell>
          <cell r="AU871">
            <v>1.1529601725765559E-2</v>
          </cell>
          <cell r="AV871">
            <v>-5.074171151786544E-3</v>
          </cell>
          <cell r="AW871">
            <v>6.3171593021284167E-2</v>
          </cell>
          <cell r="AX871">
            <v>-9.0150761616925479E-2</v>
          </cell>
          <cell r="AY871">
            <v>-9.3130851157951611E-2</v>
          </cell>
          <cell r="AZ871">
            <v>0.1408008630682076</v>
          </cell>
          <cell r="BA871">
            <v>0.14299234450920295</v>
          </cell>
          <cell r="BB871">
            <v>4.8456556314068422E-2</v>
          </cell>
          <cell r="BC871">
            <v>3.0144763542715225E-2</v>
          </cell>
          <cell r="BD871">
            <v>1.0462359511841157E-2</v>
          </cell>
          <cell r="BE871">
            <v>7.1176323197491342E-2</v>
          </cell>
          <cell r="BF871">
            <v>2.3355065028141553E-2</v>
          </cell>
          <cell r="BG871">
            <v>2.9097974351849132E-2</v>
          </cell>
          <cell r="BH871">
            <v>6.6844820573233932E-2</v>
          </cell>
          <cell r="BI871">
            <v>5.1539254108387667E-2</v>
          </cell>
          <cell r="BJ871">
            <v>9.0663790094581032E-2</v>
          </cell>
          <cell r="BK871">
            <v>0.19403215788493355</v>
          </cell>
          <cell r="BL871">
            <v>-9.2867170059776072E-3</v>
          </cell>
          <cell r="BM871">
            <v>0.13879071152803135</v>
          </cell>
          <cell r="BN871">
            <v>3.4985548600857896E-2</v>
          </cell>
          <cell r="BO871">
            <v>0.19037951198583158</v>
          </cell>
          <cell r="BP871">
            <v>7.3336943137935151E-2</v>
          </cell>
          <cell r="BQ871">
            <v>-2.5160741500258155E-2</v>
          </cell>
          <cell r="BR871">
            <v>4.6961763759806985E-2</v>
          </cell>
          <cell r="BS871">
            <v>3.1195127956703317E-2</v>
          </cell>
          <cell r="BT871">
            <v>3.3291066588834184E-2</v>
          </cell>
          <cell r="BU871">
            <v>-1.5169175697025139E-3</v>
          </cell>
          <cell r="BV871">
            <v>7.0098127844232749E-2</v>
          </cell>
          <cell r="BW871">
            <v>6.9345987576248547E-2</v>
          </cell>
          <cell r="BX871">
            <v>0.16639377890810181</v>
          </cell>
          <cell r="BY871">
            <v>-1.0418233393636456E-2</v>
          </cell>
          <cell r="BZ871">
            <v>2.0366960505214138E-2</v>
          </cell>
          <cell r="CA871">
            <v>2.4404429432451025E-2</v>
          </cell>
          <cell r="CB871">
            <v>0.24976461195403488</v>
          </cell>
          <cell r="CC871">
            <v>0.20289904683580673</v>
          </cell>
          <cell r="CD871">
            <v>-1.6977411494167427E-2</v>
          </cell>
          <cell r="CE871">
            <v>9.3843648382446077E-2</v>
          </cell>
          <cell r="CF871">
            <v>3.1622644600417971E-2</v>
          </cell>
          <cell r="CG871">
            <v>9.6852711338186737E-2</v>
          </cell>
          <cell r="CH871">
            <v>0.12343715177289383</v>
          </cell>
          <cell r="CI871">
            <v>7.8723820930903798E-2</v>
          </cell>
          <cell r="CJ871">
            <v>8.0526890664664563E-2</v>
          </cell>
          <cell r="CK871">
            <v>0.14290583790945277</v>
          </cell>
          <cell r="CL871">
            <v>-7.0708978366837982E-3</v>
          </cell>
          <cell r="CM871">
            <v>3.2120119478321385E-2</v>
          </cell>
          <cell r="CN871">
            <v>3.2489123667517106E-2</v>
          </cell>
          <cell r="CO871">
            <v>0.21966108367841741</v>
          </cell>
          <cell r="CP871">
            <v>0.11471893998690064</v>
          </cell>
          <cell r="CQ871">
            <v>1.2081426114157523E-2</v>
          </cell>
          <cell r="CR871">
            <v>9.5250329783386434E-2</v>
          </cell>
          <cell r="CS871">
            <v>5.6001643008812607E-2</v>
          </cell>
          <cell r="CT871">
            <v>5.9564269324713592E-2</v>
          </cell>
          <cell r="CU871">
            <v>0.10348293968597844</v>
          </cell>
          <cell r="CV871">
            <v>7.6432567802886098E-2</v>
          </cell>
          <cell r="CW871">
            <v>0.10490089503254296</v>
          </cell>
          <cell r="CX871">
            <v>8.2521226205614084E-2</v>
          </cell>
          <cell r="CY871">
            <v>-7.5893729707274815E-3</v>
          </cell>
          <cell r="CZ871">
            <v>1.163417871356387E-2</v>
          </cell>
          <cell r="DA871">
            <v>6.0523413330756171E-2</v>
          </cell>
          <cell r="DB871">
            <v>8.0416226411855973E-2</v>
          </cell>
          <cell r="DC871">
            <v>8.8873831951630677E-2</v>
          </cell>
          <cell r="DD871">
            <v>1.8931617499710285E-2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1.2868776411516762</v>
          </cell>
          <cell r="I872">
            <v>0</v>
          </cell>
          <cell r="J872">
            <v>40.03207076052513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191.83785324713972</v>
          </cell>
          <cell r="S872">
            <v>0</v>
          </cell>
          <cell r="T872">
            <v>0</v>
          </cell>
          <cell r="U872">
            <v>48.646738977227869</v>
          </cell>
          <cell r="V872">
            <v>0</v>
          </cell>
          <cell r="W872">
            <v>143.19111426991185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373.45536669575813</v>
          </cell>
          <cell r="AF872">
            <v>0</v>
          </cell>
          <cell r="AG872">
            <v>0</v>
          </cell>
          <cell r="AH872">
            <v>131.46528126171324</v>
          </cell>
          <cell r="AI872">
            <v>159.60831324909668</v>
          </cell>
          <cell r="AJ872">
            <v>82.381772184947295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308.26552230307425</v>
          </cell>
          <cell r="AS872">
            <v>0</v>
          </cell>
          <cell r="AT872">
            <v>0</v>
          </cell>
          <cell r="AU872">
            <v>106.87020033644512</v>
          </cell>
          <cell r="AV872">
            <v>-4.1911350953087094</v>
          </cell>
          <cell r="AW872">
            <v>205.5864570619342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3948.7362779255491</v>
          </cell>
          <cell r="BF872">
            <v>0</v>
          </cell>
          <cell r="BG872">
            <v>9.876660980654151</v>
          </cell>
          <cell r="BH872">
            <v>801.620030492777</v>
          </cell>
          <cell r="BI872">
            <v>1086.7208117523114</v>
          </cell>
          <cell r="BJ872">
            <v>2008.1790135732736</v>
          </cell>
          <cell r="BK872">
            <v>0</v>
          </cell>
          <cell r="BL872">
            <v>0</v>
          </cell>
          <cell r="BM872">
            <v>0</v>
          </cell>
          <cell r="BN872">
            <v>29.319305731799432</v>
          </cell>
          <cell r="BO872">
            <v>0</v>
          </cell>
          <cell r="BP872">
            <v>0</v>
          </cell>
          <cell r="BQ872">
            <v>13.020455394668829</v>
          </cell>
          <cell r="BR872">
            <v>2168.1972381065134</v>
          </cell>
          <cell r="BS872">
            <v>0</v>
          </cell>
          <cell r="BT872">
            <v>0</v>
          </cell>
          <cell r="BU872">
            <v>142.18236072381842</v>
          </cell>
          <cell r="BV872">
            <v>1474.5226222931524</v>
          </cell>
          <cell r="BW872">
            <v>519.41483364906162</v>
          </cell>
          <cell r="BX872">
            <v>0</v>
          </cell>
          <cell r="BY872">
            <v>0</v>
          </cell>
          <cell r="BZ872">
            <v>0</v>
          </cell>
          <cell r="CA872">
            <v>13.610930256162419</v>
          </cell>
          <cell r="CB872">
            <v>0</v>
          </cell>
          <cell r="CC872">
            <v>0</v>
          </cell>
          <cell r="CD872">
            <v>18.46649118435289</v>
          </cell>
          <cell r="CE872">
            <v>2961.8425173989963</v>
          </cell>
          <cell r="CF872">
            <v>0</v>
          </cell>
          <cell r="CG872">
            <v>27.758033714511839</v>
          </cell>
          <cell r="CH872">
            <v>861.52309552067891</v>
          </cell>
          <cell r="CI872">
            <v>724.46002519878675</v>
          </cell>
          <cell r="CJ872">
            <v>1348.1013629650697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2504.7478897256078</v>
          </cell>
          <cell r="CS872">
            <v>0</v>
          </cell>
          <cell r="CT872">
            <v>0</v>
          </cell>
          <cell r="CU872">
            <v>701.13933145359624</v>
          </cell>
          <cell r="CV872">
            <v>899.01941035606433</v>
          </cell>
          <cell r="CW872">
            <v>904.58914791597635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-0.94640379999998459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-0.94640379999998459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-2.1265159000000153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-2.1265159000000153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-7.0321555999998964</v>
          </cell>
          <cell r="BF874">
            <v>0</v>
          </cell>
          <cell r="BG874">
            <v>0</v>
          </cell>
          <cell r="BH874">
            <v>-2.5830248999998275</v>
          </cell>
          <cell r="BI874">
            <v>-0.50418799999999919</v>
          </cell>
          <cell r="BJ874">
            <v>-2.6546127000000297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-1.2903300000000399</v>
          </cell>
          <cell r="BR874">
            <v>-5.8537070199997743</v>
          </cell>
          <cell r="BS874">
            <v>0</v>
          </cell>
          <cell r="BT874">
            <v>0</v>
          </cell>
          <cell r="BU874">
            <v>-2.2071928999999955</v>
          </cell>
          <cell r="BV874">
            <v>-0.96124671999996281</v>
          </cell>
          <cell r="BW874">
            <v>-2.6852674000000434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-4.3509734799999933</v>
          </cell>
          <cell r="CF874">
            <v>0</v>
          </cell>
          <cell r="CG874">
            <v>-7.763000000001341E-2</v>
          </cell>
          <cell r="CH874">
            <v>-2.4121557500000108</v>
          </cell>
          <cell r="CI874">
            <v>-0.5725760000000264</v>
          </cell>
          <cell r="CJ874">
            <v>-1.1626351599999794</v>
          </cell>
          <cell r="CK874">
            <v>-0.12597656999999995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-4.5698808000001918</v>
          </cell>
          <cell r="CS874">
            <v>0</v>
          </cell>
          <cell r="CT874">
            <v>-0.26139499999999316</v>
          </cell>
          <cell r="CU874">
            <v>-1.8579183000000512</v>
          </cell>
          <cell r="CV874">
            <v>-0.84292900000002646</v>
          </cell>
          <cell r="CW874">
            <v>-1.6076385000000073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7.9332514841325974E-3</v>
          </cell>
          <cell r="G875">
            <v>5.4993289839515569E-3</v>
          </cell>
          <cell r="H875">
            <v>2.1069820396622418E-2</v>
          </cell>
          <cell r="I875">
            <v>1.3024627864041349E-2</v>
          </cell>
          <cell r="J875">
            <v>0</v>
          </cell>
          <cell r="K875">
            <v>3.0854280941035483E-2</v>
          </cell>
          <cell r="L875">
            <v>3.1953362255663365E-3</v>
          </cell>
          <cell r="M875">
            <v>5.6708893560454499E-2</v>
          </cell>
          <cell r="N875">
            <v>3.4147247843328898E-2</v>
          </cell>
          <cell r="O875">
            <v>1.8848732724123352E-2</v>
          </cell>
          <cell r="P875">
            <v>2.2483929691887283E-2</v>
          </cell>
          <cell r="Q875">
            <v>1.3527118838162266E-2</v>
          </cell>
          <cell r="R875">
            <v>1.2538675564414348E-2</v>
          </cell>
          <cell r="S875">
            <v>-1.3695532849915537E-3</v>
          </cell>
          <cell r="T875">
            <v>1.5596929744674526E-3</v>
          </cell>
          <cell r="U875">
            <v>1.7540878249665326E-2</v>
          </cell>
          <cell r="V875">
            <v>5.1343971682697997E-3</v>
          </cell>
          <cell r="W875">
            <v>0</v>
          </cell>
          <cell r="X875">
            <v>9.0468477730176744E-3</v>
          </cell>
          <cell r="Y875">
            <v>6.9461461566461935E-2</v>
          </cell>
          <cell r="Z875">
            <v>1.8197940699892001E-2</v>
          </cell>
          <cell r="AA875">
            <v>1.9863714647513575E-2</v>
          </cell>
          <cell r="AB875">
            <v>6.1107198066530088E-3</v>
          </cell>
          <cell r="AC875">
            <v>2.0953406922430418E-3</v>
          </cell>
          <cell r="AD875">
            <v>2.822666479826097E-3</v>
          </cell>
          <cell r="AE875">
            <v>0</v>
          </cell>
          <cell r="AF875">
            <v>-8.2104009007011314E-4</v>
          </cell>
          <cell r="AG875">
            <v>6.1127856326912422E-3</v>
          </cell>
          <cell r="AH875">
            <v>1.4594295764943865E-2</v>
          </cell>
          <cell r="AI875">
            <v>6.0117304874474087E-3</v>
          </cell>
          <cell r="AJ875">
            <v>0</v>
          </cell>
          <cell r="AK875">
            <v>1.6079713261966333E-2</v>
          </cell>
          <cell r="AL875">
            <v>6.5127293377287288E-2</v>
          </cell>
          <cell r="AM875">
            <v>2.1485921967027366E-2</v>
          </cell>
          <cell r="AN875">
            <v>1.8578566499542148E-2</v>
          </cell>
          <cell r="AO875">
            <v>6.1283931741620279E-3</v>
          </cell>
          <cell r="AP875">
            <v>5.6342414318955036E-3</v>
          </cell>
          <cell r="AQ875">
            <v>3.9164014794721425E-3</v>
          </cell>
          <cell r="AR875">
            <v>0</v>
          </cell>
          <cell r="AS875">
            <v>4.8288079354179558E-3</v>
          </cell>
          <cell r="AT875">
            <v>7.9920822963472915E-3</v>
          </cell>
          <cell r="AU875">
            <v>1.7888899061723862E-2</v>
          </cell>
          <cell r="AV875">
            <v>1.0479076163043999E-2</v>
          </cell>
          <cell r="AW875">
            <v>0</v>
          </cell>
          <cell r="AX875">
            <v>2.6250901123603398E-2</v>
          </cell>
          <cell r="AY875">
            <v>5.8103868083350108E-2</v>
          </cell>
          <cell r="AZ875">
            <v>1.4228995846096382E-2</v>
          </cell>
          <cell r="BA875">
            <v>1.0247028757852661E-2</v>
          </cell>
          <cell r="BB875">
            <v>4.5076126956224982E-3</v>
          </cell>
          <cell r="BC875">
            <v>6.6082361609964835E-3</v>
          </cell>
          <cell r="BD875">
            <v>5.4335976618560267E-3</v>
          </cell>
          <cell r="BE875">
            <v>1.6818805766055434E-2</v>
          </cell>
          <cell r="BF875">
            <v>1.927156085642423E-3</v>
          </cell>
          <cell r="BG875">
            <v>-8.9686483682882567E-4</v>
          </cell>
          <cell r="BH875">
            <v>1.2404916310980951E-2</v>
          </cell>
          <cell r="BI875">
            <v>5.6182607465871115E-3</v>
          </cell>
          <cell r="BJ875">
            <v>0</v>
          </cell>
          <cell r="BK875">
            <v>6.9332604914507101E-3</v>
          </cell>
          <cell r="BL875">
            <v>5.2163076377041762E-2</v>
          </cell>
          <cell r="BM875">
            <v>2.2159709209873313E-2</v>
          </cell>
          <cell r="BN875">
            <v>2.1614096666198179E-3</v>
          </cell>
          <cell r="BO875">
            <v>3.0650061232186943E-3</v>
          </cell>
          <cell r="BP875">
            <v>1.0341313903623472E-3</v>
          </cell>
          <cell r="BQ875">
            <v>6.5252890251059625E-3</v>
          </cell>
          <cell r="BR875">
            <v>1.084410781922962E-2</v>
          </cell>
          <cell r="BS875">
            <v>6.9491723367320901E-4</v>
          </cell>
          <cell r="BT875">
            <v>-1.0687826650723764E-4</v>
          </cell>
          <cell r="BU875">
            <v>9.3983354703510713E-3</v>
          </cell>
          <cell r="BV875">
            <v>1.0723147619586371E-2</v>
          </cell>
          <cell r="BW875">
            <v>0</v>
          </cell>
          <cell r="BX875">
            <v>8.3137186027641974E-3</v>
          </cell>
          <cell r="BY875">
            <v>6.5020223197464588E-2</v>
          </cell>
          <cell r="BZ875">
            <v>2.5701751148588414E-2</v>
          </cell>
          <cell r="CA875">
            <v>3.742147863874834E-3</v>
          </cell>
          <cell r="CB875">
            <v>2.1533781628164661E-3</v>
          </cell>
          <cell r="CC875">
            <v>3.1186983738749063E-3</v>
          </cell>
          <cell r="CD875">
            <v>4.1499854350774967E-3</v>
          </cell>
          <cell r="CE875">
            <v>7.6353503175887738E-3</v>
          </cell>
          <cell r="CF875">
            <v>2.0025479132428359E-3</v>
          </cell>
          <cell r="CG875">
            <v>5.0988734112422662E-4</v>
          </cell>
          <cell r="CH875">
            <v>1.215650553105263E-2</v>
          </cell>
          <cell r="CI875">
            <v>1.468438503908942E-2</v>
          </cell>
          <cell r="CJ875">
            <v>0</v>
          </cell>
          <cell r="CK875">
            <v>9.0722815609396434E-3</v>
          </cell>
          <cell r="CL875">
            <v>4.6529136150510908E-2</v>
          </cell>
          <cell r="CM875">
            <v>2.7987899823529006E-2</v>
          </cell>
          <cell r="CN875">
            <v>9.2822735410180712E-4</v>
          </cell>
          <cell r="CO875">
            <v>2.0398610536318529E-3</v>
          </cell>
          <cell r="CP875">
            <v>3.8537826331506153E-3</v>
          </cell>
          <cell r="CQ875">
            <v>2.3621781421070409E-3</v>
          </cell>
          <cell r="CR875">
            <v>6.1062671903115984E-3</v>
          </cell>
          <cell r="CS875">
            <v>-1.1027092726720866E-3</v>
          </cell>
          <cell r="CT875">
            <v>7.5934285476364494E-5</v>
          </cell>
          <cell r="CU875">
            <v>1.0006101498035491E-2</v>
          </cell>
          <cell r="CV875">
            <v>1.5768044481681898E-2</v>
          </cell>
          <cell r="CW875">
            <v>0</v>
          </cell>
          <cell r="CX875">
            <v>1.0255448053655414E-2</v>
          </cell>
          <cell r="CY875">
            <v>7.5210487539173698E-2</v>
          </cell>
          <cell r="CZ875">
            <v>3.1421718544251576E-2</v>
          </cell>
          <cell r="DA875">
            <v>8.7048264526359276E-3</v>
          </cell>
          <cell r="DB875">
            <v>4.3745897734837058E-3</v>
          </cell>
          <cell r="DC875">
            <v>5.826756016432455E-3</v>
          </cell>
          <cell r="DD875">
            <v>6.6031833689734754E-3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-47.887335823979811</v>
          </cell>
          <cell r="BF876">
            <v>0</v>
          </cell>
          <cell r="BG876">
            <v>0</v>
          </cell>
          <cell r="BH876">
            <v>-27.161016266705701</v>
          </cell>
          <cell r="BI876">
            <v>-3.7036898810438288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-17.022629676233919</v>
          </cell>
          <cell r="BR876">
            <v>-35.318071395926381</v>
          </cell>
          <cell r="BS876">
            <v>0</v>
          </cell>
          <cell r="BT876">
            <v>0</v>
          </cell>
          <cell r="BU876">
            <v>-29.430896030402437</v>
          </cell>
          <cell r="BV876">
            <v>-5.8871753655271277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-48.376032252730511</v>
          </cell>
          <cell r="CF876">
            <v>0</v>
          </cell>
          <cell r="CG876">
            <v>-2.0926426372066089</v>
          </cell>
          <cell r="CH876">
            <v>-36.067686072914512</v>
          </cell>
          <cell r="CI876">
            <v>-4.9577340924752207</v>
          </cell>
          <cell r="CJ876">
            <v>0</v>
          </cell>
          <cell r="CK876">
            <v>-5.2579694501379457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-35.029323561364436</v>
          </cell>
          <cell r="CS876">
            <v>0</v>
          </cell>
          <cell r="CT876">
            <v>-7.0523264868752449</v>
          </cell>
          <cell r="CU876">
            <v>-26.329294085122456</v>
          </cell>
          <cell r="CV876">
            <v>-1.6477029893699182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1.2868776411516762</v>
          </cell>
          <cell r="I877">
            <v>0</v>
          </cell>
          <cell r="J877">
            <v>40.03207076052513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191.83785324713972</v>
          </cell>
          <cell r="S877">
            <v>0</v>
          </cell>
          <cell r="T877">
            <v>0</v>
          </cell>
          <cell r="U877">
            <v>48.646738977227869</v>
          </cell>
          <cell r="V877">
            <v>0</v>
          </cell>
          <cell r="W877">
            <v>143.19111426991185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373.45536669575813</v>
          </cell>
          <cell r="AF877">
            <v>0</v>
          </cell>
          <cell r="AG877">
            <v>0</v>
          </cell>
          <cell r="AH877">
            <v>131.46528126171324</v>
          </cell>
          <cell r="AI877">
            <v>159.60831324909668</v>
          </cell>
          <cell r="AJ877">
            <v>82.381772184947295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308.26552230307425</v>
          </cell>
          <cell r="AS877">
            <v>0</v>
          </cell>
          <cell r="AT877">
            <v>0</v>
          </cell>
          <cell r="AU877">
            <v>106.87020033644512</v>
          </cell>
          <cell r="AV877">
            <v>-4.1911350953087094</v>
          </cell>
          <cell r="AW877">
            <v>205.5864570619342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3900.8489421014674</v>
          </cell>
          <cell r="BF877">
            <v>0</v>
          </cell>
          <cell r="BG877">
            <v>9.876660980654151</v>
          </cell>
          <cell r="BH877">
            <v>774.4590142260713</v>
          </cell>
          <cell r="BI877">
            <v>1083.0171218712931</v>
          </cell>
          <cell r="BJ877">
            <v>2008.1790135732736</v>
          </cell>
          <cell r="BK877">
            <v>0</v>
          </cell>
          <cell r="BL877">
            <v>0</v>
          </cell>
          <cell r="BM877">
            <v>0</v>
          </cell>
          <cell r="BN877">
            <v>29.319305731799432</v>
          </cell>
          <cell r="BO877">
            <v>0</v>
          </cell>
          <cell r="BP877">
            <v>0</v>
          </cell>
          <cell r="BQ877">
            <v>-4.0021742815661128</v>
          </cell>
          <cell r="BR877">
            <v>2132.8791667105397</v>
          </cell>
          <cell r="BS877">
            <v>0</v>
          </cell>
          <cell r="BT877">
            <v>0</v>
          </cell>
          <cell r="BU877">
            <v>112.75146469342872</v>
          </cell>
          <cell r="BV877">
            <v>1468.6354469276266</v>
          </cell>
          <cell r="BW877">
            <v>519.41483364906162</v>
          </cell>
          <cell r="BX877">
            <v>0</v>
          </cell>
          <cell r="BY877">
            <v>0</v>
          </cell>
          <cell r="BZ877">
            <v>0</v>
          </cell>
          <cell r="CA877">
            <v>13.610930256162419</v>
          </cell>
          <cell r="CB877">
            <v>0</v>
          </cell>
          <cell r="CC877">
            <v>0</v>
          </cell>
          <cell r="CD877">
            <v>18.46649118435289</v>
          </cell>
          <cell r="CE877">
            <v>2913.4664851462003</v>
          </cell>
          <cell r="CF877">
            <v>0</v>
          </cell>
          <cell r="CG877">
            <v>25.665391077304776</v>
          </cell>
          <cell r="CH877">
            <v>825.45540944774984</v>
          </cell>
          <cell r="CI877">
            <v>719.5022911062988</v>
          </cell>
          <cell r="CJ877">
            <v>1348.1013629650697</v>
          </cell>
          <cell r="CK877">
            <v>-5.2579694501379457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2469.7185661641415</v>
          </cell>
          <cell r="CS877">
            <v>0</v>
          </cell>
          <cell r="CT877">
            <v>-7.0523264868752449</v>
          </cell>
          <cell r="CU877">
            <v>674.81003736847197</v>
          </cell>
          <cell r="CV877">
            <v>897.37170736669214</v>
          </cell>
          <cell r="CW877">
            <v>904.58914791597635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1173.5837328127818</v>
          </cell>
          <cell r="G886">
            <v>1148.6360307607974</v>
          </cell>
          <cell r="H886">
            <v>1538.8119411111693</v>
          </cell>
          <cell r="I886">
            <v>1604.0614611019846</v>
          </cell>
          <cell r="J886">
            <v>1768.2149301068857</v>
          </cell>
          <cell r="K886">
            <v>1724.1401339708245</v>
          </cell>
          <cell r="L886">
            <v>1627.3350275112025</v>
          </cell>
          <cell r="M886">
            <v>1717.7160423783935</v>
          </cell>
          <cell r="N886">
            <v>1671.6218537128007</v>
          </cell>
          <cell r="O886">
            <v>1590.8967693676241</v>
          </cell>
          <cell r="P886">
            <v>1268.7373462424148</v>
          </cell>
          <cell r="Q886">
            <v>1066.3670779544045</v>
          </cell>
          <cell r="R886">
            <v>18640.82729445491</v>
          </cell>
          <cell r="S886">
            <v>1211.505121505179</v>
          </cell>
          <cell r="T886">
            <v>1185.7513289666967</v>
          </cell>
          <cell r="U886">
            <v>1645.1185577352298</v>
          </cell>
          <cell r="V886">
            <v>1657.0761442325311</v>
          </cell>
          <cell r="W886">
            <v>1927.2158826763625</v>
          </cell>
          <cell r="X886">
            <v>1778.454275710159</v>
          </cell>
          <cell r="Y886">
            <v>1679.9182850988</v>
          </cell>
          <cell r="Z886">
            <v>1773.2197408389766</v>
          </cell>
          <cell r="AA886">
            <v>1725.636142217787</v>
          </cell>
          <cell r="AB886">
            <v>1646.3743296352332</v>
          </cell>
          <cell r="AC886">
            <v>1309.7334237332107</v>
          </cell>
          <cell r="AD886">
            <v>1100.8240621042205</v>
          </cell>
          <cell r="AE886">
            <v>18957.714155846275</v>
          </cell>
          <cell r="AF886">
            <v>1219.9710441466887</v>
          </cell>
          <cell r="AG886">
            <v>1194.0372959155357</v>
          </cell>
          <cell r="AH886">
            <v>1739.0931666001561</v>
          </cell>
          <cell r="AI886">
            <v>1831.0968215233297</v>
          </cell>
          <cell r="AJ886">
            <v>1878.8732185738045</v>
          </cell>
          <cell r="AK886">
            <v>1794.3979562752065</v>
          </cell>
          <cell r="AL886">
            <v>1691.6574744871468</v>
          </cell>
          <cell r="AM886">
            <v>1785.6109114376595</v>
          </cell>
          <cell r="AN886">
            <v>1737.694800687721</v>
          </cell>
          <cell r="AO886">
            <v>1657.8791227277834</v>
          </cell>
          <cell r="AP886">
            <v>1318.88577595487</v>
          </cell>
          <cell r="AQ886">
            <v>1108.5165675158496</v>
          </cell>
          <cell r="AR886">
            <v>19524.056904402561</v>
          </cell>
          <cell r="AS886">
            <v>1257.2237378096324</v>
          </cell>
          <cell r="AT886">
            <v>1294.8850229598465</v>
          </cell>
          <cell r="AU886">
            <v>1762.9628196590929</v>
          </cell>
          <cell r="AV886">
            <v>1718.3374666538439</v>
          </cell>
          <cell r="AW886">
            <v>2056.9350540050073</v>
          </cell>
          <cell r="AX886">
            <v>1849.478531196597</v>
          </cell>
          <cell r="AY886">
            <v>1743.3134441871662</v>
          </cell>
          <cell r="AZ886">
            <v>1840.1358163380064</v>
          </cell>
          <cell r="BA886">
            <v>1790.7565587444114</v>
          </cell>
          <cell r="BB886">
            <v>1708.5036395012285</v>
          </cell>
          <cell r="BC886">
            <v>1359.158894851862</v>
          </cell>
          <cell r="BD886">
            <v>1142.3659184956923</v>
          </cell>
          <cell r="BE886">
            <v>23173.875359639525</v>
          </cell>
          <cell r="BF886">
            <v>1265.0115539804101</v>
          </cell>
          <cell r="BG886">
            <v>1248.2951891133562</v>
          </cell>
          <cell r="BH886">
            <v>2441.8408988383599</v>
          </cell>
          <cell r="BI886">
            <v>2816.633268073434</v>
          </cell>
          <cell r="BJ886">
            <v>3871.2086955332197</v>
          </cell>
          <cell r="BK886">
            <v>1860.9347999447491</v>
          </cell>
          <cell r="BL886">
            <v>1754.5347705723252</v>
          </cell>
          <cell r="BM886">
            <v>1851.5233506226214</v>
          </cell>
          <cell r="BN886">
            <v>1831.6025696082506</v>
          </cell>
          <cell r="BO886">
            <v>1718.6658518401673</v>
          </cell>
          <cell r="BP886">
            <v>1367.9075098761823</v>
          </cell>
          <cell r="BQ886">
            <v>1145.7169016366825</v>
          </cell>
          <cell r="BR886">
            <v>21959.214674038813</v>
          </cell>
          <cell r="BS886">
            <v>1301.9097550468286</v>
          </cell>
          <cell r="BT886">
            <v>1273.0868372400291</v>
          </cell>
          <cell r="BU886">
            <v>1826.0416230275296</v>
          </cell>
          <cell r="BV886">
            <v>3251.9648553761654</v>
          </cell>
          <cell r="BW886">
            <v>2434.0284401070094</v>
          </cell>
          <cell r="BX886">
            <v>1915.2152676201658</v>
          </cell>
          <cell r="BY886">
            <v>1805.2767388528446</v>
          </cell>
          <cell r="BZ886">
            <v>1905.5404884570744</v>
          </cell>
          <cell r="CA886">
            <v>1868.0170380367199</v>
          </cell>
          <cell r="CB886">
            <v>1769.2296513682231</v>
          </cell>
          <cell r="CC886">
            <v>1407.4680144488811</v>
          </cell>
          <cell r="CD886">
            <v>1201.4359644564101</v>
          </cell>
          <cell r="CE886">
            <v>22858.799963824451</v>
          </cell>
          <cell r="CF886">
            <v>1309.6353249119129</v>
          </cell>
          <cell r="CG886">
            <v>1307.4074880246771</v>
          </cell>
          <cell r="CH886">
            <v>2549.6476176839788</v>
          </cell>
          <cell r="CI886">
            <v>2512.2293545873836</v>
          </cell>
          <cell r="CJ886">
            <v>3276.6296724020503</v>
          </cell>
          <cell r="CK886">
            <v>1920.2586310324259</v>
          </cell>
          <cell r="CL886">
            <v>1815.9893758858088</v>
          </cell>
          <cell r="CM886">
            <v>1916.8480937115382</v>
          </cell>
          <cell r="CN886">
            <v>1865.1725061075995</v>
          </cell>
          <cell r="CO886">
            <v>1779.7283801580779</v>
          </cell>
          <cell r="CP886">
            <v>1415.2642307932256</v>
          </cell>
          <cell r="CQ886">
            <v>1189.9892885260051</v>
          </cell>
          <cell r="CR886">
            <v>23032.573923634365</v>
          </cell>
          <cell r="CS886">
            <v>1345.5791669012979</v>
          </cell>
          <cell r="CT886">
            <v>1378.8348738978384</v>
          </cell>
          <cell r="CU886">
            <v>2446.6855961093679</v>
          </cell>
          <cell r="CV886">
            <v>2740.9565002669115</v>
          </cell>
          <cell r="CW886">
            <v>2886.0471773545723</v>
          </cell>
          <cell r="CX886">
            <v>1978.093316308572</v>
          </cell>
          <cell r="CY886">
            <v>1865.2457859456772</v>
          </cell>
          <cell r="CZ886">
            <v>1969.4572292872472</v>
          </cell>
          <cell r="DA886">
            <v>1916.6076844260097</v>
          </cell>
          <cell r="DB886">
            <v>1828.5741836007219</v>
          </cell>
          <cell r="DC886">
            <v>1454.6781209055334</v>
          </cell>
          <cell r="DD886">
            <v>1221.8142886303831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-0.01</v>
          </cell>
          <cell r="I927">
            <v>-0.01</v>
          </cell>
          <cell r="J927">
            <v>0</v>
          </cell>
          <cell r="K927">
            <v>0</v>
          </cell>
          <cell r="L927">
            <v>0</v>
          </cell>
          <cell r="M927">
            <v>0.01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-0.01</v>
          </cell>
          <cell r="V927">
            <v>-0.01</v>
          </cell>
          <cell r="W927">
            <v>-0.03</v>
          </cell>
          <cell r="X927">
            <v>0</v>
          </cell>
          <cell r="Y927">
            <v>0.01</v>
          </cell>
          <cell r="Z927">
            <v>0.01</v>
          </cell>
          <cell r="AA927">
            <v>0</v>
          </cell>
          <cell r="AB927">
            <v>0</v>
          </cell>
          <cell r="AC927">
            <v>0</v>
          </cell>
          <cell r="AD927">
            <v>-0.01</v>
          </cell>
          <cell r="AE927">
            <v>-0.01</v>
          </cell>
          <cell r="AF927">
            <v>0</v>
          </cell>
          <cell r="AG927">
            <v>0</v>
          </cell>
          <cell r="AH927">
            <v>0</v>
          </cell>
          <cell r="AI927">
            <v>-0.02</v>
          </cell>
          <cell r="AJ927">
            <v>-0.02</v>
          </cell>
          <cell r="AK927">
            <v>0</v>
          </cell>
          <cell r="AL927">
            <v>0</v>
          </cell>
          <cell r="AM927">
            <v>0.01</v>
          </cell>
          <cell r="AN927">
            <v>-0.01</v>
          </cell>
          <cell r="AO927">
            <v>0</v>
          </cell>
          <cell r="AP927">
            <v>0</v>
          </cell>
          <cell r="AQ927">
            <v>-0.01</v>
          </cell>
          <cell r="AR927">
            <v>-0.01</v>
          </cell>
          <cell r="AS927">
            <v>0</v>
          </cell>
          <cell r="AT927">
            <v>0</v>
          </cell>
          <cell r="AU927">
            <v>-0.01</v>
          </cell>
          <cell r="AV927">
            <v>-0.02</v>
          </cell>
          <cell r="AW927">
            <v>-0.02</v>
          </cell>
          <cell r="AX927">
            <v>0</v>
          </cell>
          <cell r="AY927">
            <v>0</v>
          </cell>
          <cell r="AZ927">
            <v>0.01</v>
          </cell>
          <cell r="BA927">
            <v>-0.01</v>
          </cell>
          <cell r="BB927">
            <v>0</v>
          </cell>
          <cell r="BC927">
            <v>0</v>
          </cell>
          <cell r="BD927">
            <v>0</v>
          </cell>
          <cell r="BE927">
            <v>-0.01</v>
          </cell>
          <cell r="BF927">
            <v>0</v>
          </cell>
          <cell r="BG927">
            <v>0</v>
          </cell>
          <cell r="BH927">
            <v>-0.01</v>
          </cell>
          <cell r="BI927">
            <v>-0.04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-0.01</v>
          </cell>
          <cell r="BS927">
            <v>0</v>
          </cell>
          <cell r="BT927">
            <v>0</v>
          </cell>
          <cell r="BU927">
            <v>0</v>
          </cell>
          <cell r="BV927">
            <v>-0.01</v>
          </cell>
          <cell r="BW927">
            <v>0.01</v>
          </cell>
          <cell r="BX927">
            <v>0</v>
          </cell>
          <cell r="BY927">
            <v>0.01</v>
          </cell>
          <cell r="BZ927">
            <v>0.01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-0.01</v>
          </cell>
          <cell r="CF927">
            <v>0</v>
          </cell>
          <cell r="CG927">
            <v>0</v>
          </cell>
          <cell r="CH927">
            <v>0</v>
          </cell>
          <cell r="CI927">
            <v>-0.01</v>
          </cell>
          <cell r="CJ927">
            <v>0.01</v>
          </cell>
          <cell r="CK927">
            <v>0</v>
          </cell>
          <cell r="CL927">
            <v>0</v>
          </cell>
          <cell r="CM927">
            <v>0.01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-0.01</v>
          </cell>
          <cell r="CS927">
            <v>0</v>
          </cell>
          <cell r="CT927">
            <v>0</v>
          </cell>
          <cell r="CU927">
            <v>0</v>
          </cell>
          <cell r="CV927">
            <v>-0.01</v>
          </cell>
          <cell r="CW927">
            <v>0</v>
          </cell>
          <cell r="CX927">
            <v>0</v>
          </cell>
          <cell r="CY927">
            <v>0</v>
          </cell>
          <cell r="CZ927">
            <v>0.02</v>
          </cell>
          <cell r="DA927">
            <v>-0.01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-0.01</v>
          </cell>
          <cell r="G928">
            <v>-0.02</v>
          </cell>
          <cell r="H928">
            <v>-0.02</v>
          </cell>
          <cell r="I928">
            <v>-0.01</v>
          </cell>
          <cell r="J928">
            <v>-0.01</v>
          </cell>
          <cell r="K928">
            <v>-0.01</v>
          </cell>
          <cell r="L928">
            <v>0.02</v>
          </cell>
          <cell r="M928">
            <v>0</v>
          </cell>
          <cell r="N928">
            <v>0</v>
          </cell>
          <cell r="O928">
            <v>-0.02</v>
          </cell>
          <cell r="P928">
            <v>-0.01</v>
          </cell>
          <cell r="Q928">
            <v>0</v>
          </cell>
          <cell r="R928">
            <v>-0.01</v>
          </cell>
          <cell r="S928">
            <v>-0.01</v>
          </cell>
          <cell r="T928">
            <v>-0.02</v>
          </cell>
          <cell r="U928">
            <v>-0.02</v>
          </cell>
          <cell r="V928">
            <v>-0.01</v>
          </cell>
          <cell r="W928">
            <v>-0.02</v>
          </cell>
          <cell r="X928">
            <v>0</v>
          </cell>
          <cell r="Y928">
            <v>0.04</v>
          </cell>
          <cell r="Z928">
            <v>0.01</v>
          </cell>
          <cell r="AA928">
            <v>0</v>
          </cell>
          <cell r="AB928">
            <v>-0.02</v>
          </cell>
          <cell r="AC928">
            <v>-0.02</v>
          </cell>
          <cell r="AD928">
            <v>0</v>
          </cell>
          <cell r="AE928">
            <v>0</v>
          </cell>
          <cell r="AF928">
            <v>-0.01</v>
          </cell>
          <cell r="AG928">
            <v>-0.03</v>
          </cell>
          <cell r="AH928">
            <v>-0.02</v>
          </cell>
          <cell r="AI928">
            <v>-0.02</v>
          </cell>
          <cell r="AJ928">
            <v>-0.02</v>
          </cell>
          <cell r="AK928">
            <v>0.01</v>
          </cell>
          <cell r="AL928">
            <v>-0.03</v>
          </cell>
          <cell r="AM928">
            <v>0.15</v>
          </cell>
          <cell r="AN928">
            <v>0</v>
          </cell>
          <cell r="AO928">
            <v>-0.01</v>
          </cell>
          <cell r="AP928">
            <v>-0.02</v>
          </cell>
          <cell r="AQ928">
            <v>0</v>
          </cell>
          <cell r="AR928">
            <v>-0.01</v>
          </cell>
          <cell r="AS928">
            <v>-0.01</v>
          </cell>
          <cell r="AT928">
            <v>-0.02</v>
          </cell>
          <cell r="AU928">
            <v>-0.01</v>
          </cell>
          <cell r="AV928">
            <v>-0.02</v>
          </cell>
          <cell r="AW928">
            <v>-0.02</v>
          </cell>
          <cell r="AX928">
            <v>0.01</v>
          </cell>
          <cell r="AY928">
            <v>0.02</v>
          </cell>
          <cell r="AZ928">
            <v>-0.01</v>
          </cell>
          <cell r="BA928">
            <v>0</v>
          </cell>
          <cell r="BB928">
            <v>-0.02</v>
          </cell>
          <cell r="BC928">
            <v>-0.01</v>
          </cell>
          <cell r="BD928">
            <v>0</v>
          </cell>
          <cell r="BE928">
            <v>-0.01</v>
          </cell>
          <cell r="BF928">
            <v>-0.01</v>
          </cell>
          <cell r="BG928">
            <v>-0.01</v>
          </cell>
          <cell r="BH928">
            <v>-0.01</v>
          </cell>
          <cell r="BI928">
            <v>-0.01</v>
          </cell>
          <cell r="BJ928">
            <v>-0.02</v>
          </cell>
          <cell r="BK928">
            <v>0.01</v>
          </cell>
          <cell r="BL928">
            <v>0.04</v>
          </cell>
          <cell r="BM928">
            <v>0.01</v>
          </cell>
          <cell r="BN928">
            <v>0</v>
          </cell>
          <cell r="BO928">
            <v>-0.01</v>
          </cell>
          <cell r="BP928">
            <v>-0.01</v>
          </cell>
          <cell r="BQ928">
            <v>0</v>
          </cell>
          <cell r="BR928">
            <v>0</v>
          </cell>
          <cell r="BS928">
            <v>0</v>
          </cell>
          <cell r="BT928">
            <v>-0.02</v>
          </cell>
          <cell r="BU928">
            <v>-7.0000000000000007E-2</v>
          </cell>
          <cell r="BV928">
            <v>-0.01</v>
          </cell>
          <cell r="BW928">
            <v>-0.01</v>
          </cell>
          <cell r="BX928">
            <v>0.01</v>
          </cell>
          <cell r="BY928">
            <v>0.05</v>
          </cell>
          <cell r="BZ928">
            <v>0.04</v>
          </cell>
          <cell r="CA928">
            <v>0</v>
          </cell>
          <cell r="CB928">
            <v>-0.02</v>
          </cell>
          <cell r="CC928">
            <v>0.02</v>
          </cell>
          <cell r="CD928">
            <v>0</v>
          </cell>
          <cell r="CE928">
            <v>0</v>
          </cell>
          <cell r="CF928">
            <v>-0.01</v>
          </cell>
          <cell r="CG928">
            <v>0</v>
          </cell>
          <cell r="CH928">
            <v>0</v>
          </cell>
          <cell r="CI928">
            <v>-0.02</v>
          </cell>
          <cell r="CJ928">
            <v>-0.02</v>
          </cell>
          <cell r="CK928">
            <v>0.01</v>
          </cell>
          <cell r="CL928">
            <v>0.09</v>
          </cell>
          <cell r="CM928">
            <v>0.08</v>
          </cell>
          <cell r="CN928">
            <v>0</v>
          </cell>
          <cell r="CO928">
            <v>-0.01</v>
          </cell>
          <cell r="CP928">
            <v>-0.01</v>
          </cell>
          <cell r="CQ928">
            <v>0</v>
          </cell>
          <cell r="CR928">
            <v>0</v>
          </cell>
          <cell r="CS928">
            <v>-0.01</v>
          </cell>
          <cell r="CT928">
            <v>-0.02</v>
          </cell>
          <cell r="CU928">
            <v>0</v>
          </cell>
          <cell r="CV928">
            <v>-0.02</v>
          </cell>
          <cell r="CW928">
            <v>-0.01</v>
          </cell>
          <cell r="CX928">
            <v>0</v>
          </cell>
          <cell r="CY928">
            <v>0.02</v>
          </cell>
          <cell r="CZ928">
            <v>0.03</v>
          </cell>
          <cell r="DA928">
            <v>0</v>
          </cell>
          <cell r="DB928">
            <v>-0.01</v>
          </cell>
          <cell r="DC928">
            <v>-0.02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-0.12</v>
          </cell>
          <cell r="K929">
            <v>0</v>
          </cell>
          <cell r="L929">
            <v>0.02</v>
          </cell>
          <cell r="M929">
            <v>0.01</v>
          </cell>
          <cell r="N929">
            <v>-0.01</v>
          </cell>
          <cell r="O929">
            <v>0</v>
          </cell>
          <cell r="P929">
            <v>0</v>
          </cell>
          <cell r="Q929">
            <v>-0.01</v>
          </cell>
          <cell r="R929">
            <v>0.02</v>
          </cell>
          <cell r="S929">
            <v>0</v>
          </cell>
          <cell r="T929">
            <v>0.01</v>
          </cell>
          <cell r="U929">
            <v>-0.03</v>
          </cell>
          <cell r="V929">
            <v>-0.01</v>
          </cell>
          <cell r="W929">
            <v>-0.05</v>
          </cell>
          <cell r="X929">
            <v>0</v>
          </cell>
          <cell r="Y929">
            <v>0</v>
          </cell>
          <cell r="Z929">
            <v>-0.01</v>
          </cell>
          <cell r="AA929">
            <v>-0.01</v>
          </cell>
          <cell r="AB929">
            <v>0</v>
          </cell>
          <cell r="AC929">
            <v>0.01</v>
          </cell>
          <cell r="AD929">
            <v>0</v>
          </cell>
          <cell r="AE929">
            <v>0.01</v>
          </cell>
          <cell r="AF929">
            <v>0.01</v>
          </cell>
          <cell r="AG929">
            <v>0.01</v>
          </cell>
          <cell r="AH929">
            <v>-0.03</v>
          </cell>
          <cell r="AI929">
            <v>-0.04</v>
          </cell>
          <cell r="AJ929">
            <v>-0.14000000000000001</v>
          </cell>
          <cell r="AK929">
            <v>-0.01</v>
          </cell>
          <cell r="AL929">
            <v>-0.01</v>
          </cell>
          <cell r="AM929">
            <v>-0.04</v>
          </cell>
          <cell r="AN929">
            <v>-0.01</v>
          </cell>
          <cell r="AO929">
            <v>0</v>
          </cell>
          <cell r="AP929">
            <v>0.01</v>
          </cell>
          <cell r="AQ929">
            <v>0</v>
          </cell>
          <cell r="AR929">
            <v>0.01</v>
          </cell>
          <cell r="AS929">
            <v>0.01</v>
          </cell>
          <cell r="AT929">
            <v>0.01</v>
          </cell>
          <cell r="AU929">
            <v>-0.02</v>
          </cell>
          <cell r="AV929">
            <v>-0.04</v>
          </cell>
          <cell r="AW929">
            <v>0.01</v>
          </cell>
          <cell r="AX929">
            <v>0</v>
          </cell>
          <cell r="AY929">
            <v>-0.01</v>
          </cell>
          <cell r="AZ929">
            <v>-0.01</v>
          </cell>
          <cell r="BA929">
            <v>-0.01</v>
          </cell>
          <cell r="BB929">
            <v>0</v>
          </cell>
          <cell r="BC929">
            <v>0.01</v>
          </cell>
          <cell r="BD929">
            <v>0.01</v>
          </cell>
          <cell r="BE929">
            <v>0.03</v>
          </cell>
          <cell r="BF929">
            <v>-0.01</v>
          </cell>
          <cell r="BG929">
            <v>0.01</v>
          </cell>
          <cell r="BH929">
            <v>-0.01</v>
          </cell>
          <cell r="BI929">
            <v>-0.02</v>
          </cell>
          <cell r="BJ929">
            <v>-0.01</v>
          </cell>
          <cell r="BK929">
            <v>0</v>
          </cell>
          <cell r="BL929">
            <v>-0.02</v>
          </cell>
          <cell r="BM929">
            <v>0.01</v>
          </cell>
          <cell r="BN929">
            <v>0</v>
          </cell>
          <cell r="BO929">
            <v>0</v>
          </cell>
          <cell r="BP929">
            <v>0.02</v>
          </cell>
          <cell r="BQ929">
            <v>0.01</v>
          </cell>
          <cell r="BR929">
            <v>0.02</v>
          </cell>
          <cell r="BS929">
            <v>0.01</v>
          </cell>
          <cell r="BT929">
            <v>0.01</v>
          </cell>
          <cell r="BU929">
            <v>-0.02</v>
          </cell>
          <cell r="BV929">
            <v>-0.03</v>
          </cell>
          <cell r="BW929">
            <v>-0.01</v>
          </cell>
          <cell r="BX929">
            <v>-0.01</v>
          </cell>
          <cell r="BY929">
            <v>-0.02</v>
          </cell>
          <cell r="BZ929">
            <v>0.03</v>
          </cell>
          <cell r="CA929">
            <v>0</v>
          </cell>
          <cell r="CB929">
            <v>0</v>
          </cell>
          <cell r="CC929">
            <v>0.01</v>
          </cell>
          <cell r="CD929">
            <v>0.01</v>
          </cell>
          <cell r="CE929">
            <v>0.02</v>
          </cell>
          <cell r="CF929">
            <v>0.01</v>
          </cell>
          <cell r="CG929">
            <v>0.01</v>
          </cell>
          <cell r="CH929">
            <v>-0.02</v>
          </cell>
          <cell r="CI929">
            <v>-0.01</v>
          </cell>
          <cell r="CJ929">
            <v>0</v>
          </cell>
          <cell r="CK929">
            <v>0</v>
          </cell>
          <cell r="CL929">
            <v>-0.02</v>
          </cell>
          <cell r="CM929">
            <v>7.0000000000000007E-2</v>
          </cell>
          <cell r="CN929">
            <v>0</v>
          </cell>
          <cell r="CO929">
            <v>0</v>
          </cell>
          <cell r="CP929">
            <v>0.01</v>
          </cell>
          <cell r="CQ929">
            <v>0.01</v>
          </cell>
          <cell r="CR929">
            <v>0.02</v>
          </cell>
          <cell r="CS929">
            <v>0.01</v>
          </cell>
          <cell r="CT929">
            <v>0.01</v>
          </cell>
          <cell r="CU929">
            <v>-0.01</v>
          </cell>
          <cell r="CV929">
            <v>-0.01</v>
          </cell>
          <cell r="CW929">
            <v>-0.04</v>
          </cell>
          <cell r="CX929">
            <v>-0.01</v>
          </cell>
          <cell r="CY929">
            <v>-0.03</v>
          </cell>
          <cell r="CZ929">
            <v>-0.02</v>
          </cell>
          <cell r="DA929">
            <v>-0.01</v>
          </cell>
          <cell r="DB929">
            <v>0</v>
          </cell>
          <cell r="DC929">
            <v>0.01</v>
          </cell>
          <cell r="DD929">
            <v>0.01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-0.01</v>
          </cell>
          <cell r="G930">
            <v>-0.01</v>
          </cell>
          <cell r="H930">
            <v>-0.01</v>
          </cell>
          <cell r="I930">
            <v>-0.02</v>
          </cell>
          <cell r="J930">
            <v>-0.02</v>
          </cell>
          <cell r="K930">
            <v>0</v>
          </cell>
          <cell r="L930">
            <v>0.01</v>
          </cell>
          <cell r="M930">
            <v>-0.01</v>
          </cell>
          <cell r="N930">
            <v>-0.01</v>
          </cell>
          <cell r="O930">
            <v>-0.02</v>
          </cell>
          <cell r="P930">
            <v>-0.01</v>
          </cell>
          <cell r="Q930">
            <v>0</v>
          </cell>
          <cell r="R930">
            <v>0</v>
          </cell>
          <cell r="S930">
            <v>-0.01</v>
          </cell>
          <cell r="T930">
            <v>-0.02</v>
          </cell>
          <cell r="U930">
            <v>-0.01</v>
          </cell>
          <cell r="V930">
            <v>-0.02</v>
          </cell>
          <cell r="W930">
            <v>-0.01</v>
          </cell>
          <cell r="X930">
            <v>-0.01</v>
          </cell>
          <cell r="Y930">
            <v>0.01</v>
          </cell>
          <cell r="Z930">
            <v>0.02</v>
          </cell>
          <cell r="AA930">
            <v>0</v>
          </cell>
          <cell r="AB930">
            <v>-0.01</v>
          </cell>
          <cell r="AC930">
            <v>-0.01</v>
          </cell>
          <cell r="AD930">
            <v>0</v>
          </cell>
          <cell r="AE930">
            <v>-0.01</v>
          </cell>
          <cell r="AF930">
            <v>-0.01</v>
          </cell>
          <cell r="AG930">
            <v>-0.01</v>
          </cell>
          <cell r="AH930">
            <v>-0.02</v>
          </cell>
          <cell r="AI930">
            <v>-0.03</v>
          </cell>
          <cell r="AJ930">
            <v>-0.01</v>
          </cell>
          <cell r="AK930">
            <v>0</v>
          </cell>
          <cell r="AL930">
            <v>-0.02</v>
          </cell>
          <cell r="AM930">
            <v>0.01</v>
          </cell>
          <cell r="AN930">
            <v>-0.01</v>
          </cell>
          <cell r="AO930">
            <v>-0.02</v>
          </cell>
          <cell r="AP930">
            <v>-0.02</v>
          </cell>
          <cell r="AQ930">
            <v>0</v>
          </cell>
          <cell r="AR930">
            <v>0</v>
          </cell>
          <cell r="AS930">
            <v>0</v>
          </cell>
          <cell r="AT930">
            <v>-0.01</v>
          </cell>
          <cell r="AU930">
            <v>0</v>
          </cell>
          <cell r="AV930">
            <v>-0.03</v>
          </cell>
          <cell r="AW930">
            <v>-0.02</v>
          </cell>
          <cell r="AX930">
            <v>-0.01</v>
          </cell>
          <cell r="AY930">
            <v>-0.01</v>
          </cell>
          <cell r="AZ930">
            <v>0.02</v>
          </cell>
          <cell r="BA930">
            <v>-0.01</v>
          </cell>
          <cell r="BB930">
            <v>-0.01</v>
          </cell>
          <cell r="BC930">
            <v>-0.01</v>
          </cell>
          <cell r="BD930">
            <v>0</v>
          </cell>
          <cell r="BE930">
            <v>0</v>
          </cell>
          <cell r="BF930">
            <v>0</v>
          </cell>
          <cell r="BG930">
            <v>-0.01</v>
          </cell>
          <cell r="BH930">
            <v>-0.05</v>
          </cell>
          <cell r="BI930">
            <v>-0.02</v>
          </cell>
          <cell r="BJ930">
            <v>-0.01</v>
          </cell>
          <cell r="BK930">
            <v>0</v>
          </cell>
          <cell r="BL930">
            <v>0.02</v>
          </cell>
          <cell r="BM930">
            <v>0.06</v>
          </cell>
          <cell r="BN930">
            <v>-0.01</v>
          </cell>
          <cell r="BO930">
            <v>-0.01</v>
          </cell>
          <cell r="BP930">
            <v>0</v>
          </cell>
          <cell r="BQ930">
            <v>0</v>
          </cell>
          <cell r="BR930">
            <v>0.01</v>
          </cell>
          <cell r="BS930">
            <v>-0.01</v>
          </cell>
          <cell r="BT930">
            <v>-0.01</v>
          </cell>
          <cell r="BU930">
            <v>-0.01</v>
          </cell>
          <cell r="BV930">
            <v>-0.01</v>
          </cell>
          <cell r="BW930">
            <v>0</v>
          </cell>
          <cell r="BX930">
            <v>0</v>
          </cell>
          <cell r="BY930">
            <v>7.0000000000000007E-2</v>
          </cell>
          <cell r="BZ930">
            <v>7.0000000000000007E-2</v>
          </cell>
          <cell r="CA930">
            <v>-0.01</v>
          </cell>
          <cell r="CB930">
            <v>-0.01</v>
          </cell>
          <cell r="CC930">
            <v>-0.01</v>
          </cell>
          <cell r="CD930">
            <v>0</v>
          </cell>
          <cell r="CE930">
            <v>0</v>
          </cell>
          <cell r="CF930">
            <v>-0.01</v>
          </cell>
          <cell r="CG930">
            <v>-0.01</v>
          </cell>
          <cell r="CH930">
            <v>-0.01</v>
          </cell>
          <cell r="CI930">
            <v>-0.02</v>
          </cell>
          <cell r="CJ930">
            <v>-0.02</v>
          </cell>
          <cell r="CK930">
            <v>0</v>
          </cell>
          <cell r="CL930">
            <v>0.04</v>
          </cell>
          <cell r="CM930">
            <v>0.08</v>
          </cell>
          <cell r="CN930">
            <v>-0.01</v>
          </cell>
          <cell r="CO930">
            <v>-0.02</v>
          </cell>
          <cell r="CP930">
            <v>0</v>
          </cell>
          <cell r="CQ930">
            <v>0</v>
          </cell>
          <cell r="CR930">
            <v>0</v>
          </cell>
          <cell r="CS930">
            <v>-0.01</v>
          </cell>
          <cell r="CT930">
            <v>-0.01</v>
          </cell>
          <cell r="CU930">
            <v>-0.02</v>
          </cell>
          <cell r="CV930">
            <v>0</v>
          </cell>
          <cell r="CW930">
            <v>-0.02</v>
          </cell>
          <cell r="CX930">
            <v>0</v>
          </cell>
          <cell r="CY930">
            <v>0.04</v>
          </cell>
          <cell r="CZ930">
            <v>0.03</v>
          </cell>
          <cell r="DA930">
            <v>-0.02</v>
          </cell>
          <cell r="DB930">
            <v>-0.01</v>
          </cell>
          <cell r="DC930">
            <v>-0.01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-0.06</v>
          </cell>
          <cell r="H931">
            <v>0</v>
          </cell>
          <cell r="I931">
            <v>-0.04</v>
          </cell>
          <cell r="J931">
            <v>-0.03</v>
          </cell>
          <cell r="K931">
            <v>0</v>
          </cell>
          <cell r="L931">
            <v>0</v>
          </cell>
          <cell r="M931">
            <v>-0.01</v>
          </cell>
          <cell r="N931">
            <v>-0.03</v>
          </cell>
          <cell r="O931">
            <v>0</v>
          </cell>
          <cell r="P931">
            <v>-0.02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-0.01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-0.02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0.05</v>
          </cell>
          <cell r="AM931">
            <v>0</v>
          </cell>
          <cell r="AN931">
            <v>0.01</v>
          </cell>
          <cell r="AO931">
            <v>0</v>
          </cell>
          <cell r="AP931">
            <v>-0.04</v>
          </cell>
          <cell r="AQ931">
            <v>0</v>
          </cell>
          <cell r="AR931">
            <v>0</v>
          </cell>
          <cell r="AS931">
            <v>0</v>
          </cell>
          <cell r="AT931">
            <v>-0.04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-0.01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-0.02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0.01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0.01</v>
          </cell>
          <cell r="BZ931">
            <v>0.19</v>
          </cell>
          <cell r="CA931">
            <v>-0.02</v>
          </cell>
          <cell r="CB931">
            <v>0</v>
          </cell>
          <cell r="CC931">
            <v>0</v>
          </cell>
          <cell r="CD931">
            <v>0</v>
          </cell>
          <cell r="CE931">
            <v>-0.01</v>
          </cell>
          <cell r="CF931">
            <v>0</v>
          </cell>
          <cell r="CG931">
            <v>0</v>
          </cell>
          <cell r="CH931">
            <v>-0.04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-0.02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-0.11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0.15</v>
          </cell>
          <cell r="DA931">
            <v>0</v>
          </cell>
          <cell r="DB931">
            <v>0</v>
          </cell>
          <cell r="DC931">
            <v>-0.04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-0.01</v>
          </cell>
          <cell r="G935">
            <v>-0.01</v>
          </cell>
          <cell r="H935">
            <v>-0.02</v>
          </cell>
          <cell r="I935">
            <v>-0.02</v>
          </cell>
          <cell r="J935">
            <v>-0.02</v>
          </cell>
          <cell r="K935">
            <v>0</v>
          </cell>
          <cell r="L935">
            <v>0</v>
          </cell>
          <cell r="M935">
            <v>0</v>
          </cell>
          <cell r="N935">
            <v>-0.01</v>
          </cell>
          <cell r="O935">
            <v>-0.01</v>
          </cell>
          <cell r="P935">
            <v>-0.01</v>
          </cell>
          <cell r="Q935">
            <v>-0.01</v>
          </cell>
          <cell r="R935">
            <v>0.06</v>
          </cell>
          <cell r="S935">
            <v>0.01</v>
          </cell>
          <cell r="T935">
            <v>0.02</v>
          </cell>
          <cell r="U935">
            <v>7.0000000000000007E-2</v>
          </cell>
          <cell r="V935">
            <v>7.0000000000000007E-2</v>
          </cell>
          <cell r="W935">
            <v>0.12</v>
          </cell>
          <cell r="X935">
            <v>0.09</v>
          </cell>
          <cell r="Y935">
            <v>7.0000000000000007E-2</v>
          </cell>
          <cell r="Z935">
            <v>0.17</v>
          </cell>
          <cell r="AA935">
            <v>0.09</v>
          </cell>
          <cell r="AB935">
            <v>7.0000000000000007E-2</v>
          </cell>
          <cell r="AC935">
            <v>0.02</v>
          </cell>
          <cell r="AD935">
            <v>0</v>
          </cell>
          <cell r="AE935">
            <v>0.06</v>
          </cell>
          <cell r="AF935">
            <v>0.01</v>
          </cell>
          <cell r="AG935">
            <v>0.02</v>
          </cell>
          <cell r="AH935">
            <v>7.0000000000000007E-2</v>
          </cell>
          <cell r="AI935">
            <v>0.1</v>
          </cell>
          <cell r="AJ935">
            <v>0.11</v>
          </cell>
          <cell r="AK935">
            <v>0.1</v>
          </cell>
          <cell r="AL935">
            <v>0.06</v>
          </cell>
          <cell r="AM935">
            <v>0.19</v>
          </cell>
          <cell r="AN935">
            <v>0.11</v>
          </cell>
          <cell r="AO935">
            <v>0.05</v>
          </cell>
          <cell r="AP935">
            <v>0.02</v>
          </cell>
          <cell r="AQ935">
            <v>0</v>
          </cell>
          <cell r="AR935">
            <v>0.06</v>
          </cell>
          <cell r="AS935">
            <v>0.02</v>
          </cell>
          <cell r="AT935">
            <v>0.02</v>
          </cell>
          <cell r="AU935">
            <v>0.05</v>
          </cell>
          <cell r="AV935">
            <v>7.0000000000000007E-2</v>
          </cell>
          <cell r="AW935">
            <v>0.16</v>
          </cell>
          <cell r="AX935">
            <v>0.11</v>
          </cell>
          <cell r="AY935">
            <v>0.06</v>
          </cell>
          <cell r="AZ935">
            <v>0.13</v>
          </cell>
          <cell r="BA935">
            <v>0.11</v>
          </cell>
          <cell r="BB935">
            <v>0.06</v>
          </cell>
          <cell r="BC935">
            <v>0.02</v>
          </cell>
          <cell r="BD935">
            <v>0</v>
          </cell>
          <cell r="BE935">
            <v>0.04</v>
          </cell>
          <cell r="BF935">
            <v>0</v>
          </cell>
          <cell r="BG935">
            <v>-0.01</v>
          </cell>
          <cell r="BH935">
            <v>0.02</v>
          </cell>
          <cell r="BI935">
            <v>0.04</v>
          </cell>
          <cell r="BJ935">
            <v>0.1</v>
          </cell>
          <cell r="BK935">
            <v>7.0000000000000007E-2</v>
          </cell>
          <cell r="BL935">
            <v>0.06</v>
          </cell>
          <cell r="BM935">
            <v>0.14000000000000001</v>
          </cell>
          <cell r="BN935">
            <v>0.08</v>
          </cell>
          <cell r="BO935">
            <v>0.04</v>
          </cell>
          <cell r="BP935">
            <v>0.01</v>
          </cell>
          <cell r="BQ935">
            <v>0</v>
          </cell>
          <cell r="BR935">
            <v>0.04</v>
          </cell>
          <cell r="BS935">
            <v>0.01</v>
          </cell>
          <cell r="BT935">
            <v>0.01</v>
          </cell>
          <cell r="BU935">
            <v>0.01</v>
          </cell>
          <cell r="BV935">
            <v>0.04</v>
          </cell>
          <cell r="BW935">
            <v>7.0000000000000007E-2</v>
          </cell>
          <cell r="BX935">
            <v>0.08</v>
          </cell>
          <cell r="BY935">
            <v>0.05</v>
          </cell>
          <cell r="BZ935">
            <v>0.16</v>
          </cell>
          <cell r="CA935">
            <v>0.08</v>
          </cell>
          <cell r="CB935">
            <v>0.03</v>
          </cell>
          <cell r="CC935">
            <v>0.01</v>
          </cell>
          <cell r="CD935">
            <v>0</v>
          </cell>
          <cell r="CE935">
            <v>0.06</v>
          </cell>
          <cell r="CF935">
            <v>0.01</v>
          </cell>
          <cell r="CG935">
            <v>0.01</v>
          </cell>
          <cell r="CH935">
            <v>0.03</v>
          </cell>
          <cell r="CI935">
            <v>0</v>
          </cell>
          <cell r="CJ935">
            <v>0.16</v>
          </cell>
          <cell r="CK935">
            <v>0.1</v>
          </cell>
          <cell r="CL935">
            <v>0.1</v>
          </cell>
          <cell r="CM935">
            <v>0.28000000000000003</v>
          </cell>
          <cell r="CN935">
            <v>0.09</v>
          </cell>
          <cell r="CO935">
            <v>0.06</v>
          </cell>
          <cell r="CP935">
            <v>0.01</v>
          </cell>
          <cell r="CQ935">
            <v>0</v>
          </cell>
          <cell r="CR935">
            <v>7.0000000000000007E-2</v>
          </cell>
          <cell r="CS935">
            <v>0</v>
          </cell>
          <cell r="CT935">
            <v>0.01</v>
          </cell>
          <cell r="CU935">
            <v>0.06</v>
          </cell>
          <cell r="CV935">
            <v>0.05</v>
          </cell>
          <cell r="CW935">
            <v>0.15</v>
          </cell>
          <cell r="CX935">
            <v>0.08</v>
          </cell>
          <cell r="CY935">
            <v>0.11</v>
          </cell>
          <cell r="CZ935">
            <v>0.24</v>
          </cell>
          <cell r="DA935">
            <v>0.13</v>
          </cell>
          <cell r="DB935">
            <v>0.09</v>
          </cell>
          <cell r="DC935">
            <v>0.02</v>
          </cell>
          <cell r="DD935">
            <v>0.01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F937">
            <v>-0.01</v>
          </cell>
          <cell r="G937">
            <v>-0.01</v>
          </cell>
          <cell r="H937">
            <v>-0.02</v>
          </cell>
          <cell r="I937">
            <v>-0.02</v>
          </cell>
          <cell r="J937">
            <v>-0.02</v>
          </cell>
          <cell r="K937">
            <v>0</v>
          </cell>
          <cell r="L937">
            <v>0</v>
          </cell>
          <cell r="M937">
            <v>0</v>
          </cell>
          <cell r="N937">
            <v>-0.01</v>
          </cell>
          <cell r="O937">
            <v>-0.01</v>
          </cell>
          <cell r="P937">
            <v>-0.01</v>
          </cell>
          <cell r="Q937">
            <v>-0.01</v>
          </cell>
          <cell r="R937">
            <v>0.06</v>
          </cell>
          <cell r="S937">
            <v>0.01</v>
          </cell>
          <cell r="T937">
            <v>0.02</v>
          </cell>
          <cell r="U937">
            <v>7.0000000000000007E-2</v>
          </cell>
          <cell r="V937">
            <v>7.0000000000000007E-2</v>
          </cell>
          <cell r="W937">
            <v>0.12</v>
          </cell>
          <cell r="X937">
            <v>0.09</v>
          </cell>
          <cell r="Y937">
            <v>7.0000000000000007E-2</v>
          </cell>
          <cell r="Z937">
            <v>0.17</v>
          </cell>
          <cell r="AA937">
            <v>0.09</v>
          </cell>
          <cell r="AB937">
            <v>7.0000000000000007E-2</v>
          </cell>
          <cell r="AC937">
            <v>0.02</v>
          </cell>
          <cell r="AD937">
            <v>0</v>
          </cell>
          <cell r="AE937">
            <v>0.06</v>
          </cell>
          <cell r="AF937">
            <v>0.01</v>
          </cell>
          <cell r="AG937">
            <v>0.02</v>
          </cell>
          <cell r="AH937">
            <v>7.0000000000000007E-2</v>
          </cell>
          <cell r="AI937">
            <v>0.1</v>
          </cell>
          <cell r="AJ937">
            <v>0.11</v>
          </cell>
          <cell r="AK937">
            <v>0.1</v>
          </cell>
          <cell r="AL937">
            <v>0.06</v>
          </cell>
          <cell r="AM937">
            <v>0.19</v>
          </cell>
          <cell r="AN937">
            <v>0.11</v>
          </cell>
          <cell r="AO937">
            <v>0.05</v>
          </cell>
          <cell r="AP937">
            <v>0.02</v>
          </cell>
          <cell r="AQ937">
            <v>0</v>
          </cell>
          <cell r="AR937">
            <v>0.06</v>
          </cell>
          <cell r="AS937">
            <v>0.02</v>
          </cell>
          <cell r="AT937">
            <v>0.02</v>
          </cell>
          <cell r="AU937">
            <v>0.05</v>
          </cell>
          <cell r="AV937">
            <v>7.0000000000000007E-2</v>
          </cell>
          <cell r="AW937">
            <v>0.16</v>
          </cell>
          <cell r="AX937">
            <v>0.11</v>
          </cell>
          <cell r="AY937">
            <v>0.06</v>
          </cell>
          <cell r="AZ937">
            <v>0.13</v>
          </cell>
          <cell r="BA937">
            <v>0.11</v>
          </cell>
          <cell r="BB937">
            <v>0.06</v>
          </cell>
          <cell r="BC937">
            <v>0.02</v>
          </cell>
          <cell r="BD937">
            <v>0</v>
          </cell>
          <cell r="BE937">
            <v>0.04</v>
          </cell>
          <cell r="BF937">
            <v>0</v>
          </cell>
          <cell r="BG937">
            <v>-0.01</v>
          </cell>
          <cell r="BH937">
            <v>0.02</v>
          </cell>
          <cell r="BI937">
            <v>0.04</v>
          </cell>
          <cell r="BJ937">
            <v>0.1</v>
          </cell>
          <cell r="BK937">
            <v>7.0000000000000007E-2</v>
          </cell>
          <cell r="BL937">
            <v>0.06</v>
          </cell>
          <cell r="BM937">
            <v>0.14000000000000001</v>
          </cell>
          <cell r="BN937">
            <v>0.08</v>
          </cell>
          <cell r="BO937">
            <v>0.04</v>
          </cell>
          <cell r="BP937">
            <v>0.01</v>
          </cell>
          <cell r="BQ937">
            <v>0</v>
          </cell>
          <cell r="BR937">
            <v>0.04</v>
          </cell>
          <cell r="BS937">
            <v>0.01</v>
          </cell>
          <cell r="BT937">
            <v>0.01</v>
          </cell>
          <cell r="BU937">
            <v>0.01</v>
          </cell>
          <cell r="BV937">
            <v>0.04</v>
          </cell>
          <cell r="BW937">
            <v>7.0000000000000007E-2</v>
          </cell>
          <cell r="BX937">
            <v>0.08</v>
          </cell>
          <cell r="BY937">
            <v>0.05</v>
          </cell>
          <cell r="BZ937">
            <v>0.16</v>
          </cell>
          <cell r="CA937">
            <v>0.08</v>
          </cell>
          <cell r="CB937">
            <v>0.03</v>
          </cell>
          <cell r="CC937">
            <v>0.01</v>
          </cell>
          <cell r="CD937">
            <v>0</v>
          </cell>
          <cell r="CE937">
            <v>0.06</v>
          </cell>
          <cell r="CF937">
            <v>0.01</v>
          </cell>
          <cell r="CG937">
            <v>0.01</v>
          </cell>
          <cell r="CH937">
            <v>0.03</v>
          </cell>
          <cell r="CI937">
            <v>0</v>
          </cell>
          <cell r="CJ937">
            <v>0.16</v>
          </cell>
          <cell r="CK937">
            <v>0.1</v>
          </cell>
          <cell r="CL937">
            <v>0.1</v>
          </cell>
          <cell r="CM937">
            <v>0.28000000000000003</v>
          </cell>
          <cell r="CN937">
            <v>0.09</v>
          </cell>
          <cell r="CO937">
            <v>0.06</v>
          </cell>
          <cell r="CP937">
            <v>0.01</v>
          </cell>
          <cell r="CQ937">
            <v>0</v>
          </cell>
          <cell r="CR937">
            <v>7.0000000000000007E-2</v>
          </cell>
          <cell r="CS937">
            <v>0</v>
          </cell>
          <cell r="CT937">
            <v>0.01</v>
          </cell>
          <cell r="CU937">
            <v>0.06</v>
          </cell>
          <cell r="CV937">
            <v>0.05</v>
          </cell>
          <cell r="CW937">
            <v>0.15</v>
          </cell>
          <cell r="CX937">
            <v>0.08</v>
          </cell>
          <cell r="CY937">
            <v>0.11</v>
          </cell>
          <cell r="CZ937">
            <v>0.24</v>
          </cell>
          <cell r="DA937">
            <v>0.13</v>
          </cell>
          <cell r="DB937">
            <v>0.09</v>
          </cell>
          <cell r="DC937">
            <v>0.02</v>
          </cell>
          <cell r="DD937">
            <v>0.01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6.2466104368681385E-2</v>
          </cell>
          <cell r="I966">
            <v>1.8466829603909218E-2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5.0513906780693674E-2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1.9071087922412744E-2</v>
          </cell>
          <cell r="I967">
            <v>1.8637234725673579E-2</v>
          </cell>
          <cell r="J967">
            <v>0</v>
          </cell>
          <cell r="K967">
            <v>2.2493588208178039E-2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7.3760759064498416E-3</v>
          </cell>
          <cell r="S967">
            <v>0</v>
          </cell>
          <cell r="T967">
            <v>0</v>
          </cell>
          <cell r="U967">
            <v>0</v>
          </cell>
          <cell r="V967">
            <v>2.49026990374972E-2</v>
          </cell>
          <cell r="W967">
            <v>0</v>
          </cell>
          <cell r="X967">
            <v>3.8996134539488025E-2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1.2793390905940782E-3</v>
          </cell>
          <cell r="I974">
            <v>5.737917082093702E-4</v>
          </cell>
          <cell r="J974">
            <v>0</v>
          </cell>
          <cell r="K974">
            <v>3.8975394918239203E-4</v>
          </cell>
          <cell r="L974">
            <v>0</v>
          </cell>
          <cell r="M974">
            <v>0</v>
          </cell>
          <cell r="N974">
            <v>0</v>
          </cell>
          <cell r="O974">
            <v>5.6642886511681922E-4</v>
          </cell>
          <cell r="P974">
            <v>0</v>
          </cell>
          <cell r="Q974">
            <v>0</v>
          </cell>
          <cell r="R974">
            <v>7.3333520415275188E-5</v>
          </cell>
          <cell r="S974">
            <v>0</v>
          </cell>
          <cell r="T974">
            <v>0</v>
          </cell>
          <cell r="U974">
            <v>0</v>
          </cell>
          <cell r="V974">
            <v>3.8449446767074846E-4</v>
          </cell>
          <cell r="W974">
            <v>0</v>
          </cell>
          <cell r="X974">
            <v>5.9268803762790867E-4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3">
          <cell r="F1043">
            <v>0.01</v>
          </cell>
          <cell r="G1043">
            <v>0.01</v>
          </cell>
          <cell r="H1043">
            <v>0.02</v>
          </cell>
          <cell r="I1043">
            <v>0.01</v>
          </cell>
          <cell r="J1043">
            <v>0</v>
          </cell>
          <cell r="K1043">
            <v>0.05</v>
          </cell>
          <cell r="L1043">
            <v>-0.02</v>
          </cell>
          <cell r="M1043">
            <v>0.23</v>
          </cell>
          <cell r="N1043">
            <v>0.02</v>
          </cell>
          <cell r="O1043">
            <v>0.01</v>
          </cell>
          <cell r="P1043">
            <v>0.01</v>
          </cell>
          <cell r="Q1043">
            <v>0.04</v>
          </cell>
          <cell r="R1043">
            <v>0.01</v>
          </cell>
          <cell r="S1043">
            <v>0.01</v>
          </cell>
          <cell r="T1043">
            <v>0.01</v>
          </cell>
          <cell r="U1043">
            <v>0.02</v>
          </cell>
          <cell r="V1043">
            <v>0.01</v>
          </cell>
          <cell r="W1043">
            <v>0</v>
          </cell>
          <cell r="X1043">
            <v>0.04</v>
          </cell>
          <cell r="Y1043">
            <v>0.03</v>
          </cell>
          <cell r="Z1043">
            <v>0.09</v>
          </cell>
          <cell r="AA1043">
            <v>0.02</v>
          </cell>
          <cell r="AB1043">
            <v>0</v>
          </cell>
          <cell r="AC1043">
            <v>0.01</v>
          </cell>
          <cell r="AD1043">
            <v>0.03</v>
          </cell>
          <cell r="AE1043">
            <v>0.01</v>
          </cell>
          <cell r="AF1043">
            <v>0.01</v>
          </cell>
          <cell r="AG1043">
            <v>0.01</v>
          </cell>
          <cell r="AH1043">
            <v>0.03</v>
          </cell>
          <cell r="AI1043">
            <v>0.01</v>
          </cell>
          <cell r="AJ1043">
            <v>0</v>
          </cell>
          <cell r="AK1043">
            <v>0.03</v>
          </cell>
          <cell r="AL1043">
            <v>7.0000000000000007E-2</v>
          </cell>
          <cell r="AM1043">
            <v>0.11</v>
          </cell>
          <cell r="AN1043">
            <v>0.02</v>
          </cell>
          <cell r="AO1043">
            <v>0.01</v>
          </cell>
          <cell r="AP1043">
            <v>0.01</v>
          </cell>
          <cell r="AQ1043">
            <v>0.03</v>
          </cell>
          <cell r="AR1043">
            <v>0</v>
          </cell>
          <cell r="AS1043">
            <v>0.02</v>
          </cell>
          <cell r="AT1043">
            <v>0.02</v>
          </cell>
          <cell r="AU1043">
            <v>0.01</v>
          </cell>
          <cell r="AV1043">
            <v>0.01</v>
          </cell>
          <cell r="AW1043">
            <v>0</v>
          </cell>
          <cell r="AX1043">
            <v>0.03</v>
          </cell>
          <cell r="AY1043">
            <v>0.02</v>
          </cell>
          <cell r="AZ1043">
            <v>0.11</v>
          </cell>
          <cell r="BA1043">
            <v>0.01</v>
          </cell>
          <cell r="BB1043">
            <v>0</v>
          </cell>
          <cell r="BC1043">
            <v>0.01</v>
          </cell>
          <cell r="BD1043">
            <v>0.05</v>
          </cell>
          <cell r="BE1043">
            <v>0.01</v>
          </cell>
          <cell r="BF1043">
            <v>0.01</v>
          </cell>
          <cell r="BG1043">
            <v>0.01</v>
          </cell>
          <cell r="BH1043">
            <v>0.02</v>
          </cell>
          <cell r="BI1043">
            <v>0.01</v>
          </cell>
          <cell r="BJ1043">
            <v>0</v>
          </cell>
          <cell r="BK1043">
            <v>0.02</v>
          </cell>
          <cell r="BL1043">
            <v>-0.01</v>
          </cell>
          <cell r="BM1043">
            <v>0.09</v>
          </cell>
          <cell r="BN1043">
            <v>0.01</v>
          </cell>
          <cell r="BO1043">
            <v>0</v>
          </cell>
          <cell r="BP1043">
            <v>0</v>
          </cell>
          <cell r="BQ1043">
            <v>0.02</v>
          </cell>
          <cell r="BR1043">
            <v>0.01</v>
          </cell>
          <cell r="BS1043">
            <v>0.01</v>
          </cell>
          <cell r="BT1043">
            <v>0</v>
          </cell>
          <cell r="BU1043">
            <v>0.01</v>
          </cell>
          <cell r="BV1043">
            <v>0.04</v>
          </cell>
          <cell r="BW1043">
            <v>0</v>
          </cell>
          <cell r="BX1043">
            <v>0.03</v>
          </cell>
          <cell r="BY1043">
            <v>-0.01</v>
          </cell>
          <cell r="BZ1043">
            <v>0.06</v>
          </cell>
          <cell r="CA1043">
            <v>0.01</v>
          </cell>
          <cell r="CB1043">
            <v>0</v>
          </cell>
          <cell r="CC1043">
            <v>0</v>
          </cell>
          <cell r="CD1043">
            <v>0.02</v>
          </cell>
          <cell r="CE1043">
            <v>0.01</v>
          </cell>
          <cell r="CF1043">
            <v>0.02</v>
          </cell>
          <cell r="CG1043">
            <v>0.01</v>
          </cell>
          <cell r="CH1043">
            <v>0.02</v>
          </cell>
          <cell r="CI1043">
            <v>0.02</v>
          </cell>
          <cell r="CJ1043">
            <v>0.01</v>
          </cell>
          <cell r="CK1043">
            <v>0.02</v>
          </cell>
          <cell r="CL1043">
            <v>0</v>
          </cell>
          <cell r="CM1043">
            <v>0.02</v>
          </cell>
          <cell r="CN1043">
            <v>0</v>
          </cell>
          <cell r="CO1043">
            <v>0</v>
          </cell>
          <cell r="CP1043">
            <v>0.01</v>
          </cell>
          <cell r="CQ1043">
            <v>0.01</v>
          </cell>
          <cell r="CR1043">
            <v>0.01</v>
          </cell>
          <cell r="CS1043">
            <v>0</v>
          </cell>
          <cell r="CT1043">
            <v>0.01</v>
          </cell>
          <cell r="CU1043">
            <v>0.02</v>
          </cell>
          <cell r="CV1043">
            <v>0.03</v>
          </cell>
          <cell r="CW1043">
            <v>0</v>
          </cell>
          <cell r="CX1043">
            <v>0.03</v>
          </cell>
          <cell r="CY1043">
            <v>0</v>
          </cell>
          <cell r="CZ1043">
            <v>0.05</v>
          </cell>
          <cell r="DA1043">
            <v>0</v>
          </cell>
          <cell r="DB1043">
            <v>0</v>
          </cell>
          <cell r="DC1043">
            <v>0.01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0.02</v>
          </cell>
          <cell r="G1044">
            <v>0</v>
          </cell>
          <cell r="H1044">
            <v>0.01</v>
          </cell>
          <cell r="I1044">
            <v>0.01</v>
          </cell>
          <cell r="J1044">
            <v>0.06</v>
          </cell>
          <cell r="K1044">
            <v>-0.05</v>
          </cell>
          <cell r="L1044">
            <v>0.13</v>
          </cell>
          <cell r="M1044">
            <v>0.43</v>
          </cell>
          <cell r="N1044">
            <v>0.1</v>
          </cell>
          <cell r="O1044">
            <v>0.01</v>
          </cell>
          <cell r="P1044">
            <v>-0.01</v>
          </cell>
          <cell r="Q1044">
            <v>0</v>
          </cell>
          <cell r="R1044">
            <v>0.06</v>
          </cell>
          <cell r="S1044">
            <v>0.05</v>
          </cell>
          <cell r="T1044">
            <v>0</v>
          </cell>
          <cell r="U1044">
            <v>0.01</v>
          </cell>
          <cell r="V1044">
            <v>0.03</v>
          </cell>
          <cell r="W1044">
            <v>0.15</v>
          </cell>
          <cell r="X1044">
            <v>0</v>
          </cell>
          <cell r="Y1044">
            <v>0.13</v>
          </cell>
          <cell r="Z1044">
            <v>0.11</v>
          </cell>
          <cell r="AA1044">
            <v>0.15</v>
          </cell>
          <cell r="AB1044">
            <v>0.05</v>
          </cell>
          <cell r="AC1044">
            <v>0</v>
          </cell>
          <cell r="AD1044">
            <v>0</v>
          </cell>
          <cell r="AE1044">
            <v>0.09</v>
          </cell>
          <cell r="AF1044">
            <v>7.0000000000000007E-2</v>
          </cell>
          <cell r="AG1044">
            <v>0</v>
          </cell>
          <cell r="AH1044">
            <v>0.02</v>
          </cell>
          <cell r="AI1044">
            <v>0.02</v>
          </cell>
          <cell r="AJ1044">
            <v>0.12</v>
          </cell>
          <cell r="AK1044">
            <v>7.0000000000000007E-2</v>
          </cell>
          <cell r="AL1044">
            <v>-0.2</v>
          </cell>
          <cell r="AM1044">
            <v>0.51</v>
          </cell>
          <cell r="AN1044">
            <v>0.23</v>
          </cell>
          <cell r="AO1044">
            <v>0.03</v>
          </cell>
          <cell r="AP1044">
            <v>0.02</v>
          </cell>
          <cell r="AQ1044">
            <v>0.01</v>
          </cell>
          <cell r="AR1044">
            <v>0.06</v>
          </cell>
          <cell r="AS1044">
            <v>0.01</v>
          </cell>
          <cell r="AT1044">
            <v>0</v>
          </cell>
          <cell r="AU1044">
            <v>0.01</v>
          </cell>
          <cell r="AV1044">
            <v>-0.01</v>
          </cell>
          <cell r="AW1044">
            <v>7.0000000000000007E-2</v>
          </cell>
          <cell r="AX1044">
            <v>-0.08</v>
          </cell>
          <cell r="AY1044">
            <v>0.03</v>
          </cell>
          <cell r="AZ1044">
            <v>0.15</v>
          </cell>
          <cell r="BA1044">
            <v>0.17</v>
          </cell>
          <cell r="BB1044">
            <v>0.05</v>
          </cell>
          <cell r="BC1044">
            <v>0.03</v>
          </cell>
          <cell r="BD1044">
            <v>0</v>
          </cell>
          <cell r="BE1044">
            <v>0.1</v>
          </cell>
          <cell r="BF1044">
            <v>0.03</v>
          </cell>
          <cell r="BG1044">
            <v>0.03</v>
          </cell>
          <cell r="BH1044">
            <v>0.1</v>
          </cell>
          <cell r="BI1044">
            <v>0.05</v>
          </cell>
          <cell r="BJ1044">
            <v>0.1</v>
          </cell>
          <cell r="BK1044">
            <v>0.22</v>
          </cell>
          <cell r="BL1044">
            <v>-0.01</v>
          </cell>
          <cell r="BM1044">
            <v>0.06</v>
          </cell>
          <cell r="BN1044">
            <v>0.04</v>
          </cell>
          <cell r="BO1044">
            <v>0.21</v>
          </cell>
          <cell r="BP1044">
            <v>7.0000000000000007E-2</v>
          </cell>
          <cell r="BQ1044">
            <v>-0.03</v>
          </cell>
          <cell r="BR1044">
            <v>0.12</v>
          </cell>
          <cell r="BS1044">
            <v>0.03</v>
          </cell>
          <cell r="BT1044">
            <v>0.04</v>
          </cell>
          <cell r="BU1044">
            <v>-0.01</v>
          </cell>
          <cell r="BV1044">
            <v>7.0000000000000007E-2</v>
          </cell>
          <cell r="BW1044">
            <v>7.0000000000000007E-2</v>
          </cell>
          <cell r="BX1044">
            <v>0.17</v>
          </cell>
          <cell r="BY1044">
            <v>-0.01</v>
          </cell>
          <cell r="BZ1044">
            <v>0.02</v>
          </cell>
          <cell r="CA1044">
            <v>0.03</v>
          </cell>
          <cell r="CB1044">
            <v>0.27</v>
          </cell>
          <cell r="CC1044">
            <v>0.22</v>
          </cell>
          <cell r="CD1044">
            <v>-0.02</v>
          </cell>
          <cell r="CE1044">
            <v>0.15</v>
          </cell>
          <cell r="CF1044">
            <v>0.04</v>
          </cell>
          <cell r="CG1044">
            <v>0.1</v>
          </cell>
          <cell r="CH1044">
            <v>0.13</v>
          </cell>
          <cell r="CI1044">
            <v>0.08</v>
          </cell>
          <cell r="CJ1044">
            <v>7.0000000000000007E-2</v>
          </cell>
          <cell r="CK1044">
            <v>0.14000000000000001</v>
          </cell>
          <cell r="CL1044">
            <v>-0.01</v>
          </cell>
          <cell r="CM1044">
            <v>0.02</v>
          </cell>
          <cell r="CN1044">
            <v>0.03</v>
          </cell>
          <cell r="CO1044">
            <v>0.24</v>
          </cell>
          <cell r="CP1044">
            <v>0.12</v>
          </cell>
          <cell r="CQ1044">
            <v>0.02</v>
          </cell>
          <cell r="CR1044">
            <v>0.11</v>
          </cell>
          <cell r="CS1044">
            <v>0.05</v>
          </cell>
          <cell r="CT1044">
            <v>7.0000000000000007E-2</v>
          </cell>
          <cell r="CU1044">
            <v>0.11</v>
          </cell>
          <cell r="CV1044">
            <v>7.0000000000000007E-2</v>
          </cell>
          <cell r="CW1044">
            <v>0.1</v>
          </cell>
          <cell r="CX1044">
            <v>7.0000000000000007E-2</v>
          </cell>
          <cell r="CY1044">
            <v>-0.01</v>
          </cell>
          <cell r="CZ1044">
            <v>0.02</v>
          </cell>
          <cell r="DA1044">
            <v>7.0000000000000007E-2</v>
          </cell>
          <cell r="DB1044">
            <v>0.08</v>
          </cell>
          <cell r="DC1044">
            <v>0.1</v>
          </cell>
          <cell r="DD1044">
            <v>0.02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0.01</v>
          </cell>
          <cell r="G1045">
            <v>0.01</v>
          </cell>
          <cell r="H1045">
            <v>0.02</v>
          </cell>
          <cell r="I1045">
            <v>0.01</v>
          </cell>
          <cell r="J1045">
            <v>0</v>
          </cell>
          <cell r="K1045">
            <v>0.03</v>
          </cell>
          <cell r="L1045">
            <v>0.02</v>
          </cell>
          <cell r="M1045">
            <v>0.05</v>
          </cell>
          <cell r="N1045">
            <v>0.04</v>
          </cell>
          <cell r="O1045">
            <v>0.02</v>
          </cell>
          <cell r="P1045">
            <v>0.02</v>
          </cell>
          <cell r="Q1045">
            <v>0.01</v>
          </cell>
          <cell r="R1045">
            <v>0.02</v>
          </cell>
          <cell r="S1045">
            <v>0</v>
          </cell>
          <cell r="T1045">
            <v>0</v>
          </cell>
          <cell r="U1045">
            <v>0.02</v>
          </cell>
          <cell r="V1045">
            <v>0</v>
          </cell>
          <cell r="W1045">
            <v>0</v>
          </cell>
          <cell r="X1045">
            <v>0.01</v>
          </cell>
          <cell r="Y1045">
            <v>0.08</v>
          </cell>
          <cell r="Z1045">
            <v>0.02</v>
          </cell>
          <cell r="AA1045">
            <v>0.02</v>
          </cell>
          <cell r="AB1045">
            <v>0.01</v>
          </cell>
          <cell r="AC1045">
            <v>0</v>
          </cell>
          <cell r="AD1045">
            <v>0</v>
          </cell>
          <cell r="AE1045">
            <v>0.02</v>
          </cell>
          <cell r="AF1045">
            <v>0</v>
          </cell>
          <cell r="AG1045">
            <v>0</v>
          </cell>
          <cell r="AH1045">
            <v>0.01</v>
          </cell>
          <cell r="AI1045">
            <v>0.01</v>
          </cell>
          <cell r="AJ1045">
            <v>0</v>
          </cell>
          <cell r="AK1045">
            <v>0.01</v>
          </cell>
          <cell r="AL1045">
            <v>7.0000000000000007E-2</v>
          </cell>
          <cell r="AM1045">
            <v>0.02</v>
          </cell>
          <cell r="AN1045">
            <v>0.01</v>
          </cell>
          <cell r="AO1045">
            <v>0.01</v>
          </cell>
          <cell r="AP1045">
            <v>0.01</v>
          </cell>
          <cell r="AQ1045">
            <v>0</v>
          </cell>
          <cell r="AR1045">
            <v>0.01</v>
          </cell>
          <cell r="AS1045">
            <v>0</v>
          </cell>
          <cell r="AT1045">
            <v>0.01</v>
          </cell>
          <cell r="AU1045">
            <v>0.02</v>
          </cell>
          <cell r="AV1045">
            <v>0.01</v>
          </cell>
          <cell r="AW1045">
            <v>0</v>
          </cell>
          <cell r="AX1045">
            <v>0.03</v>
          </cell>
          <cell r="AY1045">
            <v>0.06</v>
          </cell>
          <cell r="AZ1045">
            <v>0.02</v>
          </cell>
          <cell r="BA1045">
            <v>0.01</v>
          </cell>
          <cell r="BB1045">
            <v>0.01</v>
          </cell>
          <cell r="BC1045">
            <v>0.01</v>
          </cell>
          <cell r="BD1045">
            <v>0</v>
          </cell>
          <cell r="BE1045">
            <v>0.01</v>
          </cell>
          <cell r="BF1045">
            <v>0</v>
          </cell>
          <cell r="BG1045">
            <v>0</v>
          </cell>
          <cell r="BH1045">
            <v>0.01</v>
          </cell>
          <cell r="BI1045">
            <v>0</v>
          </cell>
          <cell r="BJ1045">
            <v>0</v>
          </cell>
          <cell r="BK1045">
            <v>0.01</v>
          </cell>
          <cell r="BL1045">
            <v>7.0000000000000007E-2</v>
          </cell>
          <cell r="BM1045">
            <v>0.03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0.02</v>
          </cell>
          <cell r="BS1045">
            <v>0</v>
          </cell>
          <cell r="BT1045">
            <v>0</v>
          </cell>
          <cell r="BU1045">
            <v>0.01</v>
          </cell>
          <cell r="BV1045">
            <v>0</v>
          </cell>
          <cell r="BW1045">
            <v>0</v>
          </cell>
          <cell r="BX1045">
            <v>0.01</v>
          </cell>
          <cell r="BY1045">
            <v>0.08</v>
          </cell>
          <cell r="BZ1045">
            <v>0.03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0.02</v>
          </cell>
          <cell r="CF1045">
            <v>0</v>
          </cell>
          <cell r="CG1045">
            <v>0</v>
          </cell>
          <cell r="CH1045">
            <v>0.01</v>
          </cell>
          <cell r="CI1045">
            <v>0.01</v>
          </cell>
          <cell r="CJ1045">
            <v>0</v>
          </cell>
          <cell r="CK1045">
            <v>0.01</v>
          </cell>
          <cell r="CL1045">
            <v>0.06</v>
          </cell>
          <cell r="CM1045">
            <v>0.03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0.02</v>
          </cell>
          <cell r="CS1045">
            <v>0</v>
          </cell>
          <cell r="CT1045">
            <v>0</v>
          </cell>
          <cell r="CU1045">
            <v>0.01</v>
          </cell>
          <cell r="CV1045">
            <v>0.01</v>
          </cell>
          <cell r="CW1045">
            <v>0</v>
          </cell>
          <cell r="CX1045">
            <v>0.01</v>
          </cell>
          <cell r="CY1045">
            <v>0.09</v>
          </cell>
          <cell r="CZ1045">
            <v>0.04</v>
          </cell>
          <cell r="DA1045">
            <v>0.01</v>
          </cell>
          <cell r="DB1045">
            <v>0.01</v>
          </cell>
          <cell r="DC1045">
            <v>0</v>
          </cell>
          <cell r="DD1045">
            <v>0.01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0.39</v>
          </cell>
          <cell r="G1046">
            <v>0</v>
          </cell>
          <cell r="H1046">
            <v>0.02</v>
          </cell>
          <cell r="I1046">
            <v>0.01</v>
          </cell>
          <cell r="J1046">
            <v>0.01</v>
          </cell>
          <cell r="K1046">
            <v>-0.05</v>
          </cell>
          <cell r="L1046">
            <v>0.71</v>
          </cell>
          <cell r="M1046">
            <v>0.31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0.06</v>
          </cell>
          <cell r="S1046">
            <v>0</v>
          </cell>
          <cell r="T1046">
            <v>-0.09</v>
          </cell>
          <cell r="U1046">
            <v>7.0000000000000007E-2</v>
          </cell>
          <cell r="V1046">
            <v>0</v>
          </cell>
          <cell r="W1046">
            <v>0.08</v>
          </cell>
          <cell r="X1046">
            <v>-0.02</v>
          </cell>
          <cell r="Y1046">
            <v>0</v>
          </cell>
          <cell r="Z1046">
            <v>0.03</v>
          </cell>
          <cell r="AA1046">
            <v>0.05</v>
          </cell>
          <cell r="AB1046">
            <v>0</v>
          </cell>
          <cell r="AC1046">
            <v>0</v>
          </cell>
          <cell r="AD1046">
            <v>0</v>
          </cell>
          <cell r="AE1046">
            <v>7.0000000000000007E-2</v>
          </cell>
          <cell r="AF1046">
            <v>0.02</v>
          </cell>
          <cell r="AG1046">
            <v>0</v>
          </cell>
          <cell r="AH1046">
            <v>0.12</v>
          </cell>
          <cell r="AI1046">
            <v>7.0000000000000007E-2</v>
          </cell>
          <cell r="AJ1046">
            <v>0.08</v>
          </cell>
          <cell r="AK1046">
            <v>-0.04</v>
          </cell>
          <cell r="AL1046">
            <v>-1.8</v>
          </cell>
          <cell r="AM1046">
            <v>0.16</v>
          </cell>
          <cell r="AN1046">
            <v>0</v>
          </cell>
          <cell r="AO1046">
            <v>-0.01</v>
          </cell>
          <cell r="AP1046">
            <v>0.01</v>
          </cell>
          <cell r="AQ1046">
            <v>0.01</v>
          </cell>
          <cell r="AR1046">
            <v>0.03</v>
          </cell>
          <cell r="AS1046">
            <v>0.01</v>
          </cell>
          <cell r="AT1046">
            <v>-0.01</v>
          </cell>
          <cell r="AU1046">
            <v>0</v>
          </cell>
          <cell r="AV1046">
            <v>7.0000000000000007E-2</v>
          </cell>
          <cell r="AW1046">
            <v>0</v>
          </cell>
          <cell r="AX1046">
            <v>-0.11</v>
          </cell>
          <cell r="AY1046">
            <v>-3.59</v>
          </cell>
          <cell r="AZ1046">
            <v>0.13</v>
          </cell>
          <cell r="BA1046">
            <v>0</v>
          </cell>
          <cell r="BB1046">
            <v>0</v>
          </cell>
          <cell r="BC1046">
            <v>0.03</v>
          </cell>
          <cell r="BD1046">
            <v>0.1</v>
          </cell>
          <cell r="BE1046">
            <v>0</v>
          </cell>
          <cell r="BF1046">
            <v>0</v>
          </cell>
          <cell r="BG1046">
            <v>0.04</v>
          </cell>
          <cell r="BH1046">
            <v>-0.27</v>
          </cell>
          <cell r="BI1046">
            <v>0.05</v>
          </cell>
          <cell r="BJ1046">
            <v>7.0000000000000007E-2</v>
          </cell>
          <cell r="BK1046">
            <v>-0.03</v>
          </cell>
          <cell r="BL1046">
            <v>-0.01</v>
          </cell>
          <cell r="BM1046">
            <v>0.79</v>
          </cell>
          <cell r="BN1046">
            <v>0.01</v>
          </cell>
          <cell r="BO1046">
            <v>0.04</v>
          </cell>
          <cell r="BP1046">
            <v>0.12</v>
          </cell>
          <cell r="BQ1046">
            <v>0</v>
          </cell>
          <cell r="BR1046">
            <v>0.01</v>
          </cell>
          <cell r="BS1046">
            <v>0.01</v>
          </cell>
          <cell r="BT1046">
            <v>0</v>
          </cell>
          <cell r="BU1046">
            <v>0.05</v>
          </cell>
          <cell r="BV1046">
            <v>7.0000000000000007E-2</v>
          </cell>
          <cell r="BW1046">
            <v>0.09</v>
          </cell>
          <cell r="BX1046">
            <v>0.09</v>
          </cell>
          <cell r="BY1046">
            <v>0.05</v>
          </cell>
          <cell r="BZ1046">
            <v>-0.06</v>
          </cell>
          <cell r="CA1046">
            <v>0</v>
          </cell>
          <cell r="CB1046">
            <v>0.09</v>
          </cell>
          <cell r="CC1046">
            <v>0.01</v>
          </cell>
          <cell r="CD1046">
            <v>0</v>
          </cell>
          <cell r="CE1046">
            <v>0.08</v>
          </cell>
          <cell r="CF1046">
            <v>0</v>
          </cell>
          <cell r="CG1046">
            <v>7.0000000000000007E-2</v>
          </cell>
          <cell r="CH1046">
            <v>0.08</v>
          </cell>
          <cell r="CI1046">
            <v>0.06</v>
          </cell>
          <cell r="CJ1046">
            <v>0.2</v>
          </cell>
          <cell r="CK1046">
            <v>0.18</v>
          </cell>
          <cell r="CL1046">
            <v>0.04</v>
          </cell>
          <cell r="CM1046">
            <v>0.05</v>
          </cell>
          <cell r="CN1046">
            <v>0.08</v>
          </cell>
          <cell r="CO1046">
            <v>0.1</v>
          </cell>
          <cell r="CP1046">
            <v>0.08</v>
          </cell>
          <cell r="CQ1046">
            <v>0</v>
          </cell>
          <cell r="CR1046">
            <v>0.06</v>
          </cell>
          <cell r="CS1046">
            <v>0.1</v>
          </cell>
          <cell r="CT1046">
            <v>-0.02</v>
          </cell>
          <cell r="CU1046">
            <v>7.0000000000000007E-2</v>
          </cell>
          <cell r="CV1046">
            <v>0.14000000000000001</v>
          </cell>
          <cell r="CW1046">
            <v>0.22</v>
          </cell>
          <cell r="CX1046">
            <v>0.19</v>
          </cell>
          <cell r="CY1046">
            <v>-0.01</v>
          </cell>
          <cell r="CZ1046">
            <v>-0.03</v>
          </cell>
          <cell r="DA1046">
            <v>0.02</v>
          </cell>
          <cell r="DB1046">
            <v>0.09</v>
          </cell>
          <cell r="DC1046">
            <v>0.03</v>
          </cell>
          <cell r="DD1046">
            <v>0.01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0.01</v>
          </cell>
          <cell r="G1050">
            <v>0.02</v>
          </cell>
          <cell r="H1050">
            <v>0.02</v>
          </cell>
          <cell r="I1050">
            <v>0.02</v>
          </cell>
          <cell r="J1050">
            <v>0</v>
          </cell>
          <cell r="K1050">
            <v>0.03</v>
          </cell>
          <cell r="L1050">
            <v>-0.01</v>
          </cell>
          <cell r="M1050">
            <v>7.0000000000000007E-2</v>
          </cell>
          <cell r="N1050">
            <v>0.04</v>
          </cell>
          <cell r="O1050">
            <v>0.03</v>
          </cell>
          <cell r="P1050">
            <v>0.03</v>
          </cell>
          <cell r="Q1050">
            <v>0.01</v>
          </cell>
          <cell r="R1050">
            <v>0.02</v>
          </cell>
          <cell r="S1050">
            <v>0.01</v>
          </cell>
          <cell r="T1050">
            <v>0.02</v>
          </cell>
          <cell r="U1050">
            <v>0.02</v>
          </cell>
          <cell r="V1050">
            <v>0.01</v>
          </cell>
          <cell r="W1050">
            <v>0</v>
          </cell>
          <cell r="X1050">
            <v>0.01</v>
          </cell>
          <cell r="Y1050">
            <v>0.02</v>
          </cell>
          <cell r="Z1050">
            <v>0.02</v>
          </cell>
          <cell r="AA1050">
            <v>0.02</v>
          </cell>
          <cell r="AB1050">
            <v>0.02</v>
          </cell>
          <cell r="AC1050">
            <v>0.02</v>
          </cell>
          <cell r="AD1050">
            <v>0</v>
          </cell>
          <cell r="AE1050">
            <v>0.02</v>
          </cell>
          <cell r="AF1050">
            <v>0.01</v>
          </cell>
          <cell r="AG1050">
            <v>0.02</v>
          </cell>
          <cell r="AH1050">
            <v>0.02</v>
          </cell>
          <cell r="AI1050">
            <v>0.01</v>
          </cell>
          <cell r="AJ1050">
            <v>0</v>
          </cell>
          <cell r="AK1050">
            <v>0.03</v>
          </cell>
          <cell r="AL1050">
            <v>0.01</v>
          </cell>
          <cell r="AM1050">
            <v>0.06</v>
          </cell>
          <cell r="AN1050">
            <v>0.02</v>
          </cell>
          <cell r="AO1050">
            <v>0.02</v>
          </cell>
          <cell r="AP1050">
            <v>0.02</v>
          </cell>
          <cell r="AQ1050">
            <v>0</v>
          </cell>
          <cell r="AR1050">
            <v>0.01</v>
          </cell>
          <cell r="AS1050">
            <v>0.01</v>
          </cell>
          <cell r="AT1050">
            <v>0.02</v>
          </cell>
          <cell r="AU1050">
            <v>0.02</v>
          </cell>
          <cell r="AV1050">
            <v>0.01</v>
          </cell>
          <cell r="AW1050">
            <v>0</v>
          </cell>
          <cell r="AX1050">
            <v>0.02</v>
          </cell>
          <cell r="AY1050">
            <v>0.01</v>
          </cell>
          <cell r="AZ1050">
            <v>0.03</v>
          </cell>
          <cell r="BA1050">
            <v>0.01</v>
          </cell>
          <cell r="BB1050">
            <v>0.03</v>
          </cell>
          <cell r="BC1050">
            <v>0.02</v>
          </cell>
          <cell r="BD1050">
            <v>0.01</v>
          </cell>
          <cell r="BE1050">
            <v>0.01</v>
          </cell>
          <cell r="BF1050">
            <v>0</v>
          </cell>
          <cell r="BG1050">
            <v>0.01</v>
          </cell>
          <cell r="BH1050">
            <v>0.02</v>
          </cell>
          <cell r="BI1050">
            <v>0.01</v>
          </cell>
          <cell r="BJ1050">
            <v>0</v>
          </cell>
          <cell r="BK1050">
            <v>0.01</v>
          </cell>
          <cell r="BL1050">
            <v>0.01</v>
          </cell>
          <cell r="BM1050">
            <v>0.02</v>
          </cell>
          <cell r="BN1050">
            <v>0</v>
          </cell>
          <cell r="BO1050">
            <v>0.02</v>
          </cell>
          <cell r="BP1050">
            <v>0.01</v>
          </cell>
          <cell r="BQ1050">
            <v>0.01</v>
          </cell>
          <cell r="BR1050">
            <v>0.02</v>
          </cell>
          <cell r="BS1050">
            <v>0</v>
          </cell>
          <cell r="BT1050">
            <v>0.01</v>
          </cell>
          <cell r="BU1050">
            <v>0.01</v>
          </cell>
          <cell r="BV1050">
            <v>0.02</v>
          </cell>
          <cell r="BW1050">
            <v>0</v>
          </cell>
          <cell r="BX1050">
            <v>0.01</v>
          </cell>
          <cell r="BY1050">
            <v>0.02</v>
          </cell>
          <cell r="BZ1050">
            <v>0.01</v>
          </cell>
          <cell r="CA1050">
            <v>0</v>
          </cell>
          <cell r="CB1050">
            <v>0.02</v>
          </cell>
          <cell r="CC1050">
            <v>0.03</v>
          </cell>
          <cell r="CD1050">
            <v>0</v>
          </cell>
          <cell r="CE1050">
            <v>0.02</v>
          </cell>
          <cell r="CF1050">
            <v>0</v>
          </cell>
          <cell r="CG1050">
            <v>0.02</v>
          </cell>
          <cell r="CH1050">
            <v>0.03</v>
          </cell>
          <cell r="CI1050">
            <v>0.02</v>
          </cell>
          <cell r="CJ1050">
            <v>0</v>
          </cell>
          <cell r="CK1050">
            <v>0.01</v>
          </cell>
          <cell r="CL1050">
            <v>0</v>
          </cell>
          <cell r="CM1050">
            <v>0.01</v>
          </cell>
          <cell r="CN1050">
            <v>0</v>
          </cell>
          <cell r="CO1050">
            <v>0.02</v>
          </cell>
          <cell r="CP1050">
            <v>0.01</v>
          </cell>
          <cell r="CQ1050">
            <v>0</v>
          </cell>
          <cell r="CR1050">
            <v>0.02</v>
          </cell>
          <cell r="CS1050">
            <v>0</v>
          </cell>
          <cell r="CT1050">
            <v>0.01</v>
          </cell>
          <cell r="CU1050">
            <v>0.03</v>
          </cell>
          <cell r="CV1050">
            <v>0.02</v>
          </cell>
          <cell r="CW1050">
            <v>0</v>
          </cell>
          <cell r="CX1050">
            <v>0.01</v>
          </cell>
          <cell r="CY1050">
            <v>0.01</v>
          </cell>
          <cell r="CZ1050">
            <v>0.02</v>
          </cell>
          <cell r="DA1050">
            <v>0.01</v>
          </cell>
          <cell r="DB1050">
            <v>0.02</v>
          </cell>
          <cell r="DC1050">
            <v>0.02</v>
          </cell>
          <cell r="DD1050">
            <v>0.01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0.01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0.01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0.01</v>
          </cell>
          <cell r="L1063">
            <v>0</v>
          </cell>
          <cell r="M1063">
            <v>0</v>
          </cell>
          <cell r="N1063">
            <v>0.01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0.01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0.01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0.06</v>
          </cell>
          <cell r="I1106">
            <v>0</v>
          </cell>
          <cell r="J1106">
            <v>0.13</v>
          </cell>
          <cell r="K1106">
            <v>0.42</v>
          </cell>
          <cell r="L1106">
            <v>-0.12</v>
          </cell>
          <cell r="M1106">
            <v>0.63</v>
          </cell>
          <cell r="N1106">
            <v>0.09</v>
          </cell>
          <cell r="O1106">
            <v>0</v>
          </cell>
          <cell r="P1106">
            <v>0</v>
          </cell>
          <cell r="Q1106">
            <v>0</v>
          </cell>
          <cell r="R1106">
            <v>0.17</v>
          </cell>
          <cell r="S1106">
            <v>0</v>
          </cell>
          <cell r="T1106">
            <v>0</v>
          </cell>
          <cell r="U1106">
            <v>0.18</v>
          </cell>
          <cell r="V1106">
            <v>0.02</v>
          </cell>
          <cell r="W1106">
            <v>0.13</v>
          </cell>
          <cell r="X1106">
            <v>0.09</v>
          </cell>
          <cell r="Y1106">
            <v>0.13</v>
          </cell>
          <cell r="Z1106">
            <v>0.21</v>
          </cell>
          <cell r="AA1106">
            <v>0.04</v>
          </cell>
          <cell r="AB1106">
            <v>0.01</v>
          </cell>
          <cell r="AC1106">
            <v>0</v>
          </cell>
          <cell r="AD1106">
            <v>0</v>
          </cell>
          <cell r="AE1106">
            <v>0.11</v>
          </cell>
          <cell r="AF1106">
            <v>0</v>
          </cell>
          <cell r="AG1106">
            <v>0.01</v>
          </cell>
          <cell r="AH1106">
            <v>0.09</v>
          </cell>
          <cell r="AI1106">
            <v>0.01</v>
          </cell>
          <cell r="AJ1106">
            <v>0.17</v>
          </cell>
          <cell r="AK1106">
            <v>0.13</v>
          </cell>
          <cell r="AL1106">
            <v>0.13</v>
          </cell>
          <cell r="AM1106">
            <v>0.38</v>
          </cell>
          <cell r="AN1106">
            <v>0.09</v>
          </cell>
          <cell r="AO1106">
            <v>0.02</v>
          </cell>
          <cell r="AP1106">
            <v>0</v>
          </cell>
          <cell r="AQ1106">
            <v>0</v>
          </cell>
          <cell r="AR1106">
            <v>0.13</v>
          </cell>
          <cell r="AS1106">
            <v>0</v>
          </cell>
          <cell r="AT1106">
            <v>0.03</v>
          </cell>
          <cell r="AU1106">
            <v>0.14000000000000001</v>
          </cell>
          <cell r="AV1106">
            <v>7.0000000000000007E-2</v>
          </cell>
          <cell r="AW1106">
            <v>0.08</v>
          </cell>
          <cell r="AX1106">
            <v>0.28000000000000003</v>
          </cell>
          <cell r="AY1106">
            <v>0.18</v>
          </cell>
          <cell r="AZ1106">
            <v>0.13</v>
          </cell>
          <cell r="BA1106">
            <v>0.04</v>
          </cell>
          <cell r="BB1106">
            <v>0.02</v>
          </cell>
          <cell r="BC1106">
            <v>0</v>
          </cell>
          <cell r="BD1106">
            <v>0</v>
          </cell>
          <cell r="BE1106">
            <v>0.42</v>
          </cell>
          <cell r="BF1106">
            <v>0</v>
          </cell>
          <cell r="BG1106">
            <v>0</v>
          </cell>
          <cell r="BH1106">
            <v>1.1399999999999999</v>
          </cell>
          <cell r="BI1106">
            <v>11.22</v>
          </cell>
          <cell r="BJ1106">
            <v>0.02</v>
          </cell>
          <cell r="BK1106">
            <v>2.87</v>
          </cell>
          <cell r="BL1106">
            <v>0.43</v>
          </cell>
          <cell r="BM1106">
            <v>0.12</v>
          </cell>
          <cell r="BN1106">
            <v>0.02</v>
          </cell>
          <cell r="BO1106">
            <v>0.02</v>
          </cell>
          <cell r="BP1106">
            <v>0</v>
          </cell>
          <cell r="BQ1106">
            <v>0</v>
          </cell>
          <cell r="BR1106">
            <v>0.28999999999999998</v>
          </cell>
          <cell r="BS1106">
            <v>5.3</v>
          </cell>
          <cell r="BT1106">
            <v>0</v>
          </cell>
          <cell r="BU1106">
            <v>0.77</v>
          </cell>
          <cell r="BV1106">
            <v>6.22</v>
          </cell>
          <cell r="BW1106">
            <v>0.05</v>
          </cell>
          <cell r="BX1106">
            <v>0.14000000000000001</v>
          </cell>
          <cell r="BY1106">
            <v>0.17</v>
          </cell>
          <cell r="BZ1106">
            <v>0.03</v>
          </cell>
          <cell r="CA1106">
            <v>0.05</v>
          </cell>
          <cell r="CB1106">
            <v>0.06</v>
          </cell>
          <cell r="CC1106">
            <v>0</v>
          </cell>
          <cell r="CD1106">
            <v>0</v>
          </cell>
          <cell r="CE1106">
            <v>0.05</v>
          </cell>
          <cell r="CF1106">
            <v>0</v>
          </cell>
          <cell r="CG1106">
            <v>0.2</v>
          </cell>
          <cell r="CH1106">
            <v>0.14000000000000001</v>
          </cell>
          <cell r="CI1106">
            <v>0</v>
          </cell>
          <cell r="CJ1106">
            <v>0.02</v>
          </cell>
          <cell r="CK1106">
            <v>0.14000000000000001</v>
          </cell>
          <cell r="CL1106">
            <v>0.09</v>
          </cell>
          <cell r="CM1106">
            <v>0.17</v>
          </cell>
          <cell r="CN1106">
            <v>0.04</v>
          </cell>
          <cell r="CO1106">
            <v>0.04</v>
          </cell>
          <cell r="CP1106">
            <v>0</v>
          </cell>
          <cell r="CQ1106">
            <v>0</v>
          </cell>
          <cell r="CR1106">
            <v>0.18</v>
          </cell>
          <cell r="CS1106">
            <v>0</v>
          </cell>
          <cell r="CT1106">
            <v>0</v>
          </cell>
          <cell r="CU1106">
            <v>0.54</v>
          </cell>
          <cell r="CV1106">
            <v>0.16</v>
          </cell>
          <cell r="CW1106">
            <v>0.03</v>
          </cell>
          <cell r="CX1106">
            <v>0.15</v>
          </cell>
          <cell r="CY1106">
            <v>0.08</v>
          </cell>
          <cell r="CZ1106">
            <v>0.23</v>
          </cell>
          <cell r="DA1106">
            <v>0.02</v>
          </cell>
          <cell r="DB1106">
            <v>0.03</v>
          </cell>
          <cell r="DC1106">
            <v>0.55000000000000004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0.06</v>
          </cell>
          <cell r="M1107">
            <v>-0.2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0.14000000000000001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0.09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0.2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0.01</v>
          </cell>
          <cell r="AK1107">
            <v>0</v>
          </cell>
          <cell r="AL1107">
            <v>0.09</v>
          </cell>
          <cell r="AM1107">
            <v>0.67</v>
          </cell>
          <cell r="AN1107">
            <v>0</v>
          </cell>
          <cell r="AO1107">
            <v>0</v>
          </cell>
          <cell r="AP1107">
            <v>0</v>
          </cell>
          <cell r="AQ1107">
            <v>0.14000000000000001</v>
          </cell>
          <cell r="AR1107">
            <v>-0.22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0.17</v>
          </cell>
          <cell r="AZ1107">
            <v>-0.04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0.01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0.16</v>
          </cell>
          <cell r="BW1107">
            <v>0</v>
          </cell>
          <cell r="BX1107">
            <v>0</v>
          </cell>
          <cell r="BY1107">
            <v>0.02</v>
          </cell>
          <cell r="BZ1107">
            <v>0.01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0.15</v>
          </cell>
          <cell r="CF1107">
            <v>0</v>
          </cell>
          <cell r="CG1107">
            <v>0</v>
          </cell>
          <cell r="CH1107">
            <v>7.0000000000000007E-2</v>
          </cell>
          <cell r="CI1107">
            <v>0</v>
          </cell>
          <cell r="CJ1107">
            <v>0.01</v>
          </cell>
          <cell r="CK1107">
            <v>0</v>
          </cell>
          <cell r="CL1107">
            <v>-0.02</v>
          </cell>
          <cell r="CM1107">
            <v>0.04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0.05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0.01</v>
          </cell>
          <cell r="CZ1107">
            <v>0.01</v>
          </cell>
          <cell r="DA1107">
            <v>0</v>
          </cell>
          <cell r="DB1107">
            <v>0</v>
          </cell>
          <cell r="DC1107">
            <v>0</v>
          </cell>
          <cell r="DD1107">
            <v>0.13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0.13</v>
          </cell>
          <cell r="M1108">
            <v>0.57999999999999996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0.14000000000000001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0.28000000000000003</v>
          </cell>
          <cell r="Z1108">
            <v>-0.02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0.04</v>
          </cell>
          <cell r="AF1108">
            <v>7.0000000000000007E-2</v>
          </cell>
          <cell r="AG1108">
            <v>0</v>
          </cell>
          <cell r="AH1108">
            <v>0</v>
          </cell>
          <cell r="AI1108">
            <v>-0.02</v>
          </cell>
          <cell r="AJ1108">
            <v>0</v>
          </cell>
          <cell r="AK1108">
            <v>0</v>
          </cell>
          <cell r="AL1108">
            <v>0.16</v>
          </cell>
          <cell r="AM1108">
            <v>0.2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-7.0000000000000007E-2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0.1</v>
          </cell>
          <cell r="AZ1108">
            <v>-0.01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-0.03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-0.01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0.04</v>
          </cell>
          <cell r="BR1108">
            <v>0.03</v>
          </cell>
          <cell r="BS1108">
            <v>0</v>
          </cell>
          <cell r="BT1108">
            <v>0</v>
          </cell>
          <cell r="BU1108">
            <v>0.01</v>
          </cell>
          <cell r="BV1108">
            <v>0.01</v>
          </cell>
          <cell r="BW1108">
            <v>0</v>
          </cell>
          <cell r="BX1108">
            <v>0</v>
          </cell>
          <cell r="BY1108">
            <v>0</v>
          </cell>
          <cell r="BZ1108">
            <v>0.25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0.01</v>
          </cell>
          <cell r="CF1108">
            <v>0.19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-0.01</v>
          </cell>
          <cell r="CM1108">
            <v>-0.02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0.03</v>
          </cell>
          <cell r="CS1108">
            <v>0</v>
          </cell>
          <cell r="CT1108">
            <v>0</v>
          </cell>
          <cell r="CU1108">
            <v>0</v>
          </cell>
          <cell r="CV1108">
            <v>0.01</v>
          </cell>
          <cell r="CW1108">
            <v>0</v>
          </cell>
          <cell r="CX1108">
            <v>0</v>
          </cell>
          <cell r="CY1108">
            <v>0.04</v>
          </cell>
          <cell r="CZ1108">
            <v>0.01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11">
          <cell r="R1111">
            <v>2030</v>
          </cell>
          <cell r="AE1111">
            <v>2031</v>
          </cell>
          <cell r="AR1111">
            <v>2032</v>
          </cell>
          <cell r="BE1111">
            <v>2033</v>
          </cell>
          <cell r="BR1111">
            <v>2034</v>
          </cell>
          <cell r="CE1111">
            <v>2035</v>
          </cell>
          <cell r="CR1111">
            <v>2036</v>
          </cell>
          <cell r="DE1111">
            <v>2037</v>
          </cell>
          <cell r="DR1111">
            <v>2038</v>
          </cell>
        </row>
        <row r="1113"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-5.36</v>
          </cell>
          <cell r="H1118">
            <v>-15.24</v>
          </cell>
          <cell r="I1118">
            <v>-11.53</v>
          </cell>
          <cell r="J1118">
            <v>-14.14</v>
          </cell>
          <cell r="K1118">
            <v>0</v>
          </cell>
          <cell r="L1118">
            <v>-3.46</v>
          </cell>
          <cell r="M1118">
            <v>0</v>
          </cell>
          <cell r="N1118">
            <v>0</v>
          </cell>
          <cell r="O1118">
            <v>-11.82</v>
          </cell>
          <cell r="P1118">
            <v>0</v>
          </cell>
          <cell r="Q1118">
            <v>0</v>
          </cell>
          <cell r="R1118">
            <v>-105.94</v>
          </cell>
          <cell r="S1118">
            <v>-9.3000000000000007</v>
          </cell>
          <cell r="T1118">
            <v>-8.7899999999999991</v>
          </cell>
          <cell r="U1118">
            <v>-33.07</v>
          </cell>
          <cell r="V1118">
            <v>-17.989999999999998</v>
          </cell>
          <cell r="W1118">
            <v>-10.02</v>
          </cell>
          <cell r="X1118">
            <v>-22.72</v>
          </cell>
          <cell r="Y1118">
            <v>-2.36</v>
          </cell>
          <cell r="Z1118">
            <v>0</v>
          </cell>
          <cell r="AA1118">
            <v>0</v>
          </cell>
          <cell r="AB1118">
            <v>-1.69</v>
          </cell>
          <cell r="AC1118">
            <v>0</v>
          </cell>
          <cell r="AD1118">
            <v>0</v>
          </cell>
          <cell r="AE1118">
            <v>-83.19</v>
          </cell>
          <cell r="AF1118">
            <v>0</v>
          </cell>
          <cell r="AG1118">
            <v>0</v>
          </cell>
          <cell r="AH1118">
            <v>-28.87</v>
          </cell>
          <cell r="AI1118">
            <v>-7.03</v>
          </cell>
          <cell r="AJ1118">
            <v>-6.75</v>
          </cell>
          <cell r="AK1118">
            <v>-20.260000000000002</v>
          </cell>
          <cell r="AL1118">
            <v>0</v>
          </cell>
          <cell r="AM1118">
            <v>0</v>
          </cell>
          <cell r="AN1118">
            <v>0</v>
          </cell>
          <cell r="AO1118">
            <v>-6.19</v>
          </cell>
          <cell r="AP1118">
            <v>-14.1</v>
          </cell>
          <cell r="AQ1118">
            <v>0</v>
          </cell>
          <cell r="AR1118">
            <v>-104.16</v>
          </cell>
          <cell r="AS1118">
            <v>0</v>
          </cell>
          <cell r="AT1118">
            <v>0</v>
          </cell>
          <cell r="AU1118">
            <v>-23.42</v>
          </cell>
          <cell r="AV1118">
            <v>-40.729999999999997</v>
          </cell>
          <cell r="AW1118">
            <v>0</v>
          </cell>
          <cell r="AX1118">
            <v>0</v>
          </cell>
          <cell r="AY1118">
            <v>-18.25</v>
          </cell>
          <cell r="AZ1118">
            <v>0</v>
          </cell>
          <cell r="BA1118">
            <v>0</v>
          </cell>
          <cell r="BB1118">
            <v>-21.76</v>
          </cell>
          <cell r="BC1118">
            <v>0</v>
          </cell>
          <cell r="BD1118">
            <v>0</v>
          </cell>
          <cell r="BE1118">
            <v>-230.55</v>
          </cell>
          <cell r="BF1118">
            <v>-24.26</v>
          </cell>
          <cell r="BG1118">
            <v>-11.87</v>
          </cell>
          <cell r="BH1118">
            <v>-32.659999999999997</v>
          </cell>
          <cell r="BI1118">
            <v>-32.83</v>
          </cell>
          <cell r="BJ1118">
            <v>-8.0500000000000007</v>
          </cell>
          <cell r="BK1118">
            <v>-32.21</v>
          </cell>
          <cell r="BL1118">
            <v>0</v>
          </cell>
          <cell r="BM1118">
            <v>-12.35</v>
          </cell>
          <cell r="BN1118">
            <v>-15.76</v>
          </cell>
          <cell r="BO1118">
            <v>-32.39</v>
          </cell>
          <cell r="BP1118">
            <v>-28.19</v>
          </cell>
          <cell r="BQ1118">
            <v>0</v>
          </cell>
          <cell r="BR1118">
            <v>-308.22000000000003</v>
          </cell>
          <cell r="BS1118">
            <v>-17.63</v>
          </cell>
          <cell r="BT1118">
            <v>-44.1</v>
          </cell>
          <cell r="BU1118">
            <v>-36.630000000000003</v>
          </cell>
          <cell r="BV1118">
            <v>-48.25</v>
          </cell>
          <cell r="BW1118">
            <v>-15.57</v>
          </cell>
          <cell r="BX1118">
            <v>-30.68</v>
          </cell>
          <cell r="BY1118">
            <v>0</v>
          </cell>
          <cell r="BZ1118">
            <v>-9.08</v>
          </cell>
          <cell r="CA1118">
            <v>-36.53</v>
          </cell>
          <cell r="CB1118">
            <v>-49.31</v>
          </cell>
          <cell r="CC1118">
            <v>-16.89</v>
          </cell>
          <cell r="CD1118">
            <v>-3.56</v>
          </cell>
          <cell r="CE1118">
            <v>-323.08999999999997</v>
          </cell>
          <cell r="CF1118">
            <v>-32.619999999999997</v>
          </cell>
          <cell r="CG1118">
            <v>-56.81</v>
          </cell>
          <cell r="CH1118">
            <v>-47.22</v>
          </cell>
          <cell r="CI1118">
            <v>-12.06</v>
          </cell>
          <cell r="CJ1118">
            <v>-5.84</v>
          </cell>
          <cell r="CK1118">
            <v>-36.31</v>
          </cell>
          <cell r="CL1118">
            <v>-12.86</v>
          </cell>
          <cell r="CM1118">
            <v>-5.95</v>
          </cell>
          <cell r="CN1118">
            <v>-29.75</v>
          </cell>
          <cell r="CO1118">
            <v>-48.79</v>
          </cell>
          <cell r="CP1118">
            <v>-18.489999999999998</v>
          </cell>
          <cell r="CQ1118">
            <v>-16.39</v>
          </cell>
          <cell r="CR1118">
            <v>-239.85</v>
          </cell>
          <cell r="CS1118">
            <v>-10.08</v>
          </cell>
          <cell r="CT1118">
            <v>-17.64</v>
          </cell>
          <cell r="CU1118">
            <v>-32.54</v>
          </cell>
          <cell r="CV1118">
            <v>-20.100000000000001</v>
          </cell>
          <cell r="CW1118">
            <v>-6.2</v>
          </cell>
          <cell r="CX1118">
            <v>-20.190000000000001</v>
          </cell>
          <cell r="CY1118">
            <v>-18.89</v>
          </cell>
          <cell r="CZ1118">
            <v>-6.86</v>
          </cell>
          <cell r="DA1118">
            <v>-7.5</v>
          </cell>
          <cell r="DB1118">
            <v>-79.650000000000006</v>
          </cell>
          <cell r="DC1118">
            <v>-12.13</v>
          </cell>
          <cell r="DD1118">
            <v>-8.07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-23.63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-7.05</v>
          </cell>
          <cell r="P1119">
            <v>0</v>
          </cell>
          <cell r="Q1119">
            <v>0</v>
          </cell>
          <cell r="R1119">
            <v>-29.26</v>
          </cell>
          <cell r="S1119">
            <v>-9.1199999999999992</v>
          </cell>
          <cell r="T1119">
            <v>0</v>
          </cell>
          <cell r="U1119">
            <v>-0.3</v>
          </cell>
          <cell r="V1119">
            <v>0</v>
          </cell>
          <cell r="W1119">
            <v>0</v>
          </cell>
          <cell r="X1119">
            <v>-5.17</v>
          </cell>
          <cell r="Y1119">
            <v>0</v>
          </cell>
          <cell r="Z1119">
            <v>0</v>
          </cell>
          <cell r="AA1119">
            <v>0</v>
          </cell>
          <cell r="AB1119">
            <v>-14.66</v>
          </cell>
          <cell r="AC1119">
            <v>0</v>
          </cell>
          <cell r="AD1119">
            <v>0</v>
          </cell>
          <cell r="AE1119">
            <v>-28.16</v>
          </cell>
          <cell r="AF1119">
            <v>0</v>
          </cell>
          <cell r="AG1119">
            <v>0</v>
          </cell>
          <cell r="AH1119">
            <v>-8.6300000000000008</v>
          </cell>
          <cell r="AI1119">
            <v>0</v>
          </cell>
          <cell r="AJ1119">
            <v>0</v>
          </cell>
          <cell r="AK1119">
            <v>-4.37</v>
          </cell>
          <cell r="AL1119">
            <v>-7</v>
          </cell>
          <cell r="AM1119">
            <v>0</v>
          </cell>
          <cell r="AN1119">
            <v>0</v>
          </cell>
          <cell r="AO1119">
            <v>0</v>
          </cell>
          <cell r="AP1119">
            <v>-8.16</v>
          </cell>
          <cell r="AQ1119">
            <v>0</v>
          </cell>
          <cell r="AR1119">
            <v>-42.73</v>
          </cell>
          <cell r="AS1119">
            <v>0</v>
          </cell>
          <cell r="AT1119">
            <v>0</v>
          </cell>
          <cell r="AU1119">
            <v>-27.97</v>
          </cell>
          <cell r="AV1119">
            <v>0</v>
          </cell>
          <cell r="AW1119">
            <v>0</v>
          </cell>
          <cell r="AX1119">
            <v>0</v>
          </cell>
          <cell r="AY1119">
            <v>-8.16</v>
          </cell>
          <cell r="AZ1119">
            <v>0</v>
          </cell>
          <cell r="BA1119">
            <v>0</v>
          </cell>
          <cell r="BB1119">
            <v>-6.6</v>
          </cell>
          <cell r="BC1119">
            <v>0</v>
          </cell>
          <cell r="BD1119">
            <v>0</v>
          </cell>
          <cell r="BE1119">
            <v>-170.54</v>
          </cell>
          <cell r="BF1119">
            <v>-0.15</v>
          </cell>
          <cell r="BG1119">
            <v>-28.7</v>
          </cell>
          <cell r="BH1119">
            <v>-6.69</v>
          </cell>
          <cell r="BI1119">
            <v>-12.69</v>
          </cell>
          <cell r="BJ1119">
            <v>-34.17</v>
          </cell>
          <cell r="BK1119">
            <v>-15.22</v>
          </cell>
          <cell r="BL1119">
            <v>-3.72</v>
          </cell>
          <cell r="BM1119">
            <v>0</v>
          </cell>
          <cell r="BN1119">
            <v>-27.12</v>
          </cell>
          <cell r="BO1119">
            <v>-19.29</v>
          </cell>
          <cell r="BP1119">
            <v>-22.8</v>
          </cell>
          <cell r="BQ1119">
            <v>0</v>
          </cell>
          <cell r="BR1119">
            <v>-137.19</v>
          </cell>
          <cell r="BS1119">
            <v>-18.43</v>
          </cell>
          <cell r="BT1119">
            <v>-26.09</v>
          </cell>
          <cell r="BU1119">
            <v>-15.55</v>
          </cell>
          <cell r="BV1119">
            <v>0</v>
          </cell>
          <cell r="BW1119">
            <v>-20.5</v>
          </cell>
          <cell r="BX1119">
            <v>-1.71</v>
          </cell>
          <cell r="BY1119">
            <v>0</v>
          </cell>
          <cell r="BZ1119">
            <v>-7.15</v>
          </cell>
          <cell r="CA1119">
            <v>-15.86</v>
          </cell>
          <cell r="CB1119">
            <v>-23.06</v>
          </cell>
          <cell r="CC1119">
            <v>-2.5</v>
          </cell>
          <cell r="CD1119">
            <v>-6.35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-13.55</v>
          </cell>
          <cell r="J1121">
            <v>-2.36</v>
          </cell>
          <cell r="K1121">
            <v>-4.78</v>
          </cell>
          <cell r="L1121">
            <v>0</v>
          </cell>
          <cell r="M1121">
            <v>-1.74</v>
          </cell>
          <cell r="N1121">
            <v>-19.09</v>
          </cell>
          <cell r="O1121">
            <v>0</v>
          </cell>
          <cell r="P1121">
            <v>0</v>
          </cell>
          <cell r="Q1121">
            <v>0</v>
          </cell>
          <cell r="R1121">
            <v>-15.62</v>
          </cell>
          <cell r="S1121">
            <v>0</v>
          </cell>
          <cell r="T1121">
            <v>0</v>
          </cell>
          <cell r="U1121">
            <v>-3.98</v>
          </cell>
          <cell r="V1121">
            <v>-4.6900000000000004</v>
          </cell>
          <cell r="W1121">
            <v>0</v>
          </cell>
          <cell r="X1121">
            <v>0</v>
          </cell>
          <cell r="Y1121">
            <v>-0.88</v>
          </cell>
          <cell r="Z1121">
            <v>0</v>
          </cell>
          <cell r="AA1121">
            <v>-6.07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-225.65</v>
          </cell>
          <cell r="G1122">
            <v>-274.24</v>
          </cell>
          <cell r="H1122">
            <v>-275.75</v>
          </cell>
          <cell r="I1122">
            <v>-154.46</v>
          </cell>
          <cell r="J1122">
            <v>-376.4</v>
          </cell>
          <cell r="K1122">
            <v>-479.58</v>
          </cell>
          <cell r="L1122">
            <v>-135.94</v>
          </cell>
          <cell r="M1122">
            <v>-204.41</v>
          </cell>
          <cell r="N1122">
            <v>-259.12</v>
          </cell>
          <cell r="O1122">
            <v>-216.11</v>
          </cell>
          <cell r="P1122">
            <v>-216.49</v>
          </cell>
          <cell r="Q1122">
            <v>-80.86</v>
          </cell>
          <cell r="R1122">
            <v>-2131.4299999999998</v>
          </cell>
          <cell r="S1122">
            <v>-98.39</v>
          </cell>
          <cell r="T1122">
            <v>-205.41</v>
          </cell>
          <cell r="U1122">
            <v>-160.6</v>
          </cell>
          <cell r="V1122">
            <v>-167.31</v>
          </cell>
          <cell r="W1122">
            <v>-232.16</v>
          </cell>
          <cell r="X1122">
            <v>-233.22</v>
          </cell>
          <cell r="Y1122">
            <v>-119.8</v>
          </cell>
          <cell r="Z1122">
            <v>-83.43</v>
          </cell>
          <cell r="AA1122">
            <v>-294.32</v>
          </cell>
          <cell r="AB1122">
            <v>-266.61</v>
          </cell>
          <cell r="AC1122">
            <v>-176.39</v>
          </cell>
          <cell r="AD1122">
            <v>-93.79</v>
          </cell>
          <cell r="AE1122">
            <v>-2300.16</v>
          </cell>
          <cell r="AF1122">
            <v>-174.88</v>
          </cell>
          <cell r="AG1122">
            <v>-267.33999999999997</v>
          </cell>
          <cell r="AH1122">
            <v>-154.78</v>
          </cell>
          <cell r="AI1122">
            <v>-141.94999999999999</v>
          </cell>
          <cell r="AJ1122">
            <v>-448.37</v>
          </cell>
          <cell r="AK1122">
            <v>-229.81</v>
          </cell>
          <cell r="AL1122">
            <v>-142.88</v>
          </cell>
          <cell r="AM1122">
            <v>-72.92</v>
          </cell>
          <cell r="AN1122">
            <v>-221.18</v>
          </cell>
          <cell r="AO1122">
            <v>-255.27</v>
          </cell>
          <cell r="AP1122">
            <v>-121.71</v>
          </cell>
          <cell r="AQ1122">
            <v>-69.069999999999993</v>
          </cell>
          <cell r="AR1122">
            <v>-2371.29</v>
          </cell>
          <cell r="AS1122">
            <v>-214.69</v>
          </cell>
          <cell r="AT1122">
            <v>-238.03</v>
          </cell>
          <cell r="AU1122">
            <v>-173.26</v>
          </cell>
          <cell r="AV1122">
            <v>-188.24</v>
          </cell>
          <cell r="AW1122">
            <v>-364.65</v>
          </cell>
          <cell r="AX1122">
            <v>-249.96</v>
          </cell>
          <cell r="AY1122">
            <v>-80.59</v>
          </cell>
          <cell r="AZ1122">
            <v>-60.1</v>
          </cell>
          <cell r="BA1122">
            <v>-203.07</v>
          </cell>
          <cell r="BB1122">
            <v>-320.83999999999997</v>
          </cell>
          <cell r="BC1122">
            <v>-184.73</v>
          </cell>
          <cell r="BD1122">
            <v>-93.14</v>
          </cell>
          <cell r="BE1122">
            <v>-3306.76</v>
          </cell>
          <cell r="BF1122">
            <v>-369.9</v>
          </cell>
          <cell r="BG1122">
            <v>-270.26</v>
          </cell>
          <cell r="BH1122">
            <v>-230.47</v>
          </cell>
          <cell r="BI1122">
            <v>-154.99</v>
          </cell>
          <cell r="BJ1122">
            <v>-236.31</v>
          </cell>
          <cell r="BK1122">
            <v>-309.91000000000003</v>
          </cell>
          <cell r="BL1122">
            <v>-139.46</v>
          </cell>
          <cell r="BM1122">
            <v>-154.96</v>
          </cell>
          <cell r="BN1122">
            <v>-435.62</v>
          </cell>
          <cell r="BO1122">
            <v>-326.98</v>
          </cell>
          <cell r="BP1122">
            <v>-366.13</v>
          </cell>
          <cell r="BQ1122">
            <v>-311.77</v>
          </cell>
          <cell r="BR1122">
            <v>-2810.18</v>
          </cell>
          <cell r="BS1122">
            <v>-289.12</v>
          </cell>
          <cell r="BT1122">
            <v>-320.64</v>
          </cell>
          <cell r="BU1122">
            <v>-215.32</v>
          </cell>
          <cell r="BV1122">
            <v>-117.85</v>
          </cell>
          <cell r="BW1122">
            <v>-131.32</v>
          </cell>
          <cell r="BX1122">
            <v>-379.1</v>
          </cell>
          <cell r="BY1122">
            <v>-103.91</v>
          </cell>
          <cell r="BZ1122">
            <v>-109.76</v>
          </cell>
          <cell r="CA1122">
            <v>-439.59</v>
          </cell>
          <cell r="CB1122">
            <v>-232.93</v>
          </cell>
          <cell r="CC1122">
            <v>-196.66</v>
          </cell>
          <cell r="CD1122">
            <v>-273.98</v>
          </cell>
          <cell r="CE1122">
            <v>-3127.4</v>
          </cell>
          <cell r="CF1122">
            <v>-360.6</v>
          </cell>
          <cell r="CG1122">
            <v>-258.29000000000002</v>
          </cell>
          <cell r="CH1122">
            <v>-246.29</v>
          </cell>
          <cell r="CI1122">
            <v>-136.41999999999999</v>
          </cell>
          <cell r="CJ1122">
            <v>-205.87</v>
          </cell>
          <cell r="CK1122">
            <v>-417.82</v>
          </cell>
          <cell r="CL1122">
            <v>-113.91</v>
          </cell>
          <cell r="CM1122">
            <v>-234.7</v>
          </cell>
          <cell r="CN1122">
            <v>-410.93</v>
          </cell>
          <cell r="CO1122">
            <v>-291.94</v>
          </cell>
          <cell r="CP1122">
            <v>-227.47</v>
          </cell>
          <cell r="CQ1122">
            <v>-223.17</v>
          </cell>
          <cell r="CR1122">
            <v>-2878.59</v>
          </cell>
          <cell r="CS1122">
            <v>-370.95</v>
          </cell>
          <cell r="CT1122">
            <v>-316.61</v>
          </cell>
          <cell r="CU1122">
            <v>-190.97</v>
          </cell>
          <cell r="CV1122">
            <v>-100.31</v>
          </cell>
          <cell r="CW1122">
            <v>-251.6</v>
          </cell>
          <cell r="CX1122">
            <v>-343.53</v>
          </cell>
          <cell r="CY1122">
            <v>-87.12</v>
          </cell>
          <cell r="CZ1122">
            <v>-205.47</v>
          </cell>
          <cell r="DA1122">
            <v>-366.18</v>
          </cell>
          <cell r="DB1122">
            <v>-236.13</v>
          </cell>
          <cell r="DC1122">
            <v>-201.69</v>
          </cell>
          <cell r="DD1122">
            <v>-208.02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-131.02000000000001</v>
          </cell>
          <cell r="G1123">
            <v>-225.76</v>
          </cell>
          <cell r="H1123">
            <v>-291.8</v>
          </cell>
          <cell r="I1123">
            <v>-208.08</v>
          </cell>
          <cell r="J1123">
            <v>-394.14</v>
          </cell>
          <cell r="K1123">
            <v>-367.24</v>
          </cell>
          <cell r="L1123">
            <v>-99.02</v>
          </cell>
          <cell r="M1123">
            <v>-45.1</v>
          </cell>
          <cell r="N1123">
            <v>-130.12</v>
          </cell>
          <cell r="O1123">
            <v>-265.31</v>
          </cell>
          <cell r="P1123">
            <v>-125.24</v>
          </cell>
          <cell r="Q1123">
            <v>-97.75</v>
          </cell>
          <cell r="R1123">
            <v>-2333.21</v>
          </cell>
          <cell r="S1123">
            <v>-212.65</v>
          </cell>
          <cell r="T1123">
            <v>-233.73</v>
          </cell>
          <cell r="U1123">
            <v>-210.24</v>
          </cell>
          <cell r="V1123">
            <v>-157</v>
          </cell>
          <cell r="W1123">
            <v>-363.53</v>
          </cell>
          <cell r="X1123">
            <v>-345.87</v>
          </cell>
          <cell r="Y1123">
            <v>-107.19</v>
          </cell>
          <cell r="Z1123">
            <v>-136.62</v>
          </cell>
          <cell r="AA1123">
            <v>-183.58</v>
          </cell>
          <cell r="AB1123">
            <v>-161.82</v>
          </cell>
          <cell r="AC1123">
            <v>-182.37</v>
          </cell>
          <cell r="AD1123">
            <v>-38.619999999999997</v>
          </cell>
          <cell r="AE1123">
            <v>-2064.91</v>
          </cell>
          <cell r="AF1123">
            <v>-154.16999999999999</v>
          </cell>
          <cell r="AG1123">
            <v>-174.21</v>
          </cell>
          <cell r="AH1123">
            <v>-219.01</v>
          </cell>
          <cell r="AI1123">
            <v>-177.77</v>
          </cell>
          <cell r="AJ1123">
            <v>-321.76</v>
          </cell>
          <cell r="AK1123">
            <v>-228.26</v>
          </cell>
          <cell r="AL1123">
            <v>-149.24</v>
          </cell>
          <cell r="AM1123">
            <v>-62.63</v>
          </cell>
          <cell r="AN1123">
            <v>-165.74</v>
          </cell>
          <cell r="AO1123">
            <v>-140.66999999999999</v>
          </cell>
          <cell r="AP1123">
            <v>-171.55</v>
          </cell>
          <cell r="AQ1123">
            <v>-99.91</v>
          </cell>
          <cell r="AR1123">
            <v>-2256.67</v>
          </cell>
          <cell r="AS1123">
            <v>-189.21</v>
          </cell>
          <cell r="AT1123">
            <v>-195.14</v>
          </cell>
          <cell r="AU1123">
            <v>-192.49</v>
          </cell>
          <cell r="AV1123">
            <v>-201.68</v>
          </cell>
          <cell r="AW1123">
            <v>-423.99</v>
          </cell>
          <cell r="AX1123">
            <v>-258.42</v>
          </cell>
          <cell r="AY1123">
            <v>-62.48</v>
          </cell>
          <cell r="AZ1123">
            <v>-35.67</v>
          </cell>
          <cell r="BA1123">
            <v>-202.42</v>
          </cell>
          <cell r="BB1123">
            <v>-184.36</v>
          </cell>
          <cell r="BC1123">
            <v>-171</v>
          </cell>
          <cell r="BD1123">
            <v>-139.80000000000001</v>
          </cell>
          <cell r="BE1123">
            <v>-2445.87</v>
          </cell>
          <cell r="BF1123">
            <v>-272.95999999999998</v>
          </cell>
          <cell r="BG1123">
            <v>-142.86000000000001</v>
          </cell>
          <cell r="BH1123">
            <v>-235.62</v>
          </cell>
          <cell r="BI1123">
            <v>-121.97</v>
          </cell>
          <cell r="BJ1123">
            <v>-251.37</v>
          </cell>
          <cell r="BK1123">
            <v>-211.97</v>
          </cell>
          <cell r="BL1123">
            <v>-47.33</v>
          </cell>
          <cell r="BM1123">
            <v>-137.49</v>
          </cell>
          <cell r="BN1123">
            <v>-317.37</v>
          </cell>
          <cell r="BO1123">
            <v>-252.3</v>
          </cell>
          <cell r="BP1123">
            <v>-240.79</v>
          </cell>
          <cell r="BQ1123">
            <v>-213.82</v>
          </cell>
          <cell r="BR1123">
            <v>-2494.58</v>
          </cell>
          <cell r="BS1123">
            <v>-357.11</v>
          </cell>
          <cell r="BT1123">
            <v>-186.89</v>
          </cell>
          <cell r="BU1123">
            <v>-271.44</v>
          </cell>
          <cell r="BV1123">
            <v>-173.97</v>
          </cell>
          <cell r="BW1123">
            <v>-100.77</v>
          </cell>
          <cell r="BX1123">
            <v>-280.92</v>
          </cell>
          <cell r="BY1123">
            <v>-43.94</v>
          </cell>
          <cell r="BZ1123">
            <v>-121.19</v>
          </cell>
          <cell r="CA1123">
            <v>-261.42</v>
          </cell>
          <cell r="CB1123">
            <v>-175.49</v>
          </cell>
          <cell r="CC1123">
            <v>-311.88</v>
          </cell>
          <cell r="CD1123">
            <v>-209.57</v>
          </cell>
          <cell r="CE1123">
            <v>-2530.87</v>
          </cell>
          <cell r="CF1123">
            <v>-221.29</v>
          </cell>
          <cell r="CG1123">
            <v>-214.72</v>
          </cell>
          <cell r="CH1123">
            <v>-219.5</v>
          </cell>
          <cell r="CI1123">
            <v>-179.65</v>
          </cell>
          <cell r="CJ1123">
            <v>-283.07</v>
          </cell>
          <cell r="CK1123">
            <v>-273.91000000000003</v>
          </cell>
          <cell r="CL1123">
            <v>-49.94</v>
          </cell>
          <cell r="CM1123">
            <v>-131.29</v>
          </cell>
          <cell r="CN1123">
            <v>-250.44</v>
          </cell>
          <cell r="CO1123">
            <v>-223.52</v>
          </cell>
          <cell r="CP1123">
            <v>-280.89</v>
          </cell>
          <cell r="CQ1123">
            <v>-202.64</v>
          </cell>
          <cell r="CR1123">
            <v>-2671.4</v>
          </cell>
          <cell r="CS1123">
            <v>-243.4</v>
          </cell>
          <cell r="CT1123">
            <v>-247.19</v>
          </cell>
          <cell r="CU1123">
            <v>-296.92</v>
          </cell>
          <cell r="CV1123">
            <v>-167.18</v>
          </cell>
          <cell r="CW1123">
            <v>-335.56</v>
          </cell>
          <cell r="CX1123">
            <v>-229.62</v>
          </cell>
          <cell r="CY1123">
            <v>-35.46</v>
          </cell>
          <cell r="CZ1123">
            <v>-129.19999999999999</v>
          </cell>
          <cell r="DA1123">
            <v>-205.85</v>
          </cell>
          <cell r="DB1123">
            <v>-242.98</v>
          </cell>
          <cell r="DC1123">
            <v>-242.4</v>
          </cell>
          <cell r="DD1123">
            <v>-295.63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-357.66</v>
          </cell>
          <cell r="G1124">
            <v>-183.67</v>
          </cell>
          <cell r="H1124">
            <v>-139.69999999999999</v>
          </cell>
          <cell r="I1124">
            <v>-119.35</v>
          </cell>
          <cell r="J1124">
            <v>-104.46</v>
          </cell>
          <cell r="K1124">
            <v>-299.83</v>
          </cell>
          <cell r="L1124">
            <v>-305.60000000000002</v>
          </cell>
          <cell r="M1124">
            <v>-166.38</v>
          </cell>
          <cell r="N1124">
            <v>-223.63</v>
          </cell>
          <cell r="O1124">
            <v>-191.15</v>
          </cell>
          <cell r="P1124">
            <v>-204.15</v>
          </cell>
          <cell r="Q1124">
            <v>-179.75</v>
          </cell>
          <cell r="R1124">
            <v>-1791.54</v>
          </cell>
          <cell r="S1124">
            <v>-316.07</v>
          </cell>
          <cell r="T1124">
            <v>-61.86</v>
          </cell>
          <cell r="U1124">
            <v>-58.09</v>
          </cell>
          <cell r="V1124">
            <v>-55.61</v>
          </cell>
          <cell r="W1124">
            <v>-61.19</v>
          </cell>
          <cell r="X1124">
            <v>-188.36</v>
          </cell>
          <cell r="Y1124">
            <v>-220.3</v>
          </cell>
          <cell r="Z1124">
            <v>-182.06</v>
          </cell>
          <cell r="AA1124">
            <v>-111.84</v>
          </cell>
          <cell r="AB1124">
            <v>-213.84</v>
          </cell>
          <cell r="AC1124">
            <v>-144.22999999999999</v>
          </cell>
          <cell r="AD1124">
            <v>-178.09</v>
          </cell>
          <cell r="AE1124">
            <v>-1734.58</v>
          </cell>
          <cell r="AF1124">
            <v>-280.39999999999998</v>
          </cell>
          <cell r="AG1124">
            <v>-64.290000000000006</v>
          </cell>
          <cell r="AH1124">
            <v>-81.349999999999994</v>
          </cell>
          <cell r="AI1124">
            <v>-96.29</v>
          </cell>
          <cell r="AJ1124">
            <v>-43.97</v>
          </cell>
          <cell r="AK1124">
            <v>-262.7</v>
          </cell>
          <cell r="AL1124">
            <v>-155.78</v>
          </cell>
          <cell r="AM1124">
            <v>-147.66</v>
          </cell>
          <cell r="AN1124">
            <v>-89.86</v>
          </cell>
          <cell r="AO1124">
            <v>-152.29</v>
          </cell>
          <cell r="AP1124">
            <v>-140.49</v>
          </cell>
          <cell r="AQ1124">
            <v>-219.52</v>
          </cell>
          <cell r="AR1124">
            <v>-2160.75</v>
          </cell>
          <cell r="AS1124">
            <v>-409.59</v>
          </cell>
          <cell r="AT1124">
            <v>-129.04</v>
          </cell>
          <cell r="AU1124">
            <v>-77.36</v>
          </cell>
          <cell r="AV1124">
            <v>-106.75</v>
          </cell>
          <cell r="AW1124">
            <v>-77.760000000000005</v>
          </cell>
          <cell r="AX1124">
            <v>-247.16</v>
          </cell>
          <cell r="AY1124">
            <v>-175.67</v>
          </cell>
          <cell r="AZ1124">
            <v>-119.67</v>
          </cell>
          <cell r="BA1124">
            <v>-208.91</v>
          </cell>
          <cell r="BB1124">
            <v>-167.9</v>
          </cell>
          <cell r="BC1124">
            <v>-250.09</v>
          </cell>
          <cell r="BD1124">
            <v>-190.85</v>
          </cell>
          <cell r="BE1124">
            <v>-766.84</v>
          </cell>
          <cell r="BF1124">
            <v>-36.68</v>
          </cell>
          <cell r="BG1124">
            <v>-95.6</v>
          </cell>
          <cell r="BH1124">
            <v>-17.649999999999999</v>
          </cell>
          <cell r="BI1124">
            <v>-9.27</v>
          </cell>
          <cell r="BJ1124">
            <v>-20.09</v>
          </cell>
          <cell r="BK1124">
            <v>-94.12</v>
          </cell>
          <cell r="BL1124">
            <v>-134.47</v>
          </cell>
          <cell r="BM1124">
            <v>-77.790000000000006</v>
          </cell>
          <cell r="BN1124">
            <v>-47.26</v>
          </cell>
          <cell r="BO1124">
            <v>-67.069999999999993</v>
          </cell>
          <cell r="BP1124">
            <v>-109.46</v>
          </cell>
          <cell r="BQ1124">
            <v>-57.37</v>
          </cell>
          <cell r="BR1124">
            <v>-666.83</v>
          </cell>
          <cell r="BS1124">
            <v>-82.33</v>
          </cell>
          <cell r="BT1124">
            <v>-50.01</v>
          </cell>
          <cell r="BU1124">
            <v>1.84</v>
          </cell>
          <cell r="BV1124">
            <v>-9.9700000000000006</v>
          </cell>
          <cell r="BW1124">
            <v>-21.49</v>
          </cell>
          <cell r="BX1124">
            <v>-82.26</v>
          </cell>
          <cell r="BY1124">
            <v>-112.24</v>
          </cell>
          <cell r="BZ1124">
            <v>-70.209999999999994</v>
          </cell>
          <cell r="CA1124">
            <v>-27.6</v>
          </cell>
          <cell r="CB1124">
            <v>-25.01</v>
          </cell>
          <cell r="CC1124">
            <v>-111.38</v>
          </cell>
          <cell r="CD1124">
            <v>-76.180000000000007</v>
          </cell>
          <cell r="CE1124">
            <v>-728.35</v>
          </cell>
          <cell r="CF1124">
            <v>-126.31</v>
          </cell>
          <cell r="CG1124">
            <v>-20.52</v>
          </cell>
          <cell r="CH1124">
            <v>-22.08</v>
          </cell>
          <cell r="CI1124">
            <v>-35.020000000000003</v>
          </cell>
          <cell r="CJ1124">
            <v>-16.8</v>
          </cell>
          <cell r="CK1124">
            <v>-102.1</v>
          </cell>
          <cell r="CL1124">
            <v>-104.97</v>
          </cell>
          <cell r="CM1124">
            <v>-77.63</v>
          </cell>
          <cell r="CN1124">
            <v>-13.29</v>
          </cell>
          <cell r="CO1124">
            <v>-48.33</v>
          </cell>
          <cell r="CP1124">
            <v>-80.209999999999994</v>
          </cell>
          <cell r="CQ1124">
            <v>-81.099999999999994</v>
          </cell>
          <cell r="CR1124">
            <v>-786.33</v>
          </cell>
          <cell r="CS1124">
            <v>-131.79</v>
          </cell>
          <cell r="CT1124">
            <v>-17.68</v>
          </cell>
          <cell r="CU1124">
            <v>-9.93</v>
          </cell>
          <cell r="CV1124">
            <v>-19.73</v>
          </cell>
          <cell r="CW1124">
            <v>-36.130000000000003</v>
          </cell>
          <cell r="CX1124">
            <v>-77.23</v>
          </cell>
          <cell r="CY1124">
            <v>-138.43</v>
          </cell>
          <cell r="CZ1124">
            <v>-46.5</v>
          </cell>
          <cell r="DA1124">
            <v>-50.83</v>
          </cell>
          <cell r="DB1124">
            <v>-86.19</v>
          </cell>
          <cell r="DC1124">
            <v>-79.959999999999994</v>
          </cell>
          <cell r="DD1124">
            <v>-91.93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-67.53</v>
          </cell>
          <cell r="G1125">
            <v>-47.27</v>
          </cell>
          <cell r="H1125">
            <v>-52.09</v>
          </cell>
          <cell r="I1125">
            <v>-26.14</v>
          </cell>
          <cell r="J1125">
            <v>-47.25</v>
          </cell>
          <cell r="K1125">
            <v>-119.84</v>
          </cell>
          <cell r="L1125">
            <v>-140.75</v>
          </cell>
          <cell r="M1125">
            <v>-161.63999999999999</v>
          </cell>
          <cell r="N1125">
            <v>-159.06</v>
          </cell>
          <cell r="O1125">
            <v>-59.35</v>
          </cell>
          <cell r="P1125">
            <v>-62.25</v>
          </cell>
          <cell r="Q1125">
            <v>-104.97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0</v>
          </cell>
          <cell r="G1126">
            <v>0</v>
          </cell>
          <cell r="H1126">
            <v>-5.18</v>
          </cell>
          <cell r="I1126">
            <v>-67.650000000000006</v>
          </cell>
          <cell r="J1126">
            <v>-29.95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-26.85</v>
          </cell>
          <cell r="P1126">
            <v>0</v>
          </cell>
          <cell r="Q1126">
            <v>0</v>
          </cell>
          <cell r="R1126">
            <v>-172.52</v>
          </cell>
          <cell r="S1126">
            <v>0</v>
          </cell>
          <cell r="T1126">
            <v>0</v>
          </cell>
          <cell r="U1126">
            <v>-10.42</v>
          </cell>
          <cell r="V1126">
            <v>-42.1</v>
          </cell>
          <cell r="W1126">
            <v>-120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-195.07</v>
          </cell>
          <cell r="AF1126">
            <v>0</v>
          </cell>
          <cell r="AG1126">
            <v>-29</v>
          </cell>
          <cell r="AH1126">
            <v>-18.2</v>
          </cell>
          <cell r="AI1126">
            <v>-22.31</v>
          </cell>
          <cell r="AJ1126">
            <v>-101.24</v>
          </cell>
          <cell r="AK1126">
            <v>-24.11</v>
          </cell>
          <cell r="AL1126">
            <v>0</v>
          </cell>
          <cell r="AM1126">
            <v>0</v>
          </cell>
          <cell r="AN1126">
            <v>0</v>
          </cell>
          <cell r="AO1126">
            <v>-0.21</v>
          </cell>
          <cell r="AP1126">
            <v>0</v>
          </cell>
          <cell r="AQ1126">
            <v>0</v>
          </cell>
          <cell r="AR1126">
            <v>-190.44</v>
          </cell>
          <cell r="AS1126">
            <v>0</v>
          </cell>
          <cell r="AT1126">
            <v>-4.7300000000000004</v>
          </cell>
          <cell r="AU1126">
            <v>-22.47</v>
          </cell>
          <cell r="AV1126">
            <v>-33.44</v>
          </cell>
          <cell r="AW1126">
            <v>-88.87</v>
          </cell>
          <cell r="AX1126">
            <v>-21.29</v>
          </cell>
          <cell r="AY1126">
            <v>0</v>
          </cell>
          <cell r="AZ1126">
            <v>0</v>
          </cell>
          <cell r="BA1126">
            <v>-19.66</v>
          </cell>
          <cell r="BB1126">
            <v>0</v>
          </cell>
          <cell r="BC1126">
            <v>0</v>
          </cell>
          <cell r="BD1126">
            <v>0</v>
          </cell>
          <cell r="BE1126">
            <v>-426.59</v>
          </cell>
          <cell r="BF1126">
            <v>-43.85</v>
          </cell>
          <cell r="BG1126">
            <v>-51.65</v>
          </cell>
          <cell r="BH1126">
            <v>-26.88</v>
          </cell>
          <cell r="BI1126">
            <v>-60.03</v>
          </cell>
          <cell r="BJ1126">
            <v>-88.55</v>
          </cell>
          <cell r="BK1126">
            <v>-36.950000000000003</v>
          </cell>
          <cell r="BL1126">
            <v>0</v>
          </cell>
          <cell r="BM1126">
            <v>-7.46</v>
          </cell>
          <cell r="BN1126">
            <v>-30.72</v>
          </cell>
          <cell r="BO1126">
            <v>-26.48</v>
          </cell>
          <cell r="BP1126">
            <v>-54.03</v>
          </cell>
          <cell r="BQ1126">
            <v>0</v>
          </cell>
          <cell r="BR1126">
            <v>-461.67</v>
          </cell>
          <cell r="BS1126">
            <v>-43.05</v>
          </cell>
          <cell r="BT1126">
            <v>-43.76</v>
          </cell>
          <cell r="BU1126">
            <v>-52.88</v>
          </cell>
          <cell r="BV1126">
            <v>-29.94</v>
          </cell>
          <cell r="BW1126">
            <v>-111.8</v>
          </cell>
          <cell r="BX1126">
            <v>-54.76</v>
          </cell>
          <cell r="BY1126">
            <v>0</v>
          </cell>
          <cell r="BZ1126">
            <v>-15.25</v>
          </cell>
          <cell r="CA1126">
            <v>-50.13</v>
          </cell>
          <cell r="CB1126">
            <v>-41.82</v>
          </cell>
          <cell r="CC1126">
            <v>-18.29</v>
          </cell>
          <cell r="CD1126">
            <v>0</v>
          </cell>
          <cell r="CE1126">
            <v>-561.64</v>
          </cell>
          <cell r="CF1126">
            <v>-81.98</v>
          </cell>
          <cell r="CG1126">
            <v>-16.84</v>
          </cell>
          <cell r="CH1126">
            <v>-101.37</v>
          </cell>
          <cell r="CI1126">
            <v>-57.18</v>
          </cell>
          <cell r="CJ1126">
            <v>-87.77</v>
          </cell>
          <cell r="CK1126">
            <v>-53.67</v>
          </cell>
          <cell r="CL1126">
            <v>0</v>
          </cell>
          <cell r="CM1126">
            <v>-17.399999999999999</v>
          </cell>
          <cell r="CN1126">
            <v>-50.21</v>
          </cell>
          <cell r="CO1126">
            <v>-57.28</v>
          </cell>
          <cell r="CP1126">
            <v>-33.42</v>
          </cell>
          <cell r="CQ1126">
            <v>-4.51</v>
          </cell>
          <cell r="CR1126">
            <v>-457.74</v>
          </cell>
          <cell r="CS1126">
            <v>-11</v>
          </cell>
          <cell r="CT1126">
            <v>-36.44</v>
          </cell>
          <cell r="CU1126">
            <v>-35.06</v>
          </cell>
          <cell r="CV1126">
            <v>-49.33</v>
          </cell>
          <cell r="CW1126">
            <v>-137.91</v>
          </cell>
          <cell r="CX1126">
            <v>-22.99</v>
          </cell>
          <cell r="CY1126">
            <v>-19.14</v>
          </cell>
          <cell r="CZ1126">
            <v>-6.7</v>
          </cell>
          <cell r="DA1126">
            <v>-22.17</v>
          </cell>
          <cell r="DB1126">
            <v>-53.63</v>
          </cell>
          <cell r="DC1126">
            <v>-42.1</v>
          </cell>
          <cell r="DD1126">
            <v>-21.28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-7.89</v>
          </cell>
          <cell r="J1128">
            <v>0</v>
          </cell>
          <cell r="K1128">
            <v>-29.86</v>
          </cell>
          <cell r="L1128">
            <v>-11.17</v>
          </cell>
          <cell r="M1128">
            <v>-29.23</v>
          </cell>
          <cell r="N1128">
            <v>-42.03</v>
          </cell>
          <cell r="O1128">
            <v>-34.770000000000003</v>
          </cell>
          <cell r="P1128">
            <v>0</v>
          </cell>
          <cell r="Q1128">
            <v>0</v>
          </cell>
          <cell r="R1128">
            <v>-103.46</v>
          </cell>
          <cell r="S1128">
            <v>0</v>
          </cell>
          <cell r="T1128">
            <v>-15.71</v>
          </cell>
          <cell r="U1128">
            <v>0</v>
          </cell>
          <cell r="V1128">
            <v>0</v>
          </cell>
          <cell r="W1128">
            <v>0</v>
          </cell>
          <cell r="X1128">
            <v>-6.91</v>
          </cell>
          <cell r="Y1128">
            <v>-8.42</v>
          </cell>
          <cell r="Z1128">
            <v>-13.53</v>
          </cell>
          <cell r="AA1128">
            <v>-29.25</v>
          </cell>
          <cell r="AB1128">
            <v>-29.63</v>
          </cell>
          <cell r="AC1128">
            <v>0</v>
          </cell>
          <cell r="AD1128">
            <v>0</v>
          </cell>
          <cell r="AE1128">
            <v>-136.84</v>
          </cell>
          <cell r="AF1128">
            <v>0</v>
          </cell>
          <cell r="AG1128">
            <v>-12.31</v>
          </cell>
          <cell r="AH1128">
            <v>0</v>
          </cell>
          <cell r="AI1128">
            <v>0</v>
          </cell>
          <cell r="AJ1128">
            <v>0</v>
          </cell>
          <cell r="AK1128">
            <v>-34.92</v>
          </cell>
          <cell r="AL1128">
            <v>-7.25</v>
          </cell>
          <cell r="AM1128">
            <v>-14.02</v>
          </cell>
          <cell r="AN1128">
            <v>-40.15</v>
          </cell>
          <cell r="AO1128">
            <v>-28.19</v>
          </cell>
          <cell r="AP1128">
            <v>0</v>
          </cell>
          <cell r="AQ1128">
            <v>0</v>
          </cell>
          <cell r="AR1128">
            <v>-130.26</v>
          </cell>
          <cell r="AS1128">
            <v>0</v>
          </cell>
          <cell r="AT1128">
            <v>-9.1</v>
          </cell>
          <cell r="AU1128">
            <v>-7.67</v>
          </cell>
          <cell r="AV1128">
            <v>-7.17</v>
          </cell>
          <cell r="AW1128">
            <v>0</v>
          </cell>
          <cell r="AX1128">
            <v>-17.88</v>
          </cell>
          <cell r="AY1128">
            <v>-19.149999999999999</v>
          </cell>
          <cell r="AZ1128">
            <v>-11.52</v>
          </cell>
          <cell r="BA1128">
            <v>-32.119999999999997</v>
          </cell>
          <cell r="BB1128">
            <v>-25.65</v>
          </cell>
          <cell r="BC1128">
            <v>0</v>
          </cell>
          <cell r="BD1128">
            <v>0</v>
          </cell>
          <cell r="BE1128">
            <v>-80.03</v>
          </cell>
          <cell r="BF1128">
            <v>0</v>
          </cell>
          <cell r="BG1128">
            <v>0.03</v>
          </cell>
          <cell r="BH1128">
            <v>0</v>
          </cell>
          <cell r="BI1128">
            <v>0</v>
          </cell>
          <cell r="BJ1128">
            <v>0</v>
          </cell>
          <cell r="BK1128">
            <v>-11.04</v>
          </cell>
          <cell r="BL1128">
            <v>-13.57</v>
          </cell>
          <cell r="BM1128">
            <v>-11</v>
          </cell>
          <cell r="BN1128">
            <v>-26.56</v>
          </cell>
          <cell r="BO1128">
            <v>-17.8</v>
          </cell>
          <cell r="BP1128">
            <v>-0.1</v>
          </cell>
          <cell r="BQ1128">
            <v>0</v>
          </cell>
          <cell r="BR1128">
            <v>-96.4</v>
          </cell>
          <cell r="BS1128">
            <v>0</v>
          </cell>
          <cell r="BT1128">
            <v>0.05</v>
          </cell>
          <cell r="BU1128">
            <v>0</v>
          </cell>
          <cell r="BV1128">
            <v>0</v>
          </cell>
          <cell r="BW1128">
            <v>0</v>
          </cell>
          <cell r="BX1128">
            <v>-23.57</v>
          </cell>
          <cell r="BY1128">
            <v>-5.63</v>
          </cell>
          <cell r="BZ1128">
            <v>-15.12</v>
          </cell>
          <cell r="CA1128">
            <v>-26.31</v>
          </cell>
          <cell r="CB1128">
            <v>-23.33</v>
          </cell>
          <cell r="CC1128">
            <v>-2.4900000000000002</v>
          </cell>
          <cell r="CD1128">
            <v>0</v>
          </cell>
          <cell r="CE1128">
            <v>-125.69</v>
          </cell>
          <cell r="CF1128">
            <v>0.03</v>
          </cell>
          <cell r="CG1128">
            <v>0</v>
          </cell>
          <cell r="CH1128">
            <v>0</v>
          </cell>
          <cell r="CI1128">
            <v>-7.47</v>
          </cell>
          <cell r="CJ1128">
            <v>0</v>
          </cell>
          <cell r="CK1128">
            <v>-19.239999999999998</v>
          </cell>
          <cell r="CL1128">
            <v>-17.079999999999998</v>
          </cell>
          <cell r="CM1128">
            <v>-14.35</v>
          </cell>
          <cell r="CN1128">
            <v>-27.41</v>
          </cell>
          <cell r="CO1128">
            <v>-32.979999999999997</v>
          </cell>
          <cell r="CP1128">
            <v>-7.19</v>
          </cell>
          <cell r="CQ1128">
            <v>0</v>
          </cell>
          <cell r="CR1128">
            <v>-132.19</v>
          </cell>
          <cell r="CS1128">
            <v>0</v>
          </cell>
          <cell r="CT1128">
            <v>-1.66</v>
          </cell>
          <cell r="CU1128">
            <v>0</v>
          </cell>
          <cell r="CV1128">
            <v>0</v>
          </cell>
          <cell r="CW1128">
            <v>0</v>
          </cell>
          <cell r="CX1128">
            <v>-24.46</v>
          </cell>
          <cell r="CY1128">
            <v>-11.24</v>
          </cell>
          <cell r="CZ1128">
            <v>-11.09</v>
          </cell>
          <cell r="DA1128">
            <v>-37.67</v>
          </cell>
          <cell r="DB1128">
            <v>-35.36</v>
          </cell>
          <cell r="DC1128">
            <v>-10.71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-7.97</v>
          </cell>
          <cell r="G1130">
            <v>-3.48</v>
          </cell>
          <cell r="H1130">
            <v>-8.3800000000000008</v>
          </cell>
          <cell r="I1130">
            <v>-18.149999999999999</v>
          </cell>
          <cell r="J1130">
            <v>0</v>
          </cell>
          <cell r="K1130">
            <v>-15.81</v>
          </cell>
          <cell r="L1130">
            <v>-31.67</v>
          </cell>
          <cell r="M1130">
            <v>-35.07</v>
          </cell>
          <cell r="N1130">
            <v>-22.52</v>
          </cell>
          <cell r="O1130">
            <v>-11.44</v>
          </cell>
          <cell r="P1130">
            <v>-4.7300000000000004</v>
          </cell>
          <cell r="Q1130">
            <v>-2.0299999999999998</v>
          </cell>
          <cell r="R1130">
            <v>-132.18</v>
          </cell>
          <cell r="S1130">
            <v>-0.57999999999999996</v>
          </cell>
          <cell r="T1130">
            <v>-1.1200000000000001</v>
          </cell>
          <cell r="U1130">
            <v>-11</v>
          </cell>
          <cell r="V1130">
            <v>-5.93</v>
          </cell>
          <cell r="W1130">
            <v>-39.479999999999997</v>
          </cell>
          <cell r="X1130">
            <v>-16.940000000000001</v>
          </cell>
          <cell r="Y1130">
            <v>-13.06</v>
          </cell>
          <cell r="Z1130">
            <v>-18.04</v>
          </cell>
          <cell r="AA1130">
            <v>-16.04</v>
          </cell>
          <cell r="AB1130">
            <v>-5.63</v>
          </cell>
          <cell r="AC1130">
            <v>-2.81</v>
          </cell>
          <cell r="AD1130">
            <v>-1.55</v>
          </cell>
          <cell r="AE1130">
            <v>-112.27</v>
          </cell>
          <cell r="AF1130">
            <v>-3.74</v>
          </cell>
          <cell r="AG1130">
            <v>-2.4</v>
          </cell>
          <cell r="AH1130">
            <v>-8.7200000000000006</v>
          </cell>
          <cell r="AI1130">
            <v>-1.22</v>
          </cell>
          <cell r="AJ1130">
            <v>-9.84</v>
          </cell>
          <cell r="AK1130">
            <v>-33.200000000000003</v>
          </cell>
          <cell r="AL1130">
            <v>-15.17</v>
          </cell>
          <cell r="AM1130">
            <v>-15.11</v>
          </cell>
          <cell r="AN1130">
            <v>-16.600000000000001</v>
          </cell>
          <cell r="AO1130">
            <v>-1.94</v>
          </cell>
          <cell r="AP1130">
            <v>-2.76</v>
          </cell>
          <cell r="AQ1130">
            <v>-1.57</v>
          </cell>
          <cell r="AR1130">
            <v>-89.11</v>
          </cell>
          <cell r="AS1130">
            <v>-3.98</v>
          </cell>
          <cell r="AT1130">
            <v>-1.24</v>
          </cell>
          <cell r="AU1130">
            <v>-8.67</v>
          </cell>
          <cell r="AV1130">
            <v>-4.0999999999999996</v>
          </cell>
          <cell r="AW1130">
            <v>0</v>
          </cell>
          <cell r="AX1130">
            <v>-21.28</v>
          </cell>
          <cell r="AY1130">
            <v>-13.93</v>
          </cell>
          <cell r="AZ1130">
            <v>-13.46</v>
          </cell>
          <cell r="BA1130">
            <v>-17.39</v>
          </cell>
          <cell r="BB1130">
            <v>-1.91</v>
          </cell>
          <cell r="BC1130">
            <v>-0.85</v>
          </cell>
          <cell r="BD1130">
            <v>-2.2999999999999998</v>
          </cell>
          <cell r="BE1130">
            <v>-14.49</v>
          </cell>
          <cell r="BF1130">
            <v>-0.32</v>
          </cell>
          <cell r="BG1130">
            <v>-1.51</v>
          </cell>
          <cell r="BH1130">
            <v>-0.94</v>
          </cell>
          <cell r="BI1130">
            <v>-0.26</v>
          </cell>
          <cell r="BJ1130">
            <v>0</v>
          </cell>
          <cell r="BK1130">
            <v>-4.7300000000000004</v>
          </cell>
          <cell r="BL1130">
            <v>-0.38</v>
          </cell>
          <cell r="BM1130">
            <v>-2.48</v>
          </cell>
          <cell r="BN1130">
            <v>-0.36</v>
          </cell>
          <cell r="BO1130">
            <v>-0.03</v>
          </cell>
          <cell r="BP1130">
            <v>-0.49</v>
          </cell>
          <cell r="BQ1130">
            <v>-3</v>
          </cell>
          <cell r="BR1130">
            <v>-18.62</v>
          </cell>
          <cell r="BS1130">
            <v>-0.44</v>
          </cell>
          <cell r="BT1130">
            <v>-6.01</v>
          </cell>
          <cell r="BU1130">
            <v>-0.33</v>
          </cell>
          <cell r="BV1130">
            <v>-0.32</v>
          </cell>
          <cell r="BW1130">
            <v>0</v>
          </cell>
          <cell r="BX1130">
            <v>-4.5</v>
          </cell>
          <cell r="BY1130">
            <v>-2.21</v>
          </cell>
          <cell r="BZ1130">
            <v>-2.65</v>
          </cell>
          <cell r="CA1130">
            <v>-0.41</v>
          </cell>
          <cell r="CB1130">
            <v>-0.05</v>
          </cell>
          <cell r="CC1130">
            <v>-0.6</v>
          </cell>
          <cell r="CD1130">
            <v>-1.1100000000000001</v>
          </cell>
          <cell r="CE1130">
            <v>-12</v>
          </cell>
          <cell r="CF1130">
            <v>-0.74</v>
          </cell>
          <cell r="CG1130">
            <v>-0.36</v>
          </cell>
          <cell r="CH1130">
            <v>-2.02</v>
          </cell>
          <cell r="CI1130">
            <v>-0.27</v>
          </cell>
          <cell r="CJ1130">
            <v>0</v>
          </cell>
          <cell r="CK1130">
            <v>-0.39</v>
          </cell>
          <cell r="CL1130">
            <v>0.24</v>
          </cell>
          <cell r="CM1130">
            <v>-3.03</v>
          </cell>
          <cell r="CN1130">
            <v>-2.48</v>
          </cell>
          <cell r="CO1130">
            <v>-0.01</v>
          </cell>
          <cell r="CP1130">
            <v>-2.27</v>
          </cell>
          <cell r="CQ1130">
            <v>-0.68</v>
          </cell>
          <cell r="CR1130">
            <v>-20.309999999999999</v>
          </cell>
          <cell r="CS1130">
            <v>-1.1499999999999999</v>
          </cell>
          <cell r="CT1130">
            <v>-1.18</v>
          </cell>
          <cell r="CU1130">
            <v>-1.22</v>
          </cell>
          <cell r="CV1130">
            <v>-0.36</v>
          </cell>
          <cell r="CW1130">
            <v>0</v>
          </cell>
          <cell r="CX1130">
            <v>-4.55</v>
          </cell>
          <cell r="CY1130">
            <v>0</v>
          </cell>
          <cell r="CZ1130">
            <v>-5.17</v>
          </cell>
          <cell r="DA1130">
            <v>-2.57</v>
          </cell>
          <cell r="DB1130">
            <v>-0.2</v>
          </cell>
          <cell r="DC1130">
            <v>-0.72</v>
          </cell>
          <cell r="DD1130">
            <v>-3.18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-0.01</v>
          </cell>
          <cell r="J1132">
            <v>0</v>
          </cell>
          <cell r="K1132">
            <v>-0.32</v>
          </cell>
          <cell r="L1132">
            <v>0</v>
          </cell>
          <cell r="M1132">
            <v>-1.41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-2.58</v>
          </cell>
          <cell r="S1132">
            <v>-0.01</v>
          </cell>
          <cell r="T1132">
            <v>0</v>
          </cell>
          <cell r="U1132">
            <v>0</v>
          </cell>
          <cell r="V1132">
            <v>-0.01</v>
          </cell>
          <cell r="W1132">
            <v>0</v>
          </cell>
          <cell r="X1132">
            <v>-0.3</v>
          </cell>
          <cell r="Y1132">
            <v>0</v>
          </cell>
          <cell r="Z1132">
            <v>-2.2599999999999998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-3</v>
          </cell>
          <cell r="AF1132">
            <v>-0.01</v>
          </cell>
          <cell r="AG1132">
            <v>0</v>
          </cell>
          <cell r="AH1132">
            <v>0</v>
          </cell>
          <cell r="AI1132">
            <v>-0.02</v>
          </cell>
          <cell r="AJ1132">
            <v>0</v>
          </cell>
          <cell r="AK1132">
            <v>-0.53</v>
          </cell>
          <cell r="AL1132">
            <v>0</v>
          </cell>
          <cell r="AM1132">
            <v>-2.4500000000000002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-2.08</v>
          </cell>
          <cell r="AS1132">
            <v>-0.01</v>
          </cell>
          <cell r="AT1132">
            <v>0</v>
          </cell>
          <cell r="AU1132">
            <v>-0.06</v>
          </cell>
          <cell r="AV1132">
            <v>-0.03</v>
          </cell>
          <cell r="AW1132">
            <v>0</v>
          </cell>
          <cell r="AX1132">
            <v>-0.15</v>
          </cell>
          <cell r="AY1132">
            <v>0</v>
          </cell>
          <cell r="AZ1132">
            <v>-1.84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-3.35</v>
          </cell>
          <cell r="G1133">
            <v>-2.78</v>
          </cell>
          <cell r="H1133">
            <v>-1.1499999999999999</v>
          </cell>
          <cell r="I1133">
            <v>-5.3</v>
          </cell>
          <cell r="J1133">
            <v>0</v>
          </cell>
          <cell r="K1133">
            <v>-1.06</v>
          </cell>
          <cell r="L1133">
            <v>-1.1599999999999999</v>
          </cell>
          <cell r="M1133">
            <v>0</v>
          </cell>
          <cell r="N1133">
            <v>-1.1399999999999999</v>
          </cell>
          <cell r="O1133">
            <v>-3.95</v>
          </cell>
          <cell r="P1133">
            <v>-2.61</v>
          </cell>
          <cell r="Q1133">
            <v>-2.77</v>
          </cell>
          <cell r="R1133">
            <v>-23.35</v>
          </cell>
          <cell r="S1133">
            <v>-4.79</v>
          </cell>
          <cell r="T1133">
            <v>-2.2400000000000002</v>
          </cell>
          <cell r="U1133">
            <v>-0.96</v>
          </cell>
          <cell r="V1133">
            <v>0</v>
          </cell>
          <cell r="W1133">
            <v>0</v>
          </cell>
          <cell r="X1133">
            <v>-3.21</v>
          </cell>
          <cell r="Y1133">
            <v>-3.09</v>
          </cell>
          <cell r="Z1133">
            <v>-0.33</v>
          </cell>
          <cell r="AA1133">
            <v>-1.01</v>
          </cell>
          <cell r="AB1133">
            <v>-3.06</v>
          </cell>
          <cell r="AC1133">
            <v>-1.33</v>
          </cell>
          <cell r="AD1133">
            <v>-3.33</v>
          </cell>
          <cell r="AE1133">
            <v>-39.380000000000003</v>
          </cell>
          <cell r="AF1133">
            <v>-5.05</v>
          </cell>
          <cell r="AG1133">
            <v>-4.2300000000000004</v>
          </cell>
          <cell r="AH1133">
            <v>-1.28</v>
          </cell>
          <cell r="AI1133">
            <v>0</v>
          </cell>
          <cell r="AJ1133">
            <v>0</v>
          </cell>
          <cell r="AK1133">
            <v>0</v>
          </cell>
          <cell r="AL1133">
            <v>-0.17</v>
          </cell>
          <cell r="AM1133">
            <v>-3.09</v>
          </cell>
          <cell r="AN1133">
            <v>-6.45</v>
          </cell>
          <cell r="AO1133">
            <v>-10.28</v>
          </cell>
          <cell r="AP1133">
            <v>-4.59</v>
          </cell>
          <cell r="AQ1133">
            <v>-4.24</v>
          </cell>
          <cell r="AR1133">
            <v>-40.17</v>
          </cell>
          <cell r="AS1133">
            <v>-3.23</v>
          </cell>
          <cell r="AT1133">
            <v>-1.26</v>
          </cell>
          <cell r="AU1133">
            <v>0.11</v>
          </cell>
          <cell r="AV1133">
            <v>-3.82</v>
          </cell>
          <cell r="AW1133">
            <v>0</v>
          </cell>
          <cell r="AX1133">
            <v>-4.43</v>
          </cell>
          <cell r="AY1133">
            <v>-1.22</v>
          </cell>
          <cell r="AZ1133">
            <v>-1.19</v>
          </cell>
          <cell r="BA1133">
            <v>-8.2799999999999994</v>
          </cell>
          <cell r="BB1133">
            <v>-2.81</v>
          </cell>
          <cell r="BC1133">
            <v>-7.52</v>
          </cell>
          <cell r="BD1133">
            <v>-6.52</v>
          </cell>
          <cell r="BE1133">
            <v>-35.07</v>
          </cell>
          <cell r="BF1133">
            <v>-5.21</v>
          </cell>
          <cell r="BG1133">
            <v>-4.22</v>
          </cell>
          <cell r="BH1133">
            <v>0.05</v>
          </cell>
          <cell r="BI1133">
            <v>0</v>
          </cell>
          <cell r="BJ1133">
            <v>0</v>
          </cell>
          <cell r="BK1133">
            <v>-3.95</v>
          </cell>
          <cell r="BL1133">
            <v>-1.21</v>
          </cell>
          <cell r="BM1133">
            <v>-4.63</v>
          </cell>
          <cell r="BN1133">
            <v>-7.24</v>
          </cell>
          <cell r="BO1133">
            <v>-2.33</v>
          </cell>
          <cell r="BP1133">
            <v>-2.71</v>
          </cell>
          <cell r="BQ1133">
            <v>-3.62</v>
          </cell>
          <cell r="BR1133">
            <v>-39.86</v>
          </cell>
          <cell r="BS1133">
            <v>-2.7</v>
          </cell>
          <cell r="BT1133">
            <v>-3.04</v>
          </cell>
          <cell r="BU1133">
            <v>-0.51</v>
          </cell>
          <cell r="BV1133">
            <v>0</v>
          </cell>
          <cell r="BW1133">
            <v>0</v>
          </cell>
          <cell r="BX1133">
            <v>-5.79</v>
          </cell>
          <cell r="BY1133">
            <v>-2.69</v>
          </cell>
          <cell r="BZ1133">
            <v>-2.88</v>
          </cell>
          <cell r="CA1133">
            <v>-12.43</v>
          </cell>
          <cell r="CB1133">
            <v>-3.48</v>
          </cell>
          <cell r="CC1133">
            <v>-4.76</v>
          </cell>
          <cell r="CD1133">
            <v>-1.57</v>
          </cell>
          <cell r="CE1133">
            <v>-32.020000000000003</v>
          </cell>
          <cell r="CF1133">
            <v>-1.31</v>
          </cell>
          <cell r="CG1133">
            <v>-0.74</v>
          </cell>
          <cell r="CH1133">
            <v>0.21</v>
          </cell>
          <cell r="CI1133">
            <v>0.02</v>
          </cell>
          <cell r="CJ1133">
            <v>0</v>
          </cell>
          <cell r="CK1133">
            <v>-5.6</v>
          </cell>
          <cell r="CL1133">
            <v>-1.07</v>
          </cell>
          <cell r="CM1133">
            <v>-2.44</v>
          </cell>
          <cell r="CN1133">
            <v>-2.2999999999999998</v>
          </cell>
          <cell r="CO1133">
            <v>-6.72</v>
          </cell>
          <cell r="CP1133">
            <v>-3.01</v>
          </cell>
          <cell r="CQ1133">
            <v>-9.0299999999999994</v>
          </cell>
          <cell r="CR1133">
            <v>-38.520000000000003</v>
          </cell>
          <cell r="CS1133">
            <v>-3.7</v>
          </cell>
          <cell r="CT1133">
            <v>-2.85</v>
          </cell>
          <cell r="CU1133">
            <v>-0.6</v>
          </cell>
          <cell r="CV1133">
            <v>-0.51</v>
          </cell>
          <cell r="CW1133">
            <v>0.02</v>
          </cell>
          <cell r="CX1133">
            <v>-9.76</v>
          </cell>
          <cell r="CY1133">
            <v>-3.51</v>
          </cell>
          <cell r="CZ1133">
            <v>-0.8</v>
          </cell>
          <cell r="DA1133">
            <v>-5.2</v>
          </cell>
          <cell r="DB1133">
            <v>-7.04</v>
          </cell>
          <cell r="DC1133">
            <v>-2.61</v>
          </cell>
          <cell r="DD1133">
            <v>-1.95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-22.6</v>
          </cell>
          <cell r="G1134">
            <v>-25.2</v>
          </cell>
          <cell r="H1134">
            <v>-16.98</v>
          </cell>
          <cell r="I1134">
            <v>-9.2799999999999994</v>
          </cell>
          <cell r="J1134">
            <v>-36.14</v>
          </cell>
          <cell r="K1134">
            <v>-9.8699999999999992</v>
          </cell>
          <cell r="L1134">
            <v>-10.24</v>
          </cell>
          <cell r="M1134">
            <v>-12.86</v>
          </cell>
          <cell r="N1134">
            <v>-30.79</v>
          </cell>
          <cell r="O1134">
            <v>-32.659999999999997</v>
          </cell>
          <cell r="P1134">
            <v>-24.84</v>
          </cell>
          <cell r="Q1134">
            <v>-17.350000000000001</v>
          </cell>
          <cell r="R1134">
            <v>-172.96</v>
          </cell>
          <cell r="S1134">
            <v>-6.47</v>
          </cell>
          <cell r="T1134">
            <v>-4.6399999999999997</v>
          </cell>
          <cell r="U1134">
            <v>-17.91</v>
          </cell>
          <cell r="V1134">
            <v>-9.69</v>
          </cell>
          <cell r="W1134">
            <v>-22.88</v>
          </cell>
          <cell r="X1134">
            <v>-12.4</v>
          </cell>
          <cell r="Y1134">
            <v>-14.3</v>
          </cell>
          <cell r="Z1134">
            <v>-16.829999999999998</v>
          </cell>
          <cell r="AA1134">
            <v>-25.77</v>
          </cell>
          <cell r="AB1134">
            <v>-20.81</v>
          </cell>
          <cell r="AC1134">
            <v>-10.19</v>
          </cell>
          <cell r="AD1134">
            <v>-11.07</v>
          </cell>
          <cell r="AE1134">
            <v>-153.63999999999999</v>
          </cell>
          <cell r="AF1134">
            <v>-7.82</v>
          </cell>
          <cell r="AG1134">
            <v>-5.99</v>
          </cell>
          <cell r="AH1134">
            <v>-5.74</v>
          </cell>
          <cell r="AI1134">
            <v>-6.77</v>
          </cell>
          <cell r="AJ1134">
            <v>-20.67</v>
          </cell>
          <cell r="AK1134">
            <v>-17.27</v>
          </cell>
          <cell r="AL1134">
            <v>-12.21</v>
          </cell>
          <cell r="AM1134">
            <v>-21.5</v>
          </cell>
          <cell r="AN1134">
            <v>-16.75</v>
          </cell>
          <cell r="AO1134">
            <v>-3.76</v>
          </cell>
          <cell r="AP1134">
            <v>-14.71</v>
          </cell>
          <cell r="AQ1134">
            <v>-20.43</v>
          </cell>
          <cell r="AR1134">
            <v>-158.37</v>
          </cell>
          <cell r="AS1134">
            <v>-13.84</v>
          </cell>
          <cell r="AT1134">
            <v>-9.3800000000000008</v>
          </cell>
          <cell r="AU1134">
            <v>-4.6500000000000004</v>
          </cell>
          <cell r="AV1134">
            <v>-2.85</v>
          </cell>
          <cell r="AW1134">
            <v>-0.75</v>
          </cell>
          <cell r="AX1134">
            <v>-38.950000000000003</v>
          </cell>
          <cell r="AY1134">
            <v>-17.649999999999999</v>
          </cell>
          <cell r="AZ1134">
            <v>-24.19</v>
          </cell>
          <cell r="BA1134">
            <v>-15.82</v>
          </cell>
          <cell r="BB1134">
            <v>-4.76</v>
          </cell>
          <cell r="BC1134">
            <v>-11.17</v>
          </cell>
          <cell r="BD1134">
            <v>-14.35</v>
          </cell>
          <cell r="BE1134">
            <v>-107.74</v>
          </cell>
          <cell r="BF1134">
            <v>-8.65</v>
          </cell>
          <cell r="BG1134">
            <v>-1.45</v>
          </cell>
          <cell r="BH1134">
            <v>-8.14</v>
          </cell>
          <cell r="BI1134">
            <v>-0.11</v>
          </cell>
          <cell r="BJ1134">
            <v>0</v>
          </cell>
          <cell r="BK1134">
            <v>-34.81</v>
          </cell>
          <cell r="BL1134">
            <v>-14.85</v>
          </cell>
          <cell r="BM1134">
            <v>-14.29</v>
          </cell>
          <cell r="BN1134">
            <v>-6.11</v>
          </cell>
          <cell r="BO1134">
            <v>-4.42</v>
          </cell>
          <cell r="BP1134">
            <v>-5.7</v>
          </cell>
          <cell r="BQ1134">
            <v>-9.2100000000000009</v>
          </cell>
          <cell r="BR1134">
            <v>-113.09</v>
          </cell>
          <cell r="BS1134">
            <v>-14.53</v>
          </cell>
          <cell r="BT1134">
            <v>-4.5199999999999996</v>
          </cell>
          <cell r="BU1134">
            <v>-6.72</v>
          </cell>
          <cell r="BV1134">
            <v>-0.12</v>
          </cell>
          <cell r="BW1134">
            <v>0</v>
          </cell>
          <cell r="BX1134">
            <v>-27.02</v>
          </cell>
          <cell r="BY1134">
            <v>-24.21</v>
          </cell>
          <cell r="BZ1134">
            <v>-8.58</v>
          </cell>
          <cell r="CA1134">
            <v>-6.8</v>
          </cell>
          <cell r="CB1134">
            <v>-2.2599999999999998</v>
          </cell>
          <cell r="CC1134">
            <v>-3.5</v>
          </cell>
          <cell r="CD1134">
            <v>-14.82</v>
          </cell>
          <cell r="CE1134">
            <v>-77.209999999999994</v>
          </cell>
          <cell r="CF1134">
            <v>-8.17</v>
          </cell>
          <cell r="CG1134">
            <v>-6.82</v>
          </cell>
          <cell r="CH1134">
            <v>-3.07</v>
          </cell>
          <cell r="CI1134">
            <v>-0.16</v>
          </cell>
          <cell r="CJ1134">
            <v>0</v>
          </cell>
          <cell r="CK1134">
            <v>-13.91</v>
          </cell>
          <cell r="CL1134">
            <v>-8.2799999999999994</v>
          </cell>
          <cell r="CM1134">
            <v>-8.4600000000000009</v>
          </cell>
          <cell r="CN1134">
            <v>-6.93</v>
          </cell>
          <cell r="CO1134">
            <v>-2.2999999999999998</v>
          </cell>
          <cell r="CP1134">
            <v>-4.74</v>
          </cell>
          <cell r="CQ1134">
            <v>-14.37</v>
          </cell>
          <cell r="CR1134">
            <v>-121.37</v>
          </cell>
          <cell r="CS1134">
            <v>-13.6</v>
          </cell>
          <cell r="CT1134">
            <v>-3.37</v>
          </cell>
          <cell r="CU1134">
            <v>-9.84</v>
          </cell>
          <cell r="CV1134">
            <v>-1.34</v>
          </cell>
          <cell r="CW1134">
            <v>0</v>
          </cell>
          <cell r="CX1134">
            <v>-24.62</v>
          </cell>
          <cell r="CY1134">
            <v>-10.52</v>
          </cell>
          <cell r="CZ1134">
            <v>-21.21</v>
          </cell>
          <cell r="DA1134">
            <v>-13.53</v>
          </cell>
          <cell r="DB1134">
            <v>-5.32</v>
          </cell>
          <cell r="DC1134">
            <v>-5.41</v>
          </cell>
          <cell r="DD1134">
            <v>-12.62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-0.18</v>
          </cell>
          <cell r="G1135">
            <v>-0.39</v>
          </cell>
          <cell r="H1135">
            <v>-0.51</v>
          </cell>
          <cell r="I1135">
            <v>-5.1100000000000003</v>
          </cell>
          <cell r="J1135">
            <v>-2.96</v>
          </cell>
          <cell r="K1135">
            <v>-13.93</v>
          </cell>
          <cell r="L1135">
            <v>-28.39</v>
          </cell>
          <cell r="M1135">
            <v>-42.49</v>
          </cell>
          <cell r="N1135">
            <v>-16.989999999999998</v>
          </cell>
          <cell r="O1135">
            <v>-3.69</v>
          </cell>
          <cell r="P1135">
            <v>-1.56</v>
          </cell>
          <cell r="Q1135">
            <v>-0.53</v>
          </cell>
          <cell r="R1135">
            <v>-60.86</v>
          </cell>
          <cell r="S1135">
            <v>-0.43</v>
          </cell>
          <cell r="T1135">
            <v>-0.46</v>
          </cell>
          <cell r="U1135">
            <v>-0.78</v>
          </cell>
          <cell r="V1135">
            <v>-3.88</v>
          </cell>
          <cell r="W1135">
            <v>-0.51</v>
          </cell>
          <cell r="X1135">
            <v>-12.44</v>
          </cell>
          <cell r="Y1135">
            <v>-5.08</v>
          </cell>
          <cell r="Z1135">
            <v>-33.020000000000003</v>
          </cell>
          <cell r="AA1135">
            <v>-3.04</v>
          </cell>
          <cell r="AB1135">
            <v>-0.46</v>
          </cell>
          <cell r="AC1135">
            <v>-0.35</v>
          </cell>
          <cell r="AD1135">
            <v>-0.43</v>
          </cell>
          <cell r="AE1135">
            <v>-53.45</v>
          </cell>
          <cell r="AF1135">
            <v>-0.51</v>
          </cell>
          <cell r="AG1135">
            <v>-0.37</v>
          </cell>
          <cell r="AH1135">
            <v>-0.7</v>
          </cell>
          <cell r="AI1135">
            <v>-0.27</v>
          </cell>
          <cell r="AJ1135">
            <v>-0.57999999999999996</v>
          </cell>
          <cell r="AK1135">
            <v>-15.09</v>
          </cell>
          <cell r="AL1135">
            <v>-8</v>
          </cell>
          <cell r="AM1135">
            <v>-23.4</v>
          </cell>
          <cell r="AN1135">
            <v>-2.99</v>
          </cell>
          <cell r="AO1135">
            <v>-0.56999999999999995</v>
          </cell>
          <cell r="AP1135">
            <v>-0.45</v>
          </cell>
          <cell r="AQ1135">
            <v>-0.5</v>
          </cell>
          <cell r="AR1135">
            <v>-38.6</v>
          </cell>
          <cell r="AS1135">
            <v>-2.38</v>
          </cell>
          <cell r="AT1135">
            <v>-0.36</v>
          </cell>
          <cell r="AU1135">
            <v>-3.1</v>
          </cell>
          <cell r="AV1135">
            <v>-0.65</v>
          </cell>
          <cell r="AW1135">
            <v>-0.4</v>
          </cell>
          <cell r="AX1135">
            <v>-7.83</v>
          </cell>
          <cell r="AY1135">
            <v>-7</v>
          </cell>
          <cell r="AZ1135">
            <v>-11.13</v>
          </cell>
          <cell r="BA1135">
            <v>-1.69</v>
          </cell>
          <cell r="BB1135">
            <v>-0.75</v>
          </cell>
          <cell r="BC1135">
            <v>-2.85</v>
          </cell>
          <cell r="BD1135">
            <v>-0.46</v>
          </cell>
          <cell r="BE1135">
            <v>-0.08</v>
          </cell>
          <cell r="BF1135">
            <v>0</v>
          </cell>
          <cell r="BG1135">
            <v>-0.01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-0.02</v>
          </cell>
          <cell r="BQ1135">
            <v>-0.05</v>
          </cell>
          <cell r="BR1135">
            <v>-0.11</v>
          </cell>
          <cell r="BS1135">
            <v>-0.01</v>
          </cell>
          <cell r="BT1135">
            <v>-0.01</v>
          </cell>
          <cell r="BU1135">
            <v>0</v>
          </cell>
          <cell r="BV1135">
            <v>-0.02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-0.02</v>
          </cell>
          <cell r="CD1135">
            <v>-0.05</v>
          </cell>
          <cell r="CE1135">
            <v>-1.75</v>
          </cell>
          <cell r="CF1135">
            <v>-1.74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-0.01</v>
          </cell>
          <cell r="CO1135">
            <v>0</v>
          </cell>
          <cell r="CP1135">
            <v>-0.01</v>
          </cell>
          <cell r="CQ1135">
            <v>0</v>
          </cell>
          <cell r="CR1135">
            <v>-0.15</v>
          </cell>
          <cell r="CS1135">
            <v>-0.11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-0.02</v>
          </cell>
          <cell r="DD1135">
            <v>-0.02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-781.86</v>
          </cell>
          <cell r="G1146">
            <v>-736.3</v>
          </cell>
          <cell r="H1146">
            <v>-803.39</v>
          </cell>
          <cell r="I1146">
            <v>-600.76</v>
          </cell>
          <cell r="J1146">
            <v>-968.7</v>
          </cell>
          <cell r="K1146">
            <v>-1271.27</v>
          </cell>
          <cell r="L1146">
            <v>-684.77</v>
          </cell>
          <cell r="M1146">
            <v>-579.27</v>
          </cell>
          <cell r="N1146">
            <v>-791.03</v>
          </cell>
          <cell r="O1146">
            <v>-777.64</v>
          </cell>
          <cell r="P1146">
            <v>-608.13</v>
          </cell>
          <cell r="Q1146">
            <v>-463.34</v>
          </cell>
          <cell r="R1146">
            <v>-6579.52</v>
          </cell>
          <cell r="S1146">
            <v>-645.52</v>
          </cell>
          <cell r="T1146">
            <v>-509.8</v>
          </cell>
          <cell r="U1146">
            <v>-476.7</v>
          </cell>
          <cell r="V1146">
            <v>-444.69</v>
          </cell>
          <cell r="W1146">
            <v>-786.89</v>
          </cell>
          <cell r="X1146">
            <v>-795.35</v>
          </cell>
          <cell r="Y1146">
            <v>-450.53</v>
          </cell>
          <cell r="Z1146">
            <v>-402.11</v>
          </cell>
          <cell r="AA1146">
            <v>-595.80999999999995</v>
          </cell>
          <cell r="AB1146">
            <v>-658.62</v>
          </cell>
          <cell r="AC1146">
            <v>-502.99</v>
          </cell>
          <cell r="AD1146">
            <v>-310.51</v>
          </cell>
          <cell r="AE1146">
            <v>-6406.07</v>
          </cell>
          <cell r="AF1146">
            <v>-609.46</v>
          </cell>
          <cell r="AG1146">
            <v>-534.83000000000004</v>
          </cell>
          <cell r="AH1146">
            <v>-510.84</v>
          </cell>
          <cell r="AI1146">
            <v>-445.34</v>
          </cell>
          <cell r="AJ1146">
            <v>-922.09</v>
          </cell>
          <cell r="AK1146">
            <v>-769.51</v>
          </cell>
          <cell r="AL1146">
            <v>-454.9</v>
          </cell>
          <cell r="AM1146">
            <v>-283.20999999999998</v>
          </cell>
          <cell r="AN1146">
            <v>-476.78</v>
          </cell>
          <cell r="AO1146">
            <v>-554.62</v>
          </cell>
          <cell r="AP1146">
            <v>-456.01</v>
          </cell>
          <cell r="AQ1146">
            <v>-388.49</v>
          </cell>
          <cell r="AR1146">
            <v>-7126.06</v>
          </cell>
          <cell r="AS1146">
            <v>-813.5</v>
          </cell>
          <cell r="AT1146">
            <v>-566.92999999999995</v>
          </cell>
          <cell r="AU1146">
            <v>-516.97</v>
          </cell>
          <cell r="AV1146">
            <v>-570.83000000000004</v>
          </cell>
          <cell r="AW1146">
            <v>-955.27</v>
          </cell>
          <cell r="AX1146">
            <v>-776.83</v>
          </cell>
          <cell r="AY1146">
            <v>-345.16</v>
          </cell>
          <cell r="AZ1146">
            <v>-215.43</v>
          </cell>
          <cell r="BA1146">
            <v>-634.04999999999995</v>
          </cell>
          <cell r="BB1146">
            <v>-701.46</v>
          </cell>
          <cell r="BC1146">
            <v>-605.82000000000005</v>
          </cell>
          <cell r="BD1146">
            <v>-423.79</v>
          </cell>
          <cell r="BE1146">
            <v>-7347.14</v>
          </cell>
          <cell r="BF1146">
            <v>-747.79</v>
          </cell>
          <cell r="BG1146">
            <v>-600.94000000000005</v>
          </cell>
          <cell r="BH1146">
            <v>-549.97</v>
          </cell>
          <cell r="BI1146">
            <v>-391.78</v>
          </cell>
          <cell r="BJ1146">
            <v>-638.54</v>
          </cell>
          <cell r="BK1146">
            <v>-700.38</v>
          </cell>
          <cell r="BL1146">
            <v>-324.99</v>
          </cell>
          <cell r="BM1146">
            <v>-390.05</v>
          </cell>
          <cell r="BN1146">
            <v>-873.85</v>
          </cell>
          <cell r="BO1146">
            <v>-724.51</v>
          </cell>
          <cell r="BP1146">
            <v>-821.39</v>
          </cell>
          <cell r="BQ1146">
            <v>-582.95000000000005</v>
          </cell>
          <cell r="BR1146">
            <v>-6878.68</v>
          </cell>
          <cell r="BS1146">
            <v>-807.67</v>
          </cell>
          <cell r="BT1146">
            <v>-671.48</v>
          </cell>
          <cell r="BU1146">
            <v>-589.97</v>
          </cell>
          <cell r="BV1146">
            <v>-379.99</v>
          </cell>
          <cell r="BW1146">
            <v>-401.44</v>
          </cell>
          <cell r="BX1146">
            <v>-829.43</v>
          </cell>
          <cell r="BY1146">
            <v>-260.08999999999997</v>
          </cell>
          <cell r="BZ1146">
            <v>-332.64</v>
          </cell>
          <cell r="CA1146">
            <v>-831.12</v>
          </cell>
          <cell r="CB1146">
            <v>-547.62</v>
          </cell>
          <cell r="CC1146">
            <v>-657.58</v>
          </cell>
          <cell r="CD1146">
            <v>-569.65</v>
          </cell>
          <cell r="CE1146">
            <v>-7271.35</v>
          </cell>
          <cell r="CF1146">
            <v>-822.8</v>
          </cell>
          <cell r="CG1146">
            <v>-567.17999999999995</v>
          </cell>
          <cell r="CH1146">
            <v>-636.46</v>
          </cell>
          <cell r="CI1146">
            <v>-420.34</v>
          </cell>
          <cell r="CJ1146">
            <v>-599.35</v>
          </cell>
          <cell r="CK1146">
            <v>-883.8</v>
          </cell>
          <cell r="CL1146">
            <v>-281.68</v>
          </cell>
          <cell r="CM1146">
            <v>-466.97</v>
          </cell>
          <cell r="CN1146">
            <v>-754.62</v>
          </cell>
          <cell r="CO1146">
            <v>-669.85</v>
          </cell>
          <cell r="CP1146">
            <v>-640.47</v>
          </cell>
          <cell r="CQ1146">
            <v>-527.82000000000005</v>
          </cell>
          <cell r="CR1146">
            <v>-7033.91</v>
          </cell>
          <cell r="CS1146">
            <v>-767.21</v>
          </cell>
          <cell r="CT1146">
            <v>-635.57000000000005</v>
          </cell>
          <cell r="CU1146">
            <v>-565.41999999999996</v>
          </cell>
          <cell r="CV1146">
            <v>-356.65</v>
          </cell>
          <cell r="CW1146">
            <v>-767.41</v>
          </cell>
          <cell r="CX1146">
            <v>-693.56</v>
          </cell>
          <cell r="CY1146">
            <v>-299.04000000000002</v>
          </cell>
          <cell r="CZ1146">
            <v>-394.74</v>
          </cell>
          <cell r="DA1146">
            <v>-652.53</v>
          </cell>
          <cell r="DB1146">
            <v>-698.58</v>
          </cell>
          <cell r="DC1146">
            <v>-578.27</v>
          </cell>
          <cell r="DD1146">
            <v>-624.92999999999995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-34.1</v>
          </cell>
          <cell r="G1147">
            <v>-31.85</v>
          </cell>
          <cell r="H1147">
            <v>-27.02</v>
          </cell>
          <cell r="I1147">
            <v>-45.74</v>
          </cell>
          <cell r="J1147">
            <v>-39.1</v>
          </cell>
          <cell r="K1147">
            <v>-70.52</v>
          </cell>
          <cell r="L1147">
            <v>-82.64</v>
          </cell>
          <cell r="M1147">
            <v>-119.64</v>
          </cell>
          <cell r="N1147">
            <v>-113.48</v>
          </cell>
          <cell r="O1147">
            <v>-86.52</v>
          </cell>
          <cell r="P1147">
            <v>-33.74</v>
          </cell>
          <cell r="Q1147">
            <v>-22.68</v>
          </cell>
          <cell r="R1147">
            <v>-492.81</v>
          </cell>
          <cell r="S1147">
            <v>-12.28</v>
          </cell>
          <cell r="T1147">
            <v>-24.17</v>
          </cell>
          <cell r="U1147">
            <v>-30.64</v>
          </cell>
          <cell r="V1147">
            <v>-19.5</v>
          </cell>
          <cell r="W1147">
            <v>-62.87</v>
          </cell>
          <cell r="X1147">
            <v>-51.91</v>
          </cell>
          <cell r="Y1147">
            <v>-43.95</v>
          </cell>
          <cell r="Z1147">
            <v>-81.75</v>
          </cell>
          <cell r="AA1147">
            <v>-75.11</v>
          </cell>
          <cell r="AB1147">
            <v>-59.58</v>
          </cell>
          <cell r="AC1147">
            <v>-14.68</v>
          </cell>
          <cell r="AD1147">
            <v>-16.38</v>
          </cell>
          <cell r="AE1147">
            <v>-495.58</v>
          </cell>
          <cell r="AF1147">
            <v>-17.13</v>
          </cell>
          <cell r="AG1147">
            <v>-25.31</v>
          </cell>
          <cell r="AH1147">
            <v>-16.440000000000001</v>
          </cell>
          <cell r="AI1147">
            <v>-8.27</v>
          </cell>
          <cell r="AJ1147">
            <v>-31.09</v>
          </cell>
          <cell r="AK1147">
            <v>-100.48</v>
          </cell>
          <cell r="AL1147">
            <v>-42.8</v>
          </cell>
          <cell r="AM1147">
            <v>-77.12</v>
          </cell>
          <cell r="AN1147">
            <v>-82.94</v>
          </cell>
          <cell r="AO1147">
            <v>-44.73</v>
          </cell>
          <cell r="AP1147">
            <v>-22.5</v>
          </cell>
          <cell r="AQ1147">
            <v>-26.75</v>
          </cell>
          <cell r="AR1147">
            <v>-456.5</v>
          </cell>
          <cell r="AS1147">
            <v>-23.42</v>
          </cell>
          <cell r="AT1147">
            <v>-21.34</v>
          </cell>
          <cell r="AU1147">
            <v>-23.98</v>
          </cell>
          <cell r="AV1147">
            <v>-18.59</v>
          </cell>
          <cell r="AW1147">
            <v>-1.1399999999999999</v>
          </cell>
          <cell r="AX1147">
            <v>-90.38</v>
          </cell>
          <cell r="AY1147">
            <v>-58.95</v>
          </cell>
          <cell r="AZ1147">
            <v>-61.5</v>
          </cell>
          <cell r="BA1147">
            <v>-75.3</v>
          </cell>
          <cell r="BB1147">
            <v>-35.880000000000003</v>
          </cell>
          <cell r="BC1147">
            <v>-22.39</v>
          </cell>
          <cell r="BD1147">
            <v>-23.62</v>
          </cell>
          <cell r="BE1147">
            <v>-237.4</v>
          </cell>
          <cell r="BF1147">
            <v>-14.17</v>
          </cell>
          <cell r="BG1147">
            <v>-7.15</v>
          </cell>
          <cell r="BH1147">
            <v>-9.0299999999999994</v>
          </cell>
          <cell r="BI1147">
            <v>-0.36</v>
          </cell>
          <cell r="BJ1147">
            <v>0</v>
          </cell>
          <cell r="BK1147">
            <v>-54.53</v>
          </cell>
          <cell r="BL1147">
            <v>-30</v>
          </cell>
          <cell r="BM1147">
            <v>-32.4</v>
          </cell>
          <cell r="BN1147">
            <v>-40.270000000000003</v>
          </cell>
          <cell r="BO1147">
            <v>-24.58</v>
          </cell>
          <cell r="BP1147">
            <v>-9.01</v>
          </cell>
          <cell r="BQ1147">
            <v>-15.89</v>
          </cell>
          <cell r="BR1147">
            <v>-268.07</v>
          </cell>
          <cell r="BS1147">
            <v>-17.68</v>
          </cell>
          <cell r="BT1147">
            <v>-13.53</v>
          </cell>
          <cell r="BU1147">
            <v>-7.57</v>
          </cell>
          <cell r="BV1147">
            <v>-0.45</v>
          </cell>
          <cell r="BW1147">
            <v>0</v>
          </cell>
          <cell r="BX1147">
            <v>-60.87</v>
          </cell>
          <cell r="BY1147">
            <v>-34.74</v>
          </cell>
          <cell r="BZ1147">
            <v>-29.23</v>
          </cell>
          <cell r="CA1147">
            <v>-45.96</v>
          </cell>
          <cell r="CB1147">
            <v>-29.12</v>
          </cell>
          <cell r="CC1147">
            <v>-11.37</v>
          </cell>
          <cell r="CD1147">
            <v>-17.55</v>
          </cell>
          <cell r="CE1147">
            <v>-248.67</v>
          </cell>
          <cell r="CF1147">
            <v>-11.93</v>
          </cell>
          <cell r="CG1147">
            <v>-7.92</v>
          </cell>
          <cell r="CH1147">
            <v>-4.88</v>
          </cell>
          <cell r="CI1147">
            <v>-7.88</v>
          </cell>
          <cell r="CJ1147">
            <v>0</v>
          </cell>
          <cell r="CK1147">
            <v>-39.14</v>
          </cell>
          <cell r="CL1147">
            <v>-26.19</v>
          </cell>
          <cell r="CM1147">
            <v>-28.28</v>
          </cell>
          <cell r="CN1147">
            <v>-39.119999999999997</v>
          </cell>
          <cell r="CO1147">
            <v>-42.01</v>
          </cell>
          <cell r="CP1147">
            <v>-17.23</v>
          </cell>
          <cell r="CQ1147">
            <v>-24.09</v>
          </cell>
          <cell r="CR1147">
            <v>-312.54000000000002</v>
          </cell>
          <cell r="CS1147">
            <v>-18.55</v>
          </cell>
          <cell r="CT1147">
            <v>-9.07</v>
          </cell>
          <cell r="CU1147">
            <v>-11.67</v>
          </cell>
          <cell r="CV1147">
            <v>-2.2000000000000002</v>
          </cell>
          <cell r="CW1147">
            <v>0.02</v>
          </cell>
          <cell r="CX1147">
            <v>-63.38</v>
          </cell>
          <cell r="CY1147">
            <v>-25.26</v>
          </cell>
          <cell r="CZ1147">
            <v>-38.270000000000003</v>
          </cell>
          <cell r="DA1147">
            <v>-58.98</v>
          </cell>
          <cell r="DB1147">
            <v>-47.93</v>
          </cell>
          <cell r="DC1147">
            <v>-19.47</v>
          </cell>
          <cell r="DD1147">
            <v>-17.760000000000002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-0.01</v>
          </cell>
          <cell r="J1148">
            <v>0</v>
          </cell>
          <cell r="K1148">
            <v>-0.32</v>
          </cell>
          <cell r="L1148">
            <v>0</v>
          </cell>
          <cell r="M1148">
            <v>-1.41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-2.58</v>
          </cell>
          <cell r="S1148">
            <v>-0.01</v>
          </cell>
          <cell r="T1148">
            <v>0</v>
          </cell>
          <cell r="U1148">
            <v>0</v>
          </cell>
          <cell r="V1148">
            <v>-0.01</v>
          </cell>
          <cell r="W1148">
            <v>0</v>
          </cell>
          <cell r="X1148">
            <v>-0.3</v>
          </cell>
          <cell r="Y1148">
            <v>0</v>
          </cell>
          <cell r="Z1148">
            <v>-2.2599999999999998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-3</v>
          </cell>
          <cell r="AF1148">
            <v>-0.01</v>
          </cell>
          <cell r="AG1148">
            <v>0</v>
          </cell>
          <cell r="AH1148">
            <v>0</v>
          </cell>
          <cell r="AI1148">
            <v>-0.02</v>
          </cell>
          <cell r="AJ1148">
            <v>0</v>
          </cell>
          <cell r="AK1148">
            <v>-0.53</v>
          </cell>
          <cell r="AL1148">
            <v>0</v>
          </cell>
          <cell r="AM1148">
            <v>-2.4500000000000002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-2.08</v>
          </cell>
          <cell r="AS1148">
            <v>-0.01</v>
          </cell>
          <cell r="AT1148">
            <v>0</v>
          </cell>
          <cell r="AU1148">
            <v>-0.06</v>
          </cell>
          <cell r="AV1148">
            <v>-0.03</v>
          </cell>
          <cell r="AW1148">
            <v>0</v>
          </cell>
          <cell r="AX1148">
            <v>-0.15</v>
          </cell>
          <cell r="AY1148">
            <v>0</v>
          </cell>
          <cell r="AZ1148">
            <v>-1.84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-815.96</v>
          </cell>
          <cell r="G1149">
            <v>-768.15</v>
          </cell>
          <cell r="H1149">
            <v>-830.41</v>
          </cell>
          <cell r="I1149">
            <v>-646.52</v>
          </cell>
          <cell r="J1149">
            <v>-1007.8</v>
          </cell>
          <cell r="K1149">
            <v>-1342.12</v>
          </cell>
          <cell r="L1149">
            <v>-767.4</v>
          </cell>
          <cell r="M1149">
            <v>-700.32</v>
          </cell>
          <cell r="N1149">
            <v>-904.51</v>
          </cell>
          <cell r="O1149">
            <v>-864.17</v>
          </cell>
          <cell r="P1149">
            <v>-641.87</v>
          </cell>
          <cell r="Q1149">
            <v>-486.02</v>
          </cell>
          <cell r="R1149">
            <v>-7074.91</v>
          </cell>
          <cell r="S1149">
            <v>-657.8</v>
          </cell>
          <cell r="T1149">
            <v>-533.96</v>
          </cell>
          <cell r="U1149">
            <v>-507.34</v>
          </cell>
          <cell r="V1149">
            <v>-464.2</v>
          </cell>
          <cell r="W1149">
            <v>-849.76</v>
          </cell>
          <cell r="X1149">
            <v>-847.55</v>
          </cell>
          <cell r="Y1149">
            <v>-494.48</v>
          </cell>
          <cell r="Z1149">
            <v>-486.13</v>
          </cell>
          <cell r="AA1149">
            <v>-670.92</v>
          </cell>
          <cell r="AB1149">
            <v>-718.21</v>
          </cell>
          <cell r="AC1149">
            <v>-517.66999999999996</v>
          </cell>
          <cell r="AD1149">
            <v>-326.89</v>
          </cell>
          <cell r="AE1149">
            <v>-6904.66</v>
          </cell>
          <cell r="AF1149">
            <v>-626.59</v>
          </cell>
          <cell r="AG1149">
            <v>-560.14</v>
          </cell>
          <cell r="AH1149">
            <v>-527.28</v>
          </cell>
          <cell r="AI1149">
            <v>-453.62</v>
          </cell>
          <cell r="AJ1149">
            <v>-953.18</v>
          </cell>
          <cell r="AK1149">
            <v>-870.51</v>
          </cell>
          <cell r="AL1149">
            <v>-497.7</v>
          </cell>
          <cell r="AM1149">
            <v>-362.78</v>
          </cell>
          <cell r="AN1149">
            <v>-559.72</v>
          </cell>
          <cell r="AO1149">
            <v>-599.36</v>
          </cell>
          <cell r="AP1149">
            <v>-478.51</v>
          </cell>
          <cell r="AQ1149">
            <v>-415.24</v>
          </cell>
          <cell r="AR1149">
            <v>-7584.63</v>
          </cell>
          <cell r="AS1149">
            <v>-836.93</v>
          </cell>
          <cell r="AT1149">
            <v>-588.27</v>
          </cell>
          <cell r="AU1149">
            <v>-541.01</v>
          </cell>
          <cell r="AV1149">
            <v>-589.45000000000005</v>
          </cell>
          <cell r="AW1149">
            <v>-956.42</v>
          </cell>
          <cell r="AX1149">
            <v>-867.35</v>
          </cell>
          <cell r="AY1149">
            <v>-404.11</v>
          </cell>
          <cell r="AZ1149">
            <v>-278.77</v>
          </cell>
          <cell r="BA1149">
            <v>-709.36</v>
          </cell>
          <cell r="BB1149">
            <v>-737.34</v>
          </cell>
          <cell r="BC1149">
            <v>-628.21</v>
          </cell>
          <cell r="BD1149">
            <v>-447.41</v>
          </cell>
          <cell r="BE1149">
            <v>-7584.54</v>
          </cell>
          <cell r="BF1149">
            <v>-761.97</v>
          </cell>
          <cell r="BG1149">
            <v>-608.09</v>
          </cell>
          <cell r="BH1149">
            <v>-559</v>
          </cell>
          <cell r="BI1149">
            <v>-392.14</v>
          </cell>
          <cell r="BJ1149">
            <v>-638.54</v>
          </cell>
          <cell r="BK1149">
            <v>-754.91</v>
          </cell>
          <cell r="BL1149">
            <v>-354.99</v>
          </cell>
          <cell r="BM1149">
            <v>-422.45</v>
          </cell>
          <cell r="BN1149">
            <v>-914.12</v>
          </cell>
          <cell r="BO1149">
            <v>-749.09</v>
          </cell>
          <cell r="BP1149">
            <v>-830.41</v>
          </cell>
          <cell r="BQ1149">
            <v>-598.84</v>
          </cell>
          <cell r="BR1149">
            <v>-7146.75</v>
          </cell>
          <cell r="BS1149">
            <v>-825.34</v>
          </cell>
          <cell r="BT1149">
            <v>-685.01</v>
          </cell>
          <cell r="BU1149">
            <v>-597.54</v>
          </cell>
          <cell r="BV1149">
            <v>-380.44</v>
          </cell>
          <cell r="BW1149">
            <v>-401.44</v>
          </cell>
          <cell r="BX1149">
            <v>-890.3</v>
          </cell>
          <cell r="BY1149">
            <v>-294.83</v>
          </cell>
          <cell r="BZ1149">
            <v>-361.87</v>
          </cell>
          <cell r="CA1149">
            <v>-877.08</v>
          </cell>
          <cell r="CB1149">
            <v>-576.74</v>
          </cell>
          <cell r="CC1149">
            <v>-668.96</v>
          </cell>
          <cell r="CD1149">
            <v>-587.20000000000005</v>
          </cell>
          <cell r="CE1149">
            <v>-7520.01</v>
          </cell>
          <cell r="CF1149">
            <v>-834.72</v>
          </cell>
          <cell r="CG1149">
            <v>-575.1</v>
          </cell>
          <cell r="CH1149">
            <v>-641.34</v>
          </cell>
          <cell r="CI1149">
            <v>-428.22</v>
          </cell>
          <cell r="CJ1149">
            <v>-599.35</v>
          </cell>
          <cell r="CK1149">
            <v>-922.94</v>
          </cell>
          <cell r="CL1149">
            <v>-307.88</v>
          </cell>
          <cell r="CM1149">
            <v>-495.25</v>
          </cell>
          <cell r="CN1149">
            <v>-793.74</v>
          </cell>
          <cell r="CO1149">
            <v>-711.87</v>
          </cell>
          <cell r="CP1149">
            <v>-657.69</v>
          </cell>
          <cell r="CQ1149">
            <v>-551.91</v>
          </cell>
          <cell r="CR1149">
            <v>-7346.45</v>
          </cell>
          <cell r="CS1149">
            <v>-785.76</v>
          </cell>
          <cell r="CT1149">
            <v>-644.64</v>
          </cell>
          <cell r="CU1149">
            <v>-577.09</v>
          </cell>
          <cell r="CV1149">
            <v>-358.85</v>
          </cell>
          <cell r="CW1149">
            <v>-767.39</v>
          </cell>
          <cell r="CX1149">
            <v>-756.94</v>
          </cell>
          <cell r="CY1149">
            <v>-324.31</v>
          </cell>
          <cell r="CZ1149">
            <v>-433.01</v>
          </cell>
          <cell r="DA1149">
            <v>-711.52</v>
          </cell>
          <cell r="DB1149">
            <v>-746.51</v>
          </cell>
          <cell r="DC1149">
            <v>-597.74</v>
          </cell>
          <cell r="DD1149">
            <v>-642.70000000000005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 t="e">
            <v>#N/A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 t="e">
            <v>#N/A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-7072.33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-6901.65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-7582.55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-7584.54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-7146.75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-7520.01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-7346.45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 t="e">
            <v>#N/A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 t="e">
            <v>#N/A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-7072.33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-6901.65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-7582.55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-7584.54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-7146.75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-7520.01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-7346.45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 t="e">
            <v>#N/A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 t="e">
            <v>#N/A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 t="e">
            <v>#N/A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 t="e">
            <v>#N/A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-103.46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-136.84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-130.26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-80.03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-96.4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-125.69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-132.19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-103.46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-136.84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-130.26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-80.03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-96.4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-125.69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-132.19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 t="e">
            <v>#N/A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 t="e">
            <v>#N/A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61">
          <cell r="J1161" t="str">
            <v>Reserves MWh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-1.63</v>
          </cell>
          <cell r="S1166">
            <v>0</v>
          </cell>
          <cell r="T1166">
            <v>-0.66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-0.7</v>
          </cell>
          <cell r="AB1166">
            <v>-0.27</v>
          </cell>
          <cell r="AC1166">
            <v>0</v>
          </cell>
          <cell r="AD1166">
            <v>0</v>
          </cell>
          <cell r="AE1166">
            <v>-4.0599999999999996</v>
          </cell>
          <cell r="AF1166">
            <v>0</v>
          </cell>
          <cell r="AG1166">
            <v>-1.05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-0.54</v>
          </cell>
          <cell r="AN1166">
            <v>-1.95</v>
          </cell>
          <cell r="AO1166">
            <v>-0.52</v>
          </cell>
          <cell r="AP1166">
            <v>0</v>
          </cell>
          <cell r="AQ1166">
            <v>0</v>
          </cell>
          <cell r="AR1166">
            <v>-4.76</v>
          </cell>
          <cell r="AS1166">
            <v>0</v>
          </cell>
          <cell r="AT1166">
            <v>-0.76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-0.27</v>
          </cell>
          <cell r="BA1166">
            <v>-2.72</v>
          </cell>
          <cell r="BB1166">
            <v>-0.9</v>
          </cell>
          <cell r="BC1166">
            <v>0</v>
          </cell>
          <cell r="BD1166">
            <v>-0.1</v>
          </cell>
          <cell r="BE1166">
            <v>-29.69</v>
          </cell>
          <cell r="BF1166">
            <v>0</v>
          </cell>
          <cell r="BG1166">
            <v>-0.59</v>
          </cell>
          <cell r="BH1166">
            <v>0</v>
          </cell>
          <cell r="BI1166">
            <v>0</v>
          </cell>
          <cell r="BJ1166">
            <v>0</v>
          </cell>
          <cell r="BK1166">
            <v>-3.42</v>
          </cell>
          <cell r="BL1166">
            <v>0</v>
          </cell>
          <cell r="BM1166">
            <v>-0.27</v>
          </cell>
          <cell r="BN1166">
            <v>-13.34</v>
          </cell>
          <cell r="BO1166">
            <v>-5.54</v>
          </cell>
          <cell r="BP1166">
            <v>-6.51</v>
          </cell>
          <cell r="BQ1166">
            <v>0</v>
          </cell>
          <cell r="BR1166">
            <v>-31.73</v>
          </cell>
          <cell r="BS1166">
            <v>0</v>
          </cell>
          <cell r="BT1166">
            <v>-0.52</v>
          </cell>
          <cell r="BU1166">
            <v>0</v>
          </cell>
          <cell r="BV1166">
            <v>0</v>
          </cell>
          <cell r="BW1166">
            <v>0</v>
          </cell>
          <cell r="BX1166">
            <v>-3.33</v>
          </cell>
          <cell r="BY1166">
            <v>-0.49</v>
          </cell>
          <cell r="BZ1166">
            <v>-0.27</v>
          </cell>
          <cell r="CA1166">
            <v>-14.11</v>
          </cell>
          <cell r="CB1166">
            <v>-5.67</v>
          </cell>
          <cell r="CC1166">
            <v>-7.33</v>
          </cell>
          <cell r="CD1166">
            <v>0</v>
          </cell>
          <cell r="CE1166">
            <v>-35.32</v>
          </cell>
          <cell r="CF1166">
            <v>-0.1</v>
          </cell>
          <cell r="CG1166">
            <v>-0.6</v>
          </cell>
          <cell r="CH1166">
            <v>0</v>
          </cell>
          <cell r="CI1166">
            <v>-0.65</v>
          </cell>
          <cell r="CJ1166">
            <v>0</v>
          </cell>
          <cell r="CK1166">
            <v>-4.71</v>
          </cell>
          <cell r="CL1166">
            <v>-0.95</v>
          </cell>
          <cell r="CM1166">
            <v>-0.27</v>
          </cell>
          <cell r="CN1166">
            <v>-2.76</v>
          </cell>
          <cell r="CO1166">
            <v>-2.8</v>
          </cell>
          <cell r="CP1166">
            <v>-22.48</v>
          </cell>
          <cell r="CQ1166">
            <v>0</v>
          </cell>
          <cell r="CR1166">
            <v>-52.91</v>
          </cell>
          <cell r="CS1166">
            <v>-0.4</v>
          </cell>
          <cell r="CT1166">
            <v>-19.38</v>
          </cell>
          <cell r="CU1166">
            <v>0</v>
          </cell>
          <cell r="CV1166">
            <v>0</v>
          </cell>
          <cell r="CW1166">
            <v>0</v>
          </cell>
          <cell r="CX1166">
            <v>-4.74</v>
          </cell>
          <cell r="CY1166">
            <v>-0.9</v>
          </cell>
          <cell r="CZ1166">
            <v>0</v>
          </cell>
          <cell r="DA1166">
            <v>-2.75</v>
          </cell>
          <cell r="DB1166">
            <v>-1.87</v>
          </cell>
          <cell r="DC1166">
            <v>-22.79</v>
          </cell>
          <cell r="DD1166">
            <v>-7.0000000000000007E-2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10.07</v>
          </cell>
          <cell r="G1170">
            <v>9.31</v>
          </cell>
          <cell r="H1170">
            <v>7.36</v>
          </cell>
          <cell r="I1170">
            <v>9.81</v>
          </cell>
          <cell r="J1170">
            <v>0</v>
          </cell>
          <cell r="K1170">
            <v>2.5299999999999998</v>
          </cell>
          <cell r="L1170">
            <v>11.13</v>
          </cell>
          <cell r="M1170">
            <v>14.34</v>
          </cell>
          <cell r="N1170">
            <v>20.14</v>
          </cell>
          <cell r="O1170">
            <v>21.63</v>
          </cell>
          <cell r="P1170">
            <v>16.22</v>
          </cell>
          <cell r="Q1170">
            <v>4.46</v>
          </cell>
          <cell r="R1170">
            <v>106.35</v>
          </cell>
          <cell r="S1170">
            <v>1.72</v>
          </cell>
          <cell r="T1170">
            <v>1.61</v>
          </cell>
          <cell r="U1170">
            <v>14.99</v>
          </cell>
          <cell r="V1170">
            <v>11.12</v>
          </cell>
          <cell r="W1170">
            <v>12.99</v>
          </cell>
          <cell r="X1170">
            <v>3.8</v>
          </cell>
          <cell r="Y1170">
            <v>18.38</v>
          </cell>
          <cell r="Z1170">
            <v>6.75</v>
          </cell>
          <cell r="AA1170">
            <v>17.239999999999998</v>
          </cell>
          <cell r="AB1170">
            <v>11.39</v>
          </cell>
          <cell r="AC1170">
            <v>2.39</v>
          </cell>
          <cell r="AD1170">
            <v>3.97</v>
          </cell>
          <cell r="AE1170">
            <v>85.02</v>
          </cell>
          <cell r="AF1170">
            <v>2.82</v>
          </cell>
          <cell r="AG1170">
            <v>2.52</v>
          </cell>
          <cell r="AH1170">
            <v>3.81</v>
          </cell>
          <cell r="AI1170">
            <v>5.29</v>
          </cell>
          <cell r="AJ1170">
            <v>4.49</v>
          </cell>
          <cell r="AK1170">
            <v>14.52</v>
          </cell>
          <cell r="AL1170">
            <v>17.98</v>
          </cell>
          <cell r="AM1170">
            <v>7.42</v>
          </cell>
          <cell r="AN1170">
            <v>13.93</v>
          </cell>
          <cell r="AO1170">
            <v>6.11</v>
          </cell>
          <cell r="AP1170">
            <v>2.39</v>
          </cell>
          <cell r="AQ1170">
            <v>3.75</v>
          </cell>
          <cell r="AR1170">
            <v>75.48</v>
          </cell>
          <cell r="AS1170">
            <v>3.18</v>
          </cell>
          <cell r="AT1170">
            <v>1.83</v>
          </cell>
          <cell r="AU1170">
            <v>3.06</v>
          </cell>
          <cell r="AV1170">
            <v>2.75</v>
          </cell>
          <cell r="AW1170">
            <v>0</v>
          </cell>
          <cell r="AX1170">
            <v>14.61</v>
          </cell>
          <cell r="AY1170">
            <v>16.579999999999998</v>
          </cell>
          <cell r="AZ1170">
            <v>10.35</v>
          </cell>
          <cell r="BA1170">
            <v>11.47</v>
          </cell>
          <cell r="BB1170">
            <v>6.12</v>
          </cell>
          <cell r="BC1170">
            <v>2.31</v>
          </cell>
          <cell r="BD1170">
            <v>3.23</v>
          </cell>
          <cell r="BE1170">
            <v>22.57</v>
          </cell>
          <cell r="BF1170">
            <v>1.5</v>
          </cell>
          <cell r="BG1170">
            <v>1.0900000000000001</v>
          </cell>
          <cell r="BH1170">
            <v>1.1100000000000001</v>
          </cell>
          <cell r="BI1170">
            <v>0.9</v>
          </cell>
          <cell r="BJ1170">
            <v>0</v>
          </cell>
          <cell r="BK1170">
            <v>3.94</v>
          </cell>
          <cell r="BL1170">
            <v>0.09</v>
          </cell>
          <cell r="BM1170">
            <v>7.64</v>
          </cell>
          <cell r="BN1170">
            <v>1.43</v>
          </cell>
          <cell r="BO1170">
            <v>0.04</v>
          </cell>
          <cell r="BP1170">
            <v>1.53</v>
          </cell>
          <cell r="BQ1170">
            <v>3.3</v>
          </cell>
          <cell r="BR1170">
            <v>26.13</v>
          </cell>
          <cell r="BS1170">
            <v>1.88</v>
          </cell>
          <cell r="BT1170">
            <v>1.34</v>
          </cell>
          <cell r="BU1170">
            <v>1.65</v>
          </cell>
          <cell r="BV1170">
            <v>0.94</v>
          </cell>
          <cell r="BW1170">
            <v>0</v>
          </cell>
          <cell r="BX1170">
            <v>5.4</v>
          </cell>
          <cell r="BY1170">
            <v>0.11</v>
          </cell>
          <cell r="BZ1170">
            <v>8.1199999999999992</v>
          </cell>
          <cell r="CA1170">
            <v>1.53</v>
          </cell>
          <cell r="CB1170">
            <v>0.16</v>
          </cell>
          <cell r="CC1170">
            <v>1.63</v>
          </cell>
          <cell r="CD1170">
            <v>3.37</v>
          </cell>
          <cell r="CE1170">
            <v>18.399999999999999</v>
          </cell>
          <cell r="CF1170">
            <v>1.82</v>
          </cell>
          <cell r="CG1170">
            <v>1.26</v>
          </cell>
          <cell r="CH1170">
            <v>0.7</v>
          </cell>
          <cell r="CI1170">
            <v>0.94</v>
          </cell>
          <cell r="CJ1170">
            <v>0</v>
          </cell>
          <cell r="CK1170">
            <v>1.44</v>
          </cell>
          <cell r="CL1170">
            <v>0</v>
          </cell>
          <cell r="CM1170">
            <v>7.59</v>
          </cell>
          <cell r="CN1170">
            <v>0.65</v>
          </cell>
          <cell r="CO1170">
            <v>0.03</v>
          </cell>
          <cell r="CP1170">
            <v>1.79</v>
          </cell>
          <cell r="CQ1170">
            <v>2.17</v>
          </cell>
          <cell r="CR1170">
            <v>32.549999999999997</v>
          </cell>
          <cell r="CS1170">
            <v>2.2999999999999998</v>
          </cell>
          <cell r="CT1170">
            <v>1.47</v>
          </cell>
          <cell r="CU1170">
            <v>0.49</v>
          </cell>
          <cell r="CV1170">
            <v>0.75</v>
          </cell>
          <cell r="CW1170">
            <v>0</v>
          </cell>
          <cell r="CX1170">
            <v>2.04</v>
          </cell>
          <cell r="CY1170">
            <v>0.01</v>
          </cell>
          <cell r="CZ1170">
            <v>11.03</v>
          </cell>
          <cell r="DA1170">
            <v>4.74</v>
          </cell>
          <cell r="DB1170">
            <v>0.9</v>
          </cell>
          <cell r="DC1170">
            <v>2.42</v>
          </cell>
          <cell r="DD1170">
            <v>6.4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0.02</v>
          </cell>
          <cell r="J1173">
            <v>0</v>
          </cell>
          <cell r="K1173">
            <v>1.26</v>
          </cell>
          <cell r="L1173">
            <v>0</v>
          </cell>
          <cell r="M1173">
            <v>3.18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5.75</v>
          </cell>
          <cell r="S1173">
            <v>0.02</v>
          </cell>
          <cell r="T1173">
            <v>0</v>
          </cell>
          <cell r="U1173">
            <v>0</v>
          </cell>
          <cell r="V1173">
            <v>0.02</v>
          </cell>
          <cell r="W1173">
            <v>0</v>
          </cell>
          <cell r="X1173">
            <v>1.01</v>
          </cell>
          <cell r="Y1173">
            <v>0</v>
          </cell>
          <cell r="Z1173">
            <v>4.7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7.05</v>
          </cell>
          <cell r="AF1173">
            <v>0.02</v>
          </cell>
          <cell r="AG1173">
            <v>0</v>
          </cell>
          <cell r="AH1173">
            <v>0</v>
          </cell>
          <cell r="AI1173">
            <v>0.03</v>
          </cell>
          <cell r="AJ1173">
            <v>0</v>
          </cell>
          <cell r="AK1173">
            <v>1.56</v>
          </cell>
          <cell r="AL1173">
            <v>0</v>
          </cell>
          <cell r="AM1173">
            <v>5.44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5.16</v>
          </cell>
          <cell r="AS1173">
            <v>0.02</v>
          </cell>
          <cell r="AT1173">
            <v>0</v>
          </cell>
          <cell r="AU1173">
            <v>0.12</v>
          </cell>
          <cell r="AV1173">
            <v>0.06</v>
          </cell>
          <cell r="AW1173">
            <v>0</v>
          </cell>
          <cell r="AX1173">
            <v>0.7</v>
          </cell>
          <cell r="AY1173">
            <v>0</v>
          </cell>
          <cell r="AZ1173">
            <v>4.26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-0.31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-0.31</v>
          </cell>
          <cell r="AE1176">
            <v>-0.41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-0.41</v>
          </cell>
          <cell r="AR1176">
            <v>-2.37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-2.37</v>
          </cell>
          <cell r="BE1176">
            <v>-3.57</v>
          </cell>
          <cell r="BF1176">
            <v>0</v>
          </cell>
          <cell r="BG1176">
            <v>0</v>
          </cell>
          <cell r="BH1176">
            <v>-0.48</v>
          </cell>
          <cell r="BI1176">
            <v>0</v>
          </cell>
          <cell r="BJ1176">
            <v>0</v>
          </cell>
          <cell r="BK1176">
            <v>-1.0900000000000001</v>
          </cell>
          <cell r="BL1176">
            <v>0</v>
          </cell>
          <cell r="BM1176">
            <v>0</v>
          </cell>
          <cell r="BN1176">
            <v>-0.27</v>
          </cell>
          <cell r="BO1176">
            <v>0</v>
          </cell>
          <cell r="BP1176">
            <v>-0.11</v>
          </cell>
          <cell r="BQ1176">
            <v>-1.63</v>
          </cell>
          <cell r="BR1176">
            <v>-6.36</v>
          </cell>
          <cell r="BS1176">
            <v>0</v>
          </cell>
          <cell r="BT1176">
            <v>0</v>
          </cell>
          <cell r="BU1176">
            <v>-1.43</v>
          </cell>
          <cell r="BV1176">
            <v>0</v>
          </cell>
          <cell r="BW1176">
            <v>0</v>
          </cell>
          <cell r="BX1176">
            <v>-1.08</v>
          </cell>
          <cell r="BY1176">
            <v>0</v>
          </cell>
          <cell r="BZ1176">
            <v>0</v>
          </cell>
          <cell r="CA1176">
            <v>-0.23</v>
          </cell>
          <cell r="CB1176">
            <v>0</v>
          </cell>
          <cell r="CC1176">
            <v>-0.2</v>
          </cell>
          <cell r="CD1176">
            <v>-3.41</v>
          </cell>
          <cell r="CE1176">
            <v>-28.02</v>
          </cell>
          <cell r="CF1176">
            <v>-0.03</v>
          </cell>
          <cell r="CG1176">
            <v>0</v>
          </cell>
          <cell r="CH1176">
            <v>-4.13</v>
          </cell>
          <cell r="CI1176">
            <v>-0.21</v>
          </cell>
          <cell r="CJ1176">
            <v>0</v>
          </cell>
          <cell r="CK1176">
            <v>-1.62</v>
          </cell>
          <cell r="CL1176">
            <v>0</v>
          </cell>
          <cell r="CM1176">
            <v>0</v>
          </cell>
          <cell r="CN1176">
            <v>-20.97</v>
          </cell>
          <cell r="CO1176">
            <v>0</v>
          </cell>
          <cell r="CP1176">
            <v>0</v>
          </cell>
          <cell r="CQ1176">
            <v>-1.07</v>
          </cell>
          <cell r="CR1176">
            <v>-33.450000000000003</v>
          </cell>
          <cell r="CS1176">
            <v>0</v>
          </cell>
          <cell r="CT1176">
            <v>0</v>
          </cell>
          <cell r="CU1176">
            <v>-3.85</v>
          </cell>
          <cell r="CV1176">
            <v>0</v>
          </cell>
          <cell r="CW1176">
            <v>-0.1</v>
          </cell>
          <cell r="CX1176">
            <v>-0.62</v>
          </cell>
          <cell r="CY1176">
            <v>0</v>
          </cell>
          <cell r="CZ1176">
            <v>0</v>
          </cell>
          <cell r="DA1176">
            <v>-22.34</v>
          </cell>
          <cell r="DB1176">
            <v>-1.89</v>
          </cell>
          <cell r="DC1176">
            <v>0</v>
          </cell>
          <cell r="DD1176">
            <v>-4.66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11.86</v>
          </cell>
          <cell r="G1177">
            <v>16.05</v>
          </cell>
          <cell r="H1177">
            <v>16.89</v>
          </cell>
          <cell r="I1177">
            <v>22.48</v>
          </cell>
          <cell r="J1177">
            <v>34.9</v>
          </cell>
          <cell r="K1177">
            <v>19.87</v>
          </cell>
          <cell r="L1177">
            <v>7.75</v>
          </cell>
          <cell r="M1177">
            <v>3.01</v>
          </cell>
          <cell r="N1177">
            <v>12.07</v>
          </cell>
          <cell r="O1177">
            <v>6.7</v>
          </cell>
          <cell r="P1177">
            <v>14.29</v>
          </cell>
          <cell r="Q1177">
            <v>6.47</v>
          </cell>
          <cell r="R1177">
            <v>195.6</v>
          </cell>
          <cell r="S1177">
            <v>14.68</v>
          </cell>
          <cell r="T1177">
            <v>15.89</v>
          </cell>
          <cell r="U1177">
            <v>15.75</v>
          </cell>
          <cell r="V1177">
            <v>22.05</v>
          </cell>
          <cell r="W1177">
            <v>31.36</v>
          </cell>
          <cell r="X1177">
            <v>28.41</v>
          </cell>
          <cell r="Y1177">
            <v>10.94</v>
          </cell>
          <cell r="Z1177">
            <v>1.1399999999999999</v>
          </cell>
          <cell r="AA1177">
            <v>16.87</v>
          </cell>
          <cell r="AB1177">
            <v>14.49</v>
          </cell>
          <cell r="AC1177">
            <v>13.54</v>
          </cell>
          <cell r="AD1177">
            <v>10.47</v>
          </cell>
          <cell r="AE1177">
            <v>165.17</v>
          </cell>
          <cell r="AF1177">
            <v>13.49</v>
          </cell>
          <cell r="AG1177">
            <v>16.809999999999999</v>
          </cell>
          <cell r="AH1177">
            <v>17.14</v>
          </cell>
          <cell r="AI1177">
            <v>18.190000000000001</v>
          </cell>
          <cell r="AJ1177">
            <v>37.43</v>
          </cell>
          <cell r="AK1177">
            <v>10.97</v>
          </cell>
          <cell r="AL1177">
            <v>1.6</v>
          </cell>
          <cell r="AM1177">
            <v>1.95</v>
          </cell>
          <cell r="AN1177">
            <v>12.71</v>
          </cell>
          <cell r="AO1177">
            <v>14.12</v>
          </cell>
          <cell r="AP1177">
            <v>12.75</v>
          </cell>
          <cell r="AQ1177">
            <v>8.01</v>
          </cell>
          <cell r="AR1177">
            <v>159.28</v>
          </cell>
          <cell r="AS1177">
            <v>12.89</v>
          </cell>
          <cell r="AT1177">
            <v>20.89</v>
          </cell>
          <cell r="AU1177">
            <v>17.79</v>
          </cell>
          <cell r="AV1177">
            <v>25.33</v>
          </cell>
          <cell r="AW1177">
            <v>31.42</v>
          </cell>
          <cell r="AX1177">
            <v>1.44</v>
          </cell>
          <cell r="AY1177">
            <v>1.02</v>
          </cell>
          <cell r="AZ1177">
            <v>0.56000000000000005</v>
          </cell>
          <cell r="BA1177">
            <v>12.02</v>
          </cell>
          <cell r="BB1177">
            <v>14.86</v>
          </cell>
          <cell r="BC1177">
            <v>12.58</v>
          </cell>
          <cell r="BD1177">
            <v>8.48</v>
          </cell>
          <cell r="BE1177">
            <v>243.2</v>
          </cell>
          <cell r="BF1177">
            <v>19.68</v>
          </cell>
          <cell r="BG1177">
            <v>21.87</v>
          </cell>
          <cell r="BH1177">
            <v>24.15</v>
          </cell>
          <cell r="BI1177">
            <v>20.55</v>
          </cell>
          <cell r="BJ1177">
            <v>15.37</v>
          </cell>
          <cell r="BK1177">
            <v>22.22</v>
          </cell>
          <cell r="BL1177">
            <v>19.37</v>
          </cell>
          <cell r="BM1177">
            <v>15.68</v>
          </cell>
          <cell r="BN1177">
            <v>27.12</v>
          </cell>
          <cell r="BO1177">
            <v>25.35</v>
          </cell>
          <cell r="BP1177">
            <v>19.86</v>
          </cell>
          <cell r="BQ1177">
            <v>11.97</v>
          </cell>
          <cell r="BR1177">
            <v>255.87</v>
          </cell>
          <cell r="BS1177">
            <v>16.010000000000002</v>
          </cell>
          <cell r="BT1177">
            <v>19.77</v>
          </cell>
          <cell r="BU1177">
            <v>24.16</v>
          </cell>
          <cell r="BV1177">
            <v>23.03</v>
          </cell>
          <cell r="BW1177">
            <v>32.18</v>
          </cell>
          <cell r="BX1177">
            <v>21.87</v>
          </cell>
          <cell r="BY1177">
            <v>19.59</v>
          </cell>
          <cell r="BZ1177">
            <v>15.01</v>
          </cell>
          <cell r="CA1177">
            <v>28.07</v>
          </cell>
          <cell r="CB1177">
            <v>25.91</v>
          </cell>
          <cell r="CC1177">
            <v>19.059999999999999</v>
          </cell>
          <cell r="CD1177">
            <v>11.2</v>
          </cell>
          <cell r="CE1177">
            <v>219.76</v>
          </cell>
          <cell r="CF1177">
            <v>12.78</v>
          </cell>
          <cell r="CG1177">
            <v>12.06</v>
          </cell>
          <cell r="CH1177">
            <v>20.18</v>
          </cell>
          <cell r="CI1177">
            <v>32</v>
          </cell>
          <cell r="CJ1177">
            <v>12.66</v>
          </cell>
          <cell r="CK1177">
            <v>20.93</v>
          </cell>
          <cell r="CL1177">
            <v>15.76</v>
          </cell>
          <cell r="CM1177">
            <v>11.84</v>
          </cell>
          <cell r="CN1177">
            <v>29.55</v>
          </cell>
          <cell r="CO1177">
            <v>26.15</v>
          </cell>
          <cell r="CP1177">
            <v>17.510000000000002</v>
          </cell>
          <cell r="CQ1177">
            <v>8.34</v>
          </cell>
          <cell r="CR1177">
            <v>198.4</v>
          </cell>
          <cell r="CS1177">
            <v>12.84</v>
          </cell>
          <cell r="CT1177">
            <v>14.52</v>
          </cell>
          <cell r="CU1177">
            <v>20.69</v>
          </cell>
          <cell r="CV1177">
            <v>18.399999999999999</v>
          </cell>
          <cell r="CW1177">
            <v>21.95</v>
          </cell>
          <cell r="CX1177">
            <v>22.25</v>
          </cell>
          <cell r="CY1177">
            <v>16.36</v>
          </cell>
          <cell r="CZ1177">
            <v>14.91</v>
          </cell>
          <cell r="DA1177">
            <v>18.05</v>
          </cell>
          <cell r="DB1177">
            <v>17.899999999999999</v>
          </cell>
          <cell r="DC1177">
            <v>14.88</v>
          </cell>
          <cell r="DD1177">
            <v>5.64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1.36</v>
          </cell>
          <cell r="G1178">
            <v>1.6</v>
          </cell>
          <cell r="H1178">
            <v>9.7799999999999994</v>
          </cell>
          <cell r="I1178">
            <v>16.48</v>
          </cell>
          <cell r="J1178">
            <v>18.329999999999998</v>
          </cell>
          <cell r="K1178">
            <v>13.13</v>
          </cell>
          <cell r="L1178">
            <v>0.41</v>
          </cell>
          <cell r="M1178">
            <v>0.25</v>
          </cell>
          <cell r="N1178">
            <v>1.73</v>
          </cell>
          <cell r="O1178">
            <v>13.79</v>
          </cell>
          <cell r="P1178">
            <v>0.96</v>
          </cell>
          <cell r="Q1178">
            <v>0.33</v>
          </cell>
          <cell r="R1178">
            <v>89.34</v>
          </cell>
          <cell r="S1178">
            <v>7.46</v>
          </cell>
          <cell r="T1178">
            <v>7.83</v>
          </cell>
          <cell r="U1178">
            <v>8.75</v>
          </cell>
          <cell r="V1178">
            <v>10.07</v>
          </cell>
          <cell r="W1178">
            <v>11.6</v>
          </cell>
          <cell r="X1178">
            <v>9.1199999999999992</v>
          </cell>
          <cell r="Y1178">
            <v>6.92</v>
          </cell>
          <cell r="Z1178">
            <v>3.49</v>
          </cell>
          <cell r="AA1178">
            <v>7.49</v>
          </cell>
          <cell r="AB1178">
            <v>3.9</v>
          </cell>
          <cell r="AC1178">
            <v>6.75</v>
          </cell>
          <cell r="AD1178">
            <v>5.98</v>
          </cell>
          <cell r="AE1178">
            <v>106.75</v>
          </cell>
          <cell r="AF1178">
            <v>6.46</v>
          </cell>
          <cell r="AG1178">
            <v>3.79</v>
          </cell>
          <cell r="AH1178">
            <v>11.18</v>
          </cell>
          <cell r="AI1178">
            <v>13.37</v>
          </cell>
          <cell r="AJ1178">
            <v>7.39</v>
          </cell>
          <cell r="AK1178">
            <v>9.92</v>
          </cell>
          <cell r="AL1178">
            <v>5.83</v>
          </cell>
          <cell r="AM1178">
            <v>4.57</v>
          </cell>
          <cell r="AN1178">
            <v>6.79</v>
          </cell>
          <cell r="AO1178">
            <v>23.35</v>
          </cell>
          <cell r="AP1178">
            <v>7.46</v>
          </cell>
          <cell r="AQ1178">
            <v>6.64</v>
          </cell>
          <cell r="AR1178">
            <v>109.73</v>
          </cell>
          <cell r="AS1178">
            <v>6.7</v>
          </cell>
          <cell r="AT1178">
            <v>6.08</v>
          </cell>
          <cell r="AU1178">
            <v>13.47</v>
          </cell>
          <cell r="AV1178">
            <v>15.74</v>
          </cell>
          <cell r="AW1178">
            <v>16.28</v>
          </cell>
          <cell r="AX1178">
            <v>4.2</v>
          </cell>
          <cell r="AY1178">
            <v>5.6</v>
          </cell>
          <cell r="AZ1178">
            <v>2.0499999999999998</v>
          </cell>
          <cell r="BA1178">
            <v>8.34</v>
          </cell>
          <cell r="BB1178">
            <v>19.66</v>
          </cell>
          <cell r="BC1178">
            <v>6.94</v>
          </cell>
          <cell r="BD1178">
            <v>4.66</v>
          </cell>
          <cell r="BE1178">
            <v>135.27000000000001</v>
          </cell>
          <cell r="BF1178">
            <v>6.25</v>
          </cell>
          <cell r="BG1178">
            <v>8.7799999999999994</v>
          </cell>
          <cell r="BH1178">
            <v>15.57</v>
          </cell>
          <cell r="BI1178">
            <v>15.28</v>
          </cell>
          <cell r="BJ1178">
            <v>19.98</v>
          </cell>
          <cell r="BK1178">
            <v>12.44</v>
          </cell>
          <cell r="BL1178">
            <v>10.98</v>
          </cell>
          <cell r="BM1178">
            <v>7.01</v>
          </cell>
          <cell r="BN1178">
            <v>10.17</v>
          </cell>
          <cell r="BO1178">
            <v>21.03</v>
          </cell>
          <cell r="BP1178">
            <v>5.03</v>
          </cell>
          <cell r="BQ1178">
            <v>2.77</v>
          </cell>
          <cell r="BR1178">
            <v>132.68</v>
          </cell>
          <cell r="BS1178">
            <v>9.8699999999999992</v>
          </cell>
          <cell r="BT1178">
            <v>9.5500000000000007</v>
          </cell>
          <cell r="BU1178">
            <v>13.06</v>
          </cell>
          <cell r="BV1178">
            <v>11.94</v>
          </cell>
          <cell r="BW1178">
            <v>18.39</v>
          </cell>
          <cell r="BX1178">
            <v>10.210000000000001</v>
          </cell>
          <cell r="BY1178">
            <v>9.32</v>
          </cell>
          <cell r="BZ1178">
            <v>6.27</v>
          </cell>
          <cell r="CA1178">
            <v>10.52</v>
          </cell>
          <cell r="CB1178">
            <v>22.09</v>
          </cell>
          <cell r="CC1178">
            <v>7.75</v>
          </cell>
          <cell r="CD1178">
            <v>3.69</v>
          </cell>
          <cell r="CE1178">
            <v>157.56</v>
          </cell>
          <cell r="CF1178">
            <v>9.8800000000000008</v>
          </cell>
          <cell r="CG1178">
            <v>13.49</v>
          </cell>
          <cell r="CH1178">
            <v>19.11</v>
          </cell>
          <cell r="CI1178">
            <v>12.49</v>
          </cell>
          <cell r="CJ1178">
            <v>16.43</v>
          </cell>
          <cell r="CK1178">
            <v>14.57</v>
          </cell>
          <cell r="CL1178">
            <v>17.62</v>
          </cell>
          <cell r="CM1178">
            <v>9.64</v>
          </cell>
          <cell r="CN1178">
            <v>10.220000000000001</v>
          </cell>
          <cell r="CO1178">
            <v>20.94</v>
          </cell>
          <cell r="CP1178">
            <v>6.93</v>
          </cell>
          <cell r="CQ1178">
            <v>6.21</v>
          </cell>
          <cell r="CR1178">
            <v>151.9</v>
          </cell>
          <cell r="CS1178">
            <v>8.77</v>
          </cell>
          <cell r="CT1178">
            <v>10.72</v>
          </cell>
          <cell r="CU1178">
            <v>19.93</v>
          </cell>
          <cell r="CV1178">
            <v>17.79</v>
          </cell>
          <cell r="CW1178">
            <v>15.55</v>
          </cell>
          <cell r="CX1178">
            <v>11.15</v>
          </cell>
          <cell r="CY1178">
            <v>14.17</v>
          </cell>
          <cell r="CZ1178">
            <v>7.61</v>
          </cell>
          <cell r="DA1178">
            <v>11.49</v>
          </cell>
          <cell r="DB1178">
            <v>22.14</v>
          </cell>
          <cell r="DC1178">
            <v>6.09</v>
          </cell>
          <cell r="DD1178">
            <v>6.5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-409.69</v>
          </cell>
          <cell r="S1180">
            <v>-20.6</v>
          </cell>
          <cell r="T1180">
            <v>-22.85</v>
          </cell>
          <cell r="U1180">
            <v>-34.729999999999997</v>
          </cell>
          <cell r="V1180">
            <v>-38.85</v>
          </cell>
          <cell r="W1180">
            <v>-42.1</v>
          </cell>
          <cell r="X1180">
            <v>-44.59</v>
          </cell>
          <cell r="Y1180">
            <v>-45.8</v>
          </cell>
          <cell r="Z1180">
            <v>-39.979999999999997</v>
          </cell>
          <cell r="AA1180">
            <v>-40.24</v>
          </cell>
          <cell r="AB1180">
            <v>-36.47</v>
          </cell>
          <cell r="AC1180">
            <v>-25</v>
          </cell>
          <cell r="AD1180">
            <v>-18.48</v>
          </cell>
          <cell r="AE1180">
            <v>-403.74</v>
          </cell>
          <cell r="AF1180">
            <v>-20.5</v>
          </cell>
          <cell r="AG1180">
            <v>-22.34</v>
          </cell>
          <cell r="AH1180">
            <v>-34.33</v>
          </cell>
          <cell r="AI1180">
            <v>-38.659999999999997</v>
          </cell>
          <cell r="AJ1180">
            <v>-41.04</v>
          </cell>
          <cell r="AK1180">
            <v>-44.38</v>
          </cell>
          <cell r="AL1180">
            <v>-45.37</v>
          </cell>
          <cell r="AM1180">
            <v>-37.799999999999997</v>
          </cell>
          <cell r="AN1180">
            <v>-39.950000000000003</v>
          </cell>
          <cell r="AO1180">
            <v>-36.21</v>
          </cell>
          <cell r="AP1180">
            <v>-24.87</v>
          </cell>
          <cell r="AQ1180">
            <v>-18.29</v>
          </cell>
          <cell r="AR1180">
            <v>-398.48</v>
          </cell>
          <cell r="AS1180">
            <v>-20.399999999999999</v>
          </cell>
          <cell r="AT1180">
            <v>-23.61</v>
          </cell>
          <cell r="AU1180">
            <v>-33.82</v>
          </cell>
          <cell r="AV1180">
            <v>-38.47</v>
          </cell>
          <cell r="AW1180">
            <v>-39.42</v>
          </cell>
          <cell r="AX1180">
            <v>-44.1</v>
          </cell>
          <cell r="AY1180">
            <v>-44.58</v>
          </cell>
          <cell r="AZ1180">
            <v>-39.21</v>
          </cell>
          <cell r="BA1180">
            <v>-38.5</v>
          </cell>
          <cell r="BB1180">
            <v>-35.479999999999997</v>
          </cell>
          <cell r="BC1180">
            <v>-24.75</v>
          </cell>
          <cell r="BD1180">
            <v>-16.14</v>
          </cell>
          <cell r="BE1180">
            <v>-362.34</v>
          </cell>
          <cell r="BF1180">
            <v>-20.2</v>
          </cell>
          <cell r="BG1180">
            <v>-22.15</v>
          </cell>
          <cell r="BH1180">
            <v>-30.6</v>
          </cell>
          <cell r="BI1180">
            <v>-37.11</v>
          </cell>
          <cell r="BJ1180">
            <v>-38.229999999999997</v>
          </cell>
          <cell r="BK1180">
            <v>-39.119999999999997</v>
          </cell>
          <cell r="BL1180">
            <v>-43.78</v>
          </cell>
          <cell r="BM1180">
            <v>-39.729999999999997</v>
          </cell>
          <cell r="BN1180">
            <v>-27.27</v>
          </cell>
          <cell r="BO1180">
            <v>-30.52</v>
          </cell>
          <cell r="BP1180">
            <v>-18.010000000000002</v>
          </cell>
          <cell r="BQ1180">
            <v>-15.6</v>
          </cell>
          <cell r="BR1180">
            <v>-355.39</v>
          </cell>
          <cell r="BS1180">
            <v>-19.96</v>
          </cell>
          <cell r="BT1180">
            <v>-22.12</v>
          </cell>
          <cell r="BU1180">
            <v>-29.51</v>
          </cell>
          <cell r="BV1180">
            <v>-35.22</v>
          </cell>
          <cell r="BW1180">
            <v>-38.4</v>
          </cell>
          <cell r="BX1180">
            <v>-39.270000000000003</v>
          </cell>
          <cell r="BY1180">
            <v>-43.34</v>
          </cell>
          <cell r="BZ1180">
            <v>-39.31</v>
          </cell>
          <cell r="CA1180">
            <v>-26.21</v>
          </cell>
          <cell r="CB1180">
            <v>-30.04</v>
          </cell>
          <cell r="CC1180">
            <v>-16.98</v>
          </cell>
          <cell r="CD1180">
            <v>-15.02</v>
          </cell>
          <cell r="CE1180">
            <v>-337.03</v>
          </cell>
          <cell r="CF1180">
            <v>-19.97</v>
          </cell>
          <cell r="CG1180">
            <v>-22.07</v>
          </cell>
          <cell r="CH1180">
            <v>-27.12</v>
          </cell>
          <cell r="CI1180">
            <v>-35.520000000000003</v>
          </cell>
          <cell r="CJ1180">
            <v>-39.020000000000003</v>
          </cell>
          <cell r="CK1180">
            <v>-37.19</v>
          </cell>
          <cell r="CL1180">
            <v>-44.7</v>
          </cell>
          <cell r="CM1180">
            <v>-42.57</v>
          </cell>
          <cell r="CN1180">
            <v>-17.13</v>
          </cell>
          <cell r="CO1180">
            <v>-32.58</v>
          </cell>
          <cell r="CP1180">
            <v>-1.91</v>
          </cell>
          <cell r="CQ1180">
            <v>-17.27</v>
          </cell>
          <cell r="CR1180">
            <v>-314</v>
          </cell>
          <cell r="CS1180">
            <v>-19.600000000000001</v>
          </cell>
          <cell r="CT1180">
            <v>-4.0599999999999996</v>
          </cell>
          <cell r="CU1180">
            <v>-27.9</v>
          </cell>
          <cell r="CV1180">
            <v>-35.299999999999997</v>
          </cell>
          <cell r="CW1180">
            <v>-38.47</v>
          </cell>
          <cell r="CX1180">
            <v>-38.07</v>
          </cell>
          <cell r="CY1180">
            <v>-44.69</v>
          </cell>
          <cell r="CZ1180">
            <v>-42.86</v>
          </cell>
          <cell r="DA1180">
            <v>-16.350000000000001</v>
          </cell>
          <cell r="DB1180">
            <v>-31.71</v>
          </cell>
          <cell r="DC1180">
            <v>-1.47</v>
          </cell>
          <cell r="DD1180">
            <v>-13.51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15.85</v>
          </cell>
          <cell r="G1182">
            <v>11.83</v>
          </cell>
          <cell r="H1182">
            <v>12.61</v>
          </cell>
          <cell r="I1182">
            <v>0.08</v>
          </cell>
          <cell r="J1182">
            <v>4.66</v>
          </cell>
          <cell r="K1182">
            <v>0</v>
          </cell>
          <cell r="L1182">
            <v>1.62</v>
          </cell>
          <cell r="M1182">
            <v>0.72</v>
          </cell>
          <cell r="N1182">
            <v>5.25</v>
          </cell>
          <cell r="O1182">
            <v>9.64</v>
          </cell>
          <cell r="P1182">
            <v>8.5</v>
          </cell>
          <cell r="Q1182">
            <v>6.97</v>
          </cell>
          <cell r="R1182">
            <v>140.77000000000001</v>
          </cell>
          <cell r="S1182">
            <v>17.43</v>
          </cell>
          <cell r="T1182">
            <v>13.93</v>
          </cell>
          <cell r="U1182">
            <v>9.58</v>
          </cell>
          <cell r="V1182">
            <v>4.17</v>
          </cell>
          <cell r="W1182">
            <v>1.25</v>
          </cell>
          <cell r="X1182">
            <v>3.54</v>
          </cell>
          <cell r="Y1182">
            <v>2.81</v>
          </cell>
          <cell r="Z1182">
            <v>15.55</v>
          </cell>
          <cell r="AA1182">
            <v>6.91</v>
          </cell>
          <cell r="AB1182">
            <v>26.39</v>
          </cell>
          <cell r="AC1182">
            <v>22.21</v>
          </cell>
          <cell r="AD1182">
            <v>17.010000000000002</v>
          </cell>
          <cell r="AE1182">
            <v>167.76</v>
          </cell>
          <cell r="AF1182">
            <v>18.22</v>
          </cell>
          <cell r="AG1182">
            <v>15.56</v>
          </cell>
          <cell r="AH1182">
            <v>14.03</v>
          </cell>
          <cell r="AI1182">
            <v>11.76</v>
          </cell>
          <cell r="AJ1182">
            <v>7.46</v>
          </cell>
          <cell r="AK1182">
            <v>5.23</v>
          </cell>
          <cell r="AL1182">
            <v>12.61</v>
          </cell>
          <cell r="AM1182">
            <v>12.26</v>
          </cell>
          <cell r="AN1182">
            <v>18.29</v>
          </cell>
          <cell r="AO1182">
            <v>11.91</v>
          </cell>
          <cell r="AP1182">
            <v>21.86</v>
          </cell>
          <cell r="AQ1182">
            <v>18.57</v>
          </cell>
          <cell r="AR1182">
            <v>181.76</v>
          </cell>
          <cell r="AS1182">
            <v>18.05</v>
          </cell>
          <cell r="AT1182">
            <v>13.19</v>
          </cell>
          <cell r="AU1182">
            <v>13.98</v>
          </cell>
          <cell r="AV1182">
            <v>9</v>
          </cell>
          <cell r="AW1182">
            <v>2.56</v>
          </cell>
          <cell r="AX1182">
            <v>21.55</v>
          </cell>
          <cell r="AY1182">
            <v>13.63</v>
          </cell>
          <cell r="AZ1182">
            <v>14.3</v>
          </cell>
          <cell r="BA1182">
            <v>18.39</v>
          </cell>
          <cell r="BB1182">
            <v>14.36</v>
          </cell>
          <cell r="BC1182">
            <v>22.33</v>
          </cell>
          <cell r="BD1182">
            <v>20.43</v>
          </cell>
          <cell r="BE1182">
            <v>164.86</v>
          </cell>
          <cell r="BF1182">
            <v>14.42</v>
          </cell>
          <cell r="BG1182">
            <v>8.34</v>
          </cell>
          <cell r="BH1182">
            <v>9.51</v>
          </cell>
          <cell r="BI1182">
            <v>0.64</v>
          </cell>
          <cell r="BJ1182">
            <v>0.04</v>
          </cell>
          <cell r="BK1182">
            <v>17.149999999999999</v>
          </cell>
          <cell r="BL1182">
            <v>23.01</v>
          </cell>
          <cell r="BM1182">
            <v>24.8</v>
          </cell>
          <cell r="BN1182">
            <v>19.260000000000002</v>
          </cell>
          <cell r="BO1182">
            <v>10.029999999999999</v>
          </cell>
          <cell r="BP1182">
            <v>18.77</v>
          </cell>
          <cell r="BQ1182">
            <v>18.88</v>
          </cell>
          <cell r="BR1182">
            <v>153.41</v>
          </cell>
          <cell r="BS1182">
            <v>13.83</v>
          </cell>
          <cell r="BT1182">
            <v>9.8699999999999992</v>
          </cell>
          <cell r="BU1182">
            <v>8.9600000000000009</v>
          </cell>
          <cell r="BV1182">
            <v>0.45</v>
          </cell>
          <cell r="BW1182">
            <v>0.03</v>
          </cell>
          <cell r="BX1182">
            <v>15.69</v>
          </cell>
          <cell r="BY1182">
            <v>22.26</v>
          </cell>
          <cell r="BZ1182">
            <v>22.24</v>
          </cell>
          <cell r="CA1182">
            <v>17.920000000000002</v>
          </cell>
          <cell r="CB1182">
            <v>7.69</v>
          </cell>
          <cell r="CC1182">
            <v>16.309999999999999</v>
          </cell>
          <cell r="CD1182">
            <v>18.16</v>
          </cell>
          <cell r="CE1182">
            <v>141.21</v>
          </cell>
          <cell r="CF1182">
            <v>12.64</v>
          </cell>
          <cell r="CG1182">
            <v>7.5</v>
          </cell>
          <cell r="CH1182">
            <v>6.07</v>
          </cell>
          <cell r="CI1182">
            <v>1.8</v>
          </cell>
          <cell r="CJ1182">
            <v>0.03</v>
          </cell>
          <cell r="CK1182">
            <v>14.26</v>
          </cell>
          <cell r="CL1182">
            <v>15.39</v>
          </cell>
          <cell r="CM1182">
            <v>20.76</v>
          </cell>
          <cell r="CN1182">
            <v>18.399999999999999</v>
          </cell>
          <cell r="CO1182">
            <v>9.17</v>
          </cell>
          <cell r="CP1182">
            <v>18.52</v>
          </cell>
          <cell r="CQ1182">
            <v>16.670000000000002</v>
          </cell>
          <cell r="CR1182">
            <v>153.07</v>
          </cell>
          <cell r="CS1182">
            <v>11.19</v>
          </cell>
          <cell r="CT1182">
            <v>9.23</v>
          </cell>
          <cell r="CU1182">
            <v>6.68</v>
          </cell>
          <cell r="CV1182">
            <v>1.27</v>
          </cell>
          <cell r="CW1182">
            <v>0.03</v>
          </cell>
          <cell r="CX1182">
            <v>15.24</v>
          </cell>
          <cell r="CY1182">
            <v>17.690000000000001</v>
          </cell>
          <cell r="CZ1182">
            <v>17.23</v>
          </cell>
          <cell r="DA1182">
            <v>24.22</v>
          </cell>
          <cell r="DB1182">
            <v>15.07</v>
          </cell>
          <cell r="DC1182">
            <v>21.12</v>
          </cell>
          <cell r="DD1182">
            <v>14.1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0.73</v>
          </cell>
          <cell r="G1183">
            <v>1.06</v>
          </cell>
          <cell r="H1183">
            <v>2.13</v>
          </cell>
          <cell r="I1183">
            <v>5.95</v>
          </cell>
          <cell r="J1183">
            <v>1.82</v>
          </cell>
          <cell r="K1183">
            <v>12.17</v>
          </cell>
          <cell r="L1183">
            <v>25.22</v>
          </cell>
          <cell r="M1183">
            <v>8.66</v>
          </cell>
          <cell r="N1183">
            <v>15.76</v>
          </cell>
          <cell r="O1183">
            <v>4.4800000000000004</v>
          </cell>
          <cell r="P1183">
            <v>1.2</v>
          </cell>
          <cell r="Q1183">
            <v>1.1299999999999999</v>
          </cell>
          <cell r="R1183">
            <v>78.06</v>
          </cell>
          <cell r="S1183">
            <v>1.1599999999999999</v>
          </cell>
          <cell r="T1183">
            <v>1.21</v>
          </cell>
          <cell r="U1183">
            <v>1.96</v>
          </cell>
          <cell r="V1183">
            <v>4.33</v>
          </cell>
          <cell r="W1183">
            <v>1.81</v>
          </cell>
          <cell r="X1183">
            <v>12.03</v>
          </cell>
          <cell r="Y1183">
            <v>15.17</v>
          </cell>
          <cell r="Z1183">
            <v>24.82</v>
          </cell>
          <cell r="AA1183">
            <v>11.99</v>
          </cell>
          <cell r="AB1183">
            <v>1.38</v>
          </cell>
          <cell r="AC1183">
            <v>1.03</v>
          </cell>
          <cell r="AD1183">
            <v>1.18</v>
          </cell>
          <cell r="AE1183">
            <v>76.62</v>
          </cell>
          <cell r="AF1183">
            <v>1.27</v>
          </cell>
          <cell r="AG1183">
            <v>1.17</v>
          </cell>
          <cell r="AH1183">
            <v>2.81</v>
          </cell>
          <cell r="AI1183">
            <v>0.78</v>
          </cell>
          <cell r="AJ1183">
            <v>2.33</v>
          </cell>
          <cell r="AK1183">
            <v>14.88</v>
          </cell>
          <cell r="AL1183">
            <v>15.93</v>
          </cell>
          <cell r="AM1183">
            <v>24.74</v>
          </cell>
          <cell r="AN1183">
            <v>8.48</v>
          </cell>
          <cell r="AO1183">
            <v>1.58</v>
          </cell>
          <cell r="AP1183">
            <v>1.23</v>
          </cell>
          <cell r="AQ1183">
            <v>1.43</v>
          </cell>
          <cell r="AR1183">
            <v>77.41</v>
          </cell>
          <cell r="AS1183">
            <v>1.21</v>
          </cell>
          <cell r="AT1183">
            <v>1.1599999999999999</v>
          </cell>
          <cell r="AU1183">
            <v>2.76</v>
          </cell>
          <cell r="AV1183">
            <v>1.77</v>
          </cell>
          <cell r="AW1183">
            <v>1.1299999999999999</v>
          </cell>
          <cell r="AX1183">
            <v>13.87</v>
          </cell>
          <cell r="AY1183">
            <v>16.899999999999999</v>
          </cell>
          <cell r="AZ1183">
            <v>24.23</v>
          </cell>
          <cell r="BA1183">
            <v>9.68</v>
          </cell>
          <cell r="BB1183">
            <v>2.15</v>
          </cell>
          <cell r="BC1183">
            <v>1.29</v>
          </cell>
          <cell r="BD1183">
            <v>1.26</v>
          </cell>
          <cell r="BE1183">
            <v>0.23</v>
          </cell>
          <cell r="BF1183">
            <v>0</v>
          </cell>
          <cell r="BG1183">
            <v>0.02</v>
          </cell>
          <cell r="BH1183">
            <v>0</v>
          </cell>
          <cell r="BI1183">
            <v>0.02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0.02</v>
          </cell>
          <cell r="BO1183">
            <v>0</v>
          </cell>
          <cell r="BP1183">
            <v>0.04</v>
          </cell>
          <cell r="BQ1183">
            <v>0.13</v>
          </cell>
          <cell r="BR1183">
            <v>0.3</v>
          </cell>
          <cell r="BS1183">
            <v>0.04</v>
          </cell>
          <cell r="BT1183">
            <v>0.06</v>
          </cell>
          <cell r="BU1183">
            <v>0</v>
          </cell>
          <cell r="BV1183">
            <v>0.02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0.02</v>
          </cell>
          <cell r="CB1183">
            <v>0</v>
          </cell>
          <cell r="CC1183">
            <v>0.03</v>
          </cell>
          <cell r="CD1183">
            <v>0.14000000000000001</v>
          </cell>
          <cell r="CE1183">
            <v>0.4</v>
          </cell>
          <cell r="CF1183">
            <v>0.34</v>
          </cell>
          <cell r="CG1183">
            <v>0.01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0.02</v>
          </cell>
          <cell r="CO1183">
            <v>0</v>
          </cell>
          <cell r="CP1183">
            <v>0.03</v>
          </cell>
          <cell r="CQ1183">
            <v>0</v>
          </cell>
          <cell r="CR1183">
            <v>0.51</v>
          </cell>
          <cell r="CS1183">
            <v>0.34</v>
          </cell>
          <cell r="CT1183">
            <v>0.03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0.02</v>
          </cell>
          <cell r="DB1183">
            <v>0</v>
          </cell>
          <cell r="DC1183">
            <v>0.04</v>
          </cell>
          <cell r="DD1183">
            <v>0.08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2.82</v>
          </cell>
          <cell r="G1186">
            <v>1.93</v>
          </cell>
          <cell r="H1186">
            <v>7.06</v>
          </cell>
          <cell r="I1186">
            <v>1.54</v>
          </cell>
          <cell r="J1186">
            <v>0.78</v>
          </cell>
          <cell r="K1186">
            <v>8.89</v>
          </cell>
          <cell r="L1186">
            <v>8.58</v>
          </cell>
          <cell r="M1186">
            <v>26.32</v>
          </cell>
          <cell r="N1186">
            <v>5.86</v>
          </cell>
          <cell r="O1186">
            <v>1.77</v>
          </cell>
          <cell r="P1186">
            <v>4.9800000000000004</v>
          </cell>
          <cell r="Q1186">
            <v>19.43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0.44</v>
          </cell>
          <cell r="J1190">
            <v>1.38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5.16</v>
          </cell>
          <cell r="S1190">
            <v>0</v>
          </cell>
          <cell r="T1190">
            <v>0.95</v>
          </cell>
          <cell r="U1190">
            <v>0</v>
          </cell>
          <cell r="V1190">
            <v>1.87</v>
          </cell>
          <cell r="W1190">
            <v>2.16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0.18</v>
          </cell>
          <cell r="AC1190">
            <v>0</v>
          </cell>
          <cell r="AD1190">
            <v>0</v>
          </cell>
          <cell r="AE1190">
            <v>9.41</v>
          </cell>
          <cell r="AF1190">
            <v>0</v>
          </cell>
          <cell r="AG1190">
            <v>1.51</v>
          </cell>
          <cell r="AH1190">
            <v>2.04</v>
          </cell>
          <cell r="AI1190">
            <v>3.36</v>
          </cell>
          <cell r="AJ1190">
            <v>2.14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0.36</v>
          </cell>
          <cell r="AP1190">
            <v>0</v>
          </cell>
          <cell r="AQ1190">
            <v>0</v>
          </cell>
          <cell r="AR1190">
            <v>6.65</v>
          </cell>
          <cell r="AS1190">
            <v>0</v>
          </cell>
          <cell r="AT1190">
            <v>0.17</v>
          </cell>
          <cell r="AU1190">
            <v>0.21</v>
          </cell>
          <cell r="AV1190">
            <v>1.44</v>
          </cell>
          <cell r="AW1190">
            <v>4.66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0.16</v>
          </cell>
          <cell r="BE1190">
            <v>14.12</v>
          </cell>
          <cell r="BF1190">
            <v>0</v>
          </cell>
          <cell r="BG1190">
            <v>0.21</v>
          </cell>
          <cell r="BH1190">
            <v>0.21</v>
          </cell>
          <cell r="BI1190">
            <v>4.09</v>
          </cell>
          <cell r="BJ1190">
            <v>7.24</v>
          </cell>
          <cell r="BK1190">
            <v>0.18</v>
          </cell>
          <cell r="BL1190">
            <v>0</v>
          </cell>
          <cell r="BM1190">
            <v>0</v>
          </cell>
          <cell r="BN1190">
            <v>1.17</v>
          </cell>
          <cell r="BO1190">
            <v>0.4</v>
          </cell>
          <cell r="BP1190">
            <v>0</v>
          </cell>
          <cell r="BQ1190">
            <v>0.63</v>
          </cell>
          <cell r="BR1190">
            <v>11.82</v>
          </cell>
          <cell r="BS1190">
            <v>0</v>
          </cell>
          <cell r="BT1190">
            <v>0.16</v>
          </cell>
          <cell r="BU1190">
            <v>0.11</v>
          </cell>
          <cell r="BV1190">
            <v>4.2</v>
          </cell>
          <cell r="BW1190">
            <v>4.59</v>
          </cell>
          <cell r="BX1190">
            <v>0</v>
          </cell>
          <cell r="BY1190">
            <v>0</v>
          </cell>
          <cell r="BZ1190">
            <v>0</v>
          </cell>
          <cell r="CA1190">
            <v>1.04</v>
          </cell>
          <cell r="CB1190">
            <v>0.72</v>
          </cell>
          <cell r="CC1190">
            <v>0.22</v>
          </cell>
          <cell r="CD1190">
            <v>0.79</v>
          </cell>
          <cell r="CE1190">
            <v>17.78</v>
          </cell>
          <cell r="CF1190">
            <v>0</v>
          </cell>
          <cell r="CG1190">
            <v>0</v>
          </cell>
          <cell r="CH1190">
            <v>2.4</v>
          </cell>
          <cell r="CI1190">
            <v>1.84</v>
          </cell>
          <cell r="CJ1190">
            <v>13.38</v>
          </cell>
          <cell r="CK1190">
            <v>0</v>
          </cell>
          <cell r="CL1190">
            <v>0</v>
          </cell>
          <cell r="CM1190">
            <v>0</v>
          </cell>
          <cell r="CN1190">
            <v>0.16</v>
          </cell>
          <cell r="CO1190">
            <v>0</v>
          </cell>
          <cell r="CP1190">
            <v>0</v>
          </cell>
          <cell r="CQ1190">
            <v>0</v>
          </cell>
          <cell r="CR1190">
            <v>22.38</v>
          </cell>
          <cell r="CS1190">
            <v>0</v>
          </cell>
          <cell r="CT1190">
            <v>0</v>
          </cell>
          <cell r="CU1190">
            <v>2.36</v>
          </cell>
          <cell r="CV1190">
            <v>9.06</v>
          </cell>
          <cell r="CW1190">
            <v>10.76</v>
          </cell>
          <cell r="CX1190">
            <v>0</v>
          </cell>
          <cell r="CY1190">
            <v>0</v>
          </cell>
          <cell r="CZ1190">
            <v>0</v>
          </cell>
          <cell r="DA1190">
            <v>0.2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7">
          <cell r="F1197">
            <v>42.69</v>
          </cell>
          <cell r="G1197">
            <v>41.78</v>
          </cell>
          <cell r="H1197">
            <v>55.82</v>
          </cell>
          <cell r="I1197">
            <v>56.8</v>
          </cell>
          <cell r="J1197">
            <v>61.86</v>
          </cell>
          <cell r="K1197">
            <v>57.85</v>
          </cell>
          <cell r="L1197">
            <v>54.71</v>
          </cell>
          <cell r="M1197">
            <v>56.48</v>
          </cell>
          <cell r="N1197">
            <v>60.8</v>
          </cell>
          <cell r="O1197">
            <v>58.01</v>
          </cell>
          <cell r="P1197">
            <v>46.15</v>
          </cell>
          <cell r="Q1197">
            <v>38.79</v>
          </cell>
          <cell r="R1197">
            <v>209.41</v>
          </cell>
          <cell r="S1197">
            <v>21.87</v>
          </cell>
          <cell r="T1197">
            <v>17.91</v>
          </cell>
          <cell r="U1197">
            <v>16.309999999999999</v>
          </cell>
          <cell r="V1197">
            <v>14.78</v>
          </cell>
          <cell r="W1197">
            <v>19.07</v>
          </cell>
          <cell r="X1197">
            <v>13.31</v>
          </cell>
          <cell r="Y1197">
            <v>8.42</v>
          </cell>
          <cell r="Z1197">
            <v>16.47</v>
          </cell>
          <cell r="AA1197">
            <v>19.559999999999999</v>
          </cell>
          <cell r="AB1197">
            <v>20.98</v>
          </cell>
          <cell r="AC1197">
            <v>20.92</v>
          </cell>
          <cell r="AD1197">
            <v>19.8</v>
          </cell>
          <cell r="AE1197">
            <v>209.57</v>
          </cell>
          <cell r="AF1197">
            <v>21.76</v>
          </cell>
          <cell r="AG1197">
            <v>17.97</v>
          </cell>
          <cell r="AH1197">
            <v>16.670000000000002</v>
          </cell>
          <cell r="AI1197">
            <v>14.13</v>
          </cell>
          <cell r="AJ1197">
            <v>20.2</v>
          </cell>
          <cell r="AK1197">
            <v>12.69</v>
          </cell>
          <cell r="AL1197">
            <v>8.58</v>
          </cell>
          <cell r="AM1197">
            <v>18.04</v>
          </cell>
          <cell r="AN1197">
            <v>18.3</v>
          </cell>
          <cell r="AO1197">
            <v>20.7</v>
          </cell>
          <cell r="AP1197">
            <v>20.82</v>
          </cell>
          <cell r="AQ1197">
            <v>19.7</v>
          </cell>
          <cell r="AR1197">
            <v>209.85</v>
          </cell>
          <cell r="AS1197">
            <v>21.65</v>
          </cell>
          <cell r="AT1197">
            <v>18.940000000000001</v>
          </cell>
          <cell r="AU1197">
            <v>17.559999999999999</v>
          </cell>
          <cell r="AV1197">
            <v>17.62</v>
          </cell>
          <cell r="AW1197">
            <v>16.63</v>
          </cell>
          <cell r="AX1197">
            <v>12.28</v>
          </cell>
          <cell r="AY1197">
            <v>9.14</v>
          </cell>
          <cell r="AZ1197">
            <v>16.27</v>
          </cell>
          <cell r="BA1197">
            <v>18.690000000000001</v>
          </cell>
          <cell r="BB1197">
            <v>20.77</v>
          </cell>
          <cell r="BC1197">
            <v>20.71</v>
          </cell>
          <cell r="BD1197">
            <v>19.600000000000001</v>
          </cell>
          <cell r="BE1197">
            <v>184.66</v>
          </cell>
          <cell r="BF1197">
            <v>21.64</v>
          </cell>
          <cell r="BG1197">
            <v>17.57</v>
          </cell>
          <cell r="BH1197">
            <v>19.47</v>
          </cell>
          <cell r="BI1197">
            <v>4.37</v>
          </cell>
          <cell r="BJ1197">
            <v>4.4000000000000004</v>
          </cell>
          <cell r="BK1197">
            <v>12.3</v>
          </cell>
          <cell r="BL1197">
            <v>9.66</v>
          </cell>
          <cell r="BM1197">
            <v>15.13</v>
          </cell>
          <cell r="BN1197">
            <v>18.28</v>
          </cell>
          <cell r="BO1197">
            <v>20.79</v>
          </cell>
          <cell r="BP1197">
            <v>20.6</v>
          </cell>
          <cell r="BQ1197">
            <v>20.440000000000001</v>
          </cell>
          <cell r="BR1197">
            <v>186.74</v>
          </cell>
          <cell r="BS1197">
            <v>21.67</v>
          </cell>
          <cell r="BT1197">
            <v>18.100000000000001</v>
          </cell>
          <cell r="BU1197">
            <v>17</v>
          </cell>
          <cell r="BV1197">
            <v>5.35</v>
          </cell>
          <cell r="BW1197">
            <v>16.79</v>
          </cell>
          <cell r="BX1197">
            <v>9.5</v>
          </cell>
          <cell r="BY1197">
            <v>7.44</v>
          </cell>
          <cell r="BZ1197">
            <v>12.06</v>
          </cell>
          <cell r="CA1197">
            <v>18.55</v>
          </cell>
          <cell r="CB1197">
            <v>20.86</v>
          </cell>
          <cell r="CC1197">
            <v>20.5</v>
          </cell>
          <cell r="CD1197">
            <v>18.91</v>
          </cell>
          <cell r="CE1197">
            <v>154.72999999999999</v>
          </cell>
          <cell r="CF1197">
            <v>17.36</v>
          </cell>
          <cell r="CG1197">
            <v>11.67</v>
          </cell>
          <cell r="CH1197">
            <v>17.22</v>
          </cell>
          <cell r="CI1197">
            <v>12.68</v>
          </cell>
          <cell r="CJ1197">
            <v>3.47</v>
          </cell>
          <cell r="CK1197">
            <v>7.69</v>
          </cell>
          <cell r="CL1197">
            <v>3.12</v>
          </cell>
          <cell r="CM1197">
            <v>7</v>
          </cell>
          <cell r="CN1197">
            <v>18.149999999999999</v>
          </cell>
          <cell r="CO1197">
            <v>20.92</v>
          </cell>
          <cell r="CP1197">
            <v>20.39</v>
          </cell>
          <cell r="CQ1197">
            <v>15.05</v>
          </cell>
          <cell r="CR1197">
            <v>158.44999999999999</v>
          </cell>
          <cell r="CS1197">
            <v>15.44</v>
          </cell>
          <cell r="CT1197">
            <v>12.53</v>
          </cell>
          <cell r="CU1197">
            <v>18.399999999999999</v>
          </cell>
          <cell r="CV1197">
            <v>11.97</v>
          </cell>
          <cell r="CW1197">
            <v>9.7200000000000006</v>
          </cell>
          <cell r="CX1197">
            <v>7.26</v>
          </cell>
          <cell r="CY1197">
            <v>2.63</v>
          </cell>
          <cell r="CZ1197">
            <v>7.92</v>
          </cell>
          <cell r="DA1197">
            <v>17.27</v>
          </cell>
          <cell r="DB1197">
            <v>20.55</v>
          </cell>
          <cell r="DC1197">
            <v>20.29</v>
          </cell>
          <cell r="DD1197">
            <v>14.47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10.72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0.28000000000000003</v>
          </cell>
          <cell r="X1200">
            <v>0.37</v>
          </cell>
          <cell r="Y1200">
            <v>2.2400000000000002</v>
          </cell>
          <cell r="Z1200">
            <v>5.73</v>
          </cell>
          <cell r="AA1200">
            <v>1.91</v>
          </cell>
          <cell r="AB1200">
            <v>0.19</v>
          </cell>
          <cell r="AC1200">
            <v>0</v>
          </cell>
          <cell r="AD1200">
            <v>0</v>
          </cell>
          <cell r="AE1200">
            <v>11.09</v>
          </cell>
          <cell r="AF1200">
            <v>0</v>
          </cell>
          <cell r="AG1200">
            <v>0</v>
          </cell>
          <cell r="AH1200">
            <v>0.23</v>
          </cell>
          <cell r="AI1200">
            <v>0</v>
          </cell>
          <cell r="AJ1200">
            <v>0.19</v>
          </cell>
          <cell r="AK1200">
            <v>0.36</v>
          </cell>
          <cell r="AL1200">
            <v>2.42</v>
          </cell>
          <cell r="AM1200">
            <v>7.14</v>
          </cell>
          <cell r="AN1200">
            <v>0.73</v>
          </cell>
          <cell r="AO1200">
            <v>0.02</v>
          </cell>
          <cell r="AP1200">
            <v>0</v>
          </cell>
          <cell r="AQ1200">
            <v>0</v>
          </cell>
          <cell r="AR1200">
            <v>11.57</v>
          </cell>
          <cell r="AS1200">
            <v>0</v>
          </cell>
          <cell r="AT1200">
            <v>0</v>
          </cell>
          <cell r="AU1200">
            <v>0.56000000000000005</v>
          </cell>
          <cell r="AV1200">
            <v>0</v>
          </cell>
          <cell r="AW1200">
            <v>0.42</v>
          </cell>
          <cell r="AX1200">
            <v>0.43</v>
          </cell>
          <cell r="AY1200">
            <v>2.98</v>
          </cell>
          <cell r="AZ1200">
            <v>5.78</v>
          </cell>
          <cell r="BA1200">
            <v>1.21</v>
          </cell>
          <cell r="BB1200">
            <v>0.19</v>
          </cell>
          <cell r="BC1200">
            <v>0</v>
          </cell>
          <cell r="BD1200">
            <v>0</v>
          </cell>
          <cell r="BE1200">
            <v>13.57</v>
          </cell>
          <cell r="BF1200">
            <v>0.1</v>
          </cell>
          <cell r="BG1200">
            <v>0.43</v>
          </cell>
          <cell r="BH1200">
            <v>0.56000000000000005</v>
          </cell>
          <cell r="BI1200">
            <v>0.67</v>
          </cell>
          <cell r="BJ1200">
            <v>0.89</v>
          </cell>
          <cell r="BK1200">
            <v>0.68</v>
          </cell>
          <cell r="BL1200">
            <v>3.55</v>
          </cell>
          <cell r="BM1200">
            <v>5.04</v>
          </cell>
          <cell r="BN1200">
            <v>1.34</v>
          </cell>
          <cell r="BO1200">
            <v>0.32</v>
          </cell>
          <cell r="BP1200">
            <v>0</v>
          </cell>
          <cell r="BQ1200">
            <v>0</v>
          </cell>
          <cell r="BR1200">
            <v>14.79</v>
          </cell>
          <cell r="BS1200">
            <v>0.24</v>
          </cell>
          <cell r="BT1200">
            <v>0.41</v>
          </cell>
          <cell r="BU1200">
            <v>0.9</v>
          </cell>
          <cell r="BV1200">
            <v>1.9</v>
          </cell>
          <cell r="BW1200">
            <v>0.47</v>
          </cell>
          <cell r="BX1200">
            <v>0.4</v>
          </cell>
          <cell r="BY1200">
            <v>3.26</v>
          </cell>
          <cell r="BZ1200">
            <v>5.24</v>
          </cell>
          <cell r="CA1200">
            <v>1.47</v>
          </cell>
          <cell r="CB1200">
            <v>0.5</v>
          </cell>
          <cell r="CC1200">
            <v>0</v>
          </cell>
          <cell r="CD1200">
            <v>0</v>
          </cell>
          <cell r="CE1200">
            <v>7.33</v>
          </cell>
          <cell r="CF1200">
            <v>0</v>
          </cell>
          <cell r="CG1200">
            <v>0.19</v>
          </cell>
          <cell r="CH1200">
            <v>0.22</v>
          </cell>
          <cell r="CI1200">
            <v>0.95</v>
          </cell>
          <cell r="CJ1200">
            <v>1.17</v>
          </cell>
          <cell r="CK1200">
            <v>0.23</v>
          </cell>
          <cell r="CL1200">
            <v>1.22</v>
          </cell>
          <cell r="CM1200">
            <v>1.76</v>
          </cell>
          <cell r="CN1200">
            <v>0.94</v>
          </cell>
          <cell r="CO1200">
            <v>0.65</v>
          </cell>
          <cell r="CP1200">
            <v>0</v>
          </cell>
          <cell r="CQ1200">
            <v>0</v>
          </cell>
          <cell r="CR1200">
            <v>6.14</v>
          </cell>
          <cell r="CS1200">
            <v>0</v>
          </cell>
          <cell r="CT1200">
            <v>0.19</v>
          </cell>
          <cell r="CU1200">
            <v>0.11</v>
          </cell>
          <cell r="CV1200">
            <v>1.56</v>
          </cell>
          <cell r="CW1200">
            <v>0.97</v>
          </cell>
          <cell r="CX1200">
            <v>0.22</v>
          </cell>
          <cell r="CY1200">
            <v>1.04</v>
          </cell>
          <cell r="CZ1200">
            <v>1.51</v>
          </cell>
          <cell r="DA1200">
            <v>0.16</v>
          </cell>
          <cell r="DB1200">
            <v>0.38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10.72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0.28000000000000003</v>
          </cell>
          <cell r="X1201">
            <v>0.37</v>
          </cell>
          <cell r="Y1201">
            <v>2.2400000000000002</v>
          </cell>
          <cell r="Z1201">
            <v>5.73</v>
          </cell>
          <cell r="AA1201">
            <v>1.91</v>
          </cell>
          <cell r="AB1201">
            <v>0.19</v>
          </cell>
          <cell r="AC1201">
            <v>0</v>
          </cell>
          <cell r="AD1201">
            <v>0</v>
          </cell>
          <cell r="AE1201">
            <v>11.09</v>
          </cell>
          <cell r="AF1201">
            <v>0</v>
          </cell>
          <cell r="AG1201">
            <v>0</v>
          </cell>
          <cell r="AH1201">
            <v>0.23</v>
          </cell>
          <cell r="AI1201">
            <v>0</v>
          </cell>
          <cell r="AJ1201">
            <v>0.19</v>
          </cell>
          <cell r="AK1201">
            <v>0.36</v>
          </cell>
          <cell r="AL1201">
            <v>2.42</v>
          </cell>
          <cell r="AM1201">
            <v>7.14</v>
          </cell>
          <cell r="AN1201">
            <v>0.73</v>
          </cell>
          <cell r="AO1201">
            <v>0.02</v>
          </cell>
          <cell r="AP1201">
            <v>0</v>
          </cell>
          <cell r="AQ1201">
            <v>0</v>
          </cell>
          <cell r="AR1201">
            <v>11.57</v>
          </cell>
          <cell r="AS1201">
            <v>0</v>
          </cell>
          <cell r="AT1201">
            <v>0</v>
          </cell>
          <cell r="AU1201">
            <v>0.56000000000000005</v>
          </cell>
          <cell r="AV1201">
            <v>0</v>
          </cell>
          <cell r="AW1201">
            <v>0.42</v>
          </cell>
          <cell r="AX1201">
            <v>0.43</v>
          </cell>
          <cell r="AY1201">
            <v>2.98</v>
          </cell>
          <cell r="AZ1201">
            <v>5.78</v>
          </cell>
          <cell r="BA1201">
            <v>1.21</v>
          </cell>
          <cell r="BB1201">
            <v>0.19</v>
          </cell>
          <cell r="BC1201">
            <v>0</v>
          </cell>
          <cell r="BD1201">
            <v>0</v>
          </cell>
          <cell r="BE1201">
            <v>13.57</v>
          </cell>
          <cell r="BF1201">
            <v>0.1</v>
          </cell>
          <cell r="BG1201">
            <v>0.43</v>
          </cell>
          <cell r="BH1201">
            <v>0.56000000000000005</v>
          </cell>
          <cell r="BI1201">
            <v>0.67</v>
          </cell>
          <cell r="BJ1201">
            <v>0.89</v>
          </cell>
          <cell r="BK1201">
            <v>0.68</v>
          </cell>
          <cell r="BL1201">
            <v>3.55</v>
          </cell>
          <cell r="BM1201">
            <v>5.04</v>
          </cell>
          <cell r="BN1201">
            <v>1.34</v>
          </cell>
          <cell r="BO1201">
            <v>0.32</v>
          </cell>
          <cell r="BP1201">
            <v>0</v>
          </cell>
          <cell r="BQ1201">
            <v>0</v>
          </cell>
          <cell r="BR1201">
            <v>14.79</v>
          </cell>
          <cell r="BS1201">
            <v>0.24</v>
          </cell>
          <cell r="BT1201">
            <v>0.41</v>
          </cell>
          <cell r="BU1201">
            <v>0.9</v>
          </cell>
          <cell r="BV1201">
            <v>1.9</v>
          </cell>
          <cell r="BW1201">
            <v>0.47</v>
          </cell>
          <cell r="BX1201">
            <v>0.4</v>
          </cell>
          <cell r="BY1201">
            <v>3.26</v>
          </cell>
          <cell r="BZ1201">
            <v>5.24</v>
          </cell>
          <cell r="CA1201">
            <v>1.47</v>
          </cell>
          <cell r="CB1201">
            <v>0.5</v>
          </cell>
          <cell r="CC1201">
            <v>0</v>
          </cell>
          <cell r="CD1201">
            <v>0</v>
          </cell>
          <cell r="CE1201">
            <v>7.33</v>
          </cell>
          <cell r="CF1201">
            <v>0</v>
          </cell>
          <cell r="CG1201">
            <v>0.19</v>
          </cell>
          <cell r="CH1201">
            <v>0.22</v>
          </cell>
          <cell r="CI1201">
            <v>0.95</v>
          </cell>
          <cell r="CJ1201">
            <v>1.17</v>
          </cell>
          <cell r="CK1201">
            <v>0.23</v>
          </cell>
          <cell r="CL1201">
            <v>1.22</v>
          </cell>
          <cell r="CM1201">
            <v>1.76</v>
          </cell>
          <cell r="CN1201">
            <v>0.94</v>
          </cell>
          <cell r="CO1201">
            <v>0.65</v>
          </cell>
          <cell r="CP1201">
            <v>0</v>
          </cell>
          <cell r="CQ1201">
            <v>0</v>
          </cell>
          <cell r="CR1201">
            <v>6.14</v>
          </cell>
          <cell r="CS1201">
            <v>0</v>
          </cell>
          <cell r="CT1201">
            <v>0.19</v>
          </cell>
          <cell r="CU1201">
            <v>0.11</v>
          </cell>
          <cell r="CV1201">
            <v>1.56</v>
          </cell>
          <cell r="CW1201">
            <v>0.97</v>
          </cell>
          <cell r="CX1201">
            <v>0.22</v>
          </cell>
          <cell r="CY1201">
            <v>1.04</v>
          </cell>
          <cell r="CZ1201">
            <v>1.51</v>
          </cell>
          <cell r="DA1201">
            <v>0.16</v>
          </cell>
          <cell r="DB1201">
            <v>0.38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Y59"/>
  <sheetViews>
    <sheetView tabSelected="1" view="pageBreakPreview" topLeftCell="A2" zoomScale="80" zoomScaleNormal="80" zoomScaleSheetLayoutView="80" workbookViewId="0">
      <selection activeCell="M31" sqref="M31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8.83203125" style="3" customWidth="1"/>
    <col min="8" max="8" width="3.8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2" max="22" width="13.1640625" customWidth="1"/>
    <col min="26" max="26" width="10.83203125" customWidth="1"/>
    <col min="27" max="27" width="10.1640625" customWidth="1"/>
    <col min="28" max="28" width="11.1640625" customWidth="1"/>
    <col min="29" max="31" width="10.83203125" customWidth="1"/>
    <col min="32" max="32" width="12.5" customWidth="1"/>
    <col min="33" max="33" width="10.83203125" customWidth="1"/>
    <col min="34" max="34" width="14" customWidth="1"/>
    <col min="35" max="35" width="12.5" customWidth="1"/>
    <col min="37" max="37" width="10" customWidth="1"/>
    <col min="38" max="38" width="12.5" customWidth="1"/>
    <col min="47" max="52" width="10.83203125" customWidth="1"/>
    <col min="53" max="53" width="9.83203125" customWidth="1"/>
    <col min="54" max="54" width="10.83203125" customWidth="1"/>
    <col min="55" max="55" width="11.1640625" customWidth="1"/>
    <col min="56" max="56" width="12.83203125" customWidth="1"/>
    <col min="57" max="57" width="5.83203125" customWidth="1"/>
    <col min="58" max="59" width="16.1640625" customWidth="1"/>
    <col min="60" max="60" width="12.5" customWidth="1"/>
    <col min="61" max="62" width="11.83203125" customWidth="1"/>
    <col min="63" max="63" width="11.6640625" customWidth="1"/>
    <col min="64" max="64" width="9.6640625" customWidth="1"/>
    <col min="68" max="68" width="12.5" customWidth="1"/>
    <col min="69" max="69" width="10.5" customWidth="1"/>
    <col min="70" max="70" width="11.83203125" customWidth="1"/>
    <col min="71" max="72" width="12.83203125" customWidth="1"/>
    <col min="73" max="73" width="11.83203125" customWidth="1"/>
    <col min="74" max="74" width="11.33203125" customWidth="1"/>
    <col min="75" max="75" width="11.6640625" customWidth="1"/>
    <col min="76" max="76" width="13.33203125" customWidth="1"/>
    <col min="77" max="77" width="12.1640625" customWidth="1"/>
    <col min="89" max="89" width="11.5" customWidth="1"/>
    <col min="90" max="90" width="11.33203125" customWidth="1"/>
    <col min="91" max="91" width="11.5" customWidth="1"/>
    <col min="92" max="92" width="10.6640625" customWidth="1"/>
    <col min="93" max="93" width="10.83203125" customWidth="1"/>
    <col min="94" max="94" width="11.5" customWidth="1"/>
    <col min="95" max="95" width="11.83203125" customWidth="1"/>
    <col min="96" max="96" width="11.1640625" customWidth="1"/>
    <col min="97" max="97" width="12" customWidth="1"/>
    <col min="98" max="98" width="12.5" customWidth="1"/>
    <col min="99" max="99" width="11" customWidth="1"/>
    <col min="102" max="102" width="17.33203125" customWidth="1"/>
    <col min="103" max="103" width="16.6640625" customWidth="1"/>
    <col min="104" max="104" width="15" customWidth="1"/>
  </cols>
  <sheetData>
    <row r="1" spans="2:103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103" customFormat="1" ht="5.25" customHeight="1">
      <c r="B2" s="1"/>
      <c r="C2" s="2"/>
      <c r="D2" s="2"/>
      <c r="E2" s="2"/>
      <c r="F2" s="3"/>
      <c r="G2" s="11"/>
      <c r="H2" s="36"/>
      <c r="I2" s="5"/>
    </row>
    <row r="3" spans="2:103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CX3" s="215">
        <v>0</v>
      </c>
      <c r="CY3" t="s">
        <v>109</v>
      </c>
    </row>
    <row r="4" spans="2:103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v>252</v>
      </c>
      <c r="P4" s="182" t="s">
        <v>60</v>
      </c>
      <c r="Q4" s="182"/>
      <c r="CX4">
        <v>750</v>
      </c>
      <c r="CY4" t="s">
        <v>110</v>
      </c>
    </row>
    <row r="5" spans="2:103" customFormat="1" ht="15.75">
      <c r="B5" s="4" t="str">
        <f ca="1">'Table 5'!M4&amp; " - "&amp;TEXT(Study_MW,"#.0")&amp;" MW and "&amp;TEXT(Study_CF,"#.0%")&amp;" CF"</f>
        <v>QF - Sch37 - UT - Solar F - 10.0 MW and 26.8% CF</v>
      </c>
      <c r="C5" s="4"/>
      <c r="D5" s="4"/>
      <c r="E5" s="4"/>
      <c r="F5" s="4"/>
      <c r="G5" s="1"/>
      <c r="H5" s="36"/>
      <c r="I5" s="5"/>
      <c r="P5" s="183">
        <v>0.158</v>
      </c>
      <c r="Q5" s="183">
        <v>0.158</v>
      </c>
      <c r="R5" s="183">
        <v>0.158</v>
      </c>
      <c r="S5" s="183">
        <v>0.158</v>
      </c>
      <c r="T5" s="183">
        <v>0.158</v>
      </c>
      <c r="U5" s="183">
        <v>0.11776428835036618</v>
      </c>
      <c r="V5" s="183">
        <v>0.11776428835036618</v>
      </c>
      <c r="W5" s="183">
        <v>0.11776428835036618</v>
      </c>
      <c r="X5" s="183">
        <v>0.158</v>
      </c>
      <c r="Y5" s="183">
        <v>0.158</v>
      </c>
      <c r="Z5" s="183">
        <v>0.53861399146353772</v>
      </c>
      <c r="AA5" s="183">
        <v>0.53861399146353772</v>
      </c>
      <c r="AB5" s="183">
        <v>0.53861399146353772</v>
      </c>
      <c r="AC5" s="183">
        <v>0.59672377662708742</v>
      </c>
      <c r="AD5" s="183">
        <v>0.59672377662708742</v>
      </c>
      <c r="AE5" s="183">
        <v>0.37912293315598289</v>
      </c>
      <c r="AF5" s="183">
        <v>0.64803174039612643</v>
      </c>
      <c r="AG5" s="183">
        <v>0.64803174039612643</v>
      </c>
      <c r="AH5" s="183">
        <v>0.64803174039612643</v>
      </c>
      <c r="AI5" s="183">
        <v>0.64803174039612643</v>
      </c>
      <c r="AJ5" s="183"/>
      <c r="CX5" s="193">
        <f>$CX$3*$CX$4</f>
        <v>0</v>
      </c>
      <c r="CY5" t="s">
        <v>105</v>
      </c>
    </row>
    <row r="6" spans="2:103" customFormat="1" ht="14.25" hidden="1">
      <c r="B6" s="20"/>
      <c r="C6" s="4"/>
      <c r="D6" s="4"/>
      <c r="E6" s="4"/>
      <c r="F6" s="4"/>
      <c r="G6" s="11"/>
      <c r="H6" s="36"/>
      <c r="I6" s="5"/>
    </row>
    <row r="7" spans="2:103" customFormat="1">
      <c r="B7" s="3"/>
      <c r="C7" s="7"/>
      <c r="D7" s="7"/>
      <c r="E7" s="3"/>
      <c r="F7" s="3"/>
      <c r="G7" s="3"/>
      <c r="H7" s="36"/>
      <c r="I7" s="49"/>
    </row>
    <row r="8" spans="2:103" s="240" customFormat="1" ht="40.5" customHeight="1">
      <c r="B8" s="228"/>
      <c r="C8" s="228"/>
      <c r="D8" s="228"/>
      <c r="E8" s="230"/>
      <c r="F8" s="231"/>
      <c r="G8" s="229" t="s">
        <v>14</v>
      </c>
      <c r="H8" s="233"/>
      <c r="I8" s="243"/>
      <c r="K8" s="244" t="s">
        <v>60</v>
      </c>
      <c r="L8" s="244"/>
      <c r="P8" s="245" t="s">
        <v>91</v>
      </c>
      <c r="Q8" s="245"/>
      <c r="S8" s="247" t="s">
        <v>162</v>
      </c>
      <c r="T8" s="247" t="s">
        <v>163</v>
      </c>
      <c r="X8" s="247" t="s">
        <v>160</v>
      </c>
      <c r="Y8" s="247" t="s">
        <v>161</v>
      </c>
      <c r="Z8" s="240" t="s">
        <v>153</v>
      </c>
      <c r="AA8" s="240" t="s">
        <v>144</v>
      </c>
      <c r="AB8" s="240" t="s">
        <v>145</v>
      </c>
      <c r="AC8" s="240" t="s">
        <v>146</v>
      </c>
      <c r="AD8" s="240" t="s">
        <v>147</v>
      </c>
      <c r="AE8" s="240" t="s">
        <v>148</v>
      </c>
      <c r="AF8" s="240" t="s">
        <v>156</v>
      </c>
      <c r="AG8" s="240" t="s">
        <v>150</v>
      </c>
      <c r="AH8" s="240" t="s">
        <v>151</v>
      </c>
      <c r="AI8" s="240" t="s">
        <v>152</v>
      </c>
      <c r="AK8" s="245" t="s">
        <v>92</v>
      </c>
      <c r="AL8" s="245"/>
      <c r="AN8" s="247" t="s">
        <v>162</v>
      </c>
      <c r="AO8" s="247" t="s">
        <v>163</v>
      </c>
      <c r="AS8" s="247" t="s">
        <v>160</v>
      </c>
      <c r="AT8" s="247" t="s">
        <v>161</v>
      </c>
      <c r="AU8" s="240" t="str">
        <f t="shared" ref="AU8:BD9" si="0">Z8</f>
        <v>IRP17 Yakima Solar2030</v>
      </c>
      <c r="AV8" s="240" t="str">
        <f t="shared" si="0"/>
        <v>IRP17 Yakima Solar2032</v>
      </c>
      <c r="AW8" s="240" t="str">
        <f t="shared" si="0"/>
        <v>IRP17 Yakima Solar2033</v>
      </c>
      <c r="AX8" s="240" t="str">
        <f t="shared" si="0"/>
        <v>IRP17 Utah South Solar T2033</v>
      </c>
      <c r="AY8" s="240" t="str">
        <f t="shared" si="0"/>
        <v>IRP17 Utah South Solar T2035</v>
      </c>
      <c r="AZ8" s="240" t="str">
        <f t="shared" si="0"/>
        <v>IRP17 Utah South Solar F2035</v>
      </c>
      <c r="BA8" s="240" t="str">
        <f t="shared" si="0"/>
        <v>IRP17 SOregonCal Solar2030</v>
      </c>
      <c r="BB8" s="240" t="str">
        <f t="shared" si="0"/>
        <v>IRP17 SOregonCal Solar2031</v>
      </c>
      <c r="BC8" s="240" t="str">
        <f t="shared" si="0"/>
        <v>IRP17 SOregonCal Solar2032</v>
      </c>
      <c r="BD8" s="240" t="str">
        <f t="shared" si="0"/>
        <v>IRP17 SOregonCal Solar2033</v>
      </c>
      <c r="BF8" s="245" t="s">
        <v>93</v>
      </c>
      <c r="BG8" s="245"/>
      <c r="BJ8" s="247"/>
      <c r="BO8" s="247"/>
      <c r="CA8" s="245" t="s">
        <v>94</v>
      </c>
      <c r="CB8" s="245"/>
      <c r="CE8" s="249"/>
      <c r="CJ8" s="249"/>
      <c r="CX8" s="208" t="s">
        <v>93</v>
      </c>
      <c r="CY8" s="209" t="s">
        <v>94</v>
      </c>
    </row>
    <row r="9" spans="2:103" s="219" customFormat="1" ht="76.5" customHeight="1">
      <c r="B9" s="228"/>
      <c r="C9" s="229" t="s">
        <v>6</v>
      </c>
      <c r="D9" s="229"/>
      <c r="E9" s="230" t="s">
        <v>19</v>
      </c>
      <c r="F9" s="231"/>
      <c r="G9" s="232">
        <f ca="1">Study_CF</f>
        <v>0.26822014896219176</v>
      </c>
      <c r="H9" s="233"/>
      <c r="I9" s="234"/>
      <c r="K9" s="235" t="s">
        <v>61</v>
      </c>
      <c r="L9" s="235" t="s">
        <v>54</v>
      </c>
      <c r="M9" s="236" t="s">
        <v>95</v>
      </c>
      <c r="P9" s="219" t="s">
        <v>90</v>
      </c>
      <c r="Q9" s="219" t="s">
        <v>134</v>
      </c>
      <c r="R9" s="219" t="s">
        <v>86</v>
      </c>
      <c r="S9" s="219" t="s">
        <v>87</v>
      </c>
      <c r="T9" s="247" t="s">
        <v>87</v>
      </c>
      <c r="U9" s="219" t="s">
        <v>137</v>
      </c>
      <c r="V9" s="219" t="s">
        <v>138</v>
      </c>
      <c r="W9" s="219" t="s">
        <v>139</v>
      </c>
      <c r="X9" s="219" t="s">
        <v>136</v>
      </c>
      <c r="Y9" s="247" t="s">
        <v>136</v>
      </c>
      <c r="Z9" s="219" t="s">
        <v>89</v>
      </c>
      <c r="AA9" s="240" t="s">
        <v>89</v>
      </c>
      <c r="AB9" s="240" t="s">
        <v>89</v>
      </c>
      <c r="AC9" s="219" t="s">
        <v>141</v>
      </c>
      <c r="AD9" s="240" t="s">
        <v>141</v>
      </c>
      <c r="AE9" s="240" t="s">
        <v>155</v>
      </c>
      <c r="AF9" s="240" t="s">
        <v>135</v>
      </c>
      <c r="AG9" s="240" t="s">
        <v>135</v>
      </c>
      <c r="AH9" s="240" t="s">
        <v>135</v>
      </c>
      <c r="AI9" s="219" t="s">
        <v>135</v>
      </c>
      <c r="AJ9" s="238"/>
      <c r="AK9" s="219" t="str">
        <f t="shared" ref="AK9:AT9" si="1">P9</f>
        <v>IRP17 Aeolus Wind</v>
      </c>
      <c r="AL9" s="219" t="str">
        <f t="shared" si="1"/>
        <v>IRP17 WYAE WindCDR2021</v>
      </c>
      <c r="AM9" s="219" t="str">
        <f t="shared" si="1"/>
        <v>IRP17 Dave Johnston Wind</v>
      </c>
      <c r="AN9" s="219" t="str">
        <f t="shared" si="1"/>
        <v>IRP17 Goshen Wind 2</v>
      </c>
      <c r="AO9" s="247" t="str">
        <f t="shared" si="1"/>
        <v>IRP17 Goshen Wind 2</v>
      </c>
      <c r="AP9" s="219" t="str">
        <f t="shared" si="1"/>
        <v>IRP17 WallaW Wind</v>
      </c>
      <c r="AQ9" s="219" t="str">
        <f t="shared" si="1"/>
        <v>IRP17 Yakima Wind</v>
      </c>
      <c r="AR9" s="219" t="str">
        <f t="shared" si="1"/>
        <v>IRP17 S Oregon Wind</v>
      </c>
      <c r="AS9" s="219" t="str">
        <f t="shared" si="1"/>
        <v>IRP17 UT Wind</v>
      </c>
      <c r="AT9" s="247" t="str">
        <f t="shared" si="1"/>
        <v>IRP17 UT Wind</v>
      </c>
      <c r="AU9" s="219" t="str">
        <f t="shared" si="0"/>
        <v>IRP17 Yakima Solar</v>
      </c>
      <c r="AV9" s="240" t="str">
        <f t="shared" si="0"/>
        <v>IRP17 Yakima Solar</v>
      </c>
      <c r="AW9" s="240" t="str">
        <f t="shared" si="0"/>
        <v>IRP17 Yakima Solar</v>
      </c>
      <c r="AX9" s="240" t="str">
        <f t="shared" si="0"/>
        <v>IRP17 Utah South Solar T</v>
      </c>
      <c r="AY9" s="240" t="str">
        <f t="shared" si="0"/>
        <v>IRP17 Utah South Solar T</v>
      </c>
      <c r="AZ9" s="240" t="str">
        <f t="shared" si="0"/>
        <v>IRP17 Utah South Solar F</v>
      </c>
      <c r="BA9" s="240" t="str">
        <f t="shared" si="0"/>
        <v>IRP17 SOregonCal Solar</v>
      </c>
      <c r="BB9" s="240" t="str">
        <f t="shared" si="0"/>
        <v>IRP17 SOregonCal Solar</v>
      </c>
      <c r="BC9" s="240" t="str">
        <f t="shared" si="0"/>
        <v>IRP17 SOregonCal Solar</v>
      </c>
      <c r="BD9" s="240" t="str">
        <f t="shared" si="0"/>
        <v>IRP17 SOregonCal Solar</v>
      </c>
      <c r="BF9" s="219" t="str">
        <f>P9</f>
        <v>IRP17 Aeolus Wind</v>
      </c>
      <c r="BG9" s="219" t="str">
        <f>Q9</f>
        <v>IRP17 WYAE WindCDR2021</v>
      </c>
      <c r="BH9" s="219" t="str">
        <f>R9</f>
        <v>IRP17 Dave Johnston Wind</v>
      </c>
      <c r="BI9" s="248" t="str">
        <f>S8</f>
        <v>IRP17 Goshen Wind 2 2030</v>
      </c>
      <c r="BJ9" s="248" t="str">
        <f>T8</f>
        <v>IRP17 Goshen Wind 2 2033</v>
      </c>
      <c r="BK9" s="219" t="str">
        <f>U9</f>
        <v>IRP17 WallaW Wind</v>
      </c>
      <c r="BL9" s="219" t="str">
        <f>V9</f>
        <v>IRP17 Yakima Wind</v>
      </c>
      <c r="BM9" s="219" t="str">
        <f>W9</f>
        <v>IRP17 S Oregon Wind</v>
      </c>
      <c r="BN9" s="248" t="str">
        <f>X8</f>
        <v>IRP17 UT Wind 2030</v>
      </c>
      <c r="BO9" s="248" t="str">
        <f>Y8</f>
        <v>IRP17 UT Wind 2036</v>
      </c>
      <c r="BP9" s="242" t="s">
        <v>143</v>
      </c>
      <c r="BQ9" s="242" t="s">
        <v>144</v>
      </c>
      <c r="BR9" s="242" t="s">
        <v>145</v>
      </c>
      <c r="BS9" s="242" t="s">
        <v>146</v>
      </c>
      <c r="BT9" s="242" t="s">
        <v>147</v>
      </c>
      <c r="BU9" s="242" t="s">
        <v>148</v>
      </c>
      <c r="BV9" s="242" t="s">
        <v>149</v>
      </c>
      <c r="BW9" s="242" t="s">
        <v>150</v>
      </c>
      <c r="BX9" s="242" t="s">
        <v>151</v>
      </c>
      <c r="BY9" s="242" t="s">
        <v>152</v>
      </c>
      <c r="CA9" s="219" t="str">
        <f t="shared" ref="CA9:CT9" si="2">BF9</f>
        <v>IRP17 Aeolus Wind</v>
      </c>
      <c r="CB9" s="240" t="str">
        <f t="shared" si="2"/>
        <v>IRP17 WYAE WindCDR2021</v>
      </c>
      <c r="CC9" s="240" t="str">
        <f t="shared" si="2"/>
        <v>IRP17 Dave Johnston Wind</v>
      </c>
      <c r="CD9" s="240" t="str">
        <f t="shared" si="2"/>
        <v>IRP17 Goshen Wind 2 2030</v>
      </c>
      <c r="CE9" s="248" t="str">
        <f t="shared" si="2"/>
        <v>IRP17 Goshen Wind 2 2033</v>
      </c>
      <c r="CF9" s="240" t="str">
        <f t="shared" si="2"/>
        <v>IRP17 WallaW Wind</v>
      </c>
      <c r="CG9" s="240" t="str">
        <f t="shared" si="2"/>
        <v>IRP17 Yakima Wind</v>
      </c>
      <c r="CH9" s="240" t="str">
        <f t="shared" si="2"/>
        <v>IRP17 S Oregon Wind</v>
      </c>
      <c r="CI9" s="240" t="str">
        <f t="shared" si="2"/>
        <v>IRP17 UT Wind 2030</v>
      </c>
      <c r="CJ9" s="248" t="str">
        <f t="shared" si="2"/>
        <v>IRP17 UT Wind 2036</v>
      </c>
      <c r="CK9" s="240" t="str">
        <f t="shared" si="2"/>
        <v xml:space="preserve">IRP17 Yakima Solar2030 </v>
      </c>
      <c r="CL9" s="240" t="str">
        <f t="shared" si="2"/>
        <v>IRP17 Yakima Solar2032</v>
      </c>
      <c r="CM9" s="240" t="str">
        <f t="shared" si="2"/>
        <v>IRP17 Yakima Solar2033</v>
      </c>
      <c r="CN9" s="240" t="str">
        <f t="shared" si="2"/>
        <v>IRP17 Utah South Solar T2033</v>
      </c>
      <c r="CO9" s="240" t="str">
        <f t="shared" si="2"/>
        <v>IRP17 Utah South Solar T2035</v>
      </c>
      <c r="CP9" s="240" t="str">
        <f t="shared" si="2"/>
        <v>IRP17 Utah South Solar F2035</v>
      </c>
      <c r="CQ9" s="240" t="str">
        <f t="shared" si="2"/>
        <v>IRP17 SOregonCal Solar2030'</v>
      </c>
      <c r="CR9" s="240" t="str">
        <f t="shared" si="2"/>
        <v>IRP17 SOregonCal Solar2031</v>
      </c>
      <c r="CS9" s="240" t="str">
        <f t="shared" si="2"/>
        <v>IRP17 SOregonCal Solar2032</v>
      </c>
      <c r="CT9" s="240" t="str">
        <f t="shared" si="2"/>
        <v>IRP17 SOregonCal Solar2033</v>
      </c>
      <c r="CU9" s="219" t="s">
        <v>96</v>
      </c>
      <c r="CX9" s="219" t="s">
        <v>106</v>
      </c>
      <c r="CY9" s="219" t="s">
        <v>106</v>
      </c>
    </row>
    <row r="10" spans="2:103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89"/>
      <c r="K10" s="112"/>
      <c r="L10" s="112"/>
      <c r="M10" s="184"/>
    </row>
    <row r="11" spans="2:103" customFormat="1" ht="13.5">
      <c r="B11" s="6"/>
      <c r="C11" s="6" t="s">
        <v>17</v>
      </c>
      <c r="D11" s="6"/>
      <c r="E11" s="84" t="s">
        <v>56</v>
      </c>
      <c r="F11" s="39"/>
      <c r="G11" s="12" t="s">
        <v>33</v>
      </c>
      <c r="H11" s="36"/>
      <c r="I11" s="89"/>
      <c r="K11" s="113" t="s">
        <v>62</v>
      </c>
      <c r="L11" s="114">
        <v>0.158</v>
      </c>
      <c r="M11" s="114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H11" t="s">
        <v>34</v>
      </c>
      <c r="AI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A11" t="s">
        <v>34</v>
      </c>
      <c r="BB11" t="s">
        <v>34</v>
      </c>
      <c r="BC11" t="s">
        <v>34</v>
      </c>
      <c r="BD11" t="s">
        <v>34</v>
      </c>
      <c r="BF11" t="s">
        <v>97</v>
      </c>
      <c r="BG11" t="s">
        <v>97</v>
      </c>
      <c r="BH11" t="s">
        <v>97</v>
      </c>
      <c r="BI11" t="s">
        <v>97</v>
      </c>
      <c r="BK11" t="s">
        <v>97</v>
      </c>
      <c r="BL11" t="s">
        <v>97</v>
      </c>
      <c r="BM11" t="s">
        <v>97</v>
      </c>
      <c r="BN11" t="s">
        <v>97</v>
      </c>
      <c r="BP11" t="s">
        <v>97</v>
      </c>
      <c r="BQ11" t="s">
        <v>97</v>
      </c>
      <c r="BR11" t="s">
        <v>97</v>
      </c>
      <c r="BS11" t="s">
        <v>97</v>
      </c>
      <c r="BT11" t="s">
        <v>97</v>
      </c>
      <c r="BU11" t="s">
        <v>97</v>
      </c>
      <c r="BV11" t="s">
        <v>97</v>
      </c>
      <c r="BW11" t="s">
        <v>97</v>
      </c>
      <c r="BX11" t="s">
        <v>97</v>
      </c>
      <c r="BY11" t="s">
        <v>97</v>
      </c>
      <c r="CA11" t="s">
        <v>98</v>
      </c>
      <c r="CB11" t="s">
        <v>98</v>
      </c>
      <c r="CC11" t="s">
        <v>98</v>
      </c>
      <c r="CD11" t="s">
        <v>98</v>
      </c>
      <c r="CE11" t="s">
        <v>98</v>
      </c>
      <c r="CF11" t="s">
        <v>98</v>
      </c>
      <c r="CG11" t="s">
        <v>98</v>
      </c>
      <c r="CH11" t="s">
        <v>98</v>
      </c>
      <c r="CI11" t="s">
        <v>98</v>
      </c>
      <c r="CJ11" t="s">
        <v>98</v>
      </c>
      <c r="CK11" t="s">
        <v>98</v>
      </c>
      <c r="CL11" t="s">
        <v>98</v>
      </c>
      <c r="CM11" t="s">
        <v>98</v>
      </c>
      <c r="CN11" t="s">
        <v>98</v>
      </c>
      <c r="CO11" t="s">
        <v>98</v>
      </c>
      <c r="CP11" t="s">
        <v>98</v>
      </c>
      <c r="CQ11" t="s">
        <v>98</v>
      </c>
      <c r="CR11" t="s">
        <v>98</v>
      </c>
      <c r="CS11" t="s">
        <v>98</v>
      </c>
      <c r="CT11" t="s">
        <v>98</v>
      </c>
      <c r="CU11" t="s">
        <v>98</v>
      </c>
      <c r="CX11" t="s">
        <v>97</v>
      </c>
      <c r="CY11" t="s">
        <v>98</v>
      </c>
    </row>
    <row r="12" spans="2:103" customFormat="1">
      <c r="B12" s="188"/>
      <c r="C12" s="189"/>
      <c r="D12" s="188"/>
      <c r="E12" s="12"/>
      <c r="F12" s="12"/>
      <c r="G12" s="3"/>
      <c r="H12" s="36"/>
      <c r="I12" s="89"/>
      <c r="K12" s="113" t="s">
        <v>35</v>
      </c>
      <c r="L12" s="114">
        <v>0.37912293315598289</v>
      </c>
      <c r="M12" s="114">
        <v>0.53861399146353772</v>
      </c>
    </row>
    <row r="13" spans="2:103" customFormat="1">
      <c r="B13" s="15">
        <f>'Table 5'!J13</f>
        <v>2019</v>
      </c>
      <c r="C13" s="9">
        <f t="shared" ref="C13:C34" si="3">(INDEX($CU:$CU,MATCH(B13,$O:$O,0),1)+INDEX($CY:$CY,MATCH(B13,$O:$O,0),1))*1000/Study_MW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24.837423755904744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24.837423755904744</v>
      </c>
      <c r="H13" s="36"/>
      <c r="I13" s="193"/>
      <c r="J13" s="193"/>
      <c r="K13" s="113" t="s">
        <v>63</v>
      </c>
      <c r="L13" s="114">
        <v>0.59672377662708742</v>
      </c>
      <c r="M13" s="114">
        <v>0.64803174039612643</v>
      </c>
      <c r="O13">
        <f t="shared" ref="O13:O32" si="4">B13</f>
        <v>2019</v>
      </c>
      <c r="P13">
        <v>0</v>
      </c>
      <c r="Q13">
        <v>0</v>
      </c>
      <c r="R13">
        <v>0</v>
      </c>
      <c r="S13" s="193">
        <v>0</v>
      </c>
      <c r="T13" s="19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K13">
        <f t="shared" ref="AK13:AK33" si="5">P13/P$5</f>
        <v>0</v>
      </c>
      <c r="AL13">
        <f t="shared" ref="AL13:AL33" si="6">Q13/Q$5</f>
        <v>0</v>
      </c>
      <c r="AM13">
        <f t="shared" ref="AM13:AM33" si="7">R13/R$5</f>
        <v>0</v>
      </c>
      <c r="AN13">
        <f t="shared" ref="AN13:AO33" si="8">S13/S$5</f>
        <v>0</v>
      </c>
      <c r="AO13">
        <f t="shared" si="8"/>
        <v>0</v>
      </c>
      <c r="AP13">
        <f t="shared" ref="AP13:AP33" si="9">U13/U$5</f>
        <v>0</v>
      </c>
      <c r="AQ13">
        <f t="shared" ref="AQ13:AQ33" si="10">V13/V$5</f>
        <v>0</v>
      </c>
      <c r="AR13">
        <f t="shared" ref="AR13:AR33" si="11">W13/W$5</f>
        <v>0</v>
      </c>
      <c r="AS13">
        <f t="shared" ref="AS13:AT33" si="12">X13/X$5</f>
        <v>0</v>
      </c>
      <c r="AT13">
        <f t="shared" si="12"/>
        <v>0</v>
      </c>
      <c r="AU13">
        <f t="shared" ref="AU13:AU33" si="13">Z13/Z$5</f>
        <v>0</v>
      </c>
      <c r="AV13">
        <f t="shared" ref="AV13:AV33" si="14">AA13/AA$5</f>
        <v>0</v>
      </c>
      <c r="AW13">
        <f t="shared" ref="AW13:AW33" si="15">AB13/AB$5</f>
        <v>0</v>
      </c>
      <c r="AX13">
        <f t="shared" ref="AX13:AX33" si="16">AC13/AC$5</f>
        <v>0</v>
      </c>
      <c r="AY13">
        <f t="shared" ref="AY13:AY33" si="17">AD13/AD$5</f>
        <v>0</v>
      </c>
      <c r="AZ13">
        <f t="shared" ref="AZ13:AZ33" si="18">AE13/AE$5</f>
        <v>0</v>
      </c>
      <c r="BA13">
        <f t="shared" ref="BA13:BA33" si="19">AF13/AF$5</f>
        <v>0</v>
      </c>
      <c r="BB13">
        <f t="shared" ref="BB13:BB33" si="20">AG13/AG$5</f>
        <v>0</v>
      </c>
      <c r="BC13">
        <f t="shared" ref="BC13:BC33" si="21">AH13/AH$5</f>
        <v>0</v>
      </c>
      <c r="BD13">
        <f t="shared" ref="BD13:BD33" si="22">AI13/AI$5</f>
        <v>0</v>
      </c>
      <c r="BF13">
        <f>VLOOKUP($O13,'Table 3 EV2020 Wind_2020'!$B$10:$K$36,10,FALSE)</f>
        <v>38.01</v>
      </c>
      <c r="BG13">
        <f>VLOOKUP($O13,'Table 3 EV2020 Wind_2021'!$B$10:$K$36,10,FALSE)</f>
        <v>38.01</v>
      </c>
      <c r="BH13">
        <f>VLOOKUP($O13,'Table 3 DJ Wind 2030'!$B$10:$J$36,9,FALSE)</f>
        <v>41.62</v>
      </c>
      <c r="BI13">
        <f>VLOOKUP($O13,'Table 3 ID Wind 2030'!$B$10:$J$36,9,FALSE)</f>
        <v>39.200000000000003</v>
      </c>
      <c r="BJ13">
        <f>VLOOKUP($O13,'Table 3 ID Wind 2033'!$B$10:$J$36,9,FALSE)</f>
        <v>39.200000000000003</v>
      </c>
      <c r="BK13">
        <f>VLOOKUP($O13,'Table 3 WW Wind 2035'!$B$10:$J$36,9,FALSE)</f>
        <v>39.200000000000003</v>
      </c>
      <c r="BL13">
        <f>VLOOKUP($O13,'Table 3 YK Wind 2035'!$B$10:$J$36,9,FALSE)</f>
        <v>39.200000000000003</v>
      </c>
      <c r="BM13">
        <f>VLOOKUP($O13,'Table 3 OR Wind 2035'!$B$10:$J$36,9,FALSE)</f>
        <v>39.200000000000003</v>
      </c>
      <c r="BN13">
        <f>VLOOKUP($O13,'Table 3 UT Wind 2030'!$B$10:$J$36,9,FALSE)</f>
        <v>39.200000000000003</v>
      </c>
      <c r="BO13">
        <f>VLOOKUP($O13,'Table 3 UT Wind 2036'!$B$10:$J$36,9,FALSE)</f>
        <v>39.200000000000003</v>
      </c>
      <c r="BP13">
        <f>VLOOKUP($O13,'Table 3 YK Solar 2030'!$B$10:$J$36,9,FALSE)</f>
        <v>19.55</v>
      </c>
      <c r="BQ13">
        <f>VLOOKUP($O13,'Table 3 YK Solar 2032'!$B$10:$J$36,9,FALSE)</f>
        <v>19.55</v>
      </c>
      <c r="BR13">
        <f>VLOOKUP($O13,'Table 3 YK Solar 2033'!$B$10:$J$36,9,FALSE)</f>
        <v>19.55</v>
      </c>
      <c r="BS13">
        <f>VLOOKUP($O13,'Table 3 UT Solar 2033 ST'!$B$10:$J$36,9,FALSE)</f>
        <v>20.54</v>
      </c>
      <c r="BT13">
        <f>VLOOKUP($O13,'Table 3 UT Solar 2035 ST'!$B$10:$J$36,9,FALSE)</f>
        <v>20.54</v>
      </c>
      <c r="BU13">
        <f>VLOOKUP($O13,'Table 3 UT Solar 2035 FT'!$B$10:$J$36,9,FALSE)</f>
        <v>19.53</v>
      </c>
      <c r="BV13">
        <f>VLOOKUP($O13,'Table 3 OR Solar 2030'!$B$10:$J$36,9,FALSE)</f>
        <v>20.57</v>
      </c>
      <c r="BW13">
        <f>VLOOKUP($O13,'Table 3 OR Solar 2031'!$B$10:$J$36,9,FALSE)</f>
        <v>20.57</v>
      </c>
      <c r="BX13">
        <f>VLOOKUP($O13,'Table 3 OR Solar 2032'!$B$10:$J$36,9,FALSE)</f>
        <v>20.57</v>
      </c>
      <c r="BY13">
        <f>VLOOKUP($O13,'Table 3 OR Solar 2033'!$B$10:$J$36,9,FALSE)</f>
        <v>20.57</v>
      </c>
      <c r="CA13">
        <f>SUM(AK$13:AK13)*BF13/1000</f>
        <v>0</v>
      </c>
      <c r="CB13">
        <f>SUM(AL$13:AL13)*BG13/1000</f>
        <v>0</v>
      </c>
      <c r="CC13">
        <f>SUM(AM$13:AM13)*BH13/1000</f>
        <v>0</v>
      </c>
      <c r="CD13">
        <f>SUM(AN$13:AN13)*BI13/1000</f>
        <v>0</v>
      </c>
      <c r="CE13">
        <f>SUM(AO$13:AO13)*BJ13/1000</f>
        <v>0</v>
      </c>
      <c r="CF13">
        <f>SUM(AP$13:AP13)*BK13/1000</f>
        <v>0</v>
      </c>
      <c r="CG13">
        <f>SUM(AQ$13:AQ13)*BL13/1000</f>
        <v>0</v>
      </c>
      <c r="CH13">
        <f>SUM(AR$13:AR13)*BM13/1000</f>
        <v>0</v>
      </c>
      <c r="CI13">
        <f>SUM(AS$13:AS13)*BN13/1000</f>
        <v>0</v>
      </c>
      <c r="CJ13">
        <f>SUM(AT$13:AT13)*BO13/1000</f>
        <v>0</v>
      </c>
      <c r="CK13">
        <f>SUM(AU$13:AU13)*BP13/1000</f>
        <v>0</v>
      </c>
      <c r="CL13">
        <f>SUM(AV$13:AV13)*BQ13/1000</f>
        <v>0</v>
      </c>
      <c r="CM13">
        <f>SUM(AW$13:AW13)*BR13/1000</f>
        <v>0</v>
      </c>
      <c r="CN13">
        <f>SUM(AX$13:AX13)*BS13/1000</f>
        <v>0</v>
      </c>
      <c r="CO13">
        <f>SUM(AY$13:AY13)*BT13/1000</f>
        <v>0</v>
      </c>
      <c r="CP13">
        <f>SUM(AZ$13:AZ13)*BU13/1000</f>
        <v>0</v>
      </c>
      <c r="CQ13">
        <f>SUM(BA$13:BA13)*BV13/1000</f>
        <v>0</v>
      </c>
      <c r="CR13">
        <f>SUM(BB$13:BB13)*BW13/1000</f>
        <v>0</v>
      </c>
      <c r="CS13">
        <f>SUM(BC$13:BC13)*BX13/1000</f>
        <v>0</v>
      </c>
      <c r="CT13">
        <f>SUM(BD$13:BD13)*BY13/1000</f>
        <v>0</v>
      </c>
      <c r="CU13">
        <f t="shared" ref="CU13:CU14" si="23">SUM(CA13:CT13)</f>
        <v>0</v>
      </c>
      <c r="CW13">
        <f t="shared" ref="CW13:CW33" si="24">O13</f>
        <v>2019</v>
      </c>
      <c r="CX13" s="89">
        <f>IFERROR(VLOOKUP($CW13,'Table 3 TransCost D2 '!$B$10:$E$34,4,FALSE),0)</f>
        <v>0</v>
      </c>
      <c r="CY13" s="193">
        <f>$CX$5*CX13/1000</f>
        <v>0</v>
      </c>
    </row>
    <row r="14" spans="2:103" customFormat="1">
      <c r="B14" s="15">
        <f t="shared" ref="B14:B34" si="25">B13+1</f>
        <v>2020</v>
      </c>
      <c r="C14" s="9">
        <f t="shared" si="3"/>
        <v>0</v>
      </c>
      <c r="D14" s="45"/>
      <c r="E14" s="9">
        <f t="shared" ref="E14:E32" ca="1" si="26">SUMIF(INDIRECT("'Table 5'!$J$"&amp;$K$3&amp;":$J$"&amp;$K$4),B14,INDIRECT("'Table 5'!$c$"&amp;$K$3&amp;":$c$"&amp;$K$4))/SUMIF(INDIRECT("'Table 5'!$J$"&amp;$K$3&amp;":$J$"&amp;$K$4),B14,INDIRECT("'Table 5'!$f$"&amp;$K$3&amp;":$f$"&amp;$K$4))</f>
        <v>19.383006066099565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19.383006066099565</v>
      </c>
      <c r="H14" s="36"/>
      <c r="I14" s="193"/>
      <c r="J14" s="193"/>
      <c r="K14" s="113" t="s">
        <v>64</v>
      </c>
      <c r="L14" s="114">
        <v>1</v>
      </c>
      <c r="M14" s="114">
        <v>1</v>
      </c>
      <c r="O14">
        <f t="shared" si="4"/>
        <v>2020</v>
      </c>
      <c r="P14">
        <v>0</v>
      </c>
      <c r="Q14">
        <v>0</v>
      </c>
      <c r="R14">
        <v>0</v>
      </c>
      <c r="S14" s="193">
        <v>0</v>
      </c>
      <c r="T14" s="193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K14">
        <f t="shared" si="5"/>
        <v>0</v>
      </c>
      <c r="AL14">
        <f t="shared" si="6"/>
        <v>0</v>
      </c>
      <c r="AM14">
        <f t="shared" si="7"/>
        <v>0</v>
      </c>
      <c r="AN14">
        <f t="shared" si="8"/>
        <v>0</v>
      </c>
      <c r="AO14">
        <f t="shared" si="8"/>
        <v>0</v>
      </c>
      <c r="AP14">
        <f t="shared" si="9"/>
        <v>0</v>
      </c>
      <c r="AQ14">
        <f t="shared" si="10"/>
        <v>0</v>
      </c>
      <c r="AR14">
        <f t="shared" si="11"/>
        <v>0</v>
      </c>
      <c r="AS14">
        <f t="shared" si="12"/>
        <v>0</v>
      </c>
      <c r="AT14">
        <f t="shared" si="12"/>
        <v>0</v>
      </c>
      <c r="AU14">
        <f t="shared" si="13"/>
        <v>0</v>
      </c>
      <c r="AV14">
        <f t="shared" si="14"/>
        <v>0</v>
      </c>
      <c r="AW14">
        <f t="shared" si="15"/>
        <v>0</v>
      </c>
      <c r="AX14">
        <f t="shared" si="16"/>
        <v>0</v>
      </c>
      <c r="AY14">
        <f t="shared" si="17"/>
        <v>0</v>
      </c>
      <c r="AZ14">
        <f t="shared" si="18"/>
        <v>0</v>
      </c>
      <c r="BA14">
        <f t="shared" si="19"/>
        <v>0</v>
      </c>
      <c r="BB14">
        <f t="shared" si="20"/>
        <v>0</v>
      </c>
      <c r="BC14">
        <f t="shared" si="21"/>
        <v>0</v>
      </c>
      <c r="BD14">
        <f t="shared" si="22"/>
        <v>0</v>
      </c>
      <c r="BF14">
        <f>VLOOKUP($O14,'Table 3 EV2020 Wind_2020'!$B$10:$K$36,10,FALSE)</f>
        <v>-0.91</v>
      </c>
      <c r="BG14">
        <f>VLOOKUP($O14,'Table 3 EV2020 Wind_2021'!$B$10:$K$36,10,FALSE)</f>
        <v>38.85</v>
      </c>
      <c r="BH14">
        <f>VLOOKUP($O14,'Table 3 DJ Wind 2030'!$B$10:$J$36,9,FALSE)</f>
        <v>42.52</v>
      </c>
      <c r="BI14">
        <f>VLOOKUP($O14,'Table 3 ID Wind 2030'!$B$10:$J$36,9,FALSE)</f>
        <v>40.06</v>
      </c>
      <c r="BJ14">
        <f>VLOOKUP($O14,'Table 3 ID Wind 2033'!$B$10:$J$36,9,FALSE)</f>
        <v>40.06</v>
      </c>
      <c r="BK14">
        <f>VLOOKUP($O14,'Table 3 WW Wind 2035'!$B$10:$J$36,9,FALSE)</f>
        <v>40.06</v>
      </c>
      <c r="BL14">
        <f>VLOOKUP($O14,'Table 3 YK Wind 2035'!$B$10:$J$36,9,FALSE)</f>
        <v>40.06</v>
      </c>
      <c r="BM14">
        <f>VLOOKUP($O14,'Table 3 OR Wind 2035'!$B$10:$J$36,9,FALSE)</f>
        <v>40.06</v>
      </c>
      <c r="BN14">
        <f>VLOOKUP($O14,'Table 3 UT Wind 2030'!$B$10:$J$36,9,FALSE)</f>
        <v>40.06</v>
      </c>
      <c r="BO14">
        <f>VLOOKUP($O14,'Table 3 UT Wind 2036'!$B$10:$J$36,9,FALSE)</f>
        <v>40.06</v>
      </c>
      <c r="BP14">
        <f>VLOOKUP($O14,'Table 3 YK Solar 2030'!$B$10:$J$36,9,FALSE)</f>
        <v>19.98</v>
      </c>
      <c r="BQ14">
        <f>VLOOKUP($O14,'Table 3 YK Solar 2032'!$B$10:$J$36,9,FALSE)</f>
        <v>19.98</v>
      </c>
      <c r="BR14">
        <f>VLOOKUP($O14,'Table 3 YK Solar 2033'!$B$10:$J$36,9,FALSE)</f>
        <v>19.98</v>
      </c>
      <c r="BS14">
        <f>VLOOKUP($O14,'Table 3 UT Solar 2033 ST'!$B$10:$J$36,9,FALSE)</f>
        <v>20.99</v>
      </c>
      <c r="BT14">
        <f>VLOOKUP($O14,'Table 3 UT Solar 2035 ST'!$B$10:$J$36,9,FALSE)</f>
        <v>20.99</v>
      </c>
      <c r="BU14">
        <f>VLOOKUP($O14,'Table 3 UT Solar 2035 FT'!$B$10:$J$36,9,FALSE)</f>
        <v>19.96</v>
      </c>
      <c r="BV14">
        <f>VLOOKUP($O14,'Table 3 OR Solar 2030'!$B$10:$J$36,9,FALSE)</f>
        <v>21.02</v>
      </c>
      <c r="BW14">
        <f>VLOOKUP($O14,'Table 3 OR Solar 2031'!$B$10:$J$36,9,FALSE)</f>
        <v>21.02</v>
      </c>
      <c r="BX14">
        <f>VLOOKUP($O14,'Table 3 OR Solar 2032'!$B$10:$J$36,9,FALSE)</f>
        <v>21.02</v>
      </c>
      <c r="BY14">
        <f>VLOOKUP($O14,'Table 3 OR Solar 2033'!$B$10:$J$36,9,FALSE)</f>
        <v>21.02</v>
      </c>
      <c r="CA14">
        <f>SUM(AK$13:AK14)*BF14/1000</f>
        <v>0</v>
      </c>
      <c r="CB14">
        <f>SUM(AL$13:AL14)*BG14/1000</f>
        <v>0</v>
      </c>
      <c r="CC14">
        <f>SUM(AM$13:AM14)*BH14/1000</f>
        <v>0</v>
      </c>
      <c r="CD14">
        <f>SUM(AN$13:AN14)*BI14/1000</f>
        <v>0</v>
      </c>
      <c r="CE14">
        <f>SUM(AO$13:AO14)*BJ14/1000</f>
        <v>0</v>
      </c>
      <c r="CF14">
        <f>SUM(AP$13:AP14)*BK14/1000</f>
        <v>0</v>
      </c>
      <c r="CG14">
        <f>SUM(AQ$13:AQ14)*BL14/1000</f>
        <v>0</v>
      </c>
      <c r="CH14">
        <f>SUM(AR$13:AR14)*BM14/1000</f>
        <v>0</v>
      </c>
      <c r="CI14">
        <f>SUM(AS$13:AS14)*BN14/1000</f>
        <v>0</v>
      </c>
      <c r="CJ14">
        <f>SUM(AT$13:AT14)*BO14/1000</f>
        <v>0</v>
      </c>
      <c r="CK14">
        <f>SUM(AU$13:AU14)*BP14/1000</f>
        <v>0</v>
      </c>
      <c r="CL14">
        <f>SUM(AV$13:AV14)*BQ14/1000</f>
        <v>0</v>
      </c>
      <c r="CM14">
        <f>SUM(AW$13:AW14)*BR14/1000</f>
        <v>0</v>
      </c>
      <c r="CN14">
        <f>SUM(AX$13:AX14)*BS14/1000</f>
        <v>0</v>
      </c>
      <c r="CO14">
        <f>SUM(AY$13:AY14)*BT14/1000</f>
        <v>0</v>
      </c>
      <c r="CP14">
        <f>SUM(AZ$13:AZ14)*BU14/1000</f>
        <v>0</v>
      </c>
      <c r="CQ14">
        <f>SUM(BA$13:BA14)*BV14/1000</f>
        <v>0</v>
      </c>
      <c r="CR14">
        <f>SUM(BB$13:BB14)*BW14/1000</f>
        <v>0</v>
      </c>
      <c r="CS14">
        <f>SUM(BC$13:BC14)*BX14/1000</f>
        <v>0</v>
      </c>
      <c r="CT14">
        <f>SUM(BD$13:BD14)*BY14/1000</f>
        <v>0</v>
      </c>
      <c r="CU14">
        <f t="shared" si="23"/>
        <v>0</v>
      </c>
      <c r="CW14">
        <f t="shared" si="24"/>
        <v>2020</v>
      </c>
      <c r="CX14" s="89">
        <f>IFERROR(VLOOKUP($CW14,'Table 3 TransCost D2 '!$B$10:$E$34,4,FALSE),0)</f>
        <v>7.9249999999999998</v>
      </c>
      <c r="CY14" s="193">
        <f t="shared" ref="CY14:CY33" si="27">$CX$5*CX14/1000</f>
        <v>0</v>
      </c>
    </row>
    <row r="15" spans="2:103" customFormat="1">
      <c r="B15" s="15">
        <f t="shared" si="25"/>
        <v>2021</v>
      </c>
      <c r="C15" s="9">
        <f t="shared" si="3"/>
        <v>0</v>
      </c>
      <c r="D15" s="45"/>
      <c r="E15" s="9">
        <f t="shared" ca="1" si="26"/>
        <v>17.173088726705419</v>
      </c>
      <c r="F15" s="37"/>
      <c r="G15" s="14">
        <f t="shared" ref="G15:G32" ca="1" si="28">SUMIF(INDIRECT("'Table 5'!$J$"&amp;$K$3&amp;":$J$"&amp;$K$4),B15,INDIRECT("'Table 5'!$e$"&amp;$K$3&amp;":$e$"&amp;$K$4))/SUMIF(INDIRECT("'Table 5'!$J$"&amp;$K$3&amp;":$J$"&amp;$K$4),B15,INDIRECT("'Table 5'!$f$"&amp;$K$3&amp;":$f$"&amp;$K$4))</f>
        <v>17.173088726705419</v>
      </c>
      <c r="H15" s="36"/>
      <c r="I15" s="193"/>
      <c r="J15" s="193"/>
      <c r="K15" s="113" t="s">
        <v>65</v>
      </c>
      <c r="L15" s="114">
        <v>1</v>
      </c>
      <c r="M15" s="114">
        <v>1</v>
      </c>
      <c r="O15">
        <f t="shared" si="4"/>
        <v>2021</v>
      </c>
      <c r="P15">
        <v>0</v>
      </c>
      <c r="Q15">
        <v>0</v>
      </c>
      <c r="R15">
        <v>0</v>
      </c>
      <c r="S15" s="193">
        <v>0</v>
      </c>
      <c r="T15" s="193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K15">
        <f t="shared" si="5"/>
        <v>0</v>
      </c>
      <c r="AL15">
        <f t="shared" si="6"/>
        <v>0</v>
      </c>
      <c r="AM15">
        <f t="shared" si="7"/>
        <v>0</v>
      </c>
      <c r="AN15">
        <f t="shared" si="8"/>
        <v>0</v>
      </c>
      <c r="AO15">
        <f t="shared" si="8"/>
        <v>0</v>
      </c>
      <c r="AP15">
        <f t="shared" si="9"/>
        <v>0</v>
      </c>
      <c r="AQ15">
        <f t="shared" si="10"/>
        <v>0</v>
      </c>
      <c r="AR15">
        <f t="shared" si="11"/>
        <v>0</v>
      </c>
      <c r="AS15">
        <f t="shared" si="12"/>
        <v>0</v>
      </c>
      <c r="AT15">
        <f t="shared" si="12"/>
        <v>0</v>
      </c>
      <c r="AU15">
        <f t="shared" si="13"/>
        <v>0</v>
      </c>
      <c r="AV15">
        <f t="shared" si="14"/>
        <v>0</v>
      </c>
      <c r="AW15">
        <f t="shared" si="15"/>
        <v>0</v>
      </c>
      <c r="AX15">
        <f t="shared" si="16"/>
        <v>0</v>
      </c>
      <c r="AY15">
        <f t="shared" si="17"/>
        <v>0</v>
      </c>
      <c r="AZ15">
        <f t="shared" si="18"/>
        <v>0</v>
      </c>
      <c r="BA15">
        <f t="shared" si="19"/>
        <v>0</v>
      </c>
      <c r="BB15">
        <f t="shared" si="20"/>
        <v>0</v>
      </c>
      <c r="BC15">
        <f t="shared" si="21"/>
        <v>0</v>
      </c>
      <c r="BD15">
        <f t="shared" si="22"/>
        <v>0</v>
      </c>
      <c r="BF15">
        <f>VLOOKUP($O15,'Table 3 EV2020 Wind_2020'!$B$10:$K$36,10,FALSE)</f>
        <v>-7.39</v>
      </c>
      <c r="BG15">
        <f>VLOOKUP($O15,'Table 3 EV2020 Wind_2021'!$B$10:$K$36,10,FALSE)</f>
        <v>-9.2899999999999991</v>
      </c>
      <c r="BH15">
        <f>VLOOKUP($O15,'Table 3 DJ Wind 2030'!$B$10:$J$36,9,FALSE)</f>
        <v>43.55</v>
      </c>
      <c r="BI15">
        <f>VLOOKUP($O15,'Table 3 ID Wind 2030'!$B$10:$J$36,9,FALSE)</f>
        <v>41.02</v>
      </c>
      <c r="BJ15">
        <f>VLOOKUP($O15,'Table 3 ID Wind 2033'!$B$10:$J$36,9,FALSE)</f>
        <v>41.02</v>
      </c>
      <c r="BK15">
        <f>VLOOKUP($O15,'Table 3 WW Wind 2035'!$B$10:$J$36,9,FALSE)</f>
        <v>41.02</v>
      </c>
      <c r="BL15">
        <f>VLOOKUP($O15,'Table 3 YK Wind 2035'!$B$10:$J$36,9,FALSE)</f>
        <v>41.02</v>
      </c>
      <c r="BM15">
        <f>VLOOKUP($O15,'Table 3 OR Wind 2035'!$B$10:$J$36,9,FALSE)</f>
        <v>41.02</v>
      </c>
      <c r="BN15">
        <f>VLOOKUP($O15,'Table 3 UT Wind 2030'!$B$10:$J$36,9,FALSE)</f>
        <v>41.02</v>
      </c>
      <c r="BO15">
        <f>VLOOKUP($O15,'Table 3 UT Wind 2036'!$B$10:$J$36,9,FALSE)</f>
        <v>41.02</v>
      </c>
      <c r="BP15">
        <f>VLOOKUP($O15,'Table 3 YK Solar 2030'!$B$10:$J$36,9,FALSE)</f>
        <v>20.46</v>
      </c>
      <c r="BQ15">
        <f>VLOOKUP($O15,'Table 3 YK Solar 2032'!$B$10:$J$36,9,FALSE)</f>
        <v>20.46</v>
      </c>
      <c r="BR15">
        <f>VLOOKUP($O15,'Table 3 YK Solar 2033'!$B$10:$J$36,9,FALSE)</f>
        <v>20.46</v>
      </c>
      <c r="BS15">
        <f>VLOOKUP($O15,'Table 3 UT Solar 2033 ST'!$B$10:$J$36,9,FALSE)</f>
        <v>21.49</v>
      </c>
      <c r="BT15">
        <f>VLOOKUP($O15,'Table 3 UT Solar 2035 ST'!$B$10:$J$36,9,FALSE)</f>
        <v>21.49</v>
      </c>
      <c r="BU15">
        <f>VLOOKUP($O15,'Table 3 UT Solar 2035 FT'!$B$10:$J$36,9,FALSE)</f>
        <v>20.440000000000001</v>
      </c>
      <c r="BV15">
        <f>VLOOKUP($O15,'Table 3 OR Solar 2030'!$B$10:$J$36,9,FALSE)</f>
        <v>21.52</v>
      </c>
      <c r="BW15">
        <f>VLOOKUP($O15,'Table 3 OR Solar 2031'!$B$10:$J$36,9,FALSE)</f>
        <v>21.52</v>
      </c>
      <c r="BX15">
        <f>VLOOKUP($O15,'Table 3 OR Solar 2032'!$B$10:$J$36,9,FALSE)</f>
        <v>21.52</v>
      </c>
      <c r="BY15">
        <f>VLOOKUP($O15,'Table 3 OR Solar 2033'!$B$10:$J$36,9,FALSE)</f>
        <v>21.52</v>
      </c>
      <c r="CA15">
        <f>SUM(AK$13:AK15)*BF15/1000</f>
        <v>0</v>
      </c>
      <c r="CB15">
        <f>SUM(AL$13:AL15)*BG15/1000</f>
        <v>0</v>
      </c>
      <c r="CC15">
        <f>SUM(AM$13:AM15)*BH15/1000</f>
        <v>0</v>
      </c>
      <c r="CD15">
        <f>SUM(AN$13:AN15)*BI15/1000</f>
        <v>0</v>
      </c>
      <c r="CE15">
        <f>SUM(AO$13:AO15)*BJ15/1000</f>
        <v>0</v>
      </c>
      <c r="CF15">
        <f>SUM(AP$13:AP15)*BK15/1000</f>
        <v>0</v>
      </c>
      <c r="CG15">
        <f>SUM(AQ$13:AQ15)*BL15/1000</f>
        <v>0</v>
      </c>
      <c r="CH15">
        <f>SUM(AR$13:AR15)*BM15/1000</f>
        <v>0</v>
      </c>
      <c r="CI15">
        <f>SUM(AS$13:AS15)*BN15/1000</f>
        <v>0</v>
      </c>
      <c r="CJ15">
        <f>SUM(AT$13:AT15)*BO15/1000</f>
        <v>0</v>
      </c>
      <c r="CK15">
        <f>SUM(AU$13:AU15)*BP15/1000</f>
        <v>0</v>
      </c>
      <c r="CL15">
        <f>SUM(AV$13:AV15)*BQ15/1000</f>
        <v>0</v>
      </c>
      <c r="CM15">
        <f>SUM(AW$13:AW15)*BR15/1000</f>
        <v>0</v>
      </c>
      <c r="CN15">
        <f>SUM(AX$13:AX15)*BS15/1000</f>
        <v>0</v>
      </c>
      <c r="CO15">
        <f>SUM(AY$13:AY15)*BT15/1000</f>
        <v>0</v>
      </c>
      <c r="CP15">
        <f>SUM(AZ$13:AZ15)*BU15/1000</f>
        <v>0</v>
      </c>
      <c r="CQ15">
        <f>SUM(BA$13:BA15)*BV15/1000</f>
        <v>0</v>
      </c>
      <c r="CR15">
        <f>SUM(BB$13:BB15)*BW15/1000</f>
        <v>0</v>
      </c>
      <c r="CS15">
        <f>SUM(BC$13:BC15)*BX15/1000</f>
        <v>0</v>
      </c>
      <c r="CT15">
        <f>SUM(BD$13:BD15)*BY15/1000</f>
        <v>0</v>
      </c>
      <c r="CU15">
        <f>SUM(CA15:CT15)</f>
        <v>0</v>
      </c>
      <c r="CW15">
        <f t="shared" si="24"/>
        <v>2021</v>
      </c>
      <c r="CX15" s="89">
        <f>IFERROR(VLOOKUP($CW15,'Table 3 TransCost D2 '!$B$10:$E$34,4,FALSE),0)</f>
        <v>48.5910167356733</v>
      </c>
      <c r="CY15" s="193">
        <f t="shared" si="27"/>
        <v>0</v>
      </c>
    </row>
    <row r="16" spans="2:103" customFormat="1">
      <c r="B16" s="15">
        <f t="shared" si="25"/>
        <v>2022</v>
      </c>
      <c r="C16" s="9">
        <f t="shared" si="3"/>
        <v>0</v>
      </c>
      <c r="D16" s="45"/>
      <c r="E16" s="9">
        <f t="shared" ca="1" si="26"/>
        <v>16.110648086949602</v>
      </c>
      <c r="F16" s="37"/>
      <c r="G16" s="14">
        <f t="shared" ca="1" si="28"/>
        <v>16.110648086949602</v>
      </c>
      <c r="H16" s="36"/>
      <c r="I16" s="193"/>
      <c r="J16" s="193"/>
      <c r="M16" s="115"/>
      <c r="O16">
        <f t="shared" si="4"/>
        <v>2022</v>
      </c>
      <c r="P16">
        <v>0</v>
      </c>
      <c r="Q16">
        <v>0</v>
      </c>
      <c r="R16">
        <v>0</v>
      </c>
      <c r="S16" s="193">
        <v>0</v>
      </c>
      <c r="T16" s="193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K16">
        <f t="shared" si="5"/>
        <v>0</v>
      </c>
      <c r="AL16">
        <f t="shared" si="6"/>
        <v>0</v>
      </c>
      <c r="AM16">
        <f t="shared" si="7"/>
        <v>0</v>
      </c>
      <c r="AN16">
        <f t="shared" si="8"/>
        <v>0</v>
      </c>
      <c r="AO16">
        <f t="shared" si="8"/>
        <v>0</v>
      </c>
      <c r="AP16">
        <f t="shared" si="9"/>
        <v>0</v>
      </c>
      <c r="AQ16">
        <f t="shared" si="10"/>
        <v>0</v>
      </c>
      <c r="AR16">
        <f t="shared" si="11"/>
        <v>0</v>
      </c>
      <c r="AS16">
        <f t="shared" si="12"/>
        <v>0</v>
      </c>
      <c r="AT16">
        <f t="shared" si="12"/>
        <v>0</v>
      </c>
      <c r="AU16">
        <f t="shared" si="13"/>
        <v>0</v>
      </c>
      <c r="AV16">
        <f t="shared" si="14"/>
        <v>0</v>
      </c>
      <c r="AW16">
        <f t="shared" si="15"/>
        <v>0</v>
      </c>
      <c r="AX16">
        <f t="shared" si="16"/>
        <v>0</v>
      </c>
      <c r="AY16">
        <f t="shared" si="17"/>
        <v>0</v>
      </c>
      <c r="AZ16">
        <f t="shared" si="18"/>
        <v>0</v>
      </c>
      <c r="BA16">
        <f t="shared" si="19"/>
        <v>0</v>
      </c>
      <c r="BB16">
        <f t="shared" si="20"/>
        <v>0</v>
      </c>
      <c r="BC16">
        <f t="shared" si="21"/>
        <v>0</v>
      </c>
      <c r="BD16">
        <f t="shared" si="22"/>
        <v>0</v>
      </c>
      <c r="BF16">
        <f>VLOOKUP($O16,'Table 3 EV2020 Wind_2020'!$B$10:$K$36,10,FALSE)</f>
        <v>-4.75</v>
      </c>
      <c r="BG16">
        <f>VLOOKUP($O16,'Table 3 EV2020 Wind_2021'!$B$10:$K$36,10,FALSE)</f>
        <v>-6.7</v>
      </c>
      <c r="BH16">
        <f>VLOOKUP($O16,'Table 3 DJ Wind 2030'!$B$10:$J$36,9,FALSE)</f>
        <v>44.6</v>
      </c>
      <c r="BI16">
        <f>VLOOKUP($O16,'Table 3 ID Wind 2030'!$B$10:$J$36,9,FALSE)</f>
        <v>42</v>
      </c>
      <c r="BJ16">
        <f>VLOOKUP($O16,'Table 3 ID Wind 2033'!$B$10:$J$36,9,FALSE)</f>
        <v>42</v>
      </c>
      <c r="BK16">
        <f>VLOOKUP($O16,'Table 3 WW Wind 2035'!$B$10:$J$36,9,FALSE)</f>
        <v>42</v>
      </c>
      <c r="BL16">
        <f>VLOOKUP($O16,'Table 3 YK Wind 2035'!$B$10:$J$36,9,FALSE)</f>
        <v>42</v>
      </c>
      <c r="BM16">
        <f>VLOOKUP($O16,'Table 3 OR Wind 2035'!$B$10:$J$36,9,FALSE)</f>
        <v>42</v>
      </c>
      <c r="BN16">
        <f>VLOOKUP($O16,'Table 3 UT Wind 2030'!$B$10:$J$36,9,FALSE)</f>
        <v>42</v>
      </c>
      <c r="BO16">
        <f>VLOOKUP($O16,'Table 3 UT Wind 2036'!$B$10:$J$36,9,FALSE)</f>
        <v>42</v>
      </c>
      <c r="BP16">
        <f>VLOOKUP($O16,'Table 3 YK Solar 2030'!$B$10:$J$36,9,FALSE)</f>
        <v>20.95</v>
      </c>
      <c r="BQ16">
        <f>VLOOKUP($O16,'Table 3 YK Solar 2032'!$B$10:$J$36,9,FALSE)</f>
        <v>20.95</v>
      </c>
      <c r="BR16">
        <f>VLOOKUP($O16,'Table 3 YK Solar 2033'!$B$10:$J$36,9,FALSE)</f>
        <v>20.95</v>
      </c>
      <c r="BS16">
        <f>VLOOKUP($O16,'Table 3 UT Solar 2033 ST'!$B$10:$J$36,9,FALSE)</f>
        <v>22.01</v>
      </c>
      <c r="BT16">
        <f>VLOOKUP($O16,'Table 3 UT Solar 2035 ST'!$B$10:$J$36,9,FALSE)</f>
        <v>22.01</v>
      </c>
      <c r="BU16">
        <f>VLOOKUP($O16,'Table 3 UT Solar 2035 FT'!$B$10:$J$36,9,FALSE)</f>
        <v>20.93</v>
      </c>
      <c r="BV16">
        <f>VLOOKUP($O16,'Table 3 OR Solar 2030'!$B$10:$J$36,9,FALSE)</f>
        <v>22.04</v>
      </c>
      <c r="BW16">
        <f>VLOOKUP($O16,'Table 3 OR Solar 2031'!$B$10:$J$36,9,FALSE)</f>
        <v>22.04</v>
      </c>
      <c r="BX16">
        <f>VLOOKUP($O16,'Table 3 OR Solar 2032'!$B$10:$J$36,9,FALSE)</f>
        <v>22.04</v>
      </c>
      <c r="BY16">
        <f>VLOOKUP($O16,'Table 3 OR Solar 2033'!$B$10:$J$36,9,FALSE)</f>
        <v>22.04</v>
      </c>
      <c r="CA16">
        <f>SUM(AK$13:AK16)*BF16/1000</f>
        <v>0</v>
      </c>
      <c r="CB16">
        <f>SUM(AL$13:AL16)*BG16/1000</f>
        <v>0</v>
      </c>
      <c r="CC16">
        <f>SUM(AM$13:AM16)*BH16/1000</f>
        <v>0</v>
      </c>
      <c r="CD16">
        <f>SUM(AN$13:AN16)*BI16/1000</f>
        <v>0</v>
      </c>
      <c r="CE16">
        <f>SUM(AO$13:AO16)*BJ16/1000</f>
        <v>0</v>
      </c>
      <c r="CF16">
        <f>SUM(AP$13:AP16)*BK16/1000</f>
        <v>0</v>
      </c>
      <c r="CG16">
        <f>SUM(AQ$13:AQ16)*BL16/1000</f>
        <v>0</v>
      </c>
      <c r="CH16">
        <f>SUM(AR$13:AR16)*BM16/1000</f>
        <v>0</v>
      </c>
      <c r="CI16">
        <f>SUM(AS$13:AS16)*BN16/1000</f>
        <v>0</v>
      </c>
      <c r="CJ16">
        <f>SUM(AT$13:AT16)*BO16/1000</f>
        <v>0</v>
      </c>
      <c r="CK16">
        <f>SUM(AU$13:AU16)*BP16/1000</f>
        <v>0</v>
      </c>
      <c r="CL16">
        <f>SUM(AV$13:AV16)*BQ16/1000</f>
        <v>0</v>
      </c>
      <c r="CM16">
        <f>SUM(AW$13:AW16)*BR16/1000</f>
        <v>0</v>
      </c>
      <c r="CN16">
        <f>SUM(AX$13:AX16)*BS16/1000</f>
        <v>0</v>
      </c>
      <c r="CO16">
        <f>SUM(AY$13:AY16)*BT16/1000</f>
        <v>0</v>
      </c>
      <c r="CP16">
        <f>SUM(AZ$13:AZ16)*BU16/1000</f>
        <v>0</v>
      </c>
      <c r="CQ16">
        <f>SUM(BA$13:BA16)*BV16/1000</f>
        <v>0</v>
      </c>
      <c r="CR16">
        <f>SUM(BB$13:BB16)*BW16/1000</f>
        <v>0</v>
      </c>
      <c r="CS16">
        <f>SUM(BC$13:BC16)*BX16/1000</f>
        <v>0</v>
      </c>
      <c r="CT16">
        <f>SUM(BD$13:BD16)*BY16/1000</f>
        <v>0</v>
      </c>
      <c r="CU16">
        <f t="shared" ref="CU16:CU32" si="29">SUM(CA16:CT16)</f>
        <v>0</v>
      </c>
      <c r="CW16">
        <f t="shared" si="24"/>
        <v>2022</v>
      </c>
      <c r="CX16" s="89">
        <f>IFERROR(VLOOKUP($CW16,'Table 3 TransCost D2 '!$B$10:$E$34,4,FALSE),0)</f>
        <v>49.76</v>
      </c>
      <c r="CY16" s="193">
        <f t="shared" si="27"/>
        <v>0</v>
      </c>
    </row>
    <row r="17" spans="2:103">
      <c r="B17" s="15">
        <f t="shared" si="25"/>
        <v>2023</v>
      </c>
      <c r="C17" s="9">
        <f t="shared" si="3"/>
        <v>0</v>
      </c>
      <c r="D17" s="45"/>
      <c r="E17" s="9">
        <f t="shared" ca="1" si="26"/>
        <v>14.935645876261201</v>
      </c>
      <c r="F17" s="37"/>
      <c r="G17" s="14">
        <f t="shared" ca="1" si="28"/>
        <v>14.935645876261201</v>
      </c>
      <c r="H17" s="36"/>
      <c r="I17" s="193"/>
      <c r="J17" s="193"/>
      <c r="M17" s="116"/>
      <c r="O17">
        <f t="shared" si="4"/>
        <v>2023</v>
      </c>
      <c r="P17">
        <v>0</v>
      </c>
      <c r="Q17">
        <v>0</v>
      </c>
      <c r="R17">
        <v>0</v>
      </c>
      <c r="S17" s="193">
        <v>0</v>
      </c>
      <c r="T17" s="193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K17">
        <f t="shared" si="5"/>
        <v>0</v>
      </c>
      <c r="AL17">
        <f t="shared" si="6"/>
        <v>0</v>
      </c>
      <c r="AM17">
        <f t="shared" si="7"/>
        <v>0</v>
      </c>
      <c r="AN17">
        <f t="shared" si="8"/>
        <v>0</v>
      </c>
      <c r="AO17">
        <f t="shared" si="8"/>
        <v>0</v>
      </c>
      <c r="AP17">
        <f t="shared" si="9"/>
        <v>0</v>
      </c>
      <c r="AQ17">
        <f t="shared" si="10"/>
        <v>0</v>
      </c>
      <c r="AR17">
        <f t="shared" si="11"/>
        <v>0</v>
      </c>
      <c r="AS17">
        <f t="shared" si="12"/>
        <v>0</v>
      </c>
      <c r="AT17">
        <f t="shared" si="12"/>
        <v>0</v>
      </c>
      <c r="AU17">
        <f t="shared" si="13"/>
        <v>0</v>
      </c>
      <c r="AV17">
        <f t="shared" si="14"/>
        <v>0</v>
      </c>
      <c r="AW17">
        <f t="shared" si="15"/>
        <v>0</v>
      </c>
      <c r="AX17">
        <f t="shared" si="16"/>
        <v>0</v>
      </c>
      <c r="AY17">
        <f t="shared" si="17"/>
        <v>0</v>
      </c>
      <c r="AZ17">
        <f t="shared" si="18"/>
        <v>0</v>
      </c>
      <c r="BA17">
        <f t="shared" si="19"/>
        <v>0</v>
      </c>
      <c r="BB17">
        <f t="shared" si="20"/>
        <v>0</v>
      </c>
      <c r="BC17">
        <f t="shared" si="21"/>
        <v>0</v>
      </c>
      <c r="BD17">
        <f t="shared" si="22"/>
        <v>0</v>
      </c>
      <c r="BF17">
        <f>VLOOKUP($O17,'Table 3 EV2020 Wind_2020'!$B$10:$K$36,10,FALSE)</f>
        <v>-6.53</v>
      </c>
      <c r="BG17">
        <f>VLOOKUP($O17,'Table 3 EV2020 Wind_2021'!$B$10:$K$36,10,FALSE)</f>
        <v>-8.5299999999999994</v>
      </c>
      <c r="BH17">
        <f>VLOOKUP($O17,'Table 3 DJ Wind 2030'!$B$10:$J$36,9,FALSE)</f>
        <v>45.69</v>
      </c>
      <c r="BI17">
        <f>VLOOKUP($O17,'Table 3 ID Wind 2030'!$B$10:$J$36,9,FALSE)</f>
        <v>43.01</v>
      </c>
      <c r="BJ17">
        <f>VLOOKUP($O17,'Table 3 ID Wind 2033'!$B$10:$J$36,9,FALSE)</f>
        <v>43.01</v>
      </c>
      <c r="BK17">
        <f>VLOOKUP($O17,'Table 3 WW Wind 2035'!$B$10:$J$36,9,FALSE)</f>
        <v>43.01</v>
      </c>
      <c r="BL17">
        <f>VLOOKUP($O17,'Table 3 YK Wind 2035'!$B$10:$J$36,9,FALSE)</f>
        <v>43.01</v>
      </c>
      <c r="BM17">
        <f>VLOOKUP($O17,'Table 3 OR Wind 2035'!$B$10:$J$36,9,FALSE)</f>
        <v>43.01</v>
      </c>
      <c r="BN17">
        <f>VLOOKUP($O17,'Table 3 UT Wind 2030'!$B$10:$J$36,9,FALSE)</f>
        <v>43.01</v>
      </c>
      <c r="BO17">
        <f>VLOOKUP($O17,'Table 3 UT Wind 2036'!$B$10:$J$36,9,FALSE)</f>
        <v>43.01</v>
      </c>
      <c r="BP17">
        <f>VLOOKUP($O17,'Table 3 YK Solar 2030'!$B$10:$J$36,9,FALSE)</f>
        <v>21.45</v>
      </c>
      <c r="BQ17">
        <f>VLOOKUP($O17,'Table 3 YK Solar 2032'!$B$10:$J$36,9,FALSE)</f>
        <v>21.45</v>
      </c>
      <c r="BR17">
        <f>VLOOKUP($O17,'Table 3 YK Solar 2033'!$B$10:$J$36,9,FALSE)</f>
        <v>21.45</v>
      </c>
      <c r="BS17">
        <f>VLOOKUP($O17,'Table 3 UT Solar 2033 ST'!$B$10:$J$36,9,FALSE)</f>
        <v>22.54</v>
      </c>
      <c r="BT17">
        <f>VLOOKUP($O17,'Table 3 UT Solar 2035 ST'!$B$10:$J$36,9,FALSE)</f>
        <v>22.54</v>
      </c>
      <c r="BU17">
        <f>VLOOKUP($O17,'Table 3 UT Solar 2035 FT'!$B$10:$J$36,9,FALSE)</f>
        <v>21.43</v>
      </c>
      <c r="BV17">
        <f>VLOOKUP($O17,'Table 3 OR Solar 2030'!$B$10:$J$36,9,FALSE)</f>
        <v>22.57</v>
      </c>
      <c r="BW17">
        <f>VLOOKUP($O17,'Table 3 OR Solar 2031'!$B$10:$J$36,9,FALSE)</f>
        <v>22.57</v>
      </c>
      <c r="BX17">
        <f>VLOOKUP($O17,'Table 3 OR Solar 2032'!$B$10:$J$36,9,FALSE)</f>
        <v>22.57</v>
      </c>
      <c r="BY17">
        <f>VLOOKUP($O17,'Table 3 OR Solar 2033'!$B$10:$J$36,9,FALSE)</f>
        <v>22.57</v>
      </c>
      <c r="CA17">
        <f>SUM(AK$13:AK17)*BF17/1000</f>
        <v>0</v>
      </c>
      <c r="CB17">
        <f>SUM(AL$13:AL17)*BG17/1000</f>
        <v>0</v>
      </c>
      <c r="CC17">
        <f>SUM(AM$13:AM17)*BH17/1000</f>
        <v>0</v>
      </c>
      <c r="CD17">
        <f>SUM(AN$13:AN17)*BI17/1000</f>
        <v>0</v>
      </c>
      <c r="CE17">
        <f>SUM(AO$13:AO17)*BJ17/1000</f>
        <v>0</v>
      </c>
      <c r="CF17">
        <f>SUM(AP$13:AP17)*BK17/1000</f>
        <v>0</v>
      </c>
      <c r="CG17">
        <f>SUM(AQ$13:AQ17)*BL17/1000</f>
        <v>0</v>
      </c>
      <c r="CH17">
        <f>SUM(AR$13:AR17)*BM17/1000</f>
        <v>0</v>
      </c>
      <c r="CI17">
        <f>SUM(AS$13:AS17)*BN17/1000</f>
        <v>0</v>
      </c>
      <c r="CJ17">
        <f>SUM(AT$13:AT17)*BO17/1000</f>
        <v>0</v>
      </c>
      <c r="CK17">
        <f>SUM(AU$13:AU17)*BP17/1000</f>
        <v>0</v>
      </c>
      <c r="CL17">
        <f>SUM(AV$13:AV17)*BQ17/1000</f>
        <v>0</v>
      </c>
      <c r="CM17">
        <f>SUM(AW$13:AW17)*BR17/1000</f>
        <v>0</v>
      </c>
      <c r="CN17">
        <f>SUM(AX$13:AX17)*BS17/1000</f>
        <v>0</v>
      </c>
      <c r="CO17">
        <f>SUM(AY$13:AY17)*BT17/1000</f>
        <v>0</v>
      </c>
      <c r="CP17">
        <f>SUM(AZ$13:AZ17)*BU17/1000</f>
        <v>0</v>
      </c>
      <c r="CQ17">
        <f>SUM(BA$13:BA17)*BV17/1000</f>
        <v>0</v>
      </c>
      <c r="CR17">
        <f>SUM(BB$13:BB17)*BW17/1000</f>
        <v>0</v>
      </c>
      <c r="CS17">
        <f>SUM(BC$13:BC17)*BX17/1000</f>
        <v>0</v>
      </c>
      <c r="CT17">
        <f>SUM(BD$13:BD17)*BY17/1000</f>
        <v>0</v>
      </c>
      <c r="CU17">
        <f t="shared" si="29"/>
        <v>0</v>
      </c>
      <c r="CW17">
        <f t="shared" si="24"/>
        <v>2023</v>
      </c>
      <c r="CX17" s="89">
        <f>IFERROR(VLOOKUP($CW17,'Table 3 TransCost D2 '!$B$10:$E$34,4,FALSE),0)</f>
        <v>50.95000000000001</v>
      </c>
      <c r="CY17" s="193">
        <f t="shared" si="27"/>
        <v>0</v>
      </c>
    </row>
    <row r="18" spans="2:103">
      <c r="B18" s="15">
        <f t="shared" si="25"/>
        <v>2024</v>
      </c>
      <c r="C18" s="9">
        <f t="shared" si="3"/>
        <v>0</v>
      </c>
      <c r="D18" s="45"/>
      <c r="E18" s="9">
        <f t="shared" ca="1" si="26"/>
        <v>20.873265604294314</v>
      </c>
      <c r="F18" s="37"/>
      <c r="G18" s="14">
        <f t="shared" ca="1" si="28"/>
        <v>20.873265604294314</v>
      </c>
      <c r="H18" s="36"/>
      <c r="I18" s="193"/>
      <c r="J18" s="193"/>
      <c r="M18" s="116"/>
      <c r="O18">
        <f t="shared" si="4"/>
        <v>2024</v>
      </c>
      <c r="P18">
        <v>0</v>
      </c>
      <c r="Q18">
        <v>0</v>
      </c>
      <c r="R18">
        <v>0</v>
      </c>
      <c r="S18" s="193">
        <v>0</v>
      </c>
      <c r="T18" s="193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K18">
        <f t="shared" si="5"/>
        <v>0</v>
      </c>
      <c r="AL18">
        <f t="shared" si="6"/>
        <v>0</v>
      </c>
      <c r="AM18">
        <f t="shared" si="7"/>
        <v>0</v>
      </c>
      <c r="AN18">
        <f t="shared" si="8"/>
        <v>0</v>
      </c>
      <c r="AO18">
        <f t="shared" si="8"/>
        <v>0</v>
      </c>
      <c r="AP18">
        <f t="shared" si="9"/>
        <v>0</v>
      </c>
      <c r="AQ18">
        <f t="shared" si="10"/>
        <v>0</v>
      </c>
      <c r="AR18">
        <f t="shared" si="11"/>
        <v>0</v>
      </c>
      <c r="AS18">
        <f t="shared" si="12"/>
        <v>0</v>
      </c>
      <c r="AT18">
        <f t="shared" si="12"/>
        <v>0</v>
      </c>
      <c r="AU18">
        <f t="shared" si="13"/>
        <v>0</v>
      </c>
      <c r="AV18">
        <f t="shared" si="14"/>
        <v>0</v>
      </c>
      <c r="AW18">
        <f t="shared" si="15"/>
        <v>0</v>
      </c>
      <c r="AX18">
        <f t="shared" si="16"/>
        <v>0</v>
      </c>
      <c r="AY18">
        <f t="shared" si="17"/>
        <v>0</v>
      </c>
      <c r="AZ18">
        <f t="shared" si="18"/>
        <v>0</v>
      </c>
      <c r="BA18">
        <f t="shared" si="19"/>
        <v>0</v>
      </c>
      <c r="BB18">
        <f t="shared" si="20"/>
        <v>0</v>
      </c>
      <c r="BC18">
        <f t="shared" si="21"/>
        <v>0</v>
      </c>
      <c r="BD18">
        <f t="shared" si="22"/>
        <v>0</v>
      </c>
      <c r="BF18">
        <f>VLOOKUP($O18,'Table 3 EV2020 Wind_2020'!$B$10:$K$36,10,FALSE)</f>
        <v>-3.78</v>
      </c>
      <c r="BG18">
        <f>VLOOKUP($O18,'Table 3 EV2020 Wind_2021'!$B$10:$K$36,10,FALSE)</f>
        <v>-5.83</v>
      </c>
      <c r="BH18">
        <f>VLOOKUP($O18,'Table 3 DJ Wind 2030'!$B$10:$J$36,9,FALSE)</f>
        <v>46.79</v>
      </c>
      <c r="BI18">
        <f>VLOOKUP($O18,'Table 3 ID Wind 2030'!$B$10:$J$36,9,FALSE)</f>
        <v>44.04</v>
      </c>
      <c r="BJ18">
        <f>VLOOKUP($O18,'Table 3 ID Wind 2033'!$B$10:$J$36,9,FALSE)</f>
        <v>44.04</v>
      </c>
      <c r="BK18">
        <f>VLOOKUP($O18,'Table 3 WW Wind 2035'!$B$10:$J$36,9,FALSE)</f>
        <v>44.04</v>
      </c>
      <c r="BL18">
        <f>VLOOKUP($O18,'Table 3 YK Wind 2035'!$B$10:$J$36,9,FALSE)</f>
        <v>44.04</v>
      </c>
      <c r="BM18">
        <f>VLOOKUP($O18,'Table 3 OR Wind 2035'!$B$10:$J$36,9,FALSE)</f>
        <v>44.04</v>
      </c>
      <c r="BN18">
        <f>VLOOKUP($O18,'Table 3 UT Wind 2030'!$B$10:$J$36,9,FALSE)</f>
        <v>44.04</v>
      </c>
      <c r="BO18">
        <f>VLOOKUP($O18,'Table 3 UT Wind 2036'!$B$10:$J$36,9,FALSE)</f>
        <v>44.04</v>
      </c>
      <c r="BP18">
        <f>VLOOKUP($O18,'Table 3 YK Solar 2030'!$B$10:$J$36,9,FALSE)</f>
        <v>21.96</v>
      </c>
      <c r="BQ18">
        <f>VLOOKUP($O18,'Table 3 YK Solar 2032'!$B$10:$J$36,9,FALSE)</f>
        <v>21.96</v>
      </c>
      <c r="BR18">
        <f>VLOOKUP($O18,'Table 3 YK Solar 2033'!$B$10:$J$36,9,FALSE)</f>
        <v>21.96</v>
      </c>
      <c r="BS18">
        <f>VLOOKUP($O18,'Table 3 UT Solar 2033 ST'!$B$10:$J$36,9,FALSE)</f>
        <v>23.08</v>
      </c>
      <c r="BT18">
        <f>VLOOKUP($O18,'Table 3 UT Solar 2035 ST'!$B$10:$J$36,9,FALSE)</f>
        <v>23.08</v>
      </c>
      <c r="BU18">
        <f>VLOOKUP($O18,'Table 3 UT Solar 2035 FT'!$B$10:$J$36,9,FALSE)</f>
        <v>21.94</v>
      </c>
      <c r="BV18">
        <f>VLOOKUP($O18,'Table 3 OR Solar 2030'!$B$10:$J$36,9,FALSE)</f>
        <v>23.11</v>
      </c>
      <c r="BW18">
        <f>VLOOKUP($O18,'Table 3 OR Solar 2031'!$B$10:$J$36,9,FALSE)</f>
        <v>23.11</v>
      </c>
      <c r="BX18">
        <f>VLOOKUP($O18,'Table 3 OR Solar 2032'!$B$10:$J$36,9,FALSE)</f>
        <v>23.11</v>
      </c>
      <c r="BY18">
        <f>VLOOKUP($O18,'Table 3 OR Solar 2033'!$B$10:$J$36,9,FALSE)</f>
        <v>23.11</v>
      </c>
      <c r="CA18">
        <f>SUM(AK$13:AK18)*BF18/1000</f>
        <v>0</v>
      </c>
      <c r="CB18">
        <f>SUM(AL$13:AL18)*BG18/1000</f>
        <v>0</v>
      </c>
      <c r="CC18">
        <f>SUM(AM$13:AM18)*BH18/1000</f>
        <v>0</v>
      </c>
      <c r="CD18">
        <f>SUM(AN$13:AN18)*BI18/1000</f>
        <v>0</v>
      </c>
      <c r="CE18">
        <f>SUM(AO$13:AO18)*BJ18/1000</f>
        <v>0</v>
      </c>
      <c r="CF18">
        <f>SUM(AP$13:AP18)*BK18/1000</f>
        <v>0</v>
      </c>
      <c r="CG18">
        <f>SUM(AQ$13:AQ18)*BL18/1000</f>
        <v>0</v>
      </c>
      <c r="CH18">
        <f>SUM(AR$13:AR18)*BM18/1000</f>
        <v>0</v>
      </c>
      <c r="CI18">
        <f>SUM(AS$13:AS18)*BN18/1000</f>
        <v>0</v>
      </c>
      <c r="CJ18">
        <f>SUM(AT$13:AT18)*BO18/1000</f>
        <v>0</v>
      </c>
      <c r="CK18">
        <f>SUM(AU$13:AU18)*BP18/1000</f>
        <v>0</v>
      </c>
      <c r="CL18">
        <f>SUM(AV$13:AV18)*BQ18/1000</f>
        <v>0</v>
      </c>
      <c r="CM18">
        <f>SUM(AW$13:AW18)*BR18/1000</f>
        <v>0</v>
      </c>
      <c r="CN18">
        <f>SUM(AX$13:AX18)*BS18/1000</f>
        <v>0</v>
      </c>
      <c r="CO18">
        <f>SUM(AY$13:AY18)*BT18/1000</f>
        <v>0</v>
      </c>
      <c r="CP18">
        <f>SUM(AZ$13:AZ18)*BU18/1000</f>
        <v>0</v>
      </c>
      <c r="CQ18">
        <f>SUM(BA$13:BA18)*BV18/1000</f>
        <v>0</v>
      </c>
      <c r="CR18">
        <f>SUM(BB$13:BB18)*BW18/1000</f>
        <v>0</v>
      </c>
      <c r="CS18">
        <f>SUM(BC$13:BC18)*BX18/1000</f>
        <v>0</v>
      </c>
      <c r="CT18">
        <f>SUM(BD$13:BD18)*BY18/1000</f>
        <v>0</v>
      </c>
      <c r="CU18">
        <f t="shared" si="29"/>
        <v>0</v>
      </c>
      <c r="CW18">
        <f t="shared" si="24"/>
        <v>2024</v>
      </c>
      <c r="CX18" s="89">
        <f>IFERROR(VLOOKUP($CW18,'Table 3 TransCost D2 '!$B$10:$E$34,4,FALSE),0)</f>
        <v>52.169999999999995</v>
      </c>
      <c r="CY18" s="193">
        <f t="shared" si="27"/>
        <v>0</v>
      </c>
    </row>
    <row r="19" spans="2:103">
      <c r="B19" s="15">
        <f t="shared" si="25"/>
        <v>2025</v>
      </c>
      <c r="C19" s="9">
        <f t="shared" si="3"/>
        <v>0</v>
      </c>
      <c r="D19" s="45"/>
      <c r="E19" s="9">
        <f t="shared" ca="1" si="26"/>
        <v>22.533747000615584</v>
      </c>
      <c r="F19" s="37"/>
      <c r="G19" s="14">
        <f t="shared" ca="1" si="28"/>
        <v>22.533747000615584</v>
      </c>
      <c r="H19" s="36"/>
      <c r="I19" s="193"/>
      <c r="J19" s="193"/>
      <c r="M19" s="116"/>
      <c r="O19">
        <f t="shared" si="4"/>
        <v>2025</v>
      </c>
      <c r="P19">
        <v>0</v>
      </c>
      <c r="Q19">
        <v>0</v>
      </c>
      <c r="R19">
        <v>0</v>
      </c>
      <c r="S19" s="193">
        <v>0</v>
      </c>
      <c r="T19" s="193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K19">
        <f t="shared" si="5"/>
        <v>0</v>
      </c>
      <c r="AL19">
        <f t="shared" si="6"/>
        <v>0</v>
      </c>
      <c r="AM19">
        <f t="shared" si="7"/>
        <v>0</v>
      </c>
      <c r="AN19">
        <f t="shared" si="8"/>
        <v>0</v>
      </c>
      <c r="AO19">
        <f t="shared" si="8"/>
        <v>0</v>
      </c>
      <c r="AP19">
        <f t="shared" si="9"/>
        <v>0</v>
      </c>
      <c r="AQ19">
        <f t="shared" si="10"/>
        <v>0</v>
      </c>
      <c r="AR19">
        <f t="shared" si="11"/>
        <v>0</v>
      </c>
      <c r="AS19">
        <f t="shared" si="12"/>
        <v>0</v>
      </c>
      <c r="AT19">
        <f t="shared" si="12"/>
        <v>0</v>
      </c>
      <c r="AU19">
        <f t="shared" si="13"/>
        <v>0</v>
      </c>
      <c r="AV19">
        <f t="shared" si="14"/>
        <v>0</v>
      </c>
      <c r="AW19">
        <f t="shared" si="15"/>
        <v>0</v>
      </c>
      <c r="AX19">
        <f t="shared" si="16"/>
        <v>0</v>
      </c>
      <c r="AY19">
        <f t="shared" si="17"/>
        <v>0</v>
      </c>
      <c r="AZ19">
        <f t="shared" si="18"/>
        <v>0</v>
      </c>
      <c r="BA19">
        <f t="shared" si="19"/>
        <v>0</v>
      </c>
      <c r="BB19">
        <f t="shared" si="20"/>
        <v>0</v>
      </c>
      <c r="BC19">
        <f t="shared" si="21"/>
        <v>0</v>
      </c>
      <c r="BD19">
        <f t="shared" si="22"/>
        <v>0</v>
      </c>
      <c r="BF19">
        <f>VLOOKUP($O19,'Table 3 EV2020 Wind_2020'!$B$10:$K$36,10,FALSE)</f>
        <v>-5.59</v>
      </c>
      <c r="BG19">
        <f>VLOOKUP($O19,'Table 3 EV2020 Wind_2021'!$B$10:$K$36,10,FALSE)</f>
        <v>-7.69</v>
      </c>
      <c r="BH19">
        <f>VLOOKUP($O19,'Table 3 DJ Wind 2030'!$B$10:$J$36,9,FALSE)</f>
        <v>47.87</v>
      </c>
      <c r="BI19">
        <f>VLOOKUP($O19,'Table 3 ID Wind 2030'!$B$10:$J$36,9,FALSE)</f>
        <v>45.05</v>
      </c>
      <c r="BJ19">
        <f>VLOOKUP($O19,'Table 3 ID Wind 2033'!$B$10:$J$36,9,FALSE)</f>
        <v>45.05</v>
      </c>
      <c r="BK19">
        <f>VLOOKUP($O19,'Table 3 WW Wind 2035'!$B$10:$J$36,9,FALSE)</f>
        <v>45.05</v>
      </c>
      <c r="BL19">
        <f>VLOOKUP($O19,'Table 3 YK Wind 2035'!$B$10:$J$36,9,FALSE)</f>
        <v>45.05</v>
      </c>
      <c r="BM19">
        <f>VLOOKUP($O19,'Table 3 OR Wind 2035'!$B$10:$J$36,9,FALSE)</f>
        <v>45.05</v>
      </c>
      <c r="BN19">
        <f>VLOOKUP($O19,'Table 3 UT Wind 2030'!$B$10:$J$36,9,FALSE)</f>
        <v>45.05</v>
      </c>
      <c r="BO19">
        <f>VLOOKUP($O19,'Table 3 UT Wind 2036'!$B$10:$J$36,9,FALSE)</f>
        <v>45.05</v>
      </c>
      <c r="BP19">
        <f>VLOOKUP($O19,'Table 3 YK Solar 2030'!$B$10:$J$36,9,FALSE)</f>
        <v>22.47</v>
      </c>
      <c r="BQ19">
        <f>VLOOKUP($O19,'Table 3 YK Solar 2032'!$B$10:$J$36,9,FALSE)</f>
        <v>22.47</v>
      </c>
      <c r="BR19">
        <f>VLOOKUP($O19,'Table 3 YK Solar 2033'!$B$10:$J$36,9,FALSE)</f>
        <v>22.47</v>
      </c>
      <c r="BS19">
        <f>VLOOKUP($O19,'Table 3 UT Solar 2033 ST'!$B$10:$J$36,9,FALSE)</f>
        <v>23.61</v>
      </c>
      <c r="BT19">
        <f>VLOOKUP($O19,'Table 3 UT Solar 2035 ST'!$B$10:$J$36,9,FALSE)</f>
        <v>23.61</v>
      </c>
      <c r="BU19">
        <f>VLOOKUP($O19,'Table 3 UT Solar 2035 FT'!$B$10:$J$36,9,FALSE)</f>
        <v>22.44</v>
      </c>
      <c r="BV19">
        <f>VLOOKUP($O19,'Table 3 OR Solar 2030'!$B$10:$J$36,9,FALSE)</f>
        <v>23.64</v>
      </c>
      <c r="BW19">
        <f>VLOOKUP($O19,'Table 3 OR Solar 2031'!$B$10:$J$36,9,FALSE)</f>
        <v>23.64</v>
      </c>
      <c r="BX19">
        <f>VLOOKUP($O19,'Table 3 OR Solar 2032'!$B$10:$J$36,9,FALSE)</f>
        <v>23.64</v>
      </c>
      <c r="BY19">
        <f>VLOOKUP($O19,'Table 3 OR Solar 2033'!$B$10:$J$36,9,FALSE)</f>
        <v>23.64</v>
      </c>
      <c r="CA19">
        <f>SUM(AK$13:AK19)*BF19/1000</f>
        <v>0</v>
      </c>
      <c r="CB19">
        <f>SUM(AL$13:AL19)*BG19/1000</f>
        <v>0</v>
      </c>
      <c r="CC19">
        <f>SUM(AM$13:AM19)*BH19/1000</f>
        <v>0</v>
      </c>
      <c r="CD19">
        <f>SUM(AN$13:AN19)*BI19/1000</f>
        <v>0</v>
      </c>
      <c r="CE19">
        <f>SUM(AO$13:AO19)*BJ19/1000</f>
        <v>0</v>
      </c>
      <c r="CF19">
        <f>SUM(AP$13:AP19)*BK19/1000</f>
        <v>0</v>
      </c>
      <c r="CG19">
        <f>SUM(AQ$13:AQ19)*BL19/1000</f>
        <v>0</v>
      </c>
      <c r="CH19">
        <f>SUM(AR$13:AR19)*BM19/1000</f>
        <v>0</v>
      </c>
      <c r="CI19">
        <f>SUM(AS$13:AS19)*BN19/1000</f>
        <v>0</v>
      </c>
      <c r="CJ19">
        <f>SUM(AT$13:AT19)*BO19/1000</f>
        <v>0</v>
      </c>
      <c r="CK19">
        <f>SUM(AU$13:AU19)*BP19/1000</f>
        <v>0</v>
      </c>
      <c r="CL19">
        <f>SUM(AV$13:AV19)*BQ19/1000</f>
        <v>0</v>
      </c>
      <c r="CM19">
        <f>SUM(AW$13:AW19)*BR19/1000</f>
        <v>0</v>
      </c>
      <c r="CN19">
        <f>SUM(AX$13:AX19)*BS19/1000</f>
        <v>0</v>
      </c>
      <c r="CO19">
        <f>SUM(AY$13:AY19)*BT19/1000</f>
        <v>0</v>
      </c>
      <c r="CP19">
        <f>SUM(AZ$13:AZ19)*BU19/1000</f>
        <v>0</v>
      </c>
      <c r="CQ19">
        <f>SUM(BA$13:BA19)*BV19/1000</f>
        <v>0</v>
      </c>
      <c r="CR19">
        <f>SUM(BB$13:BB19)*BW19/1000</f>
        <v>0</v>
      </c>
      <c r="CS19">
        <f>SUM(BC$13:BC19)*BX19/1000</f>
        <v>0</v>
      </c>
      <c r="CT19">
        <f>SUM(BD$13:BD19)*BY19/1000</f>
        <v>0</v>
      </c>
      <c r="CU19">
        <f t="shared" si="29"/>
        <v>0</v>
      </c>
      <c r="CW19">
        <f t="shared" si="24"/>
        <v>2025</v>
      </c>
      <c r="CX19" s="89">
        <f>IFERROR(VLOOKUP($CW19,'Table 3 TransCost D2 '!$B$10:$E$34,4,FALSE),0)</f>
        <v>53.37</v>
      </c>
      <c r="CY19" s="193">
        <f t="shared" si="27"/>
        <v>0</v>
      </c>
    </row>
    <row r="20" spans="2:103">
      <c r="B20" s="15">
        <f t="shared" si="25"/>
        <v>2026</v>
      </c>
      <c r="C20" s="9">
        <f t="shared" si="3"/>
        <v>0</v>
      </c>
      <c r="D20" s="45"/>
      <c r="E20" s="9">
        <f t="shared" ca="1" si="26"/>
        <v>23.383988636170042</v>
      </c>
      <c r="F20" s="37"/>
      <c r="G20" s="14">
        <f t="shared" ca="1" si="28"/>
        <v>23.383988636170042</v>
      </c>
      <c r="H20" s="36"/>
      <c r="I20" s="193"/>
      <c r="J20" s="193"/>
      <c r="M20" s="116"/>
      <c r="O20">
        <f t="shared" si="4"/>
        <v>2026</v>
      </c>
      <c r="P20">
        <v>0</v>
      </c>
      <c r="Q20">
        <v>0</v>
      </c>
      <c r="R20">
        <v>0</v>
      </c>
      <c r="S20" s="193">
        <v>0</v>
      </c>
      <c r="T20" s="193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K20">
        <f t="shared" si="5"/>
        <v>0</v>
      </c>
      <c r="AL20">
        <f t="shared" si="6"/>
        <v>0</v>
      </c>
      <c r="AM20">
        <f t="shared" si="7"/>
        <v>0</v>
      </c>
      <c r="AN20">
        <f t="shared" si="8"/>
        <v>0</v>
      </c>
      <c r="AO20">
        <f t="shared" si="8"/>
        <v>0</v>
      </c>
      <c r="AP20">
        <f t="shared" si="9"/>
        <v>0</v>
      </c>
      <c r="AQ20">
        <f t="shared" si="10"/>
        <v>0</v>
      </c>
      <c r="AR20">
        <f t="shared" si="11"/>
        <v>0</v>
      </c>
      <c r="AS20">
        <f t="shared" si="12"/>
        <v>0</v>
      </c>
      <c r="AT20">
        <f t="shared" si="12"/>
        <v>0</v>
      </c>
      <c r="AU20">
        <f t="shared" si="13"/>
        <v>0</v>
      </c>
      <c r="AV20">
        <f t="shared" si="14"/>
        <v>0</v>
      </c>
      <c r="AW20">
        <f t="shared" si="15"/>
        <v>0</v>
      </c>
      <c r="AX20">
        <f t="shared" si="16"/>
        <v>0</v>
      </c>
      <c r="AY20">
        <f t="shared" si="17"/>
        <v>0</v>
      </c>
      <c r="AZ20">
        <f t="shared" si="18"/>
        <v>0</v>
      </c>
      <c r="BA20">
        <f t="shared" si="19"/>
        <v>0</v>
      </c>
      <c r="BB20">
        <f t="shared" si="20"/>
        <v>0</v>
      </c>
      <c r="BC20">
        <f t="shared" si="21"/>
        <v>0</v>
      </c>
      <c r="BD20">
        <f t="shared" si="22"/>
        <v>0</v>
      </c>
      <c r="BF20">
        <f>VLOOKUP($O20,'Table 3 EV2020 Wind_2020'!$B$10:$K$36,10,FALSE)</f>
        <v>-2.82</v>
      </c>
      <c r="BG20">
        <f>VLOOKUP($O20,'Table 3 EV2020 Wind_2021'!$B$10:$K$36,10,FALSE)</f>
        <v>-4.97</v>
      </c>
      <c r="BH20">
        <f>VLOOKUP($O20,'Table 3 DJ Wind 2030'!$B$10:$J$36,9,FALSE)</f>
        <v>48.98</v>
      </c>
      <c r="BI20">
        <f>VLOOKUP($O20,'Table 3 ID Wind 2030'!$B$10:$J$36,9,FALSE)</f>
        <v>46.09</v>
      </c>
      <c r="BJ20">
        <f>VLOOKUP($O20,'Table 3 ID Wind 2033'!$B$10:$J$36,9,FALSE)</f>
        <v>46.09</v>
      </c>
      <c r="BK20">
        <f>VLOOKUP($O20,'Table 3 WW Wind 2035'!$B$10:$J$36,9,FALSE)</f>
        <v>46.09</v>
      </c>
      <c r="BL20">
        <f>VLOOKUP($O20,'Table 3 YK Wind 2035'!$B$10:$J$36,9,FALSE)</f>
        <v>46.09</v>
      </c>
      <c r="BM20">
        <f>VLOOKUP($O20,'Table 3 OR Wind 2035'!$B$10:$J$36,9,FALSE)</f>
        <v>46.09</v>
      </c>
      <c r="BN20">
        <f>VLOOKUP($O20,'Table 3 UT Wind 2030'!$B$10:$J$36,9,FALSE)</f>
        <v>46.09</v>
      </c>
      <c r="BO20">
        <f>VLOOKUP($O20,'Table 3 UT Wind 2036'!$B$10:$J$36,9,FALSE)</f>
        <v>46.09</v>
      </c>
      <c r="BP20">
        <f>VLOOKUP($O20,'Table 3 YK Solar 2030'!$B$10:$J$36,9,FALSE)</f>
        <v>22.99</v>
      </c>
      <c r="BQ20">
        <f>VLOOKUP($O20,'Table 3 YK Solar 2032'!$B$10:$J$36,9,FALSE)</f>
        <v>22.99</v>
      </c>
      <c r="BR20">
        <f>VLOOKUP($O20,'Table 3 YK Solar 2033'!$B$10:$J$36,9,FALSE)</f>
        <v>22.99</v>
      </c>
      <c r="BS20">
        <f>VLOOKUP($O20,'Table 3 UT Solar 2033 ST'!$B$10:$J$36,9,FALSE)</f>
        <v>24.15</v>
      </c>
      <c r="BT20">
        <f>VLOOKUP($O20,'Table 3 UT Solar 2035 ST'!$B$10:$J$36,9,FALSE)</f>
        <v>24.15</v>
      </c>
      <c r="BU20">
        <f>VLOOKUP($O20,'Table 3 UT Solar 2035 FT'!$B$10:$J$36,9,FALSE)</f>
        <v>22.96</v>
      </c>
      <c r="BV20">
        <f>VLOOKUP($O20,'Table 3 OR Solar 2030'!$B$10:$J$36,9,FALSE)</f>
        <v>24.18</v>
      </c>
      <c r="BW20">
        <f>VLOOKUP($O20,'Table 3 OR Solar 2031'!$B$10:$J$36,9,FALSE)</f>
        <v>24.18</v>
      </c>
      <c r="BX20">
        <f>VLOOKUP($O20,'Table 3 OR Solar 2032'!$B$10:$J$36,9,FALSE)</f>
        <v>24.18</v>
      </c>
      <c r="BY20">
        <f>VLOOKUP($O20,'Table 3 OR Solar 2033'!$B$10:$J$36,9,FALSE)</f>
        <v>24.18</v>
      </c>
      <c r="CA20">
        <f>SUM(AK$13:AK20)*BF20/1000</f>
        <v>0</v>
      </c>
      <c r="CB20">
        <f>SUM(AL$13:AL20)*BG20/1000</f>
        <v>0</v>
      </c>
      <c r="CC20">
        <f>SUM(AM$13:AM20)*BH20/1000</f>
        <v>0</v>
      </c>
      <c r="CD20">
        <f>SUM(AN$13:AN20)*BI20/1000</f>
        <v>0</v>
      </c>
      <c r="CE20">
        <f>SUM(AO$13:AO20)*BJ20/1000</f>
        <v>0</v>
      </c>
      <c r="CF20">
        <f>SUM(AP$13:AP20)*BK20/1000</f>
        <v>0</v>
      </c>
      <c r="CG20">
        <f>SUM(AQ$13:AQ20)*BL20/1000</f>
        <v>0</v>
      </c>
      <c r="CH20">
        <f>SUM(AR$13:AR20)*BM20/1000</f>
        <v>0</v>
      </c>
      <c r="CI20">
        <f>SUM(AS$13:AS20)*BN20/1000</f>
        <v>0</v>
      </c>
      <c r="CJ20">
        <f>SUM(AT$13:AT20)*BO20/1000</f>
        <v>0</v>
      </c>
      <c r="CK20">
        <f>SUM(AU$13:AU20)*BP20/1000</f>
        <v>0</v>
      </c>
      <c r="CL20">
        <f>SUM(AV$13:AV20)*BQ20/1000</f>
        <v>0</v>
      </c>
      <c r="CM20">
        <f>SUM(AW$13:AW20)*BR20/1000</f>
        <v>0</v>
      </c>
      <c r="CN20">
        <f>SUM(AX$13:AX20)*BS20/1000</f>
        <v>0</v>
      </c>
      <c r="CO20">
        <f>SUM(AY$13:AY20)*BT20/1000</f>
        <v>0</v>
      </c>
      <c r="CP20">
        <f>SUM(AZ$13:AZ20)*BU20/1000</f>
        <v>0</v>
      </c>
      <c r="CQ20">
        <f>SUM(BA$13:BA20)*BV20/1000</f>
        <v>0</v>
      </c>
      <c r="CR20">
        <f>SUM(BB$13:BB20)*BW20/1000</f>
        <v>0</v>
      </c>
      <c r="CS20">
        <f>SUM(BC$13:BC20)*BX20/1000</f>
        <v>0</v>
      </c>
      <c r="CT20">
        <f>SUM(BD$13:BD20)*BY20/1000</f>
        <v>0</v>
      </c>
      <c r="CU20">
        <f t="shared" si="29"/>
        <v>0</v>
      </c>
      <c r="CW20">
        <f t="shared" si="24"/>
        <v>2026</v>
      </c>
      <c r="CX20" s="89">
        <f>IFERROR(VLOOKUP($CW20,'Table 3 TransCost D2 '!$B$10:$E$34,4,FALSE),0)</f>
        <v>54.6</v>
      </c>
      <c r="CY20" s="193">
        <f t="shared" si="27"/>
        <v>0</v>
      </c>
    </row>
    <row r="21" spans="2:103">
      <c r="B21" s="15">
        <f t="shared" si="25"/>
        <v>2027</v>
      </c>
      <c r="C21" s="9">
        <f t="shared" si="3"/>
        <v>0</v>
      </c>
      <c r="D21" s="45"/>
      <c r="E21" s="9">
        <f t="shared" ca="1" si="26"/>
        <v>23.614024922380629</v>
      </c>
      <c r="F21" s="37"/>
      <c r="G21" s="14">
        <f t="shared" ca="1" si="28"/>
        <v>23.614024922380629</v>
      </c>
      <c r="H21" s="36"/>
      <c r="I21" s="193"/>
      <c r="J21" s="193"/>
      <c r="M21" s="116"/>
      <c r="O21">
        <f t="shared" si="4"/>
        <v>2027</v>
      </c>
      <c r="P21">
        <v>0</v>
      </c>
      <c r="Q21">
        <v>0</v>
      </c>
      <c r="R21">
        <v>0</v>
      </c>
      <c r="S21" s="193">
        <v>0</v>
      </c>
      <c r="T21" s="193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K21">
        <f t="shared" si="5"/>
        <v>0</v>
      </c>
      <c r="AL21">
        <f t="shared" si="6"/>
        <v>0</v>
      </c>
      <c r="AM21">
        <f t="shared" si="7"/>
        <v>0</v>
      </c>
      <c r="AN21">
        <f t="shared" si="8"/>
        <v>0</v>
      </c>
      <c r="AO21">
        <f t="shared" si="8"/>
        <v>0</v>
      </c>
      <c r="AP21">
        <f t="shared" si="9"/>
        <v>0</v>
      </c>
      <c r="AQ21">
        <f t="shared" si="10"/>
        <v>0</v>
      </c>
      <c r="AR21">
        <f t="shared" si="11"/>
        <v>0</v>
      </c>
      <c r="AS21">
        <f t="shared" si="12"/>
        <v>0</v>
      </c>
      <c r="AT21">
        <f t="shared" si="12"/>
        <v>0</v>
      </c>
      <c r="AU21">
        <f t="shared" si="13"/>
        <v>0</v>
      </c>
      <c r="AV21">
        <f t="shared" si="14"/>
        <v>0</v>
      </c>
      <c r="AW21">
        <f t="shared" si="15"/>
        <v>0</v>
      </c>
      <c r="AX21">
        <f t="shared" si="16"/>
        <v>0</v>
      </c>
      <c r="AY21">
        <f t="shared" si="17"/>
        <v>0</v>
      </c>
      <c r="AZ21">
        <f t="shared" si="18"/>
        <v>0</v>
      </c>
      <c r="BA21">
        <f t="shared" si="19"/>
        <v>0</v>
      </c>
      <c r="BB21">
        <f t="shared" si="20"/>
        <v>0</v>
      </c>
      <c r="BC21">
        <f t="shared" si="21"/>
        <v>0</v>
      </c>
      <c r="BD21">
        <f t="shared" si="22"/>
        <v>0</v>
      </c>
      <c r="BF21">
        <f>VLOOKUP($O21,'Table 3 EV2020 Wind_2020'!$B$10:$K$36,10,FALSE)</f>
        <v>-4.4800000000000004</v>
      </c>
      <c r="BG21">
        <f>VLOOKUP($O21,'Table 3 EV2020 Wind_2021'!$B$10:$K$36,10,FALSE)</f>
        <v>-6.68</v>
      </c>
      <c r="BH21">
        <f>VLOOKUP($O21,'Table 3 DJ Wind 2030'!$B$10:$J$36,9,FALSE)</f>
        <v>50.12</v>
      </c>
      <c r="BI21">
        <f>VLOOKUP($O21,'Table 3 ID Wind 2030'!$B$10:$J$36,9,FALSE)</f>
        <v>47.15</v>
      </c>
      <c r="BJ21">
        <f>VLOOKUP($O21,'Table 3 ID Wind 2033'!$B$10:$J$36,9,FALSE)</f>
        <v>47.15</v>
      </c>
      <c r="BK21">
        <f>VLOOKUP($O21,'Table 3 WW Wind 2035'!$B$10:$J$36,9,FALSE)</f>
        <v>47.15</v>
      </c>
      <c r="BL21">
        <f>VLOOKUP($O21,'Table 3 YK Wind 2035'!$B$10:$J$36,9,FALSE)</f>
        <v>47.15</v>
      </c>
      <c r="BM21">
        <f>VLOOKUP($O21,'Table 3 OR Wind 2035'!$B$10:$J$36,9,FALSE)</f>
        <v>47.15</v>
      </c>
      <c r="BN21">
        <f>VLOOKUP($O21,'Table 3 UT Wind 2030'!$B$10:$J$36,9,FALSE)</f>
        <v>47.15</v>
      </c>
      <c r="BO21">
        <f>VLOOKUP($O21,'Table 3 UT Wind 2036'!$B$10:$J$36,9,FALSE)</f>
        <v>47.15</v>
      </c>
      <c r="BP21">
        <f>VLOOKUP($O21,'Table 3 YK Solar 2030'!$B$10:$J$36,9,FALSE)</f>
        <v>23.52</v>
      </c>
      <c r="BQ21">
        <f>VLOOKUP($O21,'Table 3 YK Solar 2032'!$B$10:$J$36,9,FALSE)</f>
        <v>23.52</v>
      </c>
      <c r="BR21">
        <f>VLOOKUP($O21,'Table 3 YK Solar 2033'!$B$10:$J$36,9,FALSE)</f>
        <v>23.52</v>
      </c>
      <c r="BS21">
        <f>VLOOKUP($O21,'Table 3 UT Solar 2033 ST'!$B$10:$J$36,9,FALSE)</f>
        <v>24.71</v>
      </c>
      <c r="BT21">
        <f>VLOOKUP($O21,'Table 3 UT Solar 2035 ST'!$B$10:$J$36,9,FALSE)</f>
        <v>24.71</v>
      </c>
      <c r="BU21">
        <f>VLOOKUP($O21,'Table 3 UT Solar 2035 FT'!$B$10:$J$36,9,FALSE)</f>
        <v>23.49</v>
      </c>
      <c r="BV21">
        <f>VLOOKUP($O21,'Table 3 OR Solar 2030'!$B$10:$J$36,9,FALSE)</f>
        <v>24.74</v>
      </c>
      <c r="BW21">
        <f>VLOOKUP($O21,'Table 3 OR Solar 2031'!$B$10:$J$36,9,FALSE)</f>
        <v>24.74</v>
      </c>
      <c r="BX21">
        <f>VLOOKUP($O21,'Table 3 OR Solar 2032'!$B$10:$J$36,9,FALSE)</f>
        <v>24.74</v>
      </c>
      <c r="BY21">
        <f>VLOOKUP($O21,'Table 3 OR Solar 2033'!$B$10:$J$36,9,FALSE)</f>
        <v>24.74</v>
      </c>
      <c r="CA21">
        <f>SUM(AK$13:AK21)*BF21/1000</f>
        <v>0</v>
      </c>
      <c r="CB21">
        <f>SUM(AL$13:AL21)*BG21/1000</f>
        <v>0</v>
      </c>
      <c r="CC21">
        <f>SUM(AM$13:AM21)*BH21/1000</f>
        <v>0</v>
      </c>
      <c r="CD21">
        <f>SUM(AN$13:AN21)*BI21/1000</f>
        <v>0</v>
      </c>
      <c r="CE21">
        <f>SUM(AO$13:AO21)*BJ21/1000</f>
        <v>0</v>
      </c>
      <c r="CF21">
        <f>SUM(AP$13:AP21)*BK21/1000</f>
        <v>0</v>
      </c>
      <c r="CG21">
        <f>SUM(AQ$13:AQ21)*BL21/1000</f>
        <v>0</v>
      </c>
      <c r="CH21">
        <f>SUM(AR$13:AR21)*BM21/1000</f>
        <v>0</v>
      </c>
      <c r="CI21">
        <f>SUM(AS$13:AS21)*BN21/1000</f>
        <v>0</v>
      </c>
      <c r="CJ21">
        <f>SUM(AT$13:AT21)*BO21/1000</f>
        <v>0</v>
      </c>
      <c r="CK21">
        <f>SUM(AU$13:AU21)*BP21/1000</f>
        <v>0</v>
      </c>
      <c r="CL21">
        <f>SUM(AV$13:AV21)*BQ21/1000</f>
        <v>0</v>
      </c>
      <c r="CM21">
        <f>SUM(AW$13:AW21)*BR21/1000</f>
        <v>0</v>
      </c>
      <c r="CN21">
        <f>SUM(AX$13:AX21)*BS21/1000</f>
        <v>0</v>
      </c>
      <c r="CO21">
        <f>SUM(AY$13:AY21)*BT21/1000</f>
        <v>0</v>
      </c>
      <c r="CP21">
        <f>SUM(AZ$13:AZ21)*BU21/1000</f>
        <v>0</v>
      </c>
      <c r="CQ21">
        <f>SUM(BA$13:BA21)*BV21/1000</f>
        <v>0</v>
      </c>
      <c r="CR21">
        <f>SUM(BB$13:BB21)*BW21/1000</f>
        <v>0</v>
      </c>
      <c r="CS21">
        <f>SUM(BC$13:BC21)*BX21/1000</f>
        <v>0</v>
      </c>
      <c r="CT21">
        <f>SUM(BD$13:BD21)*BY21/1000</f>
        <v>0</v>
      </c>
      <c r="CU21">
        <f t="shared" si="29"/>
        <v>0</v>
      </c>
      <c r="CW21">
        <f t="shared" si="24"/>
        <v>2027</v>
      </c>
      <c r="CX21" s="89">
        <f>IFERROR(VLOOKUP($CW21,'Table 3 TransCost D2 '!$B$10:$E$34,4,FALSE),0)</f>
        <v>55.859999999999992</v>
      </c>
      <c r="CY21" s="193">
        <f t="shared" si="27"/>
        <v>0</v>
      </c>
    </row>
    <row r="22" spans="2:103">
      <c r="B22" s="15">
        <f t="shared" si="25"/>
        <v>2028</v>
      </c>
      <c r="C22" s="9">
        <f t="shared" si="3"/>
        <v>0</v>
      </c>
      <c r="D22" s="45"/>
      <c r="E22" s="9">
        <f t="shared" ca="1" si="26"/>
        <v>28.073980475895272</v>
      </c>
      <c r="F22" s="37"/>
      <c r="G22" s="14">
        <f t="shared" ca="1" si="28"/>
        <v>28.073980475895272</v>
      </c>
      <c r="H22" s="36"/>
      <c r="I22" s="193"/>
      <c r="J22" s="193"/>
      <c r="M22" s="116"/>
      <c r="O22">
        <f t="shared" si="4"/>
        <v>2028</v>
      </c>
      <c r="P22">
        <v>0</v>
      </c>
      <c r="Q22">
        <v>0</v>
      </c>
      <c r="R22">
        <v>0</v>
      </c>
      <c r="S22" s="193">
        <v>0</v>
      </c>
      <c r="T22" s="193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K22">
        <f t="shared" si="5"/>
        <v>0</v>
      </c>
      <c r="AL22">
        <f t="shared" si="6"/>
        <v>0</v>
      </c>
      <c r="AM22">
        <f t="shared" si="7"/>
        <v>0</v>
      </c>
      <c r="AN22">
        <f t="shared" si="8"/>
        <v>0</v>
      </c>
      <c r="AO22">
        <f t="shared" si="8"/>
        <v>0</v>
      </c>
      <c r="AP22">
        <f t="shared" si="9"/>
        <v>0</v>
      </c>
      <c r="AQ22">
        <f t="shared" si="10"/>
        <v>0</v>
      </c>
      <c r="AR22">
        <f t="shared" si="11"/>
        <v>0</v>
      </c>
      <c r="AS22">
        <f t="shared" si="12"/>
        <v>0</v>
      </c>
      <c r="AT22">
        <f t="shared" si="12"/>
        <v>0</v>
      </c>
      <c r="AU22">
        <f t="shared" si="13"/>
        <v>0</v>
      </c>
      <c r="AV22">
        <f t="shared" si="14"/>
        <v>0</v>
      </c>
      <c r="AW22">
        <f t="shared" si="15"/>
        <v>0</v>
      </c>
      <c r="AX22">
        <f t="shared" si="16"/>
        <v>0</v>
      </c>
      <c r="AY22">
        <f t="shared" si="17"/>
        <v>0</v>
      </c>
      <c r="AZ22">
        <f t="shared" si="18"/>
        <v>0</v>
      </c>
      <c r="BA22">
        <f t="shared" si="19"/>
        <v>0</v>
      </c>
      <c r="BB22">
        <f t="shared" si="20"/>
        <v>0</v>
      </c>
      <c r="BC22">
        <f t="shared" si="21"/>
        <v>0</v>
      </c>
      <c r="BD22">
        <f t="shared" si="22"/>
        <v>0</v>
      </c>
      <c r="BF22">
        <f>VLOOKUP($O22,'Table 3 EV2020 Wind_2020'!$B$10:$K$36,10,FALSE)</f>
        <v>-1.46</v>
      </c>
      <c r="BG22">
        <f>VLOOKUP($O22,'Table 3 EV2020 Wind_2021'!$B$10:$K$36,10,FALSE)</f>
        <v>-3.71</v>
      </c>
      <c r="BH22">
        <f>VLOOKUP($O22,'Table 3 DJ Wind 2030'!$B$10:$J$36,9,FALSE)</f>
        <v>51.32</v>
      </c>
      <c r="BI22">
        <f>VLOOKUP($O22,'Table 3 ID Wind 2030'!$B$10:$J$36,9,FALSE)</f>
        <v>48.28</v>
      </c>
      <c r="BJ22">
        <f>VLOOKUP($O22,'Table 3 ID Wind 2033'!$B$10:$J$36,9,FALSE)</f>
        <v>48.28</v>
      </c>
      <c r="BK22">
        <f>VLOOKUP($O22,'Table 3 WW Wind 2035'!$B$10:$J$36,9,FALSE)</f>
        <v>48.28</v>
      </c>
      <c r="BL22">
        <f>VLOOKUP($O22,'Table 3 YK Wind 2035'!$B$10:$J$36,9,FALSE)</f>
        <v>48.28</v>
      </c>
      <c r="BM22">
        <f>VLOOKUP($O22,'Table 3 OR Wind 2035'!$B$10:$J$36,9,FALSE)</f>
        <v>48.28</v>
      </c>
      <c r="BN22">
        <f>VLOOKUP($O22,'Table 3 UT Wind 2030'!$B$10:$J$36,9,FALSE)</f>
        <v>48.28</v>
      </c>
      <c r="BO22">
        <f>VLOOKUP($O22,'Table 3 UT Wind 2036'!$B$10:$J$36,9,FALSE)</f>
        <v>48.28</v>
      </c>
      <c r="BP22">
        <f>VLOOKUP($O22,'Table 3 YK Solar 2030'!$B$10:$J$36,9,FALSE)</f>
        <v>24.08</v>
      </c>
      <c r="BQ22">
        <f>VLOOKUP($O22,'Table 3 YK Solar 2032'!$B$10:$J$36,9,FALSE)</f>
        <v>24.08</v>
      </c>
      <c r="BR22">
        <f>VLOOKUP($O22,'Table 3 YK Solar 2033'!$B$10:$J$36,9,FALSE)</f>
        <v>24.08</v>
      </c>
      <c r="BS22">
        <f>VLOOKUP($O22,'Table 3 UT Solar 2033 ST'!$B$10:$J$36,9,FALSE)</f>
        <v>25.3</v>
      </c>
      <c r="BT22">
        <f>VLOOKUP($O22,'Table 3 UT Solar 2035 ST'!$B$10:$J$36,9,FALSE)</f>
        <v>25.3</v>
      </c>
      <c r="BU22">
        <f>VLOOKUP($O22,'Table 3 UT Solar 2035 FT'!$B$10:$J$36,9,FALSE)</f>
        <v>24.05</v>
      </c>
      <c r="BV22">
        <f>VLOOKUP($O22,'Table 3 OR Solar 2030'!$B$10:$J$36,9,FALSE)</f>
        <v>25.33</v>
      </c>
      <c r="BW22">
        <f>VLOOKUP($O22,'Table 3 OR Solar 2031'!$B$10:$J$36,9,FALSE)</f>
        <v>25.33</v>
      </c>
      <c r="BX22">
        <f>VLOOKUP($O22,'Table 3 OR Solar 2032'!$B$10:$J$36,9,FALSE)</f>
        <v>25.33</v>
      </c>
      <c r="BY22">
        <f>VLOOKUP($O22,'Table 3 OR Solar 2033'!$B$10:$J$36,9,FALSE)</f>
        <v>25.33</v>
      </c>
      <c r="CA22">
        <f>SUM(AK$13:AK22)*BF22/1000</f>
        <v>0</v>
      </c>
      <c r="CB22">
        <f>SUM(AL$13:AL22)*BG22/1000</f>
        <v>0</v>
      </c>
      <c r="CC22">
        <f>SUM(AM$13:AM22)*BH22/1000</f>
        <v>0</v>
      </c>
      <c r="CD22">
        <f>SUM(AN$13:AN22)*BI22/1000</f>
        <v>0</v>
      </c>
      <c r="CE22">
        <f>SUM(AO$13:AO22)*BJ22/1000</f>
        <v>0</v>
      </c>
      <c r="CF22">
        <f>SUM(AP$13:AP22)*BK22/1000</f>
        <v>0</v>
      </c>
      <c r="CG22">
        <f>SUM(AQ$13:AQ22)*BL22/1000</f>
        <v>0</v>
      </c>
      <c r="CH22">
        <f>SUM(AR$13:AR22)*BM22/1000</f>
        <v>0</v>
      </c>
      <c r="CI22">
        <f>SUM(AS$13:AS22)*BN22/1000</f>
        <v>0</v>
      </c>
      <c r="CJ22">
        <f>SUM(AT$13:AT22)*BO22/1000</f>
        <v>0</v>
      </c>
      <c r="CK22">
        <f>SUM(AU$13:AU22)*BP22/1000</f>
        <v>0</v>
      </c>
      <c r="CL22">
        <f>SUM(AV$13:AV22)*BQ22/1000</f>
        <v>0</v>
      </c>
      <c r="CM22">
        <f>SUM(AW$13:AW22)*BR22/1000</f>
        <v>0</v>
      </c>
      <c r="CN22">
        <f>SUM(AX$13:AX22)*BS22/1000</f>
        <v>0</v>
      </c>
      <c r="CO22">
        <f>SUM(AY$13:AY22)*BT22/1000</f>
        <v>0</v>
      </c>
      <c r="CP22">
        <f>SUM(AZ$13:AZ22)*BU22/1000</f>
        <v>0</v>
      </c>
      <c r="CQ22">
        <f>SUM(BA$13:BA22)*BV22/1000</f>
        <v>0</v>
      </c>
      <c r="CR22">
        <f>SUM(BB$13:BB22)*BW22/1000</f>
        <v>0</v>
      </c>
      <c r="CS22">
        <f>SUM(BC$13:BC22)*BX22/1000</f>
        <v>0</v>
      </c>
      <c r="CT22">
        <f>SUM(BD$13:BD22)*BY22/1000</f>
        <v>0</v>
      </c>
      <c r="CU22">
        <f t="shared" si="29"/>
        <v>0</v>
      </c>
      <c r="CW22">
        <f t="shared" si="24"/>
        <v>2028</v>
      </c>
      <c r="CX22" s="89">
        <f>IFERROR(VLOOKUP($CW22,'Table 3 TransCost D2 '!$B$10:$E$34,4,FALSE),0)</f>
        <v>57.20000000000001</v>
      </c>
      <c r="CY22" s="193">
        <f t="shared" si="27"/>
        <v>0</v>
      </c>
    </row>
    <row r="23" spans="2:103">
      <c r="B23" s="15">
        <f t="shared" si="25"/>
        <v>2029</v>
      </c>
      <c r="C23" s="9">
        <f t="shared" si="3"/>
        <v>0</v>
      </c>
      <c r="D23" s="45"/>
      <c r="E23" s="9">
        <f t="shared" ca="1" si="26"/>
        <v>31.050945967242686</v>
      </c>
      <c r="F23" s="37"/>
      <c r="G23" s="14">
        <f t="shared" ca="1" si="28"/>
        <v>31.050945967242686</v>
      </c>
      <c r="H23" s="36"/>
      <c r="I23" s="193"/>
      <c r="J23" s="193"/>
      <c r="M23" s="116"/>
      <c r="O23">
        <f t="shared" si="4"/>
        <v>2029</v>
      </c>
      <c r="P23">
        <v>0</v>
      </c>
      <c r="Q23">
        <v>0</v>
      </c>
      <c r="R23">
        <v>0</v>
      </c>
      <c r="S23" s="193">
        <v>0</v>
      </c>
      <c r="T23" s="19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K23">
        <f t="shared" si="5"/>
        <v>0</v>
      </c>
      <c r="AL23">
        <f t="shared" si="6"/>
        <v>0</v>
      </c>
      <c r="AM23">
        <f t="shared" si="7"/>
        <v>0</v>
      </c>
      <c r="AN23">
        <f t="shared" si="8"/>
        <v>0</v>
      </c>
      <c r="AO23">
        <f t="shared" si="8"/>
        <v>0</v>
      </c>
      <c r="AP23">
        <f t="shared" si="9"/>
        <v>0</v>
      </c>
      <c r="AQ23">
        <f t="shared" si="10"/>
        <v>0</v>
      </c>
      <c r="AR23">
        <f t="shared" si="11"/>
        <v>0</v>
      </c>
      <c r="AS23">
        <f t="shared" si="12"/>
        <v>0</v>
      </c>
      <c r="AT23">
        <f t="shared" si="12"/>
        <v>0</v>
      </c>
      <c r="AU23">
        <f t="shared" si="13"/>
        <v>0</v>
      </c>
      <c r="AV23">
        <f t="shared" si="14"/>
        <v>0</v>
      </c>
      <c r="AW23">
        <f t="shared" si="15"/>
        <v>0</v>
      </c>
      <c r="AX23">
        <f t="shared" si="16"/>
        <v>0</v>
      </c>
      <c r="AY23">
        <f t="shared" si="17"/>
        <v>0</v>
      </c>
      <c r="AZ23">
        <f t="shared" si="18"/>
        <v>0</v>
      </c>
      <c r="BA23">
        <f t="shared" si="19"/>
        <v>0</v>
      </c>
      <c r="BB23">
        <f t="shared" si="20"/>
        <v>0</v>
      </c>
      <c r="BC23">
        <f t="shared" si="21"/>
        <v>0</v>
      </c>
      <c r="BD23">
        <f t="shared" si="22"/>
        <v>0</v>
      </c>
      <c r="BF23">
        <f>VLOOKUP($O23,'Table 3 EV2020 Wind_2020'!$B$10:$K$36,10,FALSE)</f>
        <v>-2.85</v>
      </c>
      <c r="BG23">
        <f>VLOOKUP($O23,'Table 3 EV2020 Wind_2021'!$B$10:$K$36,10,FALSE)</f>
        <v>-5.16</v>
      </c>
      <c r="BH23">
        <f>VLOOKUP($O23,'Table 3 DJ Wind 2030'!$B$10:$J$36,9,FALSE)</f>
        <v>52.55</v>
      </c>
      <c r="BI23">
        <f>VLOOKUP($O23,'Table 3 ID Wind 2030'!$B$10:$J$36,9,FALSE)</f>
        <v>49.44</v>
      </c>
      <c r="BJ23">
        <f>VLOOKUP($O23,'Table 3 ID Wind 2033'!$B$10:$J$36,9,FALSE)</f>
        <v>49.44</v>
      </c>
      <c r="BK23">
        <f>VLOOKUP($O23,'Table 3 WW Wind 2035'!$B$10:$J$36,9,FALSE)</f>
        <v>49.44</v>
      </c>
      <c r="BL23">
        <f>VLOOKUP($O23,'Table 3 YK Wind 2035'!$B$10:$J$36,9,FALSE)</f>
        <v>49.44</v>
      </c>
      <c r="BM23">
        <f>VLOOKUP($O23,'Table 3 OR Wind 2035'!$B$10:$J$36,9,FALSE)</f>
        <v>49.44</v>
      </c>
      <c r="BN23">
        <f>VLOOKUP($O23,'Table 3 UT Wind 2030'!$B$10:$J$36,9,FALSE)</f>
        <v>49.44</v>
      </c>
      <c r="BO23">
        <f>VLOOKUP($O23,'Table 3 UT Wind 2036'!$B$10:$J$36,9,FALSE)</f>
        <v>49.44</v>
      </c>
      <c r="BP23">
        <f>VLOOKUP($O23,'Table 3 YK Solar 2030'!$B$10:$J$36,9,FALSE)</f>
        <v>24.66</v>
      </c>
      <c r="BQ23">
        <f>VLOOKUP($O23,'Table 3 YK Solar 2032'!$B$10:$J$36,9,FALSE)</f>
        <v>24.66</v>
      </c>
      <c r="BR23">
        <f>VLOOKUP($O23,'Table 3 YK Solar 2033'!$B$10:$J$36,9,FALSE)</f>
        <v>24.66</v>
      </c>
      <c r="BS23">
        <f>VLOOKUP($O23,'Table 3 UT Solar 2033 ST'!$B$10:$J$36,9,FALSE)</f>
        <v>25.91</v>
      </c>
      <c r="BT23">
        <f>VLOOKUP($O23,'Table 3 UT Solar 2035 ST'!$B$10:$J$36,9,FALSE)</f>
        <v>25.91</v>
      </c>
      <c r="BU23">
        <f>VLOOKUP($O23,'Table 3 UT Solar 2035 FT'!$B$10:$J$36,9,FALSE)</f>
        <v>24.63</v>
      </c>
      <c r="BV23">
        <f>VLOOKUP($O23,'Table 3 OR Solar 2030'!$B$10:$J$36,9,FALSE)</f>
        <v>25.94</v>
      </c>
      <c r="BW23">
        <f>VLOOKUP($O23,'Table 3 OR Solar 2031'!$B$10:$J$36,9,FALSE)</f>
        <v>25.94</v>
      </c>
      <c r="BX23">
        <f>VLOOKUP($O23,'Table 3 OR Solar 2032'!$B$10:$J$36,9,FALSE)</f>
        <v>25.94</v>
      </c>
      <c r="BY23">
        <f>VLOOKUP($O23,'Table 3 OR Solar 2033'!$B$10:$J$36,9,FALSE)</f>
        <v>25.94</v>
      </c>
      <c r="CA23">
        <f>SUM(AK$13:AK23)*BF23/1000</f>
        <v>0</v>
      </c>
      <c r="CB23">
        <f>SUM(AL$13:AL23)*BG23/1000</f>
        <v>0</v>
      </c>
      <c r="CC23">
        <f>SUM(AM$13:AM23)*BH23/1000</f>
        <v>0</v>
      </c>
      <c r="CD23">
        <f>SUM(AN$13:AN23)*BI23/1000</f>
        <v>0</v>
      </c>
      <c r="CE23">
        <f>SUM(AO$13:AO23)*BJ23/1000</f>
        <v>0</v>
      </c>
      <c r="CF23">
        <f>SUM(AP$13:AP23)*BK23/1000</f>
        <v>0</v>
      </c>
      <c r="CG23">
        <f>SUM(AQ$13:AQ23)*BL23/1000</f>
        <v>0</v>
      </c>
      <c r="CH23">
        <f>SUM(AR$13:AR23)*BM23/1000</f>
        <v>0</v>
      </c>
      <c r="CI23">
        <f>SUM(AS$13:AS23)*BN23/1000</f>
        <v>0</v>
      </c>
      <c r="CJ23">
        <f>SUM(AT$13:AT23)*BO23/1000</f>
        <v>0</v>
      </c>
      <c r="CK23">
        <f>SUM(AU$13:AU23)*BP23/1000</f>
        <v>0</v>
      </c>
      <c r="CL23">
        <f>SUM(AV$13:AV23)*BQ23/1000</f>
        <v>0</v>
      </c>
      <c r="CM23">
        <f>SUM(AW$13:AW23)*BR23/1000</f>
        <v>0</v>
      </c>
      <c r="CN23">
        <f>SUM(AX$13:AX23)*BS23/1000</f>
        <v>0</v>
      </c>
      <c r="CO23">
        <f>SUM(AY$13:AY23)*BT23/1000</f>
        <v>0</v>
      </c>
      <c r="CP23">
        <f>SUM(AZ$13:AZ23)*BU23/1000</f>
        <v>0</v>
      </c>
      <c r="CQ23">
        <f>SUM(BA$13:BA23)*BV23/1000</f>
        <v>0</v>
      </c>
      <c r="CR23">
        <f>SUM(BB$13:BB23)*BW23/1000</f>
        <v>0</v>
      </c>
      <c r="CS23">
        <f>SUM(BC$13:BC23)*BX23/1000</f>
        <v>0</v>
      </c>
      <c r="CT23">
        <f>SUM(BD$13:BD23)*BY23/1000</f>
        <v>0</v>
      </c>
      <c r="CU23">
        <f t="shared" si="29"/>
        <v>0</v>
      </c>
      <c r="CW23">
        <f t="shared" si="24"/>
        <v>2029</v>
      </c>
      <c r="CX23" s="89">
        <f>IFERROR(VLOOKUP($CW23,'Table 3 TransCost D2 '!$B$10:$E$34,4,FALSE),0)</f>
        <v>58.57</v>
      </c>
      <c r="CY23" s="193">
        <f t="shared" si="27"/>
        <v>0</v>
      </c>
    </row>
    <row r="24" spans="2:103">
      <c r="B24" s="15">
        <f t="shared" si="25"/>
        <v>2030</v>
      </c>
      <c r="C24" s="9">
        <f t="shared" si="3"/>
        <v>78.104571420853262</v>
      </c>
      <c r="D24" s="45"/>
      <c r="E24" s="9">
        <f t="shared" ca="1" si="26"/>
        <v>15.22049647934166</v>
      </c>
      <c r="F24" s="37"/>
      <c r="G24" s="14">
        <f t="shared" ca="1" si="28"/>
        <v>50.346364033103427</v>
      </c>
      <c r="H24" s="36"/>
      <c r="I24" s="193"/>
      <c r="J24" s="193"/>
      <c r="M24" s="116"/>
      <c r="O24">
        <f t="shared" si="4"/>
        <v>2030</v>
      </c>
      <c r="P24">
        <v>0</v>
      </c>
      <c r="Q24">
        <v>0</v>
      </c>
      <c r="R24">
        <v>0</v>
      </c>
      <c r="S24" s="193">
        <v>0</v>
      </c>
      <c r="T24" s="193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3.5866838574929432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K24">
        <f t="shared" si="5"/>
        <v>0</v>
      </c>
      <c r="AL24">
        <f t="shared" si="6"/>
        <v>0</v>
      </c>
      <c r="AM24">
        <f t="shared" si="7"/>
        <v>0</v>
      </c>
      <c r="AN24">
        <f t="shared" si="8"/>
        <v>0</v>
      </c>
      <c r="AO24">
        <f t="shared" si="8"/>
        <v>0</v>
      </c>
      <c r="AP24">
        <f t="shared" si="9"/>
        <v>0</v>
      </c>
      <c r="AQ24">
        <f t="shared" si="10"/>
        <v>0</v>
      </c>
      <c r="AR24">
        <f t="shared" si="11"/>
        <v>0</v>
      </c>
      <c r="AS24">
        <f t="shared" si="12"/>
        <v>0</v>
      </c>
      <c r="AT24">
        <f t="shared" si="12"/>
        <v>0</v>
      </c>
      <c r="AU24">
        <f t="shared" si="13"/>
        <v>6.659098936043419</v>
      </c>
      <c r="AV24">
        <f t="shared" si="14"/>
        <v>0</v>
      </c>
      <c r="AW24">
        <f t="shared" si="15"/>
        <v>0</v>
      </c>
      <c r="AX24">
        <f t="shared" si="16"/>
        <v>0</v>
      </c>
      <c r="AY24">
        <f t="shared" si="17"/>
        <v>0</v>
      </c>
      <c r="AZ24">
        <f t="shared" si="18"/>
        <v>0</v>
      </c>
      <c r="BA24">
        <f t="shared" si="19"/>
        <v>0</v>
      </c>
      <c r="BB24">
        <f t="shared" si="20"/>
        <v>0</v>
      </c>
      <c r="BC24">
        <f t="shared" si="21"/>
        <v>0</v>
      </c>
      <c r="BD24">
        <f t="shared" si="22"/>
        <v>0</v>
      </c>
      <c r="BF24">
        <f>VLOOKUP($O24,'Table 3 EV2020 Wind_2020'!$B$10:$K$36,10,FALSE)</f>
        <v>18.97</v>
      </c>
      <c r="BG24">
        <f>VLOOKUP($O24,'Table 3 EV2020 Wind_2021'!$B$10:$K$36,10,FALSE)</f>
        <v>-6.68</v>
      </c>
      <c r="BH24">
        <f>VLOOKUP($O24,'Table 3 DJ Wind 2030'!$B$10:$J$36,9,FALSE)</f>
        <v>149.93</v>
      </c>
      <c r="BI24">
        <f>VLOOKUP($O24,'Table 3 ID Wind 2030'!$B$10:$J$36,9,FALSE)</f>
        <v>150.82</v>
      </c>
      <c r="BJ24">
        <f>VLOOKUP($O24,'Table 3 ID Wind 2033'!$B$10:$J$36,9,FALSE)</f>
        <v>50.58</v>
      </c>
      <c r="BK24">
        <f>VLOOKUP($O24,'Table 3 WW Wind 2035'!$B$10:$J$36,9,FALSE)</f>
        <v>50.58</v>
      </c>
      <c r="BL24">
        <f>VLOOKUP($O24,'Table 3 YK Wind 2035'!$B$10:$J$36,9,FALSE)</f>
        <v>50.58</v>
      </c>
      <c r="BM24">
        <f>VLOOKUP($O24,'Table 3 OR Wind 2035'!$B$10:$J$36,9,FALSE)</f>
        <v>50.58</v>
      </c>
      <c r="BN24">
        <f>VLOOKUP($O24,'Table 3 UT Wind 2030'!$B$10:$J$36,9,FALSE)</f>
        <v>146.63999999999999</v>
      </c>
      <c r="BO24">
        <f>VLOOKUP($O24,'Table 3 UT Wind 2036'!$B$10:$J$36,9,FALSE)</f>
        <v>50.58</v>
      </c>
      <c r="BP24">
        <f>VLOOKUP($O24,'Table 3 YK Solar 2030'!$B$10:$J$36,9,FALSE)</f>
        <v>117.29</v>
      </c>
      <c r="BQ24">
        <f>VLOOKUP($O24,'Table 3 YK Solar 2032'!$B$10:$J$36,9,FALSE)</f>
        <v>25.23</v>
      </c>
      <c r="BR24">
        <f>VLOOKUP($O24,'Table 3 YK Solar 2033'!$B$10:$J$36,9,FALSE)</f>
        <v>25.23</v>
      </c>
      <c r="BS24">
        <f>VLOOKUP($O24,'Table 3 UT Solar 2033 ST'!$B$10:$J$36,9,FALSE)</f>
        <v>26.51</v>
      </c>
      <c r="BT24">
        <f>VLOOKUP($O24,'Table 3 UT Solar 2035 ST'!$B$10:$J$36,9,FALSE)</f>
        <v>26.51</v>
      </c>
      <c r="BU24">
        <f>VLOOKUP($O24,'Table 3 UT Solar 2035 FT'!$B$10:$J$36,9,FALSE)</f>
        <v>25.2</v>
      </c>
      <c r="BV24">
        <f>VLOOKUP($O24,'Table 3 OR Solar 2030'!$B$10:$J$36,9,FALSE)</f>
        <v>120.37</v>
      </c>
      <c r="BW24">
        <f>VLOOKUP($O24,'Table 3 OR Solar 2031'!$B$10:$J$36,9,FALSE)</f>
        <v>26.54</v>
      </c>
      <c r="BX24">
        <f>VLOOKUP($O24,'Table 3 OR Solar 2032'!$B$10:$J$36,9,FALSE)</f>
        <v>26.54</v>
      </c>
      <c r="BY24">
        <f>VLOOKUP($O24,'Table 3 OR Solar 2033'!$B$10:$J$36,9,FALSE)</f>
        <v>26.54</v>
      </c>
      <c r="CA24">
        <f>SUM(AK$13:AK24)*BF24/1000</f>
        <v>0</v>
      </c>
      <c r="CB24">
        <f>SUM(AL$13:AL24)*BG24/1000</f>
        <v>0</v>
      </c>
      <c r="CC24">
        <f>SUM(AM$13:AM24)*BH24/1000</f>
        <v>0</v>
      </c>
      <c r="CD24">
        <f>SUM(AN$13:AN24)*BI24/1000</f>
        <v>0</v>
      </c>
      <c r="CE24">
        <f>SUM(AO$13:AO24)*BJ24/1000</f>
        <v>0</v>
      </c>
      <c r="CF24">
        <f>SUM(AP$13:AP24)*BK24/1000</f>
        <v>0</v>
      </c>
      <c r="CG24">
        <f>SUM(AQ$13:AQ24)*BL24/1000</f>
        <v>0</v>
      </c>
      <c r="CH24">
        <f>SUM(AR$13:AR24)*BM24/1000</f>
        <v>0</v>
      </c>
      <c r="CI24">
        <f>SUM(AS$13:AS24)*BN24/1000</f>
        <v>0</v>
      </c>
      <c r="CJ24">
        <f>SUM(AT$13:AT24)*BO24/1000</f>
        <v>0</v>
      </c>
      <c r="CK24">
        <f>SUM(AU$13:AU24)*BP24/1000</f>
        <v>0.78104571420853264</v>
      </c>
      <c r="CL24">
        <f>SUM(AV$13:AV24)*BQ24/1000</f>
        <v>0</v>
      </c>
      <c r="CM24">
        <f>SUM(AW$13:AW24)*BR24/1000</f>
        <v>0</v>
      </c>
      <c r="CN24">
        <f>SUM(AX$13:AX24)*BS24/1000</f>
        <v>0</v>
      </c>
      <c r="CO24">
        <f>SUM(AY$13:AY24)*BT24/1000</f>
        <v>0</v>
      </c>
      <c r="CP24">
        <f>SUM(AZ$13:AZ24)*BU24/1000</f>
        <v>0</v>
      </c>
      <c r="CQ24">
        <f>SUM(BA$13:BA24)*BV24/1000</f>
        <v>0</v>
      </c>
      <c r="CR24">
        <f>SUM(BB$13:BB24)*BW24/1000</f>
        <v>0</v>
      </c>
      <c r="CS24">
        <f>SUM(BC$13:BC24)*BX24/1000</f>
        <v>0</v>
      </c>
      <c r="CT24">
        <f>SUM(BD$13:BD24)*BY24/1000</f>
        <v>0</v>
      </c>
      <c r="CU24">
        <f t="shared" si="29"/>
        <v>0.78104571420853264</v>
      </c>
      <c r="CW24">
        <f t="shared" si="24"/>
        <v>2030</v>
      </c>
      <c r="CX24" s="89">
        <f>IFERROR(VLOOKUP($CW24,'Table 3 TransCost D2 '!$B$10:$E$34,4,FALSE),0)</f>
        <v>59.919999999999995</v>
      </c>
      <c r="CY24" s="193">
        <f t="shared" si="27"/>
        <v>0</v>
      </c>
    </row>
    <row r="25" spans="2:103">
      <c r="B25" s="15">
        <f t="shared" si="25"/>
        <v>2031</v>
      </c>
      <c r="C25" s="9">
        <f t="shared" si="3"/>
        <v>79.895869034648939</v>
      </c>
      <c r="D25" s="45"/>
      <c r="E25" s="9">
        <f t="shared" ca="1" si="26"/>
        <v>15.438141556152225</v>
      </c>
      <c r="F25" s="37"/>
      <c r="G25" s="14">
        <f t="shared" ca="1" si="28"/>
        <v>51.550167232577728</v>
      </c>
      <c r="H25" s="36"/>
      <c r="I25" s="193"/>
      <c r="J25" s="193"/>
      <c r="M25" s="116"/>
      <c r="O25">
        <f t="shared" si="4"/>
        <v>2031</v>
      </c>
      <c r="P25">
        <v>0</v>
      </c>
      <c r="Q25">
        <v>0</v>
      </c>
      <c r="R25">
        <v>0</v>
      </c>
      <c r="S25" s="193">
        <v>0</v>
      </c>
      <c r="T25" s="193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K25">
        <f t="shared" si="5"/>
        <v>0</v>
      </c>
      <c r="AL25">
        <f t="shared" si="6"/>
        <v>0</v>
      </c>
      <c r="AM25">
        <f t="shared" si="7"/>
        <v>0</v>
      </c>
      <c r="AN25">
        <f t="shared" si="8"/>
        <v>0</v>
      </c>
      <c r="AO25">
        <f t="shared" si="8"/>
        <v>0</v>
      </c>
      <c r="AP25">
        <f t="shared" si="9"/>
        <v>0</v>
      </c>
      <c r="AQ25">
        <f t="shared" si="10"/>
        <v>0</v>
      </c>
      <c r="AR25">
        <f t="shared" si="11"/>
        <v>0</v>
      </c>
      <c r="AS25">
        <f t="shared" si="12"/>
        <v>0</v>
      </c>
      <c r="AT25">
        <f t="shared" si="12"/>
        <v>0</v>
      </c>
      <c r="AU25">
        <f t="shared" si="13"/>
        <v>0</v>
      </c>
      <c r="AV25">
        <f t="shared" si="14"/>
        <v>0</v>
      </c>
      <c r="AW25">
        <f t="shared" si="15"/>
        <v>0</v>
      </c>
      <c r="AX25">
        <f t="shared" si="16"/>
        <v>0</v>
      </c>
      <c r="AY25">
        <f t="shared" si="17"/>
        <v>0</v>
      </c>
      <c r="AZ25">
        <f t="shared" si="18"/>
        <v>0</v>
      </c>
      <c r="BA25">
        <f t="shared" si="19"/>
        <v>0</v>
      </c>
      <c r="BB25">
        <f t="shared" si="20"/>
        <v>0</v>
      </c>
      <c r="BC25">
        <f t="shared" si="21"/>
        <v>0</v>
      </c>
      <c r="BD25">
        <f t="shared" si="22"/>
        <v>0</v>
      </c>
      <c r="BF25">
        <f>VLOOKUP($O25,'Table 3 EV2020 Wind_2020'!$B$10:$K$36,10,FALSE)</f>
        <v>138.53</v>
      </c>
      <c r="BG25">
        <f>VLOOKUP($O25,'Table 3 EV2020 Wind_2021'!$B$10:$K$36,10,FALSE)</f>
        <v>136.11000000000001</v>
      </c>
      <c r="BH25">
        <f>VLOOKUP($O25,'Table 3 DJ Wind 2030'!$B$10:$J$36,9,FALSE)</f>
        <v>153.38</v>
      </c>
      <c r="BI25">
        <f>VLOOKUP($O25,'Table 3 ID Wind 2030'!$B$10:$J$36,9,FALSE)</f>
        <v>154.29</v>
      </c>
      <c r="BJ25">
        <f>VLOOKUP($O25,'Table 3 ID Wind 2033'!$B$10:$J$36,9,FALSE)</f>
        <v>51.74</v>
      </c>
      <c r="BK25">
        <f>VLOOKUP($O25,'Table 3 WW Wind 2035'!$B$10:$J$36,9,FALSE)</f>
        <v>51.74</v>
      </c>
      <c r="BL25">
        <f>VLOOKUP($O25,'Table 3 YK Wind 2035'!$B$10:$J$36,9,FALSE)</f>
        <v>51.74</v>
      </c>
      <c r="BM25">
        <f>VLOOKUP($O25,'Table 3 OR Wind 2035'!$B$10:$J$36,9,FALSE)</f>
        <v>51.74</v>
      </c>
      <c r="BN25">
        <f>VLOOKUP($O25,'Table 3 UT Wind 2030'!$B$10:$J$36,9,FALSE)</f>
        <v>150.01</v>
      </c>
      <c r="BO25">
        <f>VLOOKUP($O25,'Table 3 UT Wind 2036'!$B$10:$J$36,9,FALSE)</f>
        <v>51.74</v>
      </c>
      <c r="BP25">
        <f>VLOOKUP($O25,'Table 3 YK Solar 2030'!$B$10:$J$36,9,FALSE)</f>
        <v>119.98</v>
      </c>
      <c r="BQ25">
        <f>VLOOKUP($O25,'Table 3 YK Solar 2032'!$B$10:$J$36,9,FALSE)</f>
        <v>25.81</v>
      </c>
      <c r="BR25">
        <f>VLOOKUP($O25,'Table 3 YK Solar 2033'!$B$10:$J$36,9,FALSE)</f>
        <v>25.81</v>
      </c>
      <c r="BS25">
        <f>VLOOKUP($O25,'Table 3 UT Solar 2033 ST'!$B$10:$J$36,9,FALSE)</f>
        <v>27.12</v>
      </c>
      <c r="BT25">
        <f>VLOOKUP($O25,'Table 3 UT Solar 2035 ST'!$B$10:$J$36,9,FALSE)</f>
        <v>27.12</v>
      </c>
      <c r="BU25">
        <f>VLOOKUP($O25,'Table 3 UT Solar 2035 FT'!$B$10:$J$36,9,FALSE)</f>
        <v>25.78</v>
      </c>
      <c r="BV25">
        <f>VLOOKUP($O25,'Table 3 OR Solar 2030'!$B$10:$J$36,9,FALSE)</f>
        <v>123.13</v>
      </c>
      <c r="BW25">
        <f>VLOOKUP($O25,'Table 3 OR Solar 2031'!$B$10:$J$36,9,FALSE)</f>
        <v>120.44</v>
      </c>
      <c r="BX25">
        <f>VLOOKUP($O25,'Table 3 OR Solar 2032'!$B$10:$J$36,9,FALSE)</f>
        <v>27.15</v>
      </c>
      <c r="BY25">
        <f>VLOOKUP($O25,'Table 3 OR Solar 2033'!$B$10:$J$36,9,FALSE)</f>
        <v>27.15</v>
      </c>
      <c r="CA25">
        <f>SUM(AK$13:AK25)*BF25/1000</f>
        <v>0</v>
      </c>
      <c r="CB25">
        <f>SUM(AL$13:AL25)*BG25/1000</f>
        <v>0</v>
      </c>
      <c r="CC25">
        <f>SUM(AM$13:AM25)*BH25/1000</f>
        <v>0</v>
      </c>
      <c r="CD25">
        <f>SUM(AN$13:AN25)*BI25/1000</f>
        <v>0</v>
      </c>
      <c r="CE25">
        <f>SUM(AO$13:AO25)*BJ25/1000</f>
        <v>0</v>
      </c>
      <c r="CF25">
        <f>SUM(AP$13:AP25)*BK25/1000</f>
        <v>0</v>
      </c>
      <c r="CG25">
        <f>SUM(AQ$13:AQ25)*BL25/1000</f>
        <v>0</v>
      </c>
      <c r="CH25">
        <f>SUM(AR$13:AR25)*BM25/1000</f>
        <v>0</v>
      </c>
      <c r="CI25">
        <f>SUM(AS$13:AS25)*BN25/1000</f>
        <v>0</v>
      </c>
      <c r="CJ25">
        <f>SUM(AT$13:AT25)*BO25/1000</f>
        <v>0</v>
      </c>
      <c r="CK25">
        <f>SUM(AU$13:AU25)*BP25/1000</f>
        <v>0.79895869034648948</v>
      </c>
      <c r="CL25">
        <f>SUM(AV$13:AV25)*BQ25/1000</f>
        <v>0</v>
      </c>
      <c r="CM25">
        <f>SUM(AW$13:AW25)*BR25/1000</f>
        <v>0</v>
      </c>
      <c r="CN25">
        <f>SUM(AX$13:AX25)*BS25/1000</f>
        <v>0</v>
      </c>
      <c r="CO25">
        <f>SUM(AY$13:AY25)*BT25/1000</f>
        <v>0</v>
      </c>
      <c r="CP25">
        <f>SUM(AZ$13:AZ25)*BU25/1000</f>
        <v>0</v>
      </c>
      <c r="CQ25">
        <f>SUM(BA$13:BA25)*BV25/1000</f>
        <v>0</v>
      </c>
      <c r="CR25">
        <f>SUM(BB$13:BB25)*BW25/1000</f>
        <v>0</v>
      </c>
      <c r="CS25">
        <f>SUM(BC$13:BC25)*BX25/1000</f>
        <v>0</v>
      </c>
      <c r="CT25">
        <f>SUM(BD$13:BD25)*BY25/1000</f>
        <v>0</v>
      </c>
      <c r="CU25">
        <f t="shared" si="29"/>
        <v>0.79895869034648948</v>
      </c>
      <c r="CW25">
        <f t="shared" si="24"/>
        <v>2031</v>
      </c>
      <c r="CX25" s="89">
        <f>IFERROR(VLOOKUP($CW25,'Table 3 TransCost D2 '!$B$10:$E$34,4,FALSE),0)</f>
        <v>61.29999999999999</v>
      </c>
      <c r="CY25" s="193">
        <f t="shared" si="27"/>
        <v>0</v>
      </c>
    </row>
    <row r="26" spans="2:103">
      <c r="B26" s="15">
        <f t="shared" si="25"/>
        <v>2032</v>
      </c>
      <c r="C26" s="9">
        <f t="shared" si="3"/>
        <v>81.733780340996915</v>
      </c>
      <c r="D26" s="45"/>
      <c r="E26" s="9">
        <f t="shared" ca="1" si="26"/>
        <v>16.250752966052598</v>
      </c>
      <c r="F26" s="37"/>
      <c r="G26" s="14">
        <f t="shared" ca="1" si="28"/>
        <v>53.254732404220107</v>
      </c>
      <c r="H26" s="36"/>
      <c r="I26" s="193"/>
      <c r="J26" s="193"/>
      <c r="M26" s="116"/>
      <c r="O26">
        <f t="shared" si="4"/>
        <v>2032</v>
      </c>
      <c r="P26">
        <v>0</v>
      </c>
      <c r="Q26">
        <v>0</v>
      </c>
      <c r="R26">
        <v>0</v>
      </c>
      <c r="S26" s="193">
        <v>0</v>
      </c>
      <c r="T26" s="193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K26">
        <f t="shared" si="5"/>
        <v>0</v>
      </c>
      <c r="AL26">
        <f t="shared" si="6"/>
        <v>0</v>
      </c>
      <c r="AM26">
        <f t="shared" si="7"/>
        <v>0</v>
      </c>
      <c r="AN26">
        <f t="shared" si="8"/>
        <v>0</v>
      </c>
      <c r="AO26">
        <f t="shared" si="8"/>
        <v>0</v>
      </c>
      <c r="AP26">
        <f t="shared" si="9"/>
        <v>0</v>
      </c>
      <c r="AQ26">
        <f t="shared" si="10"/>
        <v>0</v>
      </c>
      <c r="AR26">
        <f t="shared" si="11"/>
        <v>0</v>
      </c>
      <c r="AS26">
        <f t="shared" si="12"/>
        <v>0</v>
      </c>
      <c r="AT26">
        <f t="shared" si="12"/>
        <v>0</v>
      </c>
      <c r="AU26">
        <f t="shared" si="13"/>
        <v>0</v>
      </c>
      <c r="AV26">
        <f t="shared" si="14"/>
        <v>0</v>
      </c>
      <c r="AW26">
        <f t="shared" si="15"/>
        <v>0</v>
      </c>
      <c r="AX26">
        <f t="shared" si="16"/>
        <v>0</v>
      </c>
      <c r="AY26">
        <f t="shared" si="17"/>
        <v>0</v>
      </c>
      <c r="AZ26">
        <f t="shared" si="18"/>
        <v>0</v>
      </c>
      <c r="BA26">
        <f t="shared" si="19"/>
        <v>0</v>
      </c>
      <c r="BB26">
        <f t="shared" si="20"/>
        <v>0</v>
      </c>
      <c r="BC26">
        <f t="shared" si="21"/>
        <v>0</v>
      </c>
      <c r="BD26">
        <f t="shared" si="22"/>
        <v>0</v>
      </c>
      <c r="BF26">
        <f>VLOOKUP($O26,'Table 3 EV2020 Wind_2020'!$B$10:$K$36,10,FALSE)</f>
        <v>141.72999999999999</v>
      </c>
      <c r="BG26">
        <f>VLOOKUP($O26,'Table 3 EV2020 Wind_2021'!$B$10:$K$36,10,FALSE)</f>
        <v>139.26</v>
      </c>
      <c r="BH26">
        <f>VLOOKUP($O26,'Table 3 DJ Wind 2030'!$B$10:$J$36,9,FALSE)</f>
        <v>156.9</v>
      </c>
      <c r="BI26">
        <f>VLOOKUP($O26,'Table 3 ID Wind 2030'!$B$10:$J$36,9,FALSE)</f>
        <v>157.84</v>
      </c>
      <c r="BJ26">
        <f>VLOOKUP($O26,'Table 3 ID Wind 2033'!$B$10:$J$36,9,FALSE)</f>
        <v>52.93</v>
      </c>
      <c r="BK26">
        <f>VLOOKUP($O26,'Table 3 WW Wind 2035'!$B$10:$J$36,9,FALSE)</f>
        <v>52.93</v>
      </c>
      <c r="BL26">
        <f>VLOOKUP($O26,'Table 3 YK Wind 2035'!$B$10:$J$36,9,FALSE)</f>
        <v>52.93</v>
      </c>
      <c r="BM26">
        <f>VLOOKUP($O26,'Table 3 OR Wind 2035'!$B$10:$J$36,9,FALSE)</f>
        <v>52.93</v>
      </c>
      <c r="BN26">
        <f>VLOOKUP($O26,'Table 3 UT Wind 2030'!$B$10:$J$36,9,FALSE)</f>
        <v>153.46</v>
      </c>
      <c r="BO26">
        <f>VLOOKUP($O26,'Table 3 UT Wind 2036'!$B$10:$J$36,9,FALSE)</f>
        <v>52.93</v>
      </c>
      <c r="BP26">
        <f>VLOOKUP($O26,'Table 3 YK Solar 2030'!$B$10:$J$36,9,FALSE)</f>
        <v>122.74</v>
      </c>
      <c r="BQ26">
        <f>VLOOKUP($O26,'Table 3 YK Solar 2032'!$B$10:$J$36,9,FALSE)</f>
        <v>117.41</v>
      </c>
      <c r="BR26">
        <f>VLOOKUP($O26,'Table 3 YK Solar 2033'!$B$10:$J$36,9,FALSE)</f>
        <v>26.4</v>
      </c>
      <c r="BS26">
        <f>VLOOKUP($O26,'Table 3 UT Solar 2033 ST'!$B$10:$J$36,9,FALSE)</f>
        <v>27.74</v>
      </c>
      <c r="BT26">
        <f>VLOOKUP($O26,'Table 3 UT Solar 2035 ST'!$B$10:$J$36,9,FALSE)</f>
        <v>27.74</v>
      </c>
      <c r="BU26">
        <f>VLOOKUP($O26,'Table 3 UT Solar 2035 FT'!$B$10:$J$36,9,FALSE)</f>
        <v>26.37</v>
      </c>
      <c r="BV26">
        <f>VLOOKUP($O26,'Table 3 OR Solar 2030'!$B$10:$J$36,9,FALSE)</f>
        <v>125.96</v>
      </c>
      <c r="BW26">
        <f>VLOOKUP($O26,'Table 3 OR Solar 2031'!$B$10:$J$36,9,FALSE)</f>
        <v>123.21</v>
      </c>
      <c r="BX26">
        <f>VLOOKUP($O26,'Table 3 OR Solar 2032'!$B$10:$J$36,9,FALSE)</f>
        <v>120.53</v>
      </c>
      <c r="BY26">
        <f>VLOOKUP($O26,'Table 3 OR Solar 2033'!$B$10:$J$36,9,FALSE)</f>
        <v>27.77</v>
      </c>
      <c r="CA26">
        <f>SUM(AK$13:AK26)*BF26/1000</f>
        <v>0</v>
      </c>
      <c r="CB26">
        <f>SUM(AL$13:AL26)*BG26/1000</f>
        <v>0</v>
      </c>
      <c r="CC26">
        <f>SUM(AM$13:AM26)*BH26/1000</f>
        <v>0</v>
      </c>
      <c r="CD26">
        <f>SUM(AN$13:AN26)*BI26/1000</f>
        <v>0</v>
      </c>
      <c r="CE26">
        <f>SUM(AO$13:AO26)*BJ26/1000</f>
        <v>0</v>
      </c>
      <c r="CF26">
        <f>SUM(AP$13:AP26)*BK26/1000</f>
        <v>0</v>
      </c>
      <c r="CG26">
        <f>SUM(AQ$13:AQ26)*BL26/1000</f>
        <v>0</v>
      </c>
      <c r="CH26">
        <f>SUM(AR$13:AR26)*BM26/1000</f>
        <v>0</v>
      </c>
      <c r="CI26">
        <f>SUM(AS$13:AS26)*BN26/1000</f>
        <v>0</v>
      </c>
      <c r="CJ26">
        <f>SUM(AT$13:AT26)*BO26/1000</f>
        <v>0</v>
      </c>
      <c r="CK26">
        <f>SUM(AU$13:AU26)*BP26/1000</f>
        <v>0.8173378034099692</v>
      </c>
      <c r="CL26">
        <f>SUM(AV$13:AV26)*BQ26/1000</f>
        <v>0</v>
      </c>
      <c r="CM26">
        <f>SUM(AW$13:AW26)*BR26/1000</f>
        <v>0</v>
      </c>
      <c r="CN26">
        <f>SUM(AX$13:AX26)*BS26/1000</f>
        <v>0</v>
      </c>
      <c r="CO26">
        <f>SUM(AY$13:AY26)*BT26/1000</f>
        <v>0</v>
      </c>
      <c r="CP26">
        <f>SUM(AZ$13:AZ26)*BU26/1000</f>
        <v>0</v>
      </c>
      <c r="CQ26">
        <f>SUM(BA$13:BA26)*BV26/1000</f>
        <v>0</v>
      </c>
      <c r="CR26">
        <f>SUM(BB$13:BB26)*BW26/1000</f>
        <v>0</v>
      </c>
      <c r="CS26">
        <f>SUM(BC$13:BC26)*BX26/1000</f>
        <v>0</v>
      </c>
      <c r="CT26">
        <f>SUM(BD$13:BD26)*BY26/1000</f>
        <v>0</v>
      </c>
      <c r="CU26">
        <f t="shared" si="29"/>
        <v>0.8173378034099692</v>
      </c>
      <c r="CW26">
        <f t="shared" si="24"/>
        <v>2032</v>
      </c>
      <c r="CX26" s="89">
        <f>IFERROR(VLOOKUP($CW26,'Table 3 TransCost D2 '!$B$10:$E$34,4,FALSE),0)</f>
        <v>62.71</v>
      </c>
      <c r="CY26" s="193">
        <f t="shared" si="27"/>
        <v>0</v>
      </c>
    </row>
    <row r="27" spans="2:103">
      <c r="B27" s="15">
        <f t="shared" si="25"/>
        <v>2033</v>
      </c>
      <c r="C27" s="9">
        <f t="shared" si="3"/>
        <v>83.618305339897205</v>
      </c>
      <c r="D27" s="45"/>
      <c r="E27" s="9">
        <f t="shared" ca="1" si="26"/>
        <v>13.240495905896191</v>
      </c>
      <c r="F27" s="37"/>
      <c r="G27" s="14">
        <f t="shared" ca="1" si="28"/>
        <v>51.41581938100034</v>
      </c>
      <c r="H27" s="36"/>
      <c r="I27" s="193"/>
      <c r="J27" s="193"/>
      <c r="M27" s="116"/>
      <c r="O27">
        <f t="shared" si="4"/>
        <v>2033</v>
      </c>
      <c r="P27">
        <v>0</v>
      </c>
      <c r="Q27">
        <v>0</v>
      </c>
      <c r="R27">
        <v>0</v>
      </c>
      <c r="S27" s="193">
        <v>0</v>
      </c>
      <c r="T27" s="193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K27">
        <f t="shared" si="5"/>
        <v>0</v>
      </c>
      <c r="AL27">
        <f t="shared" si="6"/>
        <v>0</v>
      </c>
      <c r="AM27">
        <f t="shared" si="7"/>
        <v>0</v>
      </c>
      <c r="AN27">
        <f t="shared" si="8"/>
        <v>0</v>
      </c>
      <c r="AO27">
        <f t="shared" si="8"/>
        <v>0</v>
      </c>
      <c r="AP27">
        <f t="shared" si="9"/>
        <v>0</v>
      </c>
      <c r="AQ27">
        <f t="shared" si="10"/>
        <v>0</v>
      </c>
      <c r="AR27">
        <f t="shared" si="11"/>
        <v>0</v>
      </c>
      <c r="AS27">
        <f t="shared" si="12"/>
        <v>0</v>
      </c>
      <c r="AT27">
        <f t="shared" si="12"/>
        <v>0</v>
      </c>
      <c r="AU27">
        <f t="shared" si="13"/>
        <v>0</v>
      </c>
      <c r="AV27">
        <f t="shared" si="14"/>
        <v>0</v>
      </c>
      <c r="AW27">
        <f t="shared" si="15"/>
        <v>0</v>
      </c>
      <c r="AX27">
        <f t="shared" si="16"/>
        <v>0</v>
      </c>
      <c r="AY27">
        <f t="shared" si="17"/>
        <v>0</v>
      </c>
      <c r="AZ27">
        <f t="shared" si="18"/>
        <v>0</v>
      </c>
      <c r="BA27">
        <f t="shared" si="19"/>
        <v>0</v>
      </c>
      <c r="BB27">
        <f t="shared" si="20"/>
        <v>0</v>
      </c>
      <c r="BC27">
        <f t="shared" si="21"/>
        <v>0</v>
      </c>
      <c r="BD27">
        <f t="shared" si="22"/>
        <v>0</v>
      </c>
      <c r="BF27">
        <f>VLOOKUP($O27,'Table 3 EV2020 Wind_2020'!$B$10:$K$36,10,FALSE)</f>
        <v>145</v>
      </c>
      <c r="BG27">
        <f>VLOOKUP($O27,'Table 3 EV2020 Wind_2021'!$B$10:$K$36,10,FALSE)</f>
        <v>142.47</v>
      </c>
      <c r="BH27">
        <f>VLOOKUP($O27,'Table 3 DJ Wind 2030'!$B$10:$J$36,9,FALSE)</f>
        <v>160.5</v>
      </c>
      <c r="BI27">
        <f>VLOOKUP($O27,'Table 3 ID Wind 2030'!$B$10:$J$36,9,FALSE)</f>
        <v>161.47</v>
      </c>
      <c r="BJ27">
        <f>VLOOKUP($O27,'Table 3 ID Wind 2033'!$B$10:$J$36,9,FALSE)</f>
        <v>155.06</v>
      </c>
      <c r="BK27">
        <f>VLOOKUP($O27,'Table 3 WW Wind 2035'!$B$10:$J$36,9,FALSE)</f>
        <v>54.15</v>
      </c>
      <c r="BL27">
        <f>VLOOKUP($O27,'Table 3 YK Wind 2035'!$B$10:$J$36,9,FALSE)</f>
        <v>54.15</v>
      </c>
      <c r="BM27">
        <f>VLOOKUP($O27,'Table 3 OR Wind 2035'!$B$10:$J$36,9,FALSE)</f>
        <v>54.15</v>
      </c>
      <c r="BN27">
        <f>VLOOKUP($O27,'Table 3 UT Wind 2030'!$B$10:$J$36,9,FALSE)</f>
        <v>156.99</v>
      </c>
      <c r="BO27">
        <f>VLOOKUP($O27,'Table 3 UT Wind 2036'!$B$10:$J$36,9,FALSE)</f>
        <v>54.15</v>
      </c>
      <c r="BP27">
        <f>VLOOKUP($O27,'Table 3 YK Solar 2030'!$B$10:$J$36,9,FALSE)</f>
        <v>125.57</v>
      </c>
      <c r="BQ27">
        <f>VLOOKUP($O27,'Table 3 YK Solar 2032'!$B$10:$J$36,9,FALSE)</f>
        <v>120.11</v>
      </c>
      <c r="BR27">
        <f>VLOOKUP($O27,'Table 3 YK Solar 2033'!$B$10:$J$36,9,FALSE)</f>
        <v>117.5</v>
      </c>
      <c r="BS27">
        <f>VLOOKUP($O27,'Table 3 UT Solar 2033 ST'!$B$10:$J$36,9,FALSE)</f>
        <v>118.38</v>
      </c>
      <c r="BT27">
        <f>VLOOKUP($O27,'Table 3 UT Solar 2035 ST'!$B$10:$J$36,9,FALSE)</f>
        <v>28.38</v>
      </c>
      <c r="BU27">
        <f>VLOOKUP($O27,'Table 3 UT Solar 2035 FT'!$B$10:$J$36,9,FALSE)</f>
        <v>26.98</v>
      </c>
      <c r="BV27">
        <f>VLOOKUP($O27,'Table 3 OR Solar 2030'!$B$10:$J$36,9,FALSE)</f>
        <v>128.86000000000001</v>
      </c>
      <c r="BW27">
        <f>VLOOKUP($O27,'Table 3 OR Solar 2031'!$B$10:$J$36,9,FALSE)</f>
        <v>126.05</v>
      </c>
      <c r="BX27">
        <f>VLOOKUP($O27,'Table 3 OR Solar 2032'!$B$10:$J$36,9,FALSE)</f>
        <v>123.3</v>
      </c>
      <c r="BY27">
        <f>VLOOKUP($O27,'Table 3 OR Solar 2033'!$B$10:$J$36,9,FALSE)</f>
        <v>120.64</v>
      </c>
      <c r="CA27">
        <f>SUM(AK$13:AK27)*BF27/1000</f>
        <v>0</v>
      </c>
      <c r="CB27">
        <f>SUM(AL$13:AL27)*BG27/1000</f>
        <v>0</v>
      </c>
      <c r="CC27">
        <f>SUM(AM$13:AM27)*BH27/1000</f>
        <v>0</v>
      </c>
      <c r="CD27">
        <f>SUM(AN$13:AN27)*BI27/1000</f>
        <v>0</v>
      </c>
      <c r="CE27">
        <f>SUM(AO$13:AO27)*BJ27/1000</f>
        <v>0</v>
      </c>
      <c r="CF27">
        <f>SUM(AP$13:AP27)*BK27/1000</f>
        <v>0</v>
      </c>
      <c r="CG27">
        <f>SUM(AQ$13:AQ27)*BL27/1000</f>
        <v>0</v>
      </c>
      <c r="CH27">
        <f>SUM(AR$13:AR27)*BM27/1000</f>
        <v>0</v>
      </c>
      <c r="CI27">
        <f>SUM(AS$13:AS27)*BN27/1000</f>
        <v>0</v>
      </c>
      <c r="CJ27">
        <f>SUM(AT$13:AT27)*BO27/1000</f>
        <v>0</v>
      </c>
      <c r="CK27">
        <f>SUM(AU$13:AU27)*BP27/1000</f>
        <v>0.83618305339897214</v>
      </c>
      <c r="CL27">
        <f>SUM(AV$13:AV27)*BQ27/1000</f>
        <v>0</v>
      </c>
      <c r="CM27">
        <f>SUM(AW$13:AW27)*BR27/1000</f>
        <v>0</v>
      </c>
      <c r="CN27">
        <f>SUM(AX$13:AX27)*BS27/1000</f>
        <v>0</v>
      </c>
      <c r="CO27">
        <f>SUM(AY$13:AY27)*BT27/1000</f>
        <v>0</v>
      </c>
      <c r="CP27">
        <f>SUM(AZ$13:AZ27)*BU27/1000</f>
        <v>0</v>
      </c>
      <c r="CQ27">
        <f>SUM(BA$13:BA27)*BV27/1000</f>
        <v>0</v>
      </c>
      <c r="CR27">
        <f>SUM(BB$13:BB27)*BW27/1000</f>
        <v>0</v>
      </c>
      <c r="CS27">
        <f>SUM(BC$13:BC27)*BX27/1000</f>
        <v>0</v>
      </c>
      <c r="CT27">
        <f>SUM(BD$13:BD27)*BY27/1000</f>
        <v>0</v>
      </c>
      <c r="CU27">
        <f t="shared" si="29"/>
        <v>0.83618305339897214</v>
      </c>
      <c r="CW27">
        <f t="shared" si="24"/>
        <v>2033</v>
      </c>
      <c r="CX27" s="89">
        <f>IFERROR(VLOOKUP($CW27,'Table 3 TransCost D2 '!$B$10:$E$34,4,FALSE),0)</f>
        <v>64.150000000000006</v>
      </c>
      <c r="CY27" s="193">
        <f t="shared" si="27"/>
        <v>0</v>
      </c>
    </row>
    <row r="28" spans="2:103">
      <c r="B28" s="15">
        <f t="shared" si="25"/>
        <v>2034</v>
      </c>
      <c r="C28" s="9">
        <f t="shared" si="3"/>
        <v>85.542784932413767</v>
      </c>
      <c r="D28" s="45"/>
      <c r="E28" s="9">
        <f t="shared" ca="1" si="26"/>
        <v>13.629358040677308</v>
      </c>
      <c r="F28" s="37"/>
      <c r="G28" s="14">
        <f t="shared" ca="1" si="28"/>
        <v>52.879539332757219</v>
      </c>
      <c r="H28" s="36"/>
      <c r="I28" s="193"/>
      <c r="J28" s="193"/>
      <c r="M28" s="116"/>
      <c r="O28">
        <f t="shared" si="4"/>
        <v>2034</v>
      </c>
      <c r="P28">
        <v>0</v>
      </c>
      <c r="Q28">
        <v>0</v>
      </c>
      <c r="R28">
        <v>0</v>
      </c>
      <c r="S28" s="193">
        <v>0</v>
      </c>
      <c r="T28" s="193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K28">
        <f t="shared" si="5"/>
        <v>0</v>
      </c>
      <c r="AL28">
        <f t="shared" si="6"/>
        <v>0</v>
      </c>
      <c r="AM28">
        <f t="shared" si="7"/>
        <v>0</v>
      </c>
      <c r="AN28">
        <f t="shared" si="8"/>
        <v>0</v>
      </c>
      <c r="AO28">
        <f t="shared" si="8"/>
        <v>0</v>
      </c>
      <c r="AP28">
        <f t="shared" si="9"/>
        <v>0</v>
      </c>
      <c r="AQ28">
        <f t="shared" si="10"/>
        <v>0</v>
      </c>
      <c r="AR28">
        <f t="shared" si="11"/>
        <v>0</v>
      </c>
      <c r="AS28">
        <f t="shared" si="12"/>
        <v>0</v>
      </c>
      <c r="AT28">
        <f t="shared" si="12"/>
        <v>0</v>
      </c>
      <c r="AU28">
        <f t="shared" si="13"/>
        <v>0</v>
      </c>
      <c r="AV28">
        <f t="shared" si="14"/>
        <v>0</v>
      </c>
      <c r="AW28">
        <f t="shared" si="15"/>
        <v>0</v>
      </c>
      <c r="AX28">
        <f t="shared" si="16"/>
        <v>0</v>
      </c>
      <c r="AY28">
        <f t="shared" si="17"/>
        <v>0</v>
      </c>
      <c r="AZ28">
        <f t="shared" si="18"/>
        <v>0</v>
      </c>
      <c r="BA28">
        <f t="shared" si="19"/>
        <v>0</v>
      </c>
      <c r="BB28">
        <f t="shared" si="20"/>
        <v>0</v>
      </c>
      <c r="BC28">
        <f t="shared" si="21"/>
        <v>0</v>
      </c>
      <c r="BD28">
        <f t="shared" si="22"/>
        <v>0</v>
      </c>
      <c r="BF28">
        <f>VLOOKUP($O28,'Table 3 EV2020 Wind_2020'!$B$10:$K$36,10,FALSE)</f>
        <v>148.34</v>
      </c>
      <c r="BG28">
        <f>VLOOKUP($O28,'Table 3 EV2020 Wind_2021'!$B$10:$K$36,10,FALSE)</f>
        <v>145.75</v>
      </c>
      <c r="BH28">
        <f>VLOOKUP($O28,'Table 3 DJ Wind 2030'!$B$10:$J$36,9,FALSE)</f>
        <v>164.19</v>
      </c>
      <c r="BI28">
        <f>VLOOKUP($O28,'Table 3 ID Wind 2030'!$B$10:$J$36,9,FALSE)</f>
        <v>165.19</v>
      </c>
      <c r="BJ28">
        <f>VLOOKUP($O28,'Table 3 ID Wind 2033'!$B$10:$J$36,9,FALSE)</f>
        <v>158.63</v>
      </c>
      <c r="BK28">
        <f>VLOOKUP($O28,'Table 3 WW Wind 2035'!$B$10:$J$36,9,FALSE)</f>
        <v>55.4</v>
      </c>
      <c r="BL28">
        <f>VLOOKUP($O28,'Table 3 YK Wind 2035'!$B$10:$J$36,9,FALSE)</f>
        <v>55.4</v>
      </c>
      <c r="BM28">
        <f>VLOOKUP($O28,'Table 3 OR Wind 2035'!$B$10:$J$36,9,FALSE)</f>
        <v>55.4</v>
      </c>
      <c r="BN28">
        <f>VLOOKUP($O28,'Table 3 UT Wind 2030'!$B$10:$J$36,9,FALSE)</f>
        <v>160.61000000000001</v>
      </c>
      <c r="BO28">
        <f>VLOOKUP($O28,'Table 3 UT Wind 2036'!$B$10:$J$36,9,FALSE)</f>
        <v>55.4</v>
      </c>
      <c r="BP28">
        <f>VLOOKUP($O28,'Table 3 YK Solar 2030'!$B$10:$J$36,9,FALSE)</f>
        <v>128.46</v>
      </c>
      <c r="BQ28">
        <f>VLOOKUP($O28,'Table 3 YK Solar 2032'!$B$10:$J$36,9,FALSE)</f>
        <v>122.87</v>
      </c>
      <c r="BR28">
        <f>VLOOKUP($O28,'Table 3 YK Solar 2033'!$B$10:$J$36,9,FALSE)</f>
        <v>120.2</v>
      </c>
      <c r="BS28">
        <f>VLOOKUP($O28,'Table 3 UT Solar 2033 ST'!$B$10:$J$36,9,FALSE)</f>
        <v>121.1</v>
      </c>
      <c r="BT28">
        <f>VLOOKUP($O28,'Table 3 UT Solar 2035 ST'!$B$10:$J$36,9,FALSE)</f>
        <v>29.03</v>
      </c>
      <c r="BU28">
        <f>VLOOKUP($O28,'Table 3 UT Solar 2035 FT'!$B$10:$J$36,9,FALSE)</f>
        <v>27.6</v>
      </c>
      <c r="BV28">
        <f>VLOOKUP($O28,'Table 3 OR Solar 2030'!$B$10:$J$36,9,FALSE)</f>
        <v>131.82</v>
      </c>
      <c r="BW28">
        <f>VLOOKUP($O28,'Table 3 OR Solar 2031'!$B$10:$J$36,9,FALSE)</f>
        <v>128.94999999999999</v>
      </c>
      <c r="BX28">
        <f>VLOOKUP($O28,'Table 3 OR Solar 2032'!$B$10:$J$36,9,FALSE)</f>
        <v>126.13</v>
      </c>
      <c r="BY28">
        <f>VLOOKUP($O28,'Table 3 OR Solar 2033'!$B$10:$J$36,9,FALSE)</f>
        <v>123.41</v>
      </c>
      <c r="CA28">
        <f>SUM(AK$13:AK28)*BF28/1000</f>
        <v>0</v>
      </c>
      <c r="CB28">
        <f>SUM(AL$13:AL28)*BG28/1000</f>
        <v>0</v>
      </c>
      <c r="CC28">
        <f>SUM(AM$13:AM28)*BH28/1000</f>
        <v>0</v>
      </c>
      <c r="CD28">
        <f>SUM(AN$13:AN28)*BI28/1000</f>
        <v>0</v>
      </c>
      <c r="CE28">
        <f>SUM(AO$13:AO28)*BJ28/1000</f>
        <v>0</v>
      </c>
      <c r="CF28">
        <f>SUM(AP$13:AP28)*BK28/1000</f>
        <v>0</v>
      </c>
      <c r="CG28">
        <f>SUM(AQ$13:AQ28)*BL28/1000</f>
        <v>0</v>
      </c>
      <c r="CH28">
        <f>SUM(AR$13:AR28)*BM28/1000</f>
        <v>0</v>
      </c>
      <c r="CI28">
        <f>SUM(AS$13:AS28)*BN28/1000</f>
        <v>0</v>
      </c>
      <c r="CJ28">
        <f>SUM(AT$13:AT28)*BO28/1000</f>
        <v>0</v>
      </c>
      <c r="CK28">
        <f>SUM(AU$13:AU28)*BP28/1000</f>
        <v>0.85542784932413773</v>
      </c>
      <c r="CL28">
        <f>SUM(AV$13:AV28)*BQ28/1000</f>
        <v>0</v>
      </c>
      <c r="CM28">
        <f>SUM(AW$13:AW28)*BR28/1000</f>
        <v>0</v>
      </c>
      <c r="CN28">
        <f>SUM(AX$13:AX28)*BS28/1000</f>
        <v>0</v>
      </c>
      <c r="CO28">
        <f>SUM(AY$13:AY28)*BT28/1000</f>
        <v>0</v>
      </c>
      <c r="CP28">
        <f>SUM(AZ$13:AZ28)*BU28/1000</f>
        <v>0</v>
      </c>
      <c r="CQ28">
        <f>SUM(BA$13:BA28)*BV28/1000</f>
        <v>0</v>
      </c>
      <c r="CR28">
        <f>SUM(BB$13:BB28)*BW28/1000</f>
        <v>0</v>
      </c>
      <c r="CS28">
        <f>SUM(BC$13:BC28)*BX28/1000</f>
        <v>0</v>
      </c>
      <c r="CT28">
        <f>SUM(BD$13:BD28)*BY28/1000</f>
        <v>0</v>
      </c>
      <c r="CU28">
        <f t="shared" si="29"/>
        <v>0.85542784932413773</v>
      </c>
      <c r="CW28">
        <f t="shared" si="24"/>
        <v>2034</v>
      </c>
      <c r="CX28" s="89">
        <f>IFERROR(VLOOKUP($CW28,'Table 3 TransCost D2 '!$B$10:$E$34,4,FALSE),0)</f>
        <v>65.63</v>
      </c>
      <c r="CY28" s="193">
        <f t="shared" si="27"/>
        <v>0</v>
      </c>
    </row>
    <row r="29" spans="2:103">
      <c r="B29" s="15">
        <f t="shared" si="25"/>
        <v>2035</v>
      </c>
      <c r="C29" s="9">
        <f t="shared" si="3"/>
        <v>87.427309931314042</v>
      </c>
      <c r="D29" s="45"/>
      <c r="E29" s="9">
        <f t="shared" ca="1" si="26"/>
        <v>18.826587205610181</v>
      </c>
      <c r="F29" s="37"/>
      <c r="G29" s="14">
        <f t="shared" ca="1" si="28"/>
        <v>59.143040378651577</v>
      </c>
      <c r="H29" s="36"/>
      <c r="I29" s="193"/>
      <c r="J29" s="193"/>
      <c r="M29" s="116"/>
      <c r="O29">
        <f t="shared" si="4"/>
        <v>2035</v>
      </c>
      <c r="P29">
        <v>0</v>
      </c>
      <c r="Q29">
        <v>0</v>
      </c>
      <c r="R29">
        <v>0</v>
      </c>
      <c r="S29" s="193">
        <v>0</v>
      </c>
      <c r="T29" s="193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K29">
        <f t="shared" si="5"/>
        <v>0</v>
      </c>
      <c r="AL29">
        <f t="shared" si="6"/>
        <v>0</v>
      </c>
      <c r="AM29">
        <f t="shared" si="7"/>
        <v>0</v>
      </c>
      <c r="AN29">
        <f t="shared" si="8"/>
        <v>0</v>
      </c>
      <c r="AO29">
        <f t="shared" si="8"/>
        <v>0</v>
      </c>
      <c r="AP29">
        <f t="shared" si="9"/>
        <v>0</v>
      </c>
      <c r="AQ29">
        <f t="shared" si="10"/>
        <v>0</v>
      </c>
      <c r="AR29">
        <f t="shared" si="11"/>
        <v>0</v>
      </c>
      <c r="AS29">
        <f t="shared" si="12"/>
        <v>0</v>
      </c>
      <c r="AT29">
        <f t="shared" si="12"/>
        <v>0</v>
      </c>
      <c r="AU29">
        <f t="shared" si="13"/>
        <v>0</v>
      </c>
      <c r="AV29">
        <f t="shared" si="14"/>
        <v>0</v>
      </c>
      <c r="AW29">
        <f t="shared" si="15"/>
        <v>0</v>
      </c>
      <c r="AX29">
        <f t="shared" si="16"/>
        <v>0</v>
      </c>
      <c r="AY29">
        <f t="shared" si="17"/>
        <v>0</v>
      </c>
      <c r="AZ29">
        <f t="shared" si="18"/>
        <v>0</v>
      </c>
      <c r="BA29">
        <f t="shared" si="19"/>
        <v>0</v>
      </c>
      <c r="BB29">
        <f t="shared" si="20"/>
        <v>0</v>
      </c>
      <c r="BC29">
        <f t="shared" si="21"/>
        <v>0</v>
      </c>
      <c r="BD29">
        <f t="shared" si="22"/>
        <v>0</v>
      </c>
      <c r="BF29">
        <f>VLOOKUP($O29,'Table 3 EV2020 Wind_2020'!$B$10:$K$36,10,FALSE)</f>
        <v>151.61000000000001</v>
      </c>
      <c r="BG29">
        <f>VLOOKUP($O29,'Table 3 EV2020 Wind_2021'!$B$10:$K$36,10,FALSE)</f>
        <v>148.96</v>
      </c>
      <c r="BH29">
        <f>VLOOKUP($O29,'Table 3 DJ Wind 2030'!$B$10:$J$36,9,FALSE)</f>
        <v>167.81</v>
      </c>
      <c r="BI29">
        <f>VLOOKUP($O29,'Table 3 ID Wind 2030'!$B$10:$J$36,9,FALSE)</f>
        <v>168.83</v>
      </c>
      <c r="BJ29">
        <f>VLOOKUP($O29,'Table 3 ID Wind 2033'!$B$10:$J$36,9,FALSE)</f>
        <v>162.12</v>
      </c>
      <c r="BK29">
        <f>VLOOKUP($O29,'Table 3 WW Wind 2035'!$B$10:$J$36,9,FALSE)</f>
        <v>157.34</v>
      </c>
      <c r="BL29">
        <f>VLOOKUP($O29,'Table 3 YK Wind 2035'!$B$10:$J$36,9,FALSE)</f>
        <v>157.34</v>
      </c>
      <c r="BM29">
        <f>VLOOKUP($O29,'Table 3 OR Wind 2035'!$B$10:$J$36,9,FALSE)</f>
        <v>155.9</v>
      </c>
      <c r="BN29">
        <f>VLOOKUP($O29,'Table 3 UT Wind 2030'!$B$10:$J$36,9,FALSE)</f>
        <v>164.14</v>
      </c>
      <c r="BO29">
        <f>VLOOKUP($O29,'Table 3 UT Wind 2036'!$B$10:$J$36,9,FALSE)</f>
        <v>56.62</v>
      </c>
      <c r="BP29">
        <f>VLOOKUP($O29,'Table 3 YK Solar 2030'!$B$10:$J$36,9,FALSE)</f>
        <v>131.29</v>
      </c>
      <c r="BQ29">
        <f>VLOOKUP($O29,'Table 3 YK Solar 2032'!$B$10:$J$36,9,FALSE)</f>
        <v>125.58</v>
      </c>
      <c r="BR29">
        <f>VLOOKUP($O29,'Table 3 YK Solar 2033'!$B$10:$J$36,9,FALSE)</f>
        <v>122.85</v>
      </c>
      <c r="BS29">
        <f>VLOOKUP($O29,'Table 3 UT Solar 2033 ST'!$B$10:$J$36,9,FALSE)</f>
        <v>123.77</v>
      </c>
      <c r="BT29">
        <f>VLOOKUP($O29,'Table 3 UT Solar 2035 ST'!$B$10:$J$36,9,FALSE)</f>
        <v>118.65</v>
      </c>
      <c r="BU29">
        <f>VLOOKUP($O29,'Table 3 UT Solar 2035 FT'!$B$10:$J$36,9,FALSE)</f>
        <v>115.37</v>
      </c>
      <c r="BV29">
        <f>VLOOKUP($O29,'Table 3 OR Solar 2030'!$B$10:$J$36,9,FALSE)</f>
        <v>134.72</v>
      </c>
      <c r="BW29">
        <f>VLOOKUP($O29,'Table 3 OR Solar 2031'!$B$10:$J$36,9,FALSE)</f>
        <v>131.79</v>
      </c>
      <c r="BX29">
        <f>VLOOKUP($O29,'Table 3 OR Solar 2032'!$B$10:$J$36,9,FALSE)</f>
        <v>128.91</v>
      </c>
      <c r="BY29">
        <f>VLOOKUP($O29,'Table 3 OR Solar 2033'!$B$10:$J$36,9,FALSE)</f>
        <v>126.13</v>
      </c>
      <c r="CA29">
        <f>SUM(AK$13:AK29)*BF29/1000</f>
        <v>0</v>
      </c>
      <c r="CB29">
        <f>SUM(AL$13:AL29)*BG29/1000</f>
        <v>0</v>
      </c>
      <c r="CC29">
        <f>SUM(AM$13:AM29)*BH29/1000</f>
        <v>0</v>
      </c>
      <c r="CD29">
        <f>SUM(AN$13:AN29)*BI29/1000</f>
        <v>0</v>
      </c>
      <c r="CE29">
        <f>SUM(AO$13:AO29)*BJ29/1000</f>
        <v>0</v>
      </c>
      <c r="CF29">
        <f>SUM(AP$13:AP29)*BK29/1000</f>
        <v>0</v>
      </c>
      <c r="CG29">
        <f>SUM(AQ$13:AQ29)*BL29/1000</f>
        <v>0</v>
      </c>
      <c r="CH29">
        <f>SUM(AR$13:AR29)*BM29/1000</f>
        <v>0</v>
      </c>
      <c r="CI29">
        <f>SUM(AS$13:AS29)*BN29/1000</f>
        <v>0</v>
      </c>
      <c r="CJ29">
        <f>SUM(AT$13:AT29)*BO29/1000</f>
        <v>0</v>
      </c>
      <c r="CK29">
        <f>SUM(AU$13:AU29)*BP29/1000</f>
        <v>0.87427309931314034</v>
      </c>
      <c r="CL29">
        <f>SUM(AV$13:AV29)*BQ29/1000</f>
        <v>0</v>
      </c>
      <c r="CM29">
        <f>SUM(AW$13:AW29)*BR29/1000</f>
        <v>0</v>
      </c>
      <c r="CN29">
        <f>SUM(AX$13:AX29)*BS29/1000</f>
        <v>0</v>
      </c>
      <c r="CO29">
        <f>SUM(AY$13:AY29)*BT29/1000</f>
        <v>0</v>
      </c>
      <c r="CP29">
        <f>SUM(AZ$13:AZ29)*BU29/1000</f>
        <v>0</v>
      </c>
      <c r="CQ29">
        <f>SUM(BA$13:BA29)*BV29/1000</f>
        <v>0</v>
      </c>
      <c r="CR29">
        <f>SUM(BB$13:BB29)*BW29/1000</f>
        <v>0</v>
      </c>
      <c r="CS29">
        <f>SUM(BC$13:BC29)*BX29/1000</f>
        <v>0</v>
      </c>
      <c r="CT29">
        <f>SUM(BD$13:BD29)*BY29/1000</f>
        <v>0</v>
      </c>
      <c r="CU29">
        <f t="shared" si="29"/>
        <v>0.87427309931314034</v>
      </c>
      <c r="CW29">
        <f t="shared" si="24"/>
        <v>2035</v>
      </c>
      <c r="CX29" s="89">
        <f>IFERROR(VLOOKUP($CW29,'Table 3 TransCost D2 '!$B$10:$E$34,4,FALSE),0)</f>
        <v>67.069999999999993</v>
      </c>
      <c r="CY29" s="193">
        <f t="shared" si="27"/>
        <v>0</v>
      </c>
    </row>
    <row r="30" spans="2:103">
      <c r="B30" s="15">
        <f t="shared" si="25"/>
        <v>2036</v>
      </c>
      <c r="C30" s="9">
        <f t="shared" si="3"/>
        <v>89.351789523830604</v>
      </c>
      <c r="D30" s="45"/>
      <c r="E30" s="9">
        <f t="shared" ca="1" si="26"/>
        <v>19.259217328729267</v>
      </c>
      <c r="F30" s="37"/>
      <c r="G30" s="14">
        <f t="shared" ca="1" si="28"/>
        <v>60.531432196845898</v>
      </c>
      <c r="H30" s="36"/>
      <c r="I30" s="193"/>
      <c r="J30" s="193"/>
      <c r="M30" s="116"/>
      <c r="O30">
        <f t="shared" si="4"/>
        <v>2036</v>
      </c>
      <c r="P30">
        <v>0</v>
      </c>
      <c r="Q30">
        <v>0</v>
      </c>
      <c r="R30">
        <v>0</v>
      </c>
      <c r="S30" s="193">
        <v>0</v>
      </c>
      <c r="T30" s="193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K30">
        <f t="shared" si="5"/>
        <v>0</v>
      </c>
      <c r="AL30">
        <f t="shared" si="6"/>
        <v>0</v>
      </c>
      <c r="AM30">
        <f t="shared" si="7"/>
        <v>0</v>
      </c>
      <c r="AN30">
        <f t="shared" si="8"/>
        <v>0</v>
      </c>
      <c r="AO30">
        <f t="shared" si="8"/>
        <v>0</v>
      </c>
      <c r="AP30">
        <f t="shared" si="9"/>
        <v>0</v>
      </c>
      <c r="AQ30">
        <f t="shared" si="10"/>
        <v>0</v>
      </c>
      <c r="AR30">
        <f t="shared" si="11"/>
        <v>0</v>
      </c>
      <c r="AS30">
        <f t="shared" si="12"/>
        <v>0</v>
      </c>
      <c r="AT30">
        <f t="shared" si="12"/>
        <v>0</v>
      </c>
      <c r="AU30">
        <f t="shared" si="13"/>
        <v>0</v>
      </c>
      <c r="AV30">
        <f t="shared" si="14"/>
        <v>0</v>
      </c>
      <c r="AW30">
        <f t="shared" si="15"/>
        <v>0</v>
      </c>
      <c r="AX30">
        <f t="shared" si="16"/>
        <v>0</v>
      </c>
      <c r="AY30">
        <f t="shared" si="17"/>
        <v>0</v>
      </c>
      <c r="AZ30">
        <f t="shared" si="18"/>
        <v>0</v>
      </c>
      <c r="BA30">
        <f t="shared" si="19"/>
        <v>0</v>
      </c>
      <c r="BB30">
        <f t="shared" si="20"/>
        <v>0</v>
      </c>
      <c r="BC30">
        <f t="shared" si="21"/>
        <v>0</v>
      </c>
      <c r="BD30">
        <f t="shared" si="22"/>
        <v>0</v>
      </c>
      <c r="BF30">
        <f>VLOOKUP($O30,'Table 3 EV2020 Wind_2020'!$B$10:$K$36,10,FALSE)</f>
        <v>154.94999999999999</v>
      </c>
      <c r="BG30">
        <f>VLOOKUP($O30,'Table 3 EV2020 Wind_2021'!$B$10:$K$36,10,FALSE)</f>
        <v>152.24</v>
      </c>
      <c r="BH30">
        <f>VLOOKUP($O30,'Table 3 DJ Wind 2030'!$B$10:$J$36,9,FALSE)</f>
        <v>171.5</v>
      </c>
      <c r="BI30">
        <f>VLOOKUP($O30,'Table 3 ID Wind 2030'!$B$10:$J$36,9,FALSE)</f>
        <v>172.55</v>
      </c>
      <c r="BJ30">
        <f>VLOOKUP($O30,'Table 3 ID Wind 2033'!$B$10:$J$36,9,FALSE)</f>
        <v>165.69</v>
      </c>
      <c r="BK30">
        <f>VLOOKUP($O30,'Table 3 WW Wind 2035'!$B$10:$J$36,9,FALSE)</f>
        <v>160.81</v>
      </c>
      <c r="BL30">
        <f>VLOOKUP($O30,'Table 3 YK Wind 2035'!$B$10:$J$36,9,FALSE)</f>
        <v>160.81</v>
      </c>
      <c r="BM30">
        <f>VLOOKUP($O30,'Table 3 OR Wind 2035'!$B$10:$J$36,9,FALSE)</f>
        <v>159.33000000000001</v>
      </c>
      <c r="BN30">
        <f>VLOOKUP($O30,'Table 3 UT Wind 2030'!$B$10:$J$36,9,FALSE)</f>
        <v>167.76</v>
      </c>
      <c r="BO30">
        <f>VLOOKUP($O30,'Table 3 UT Wind 2036'!$B$10:$J$36,9,FALSE)</f>
        <v>155.19999999999999</v>
      </c>
      <c r="BP30">
        <f>VLOOKUP($O30,'Table 3 YK Solar 2030'!$B$10:$J$36,9,FALSE)</f>
        <v>134.18</v>
      </c>
      <c r="BQ30">
        <f>VLOOKUP($O30,'Table 3 YK Solar 2032'!$B$10:$J$36,9,FALSE)</f>
        <v>128.34</v>
      </c>
      <c r="BR30">
        <f>VLOOKUP($O30,'Table 3 YK Solar 2033'!$B$10:$J$36,9,FALSE)</f>
        <v>125.55</v>
      </c>
      <c r="BS30">
        <f>VLOOKUP($O30,'Table 3 UT Solar 2033 ST'!$B$10:$J$36,9,FALSE)</f>
        <v>126.49</v>
      </c>
      <c r="BT30">
        <f>VLOOKUP($O30,'Table 3 UT Solar 2035 ST'!$B$10:$J$36,9,FALSE)</f>
        <v>121.26</v>
      </c>
      <c r="BU30">
        <f>VLOOKUP($O30,'Table 3 UT Solar 2035 FT'!$B$10:$J$36,9,FALSE)</f>
        <v>117.91</v>
      </c>
      <c r="BV30">
        <f>VLOOKUP($O30,'Table 3 OR Solar 2030'!$B$10:$J$36,9,FALSE)</f>
        <v>137.68</v>
      </c>
      <c r="BW30">
        <f>VLOOKUP($O30,'Table 3 OR Solar 2031'!$B$10:$J$36,9,FALSE)</f>
        <v>134.69</v>
      </c>
      <c r="BX30">
        <f>VLOOKUP($O30,'Table 3 OR Solar 2032'!$B$10:$J$36,9,FALSE)</f>
        <v>131.74</v>
      </c>
      <c r="BY30">
        <f>VLOOKUP($O30,'Table 3 OR Solar 2033'!$B$10:$J$36,9,FALSE)</f>
        <v>128.9</v>
      </c>
      <c r="CA30">
        <f>SUM(AK$13:AK30)*BF30/1000</f>
        <v>0</v>
      </c>
      <c r="CB30">
        <f>SUM(AL$13:AL30)*BG30/1000</f>
        <v>0</v>
      </c>
      <c r="CC30">
        <f>SUM(AM$13:AM30)*BH30/1000</f>
        <v>0</v>
      </c>
      <c r="CD30">
        <f>SUM(AN$13:AN30)*BI30/1000</f>
        <v>0</v>
      </c>
      <c r="CE30">
        <f>SUM(AO$13:AO30)*BJ30/1000</f>
        <v>0</v>
      </c>
      <c r="CF30">
        <f>SUM(AP$13:AP30)*BK30/1000</f>
        <v>0</v>
      </c>
      <c r="CG30">
        <f>SUM(AQ$13:AQ30)*BL30/1000</f>
        <v>0</v>
      </c>
      <c r="CH30">
        <f>SUM(AR$13:AR30)*BM30/1000</f>
        <v>0</v>
      </c>
      <c r="CI30">
        <f>SUM(AS$13:AS30)*BN30/1000</f>
        <v>0</v>
      </c>
      <c r="CJ30">
        <f>SUM(AT$13:AT30)*BO30/1000</f>
        <v>0</v>
      </c>
      <c r="CK30">
        <f>SUM(AU$13:AU30)*BP30/1000</f>
        <v>0.89351789523830594</v>
      </c>
      <c r="CL30">
        <f>SUM(AV$13:AV30)*BQ30/1000</f>
        <v>0</v>
      </c>
      <c r="CM30">
        <f>SUM(AW$13:AW30)*BR30/1000</f>
        <v>0</v>
      </c>
      <c r="CN30">
        <f>SUM(AX$13:AX30)*BS30/1000</f>
        <v>0</v>
      </c>
      <c r="CO30">
        <f>SUM(AY$13:AY30)*BT30/1000</f>
        <v>0</v>
      </c>
      <c r="CP30">
        <f>SUM(AZ$13:AZ30)*BU30/1000</f>
        <v>0</v>
      </c>
      <c r="CQ30">
        <f>SUM(BA$13:BA30)*BV30/1000</f>
        <v>0</v>
      </c>
      <c r="CR30">
        <f>SUM(BB$13:BB30)*BW30/1000</f>
        <v>0</v>
      </c>
      <c r="CS30">
        <f>SUM(BC$13:BC30)*BX30/1000</f>
        <v>0</v>
      </c>
      <c r="CT30">
        <f>SUM(BD$13:BD30)*BY30/1000</f>
        <v>0</v>
      </c>
      <c r="CU30">
        <f t="shared" si="29"/>
        <v>0.89351789523830594</v>
      </c>
      <c r="CW30">
        <f t="shared" si="24"/>
        <v>2036</v>
      </c>
      <c r="CX30" s="89">
        <f>IFERROR(VLOOKUP($CW30,'Table 3 TransCost D2 '!$B$10:$E$34,4,FALSE),0)</f>
        <v>68.55</v>
      </c>
      <c r="CY30" s="193">
        <f t="shared" si="27"/>
        <v>0</v>
      </c>
    </row>
    <row r="31" spans="2:103">
      <c r="B31" s="15">
        <f t="shared" si="25"/>
        <v>2037</v>
      </c>
      <c r="C31" s="9">
        <f t="shared" si="3"/>
        <v>91.316223709963396</v>
      </c>
      <c r="D31" s="45"/>
      <c r="E31" s="9">
        <f t="shared" ca="1" si="26"/>
        <v>19.70613871792365</v>
      </c>
      <c r="F31" s="37"/>
      <c r="G31" s="14">
        <f t="shared" ca="1" si="28"/>
        <v>61.983976094666474</v>
      </c>
      <c r="H31" s="36"/>
      <c r="I31" s="193"/>
      <c r="J31" s="193"/>
      <c r="M31" s="116"/>
      <c r="O31">
        <f t="shared" si="4"/>
        <v>2037</v>
      </c>
      <c r="P31">
        <v>0</v>
      </c>
      <c r="Q31">
        <v>0</v>
      </c>
      <c r="R31">
        <v>0</v>
      </c>
      <c r="S31" s="193">
        <v>0</v>
      </c>
      <c r="T31" s="193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K31">
        <f t="shared" si="5"/>
        <v>0</v>
      </c>
      <c r="AL31">
        <f t="shared" si="6"/>
        <v>0</v>
      </c>
      <c r="AM31">
        <f t="shared" si="7"/>
        <v>0</v>
      </c>
      <c r="AN31">
        <f t="shared" si="8"/>
        <v>0</v>
      </c>
      <c r="AO31">
        <f t="shared" si="8"/>
        <v>0</v>
      </c>
      <c r="AP31">
        <f t="shared" si="9"/>
        <v>0</v>
      </c>
      <c r="AQ31">
        <f t="shared" si="10"/>
        <v>0</v>
      </c>
      <c r="AR31">
        <f t="shared" si="11"/>
        <v>0</v>
      </c>
      <c r="AS31">
        <f t="shared" si="12"/>
        <v>0</v>
      </c>
      <c r="AT31">
        <f t="shared" si="12"/>
        <v>0</v>
      </c>
      <c r="AU31">
        <f t="shared" si="13"/>
        <v>0</v>
      </c>
      <c r="AV31">
        <f t="shared" si="14"/>
        <v>0</v>
      </c>
      <c r="AW31">
        <f t="shared" si="15"/>
        <v>0</v>
      </c>
      <c r="AX31">
        <f t="shared" si="16"/>
        <v>0</v>
      </c>
      <c r="AY31">
        <f t="shared" si="17"/>
        <v>0</v>
      </c>
      <c r="AZ31">
        <f t="shared" si="18"/>
        <v>0</v>
      </c>
      <c r="BA31">
        <f t="shared" si="19"/>
        <v>0</v>
      </c>
      <c r="BB31">
        <f t="shared" si="20"/>
        <v>0</v>
      </c>
      <c r="BC31">
        <f t="shared" si="21"/>
        <v>0</v>
      </c>
      <c r="BD31">
        <f t="shared" si="22"/>
        <v>0</v>
      </c>
      <c r="BF31">
        <f>VLOOKUP($O31,'Table 3 EV2020 Wind_2020'!$B$10:$K$36,10,FALSE)</f>
        <v>158.35</v>
      </c>
      <c r="BG31">
        <f>VLOOKUP($O31,'Table 3 EV2020 Wind_2021'!$B$10:$K$36,10,FALSE)</f>
        <v>155.58000000000001</v>
      </c>
      <c r="BH31">
        <f>VLOOKUP($O31,'Table 3 DJ Wind 2030'!$B$10:$J$36,9,FALSE)</f>
        <v>175.26</v>
      </c>
      <c r="BI31">
        <f>VLOOKUP($O31,'Table 3 ID Wind 2030'!$B$10:$J$36,9,FALSE)</f>
        <v>176.34</v>
      </c>
      <c r="BJ31">
        <f>VLOOKUP($O31,'Table 3 ID Wind 2033'!$B$10:$J$36,9,FALSE)</f>
        <v>169.33</v>
      </c>
      <c r="BK31">
        <f>VLOOKUP($O31,'Table 3 WW Wind 2035'!$B$10:$J$36,9,FALSE)</f>
        <v>164.34</v>
      </c>
      <c r="BL31">
        <f>VLOOKUP($O31,'Table 3 YK Wind 2035'!$B$10:$J$36,9,FALSE)</f>
        <v>164.34</v>
      </c>
      <c r="BM31">
        <f>VLOOKUP($O31,'Table 3 OR Wind 2035'!$B$10:$J$36,9,FALSE)</f>
        <v>162.83000000000001</v>
      </c>
      <c r="BN31">
        <f>VLOOKUP($O31,'Table 3 UT Wind 2030'!$B$10:$J$36,9,FALSE)</f>
        <v>171.45</v>
      </c>
      <c r="BO31">
        <f>VLOOKUP($O31,'Table 3 UT Wind 2036'!$B$10:$J$36,9,FALSE)</f>
        <v>158.62</v>
      </c>
      <c r="BP31">
        <f>VLOOKUP($O31,'Table 3 YK Solar 2030'!$B$10:$J$36,9,FALSE)</f>
        <v>137.13</v>
      </c>
      <c r="BQ31">
        <f>VLOOKUP($O31,'Table 3 YK Solar 2032'!$B$10:$J$36,9,FALSE)</f>
        <v>131.16</v>
      </c>
      <c r="BR31">
        <f>VLOOKUP($O31,'Table 3 YK Solar 2033'!$B$10:$J$36,9,FALSE)</f>
        <v>128.31</v>
      </c>
      <c r="BS31">
        <f>VLOOKUP($O31,'Table 3 UT Solar 2033 ST'!$B$10:$J$36,9,FALSE)</f>
        <v>129.28</v>
      </c>
      <c r="BT31">
        <f>VLOOKUP($O31,'Table 3 UT Solar 2035 ST'!$B$10:$J$36,9,FALSE)</f>
        <v>123.93</v>
      </c>
      <c r="BU31">
        <f>VLOOKUP($O31,'Table 3 UT Solar 2035 FT'!$B$10:$J$36,9,FALSE)</f>
        <v>120.5</v>
      </c>
      <c r="BV31">
        <f>VLOOKUP($O31,'Table 3 OR Solar 2030'!$B$10:$J$36,9,FALSE)</f>
        <v>140.71</v>
      </c>
      <c r="BW31">
        <f>VLOOKUP($O31,'Table 3 OR Solar 2031'!$B$10:$J$36,9,FALSE)</f>
        <v>137.66</v>
      </c>
      <c r="BX31">
        <f>VLOOKUP($O31,'Table 3 OR Solar 2032'!$B$10:$J$36,9,FALSE)</f>
        <v>134.63999999999999</v>
      </c>
      <c r="BY31">
        <f>VLOOKUP($O31,'Table 3 OR Solar 2033'!$B$10:$J$36,9,FALSE)</f>
        <v>131.74</v>
      </c>
      <c r="CA31">
        <f>SUM(AK$13:AK31)*BF31/1000</f>
        <v>0</v>
      </c>
      <c r="CB31">
        <f>SUM(AL$13:AL31)*BG31/1000</f>
        <v>0</v>
      </c>
      <c r="CC31">
        <f>SUM(AM$13:AM31)*BH31/1000</f>
        <v>0</v>
      </c>
      <c r="CD31">
        <f>SUM(AN$13:AN31)*BI31/1000</f>
        <v>0</v>
      </c>
      <c r="CE31">
        <f>SUM(AO$13:AO31)*BJ31/1000</f>
        <v>0</v>
      </c>
      <c r="CF31">
        <f>SUM(AP$13:AP31)*BK31/1000</f>
        <v>0</v>
      </c>
      <c r="CG31">
        <f>SUM(AQ$13:AQ31)*BL31/1000</f>
        <v>0</v>
      </c>
      <c r="CH31">
        <f>SUM(AR$13:AR31)*BM31/1000</f>
        <v>0</v>
      </c>
      <c r="CI31">
        <f>SUM(AS$13:AS31)*BN31/1000</f>
        <v>0</v>
      </c>
      <c r="CJ31">
        <f>SUM(AT$13:AT31)*BO31/1000</f>
        <v>0</v>
      </c>
      <c r="CK31">
        <f>SUM(AU$13:AU31)*BP31/1000</f>
        <v>0.91316223709963407</v>
      </c>
      <c r="CL31">
        <f>SUM(AV$13:AV31)*BQ31/1000</f>
        <v>0</v>
      </c>
      <c r="CM31">
        <f>SUM(AW$13:AW31)*BR31/1000</f>
        <v>0</v>
      </c>
      <c r="CN31">
        <f>SUM(AX$13:AX31)*BS31/1000</f>
        <v>0</v>
      </c>
      <c r="CO31">
        <f>SUM(AY$13:AY31)*BT31/1000</f>
        <v>0</v>
      </c>
      <c r="CP31">
        <f>SUM(AZ$13:AZ31)*BU31/1000</f>
        <v>0</v>
      </c>
      <c r="CQ31">
        <f>SUM(BA$13:BA31)*BV31/1000</f>
        <v>0</v>
      </c>
      <c r="CR31">
        <f>SUM(BB$13:BB31)*BW31/1000</f>
        <v>0</v>
      </c>
      <c r="CS31">
        <f>SUM(BC$13:BC31)*BX31/1000</f>
        <v>0</v>
      </c>
      <c r="CT31">
        <f>SUM(BD$13:BD31)*BY31/1000</f>
        <v>0</v>
      </c>
      <c r="CU31">
        <f t="shared" si="29"/>
        <v>0.91316223709963407</v>
      </c>
      <c r="CW31">
        <f t="shared" si="24"/>
        <v>2037</v>
      </c>
      <c r="CX31" s="89">
        <f>IFERROR(VLOOKUP($CW31,'Table 3 TransCost D2 '!$B$10:$E$34,4,FALSE),0)</f>
        <v>70.06</v>
      </c>
      <c r="CY31" s="193">
        <f t="shared" si="27"/>
        <v>0</v>
      </c>
    </row>
    <row r="32" spans="2:103">
      <c r="B32" s="291">
        <f t="shared" si="25"/>
        <v>2038</v>
      </c>
      <c r="C32" s="301">
        <f t="shared" si="3"/>
        <v>93.420498973753112</v>
      </c>
      <c r="D32" s="302"/>
      <c r="E32" s="301">
        <f t="shared" ca="1" si="26"/>
        <v>20.159379908435891</v>
      </c>
      <c r="F32" s="303"/>
      <c r="G32" s="304">
        <f t="shared" ca="1" si="28"/>
        <v>63.411460456698492</v>
      </c>
      <c r="H32" s="36"/>
      <c r="I32" s="193"/>
      <c r="J32" s="193"/>
      <c r="M32" s="116"/>
      <c r="O32">
        <f t="shared" si="4"/>
        <v>2038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K32">
        <f t="shared" si="5"/>
        <v>0</v>
      </c>
      <c r="AL32">
        <f t="shared" si="6"/>
        <v>0</v>
      </c>
      <c r="AM32">
        <f t="shared" si="7"/>
        <v>0</v>
      </c>
      <c r="AN32">
        <f t="shared" si="8"/>
        <v>0</v>
      </c>
      <c r="AO32">
        <f t="shared" si="8"/>
        <v>0</v>
      </c>
      <c r="AP32">
        <f t="shared" si="9"/>
        <v>0</v>
      </c>
      <c r="AQ32">
        <f t="shared" si="10"/>
        <v>0</v>
      </c>
      <c r="AR32">
        <f t="shared" si="11"/>
        <v>0</v>
      </c>
      <c r="AS32">
        <f t="shared" si="12"/>
        <v>0</v>
      </c>
      <c r="AT32">
        <f t="shared" si="12"/>
        <v>0</v>
      </c>
      <c r="AU32">
        <f t="shared" si="13"/>
        <v>0</v>
      </c>
      <c r="AV32">
        <f t="shared" si="14"/>
        <v>0</v>
      </c>
      <c r="AW32">
        <f t="shared" si="15"/>
        <v>0</v>
      </c>
      <c r="AX32">
        <f t="shared" si="16"/>
        <v>0</v>
      </c>
      <c r="AY32">
        <f t="shared" si="17"/>
        <v>0</v>
      </c>
      <c r="AZ32">
        <f t="shared" si="18"/>
        <v>0</v>
      </c>
      <c r="BA32">
        <f t="shared" si="19"/>
        <v>0</v>
      </c>
      <c r="BB32">
        <f t="shared" si="20"/>
        <v>0</v>
      </c>
      <c r="BC32">
        <f t="shared" si="21"/>
        <v>0</v>
      </c>
      <c r="BD32">
        <f t="shared" si="22"/>
        <v>0</v>
      </c>
      <c r="BF32">
        <f>VLOOKUP($O32,'Table 3 EV2020 Wind_2020'!$B$10:$K$36,10,FALSE)</f>
        <v>161.99</v>
      </c>
      <c r="BG32">
        <f>VLOOKUP($O32,'Table 3 EV2020 Wind_2021'!$B$10:$K$36,10,FALSE)</f>
        <v>159.16</v>
      </c>
      <c r="BH32">
        <f>VLOOKUP($O32,'Table 3 DJ Wind 2030'!$B$10:$J$36,9,FALSE)</f>
        <v>179.28</v>
      </c>
      <c r="BI32">
        <f>VLOOKUP($O32,'Table 3 ID Wind 2030'!$B$10:$J$36,9,FALSE)</f>
        <v>180.4</v>
      </c>
      <c r="BJ32">
        <f>VLOOKUP($O32,'Table 3 ID Wind 2033'!$B$10:$J$36,9,FALSE)</f>
        <v>173.22</v>
      </c>
      <c r="BK32">
        <f>VLOOKUP($O32,'Table 3 WW Wind 2035'!$B$10:$J$36,9,FALSE)</f>
        <v>168.12</v>
      </c>
      <c r="BL32">
        <f>VLOOKUP($O32,'Table 3 YK Wind 2035'!$B$10:$J$36,9,FALSE)</f>
        <v>168.12</v>
      </c>
      <c r="BM32">
        <f>VLOOKUP($O32,'Table 3 OR Wind 2035'!$B$10:$J$36,9,FALSE)</f>
        <v>166.57</v>
      </c>
      <c r="BN32">
        <f>VLOOKUP($O32,'Table 3 UT Wind 2030'!$B$10:$J$36,9,FALSE)</f>
        <v>175.39</v>
      </c>
      <c r="BO32">
        <f>VLOOKUP($O32,'Table 3 UT Wind 2036'!$B$10:$J$36,9,FALSE)</f>
        <v>162.27000000000001</v>
      </c>
      <c r="BP32">
        <f>VLOOKUP($O32,'Table 3 YK Solar 2030'!$B$10:$J$36,9,FALSE)</f>
        <v>140.29</v>
      </c>
      <c r="BQ32">
        <f>VLOOKUP($O32,'Table 3 YK Solar 2032'!$B$10:$J$36,9,FALSE)</f>
        <v>134.18</v>
      </c>
      <c r="BR32">
        <f>VLOOKUP($O32,'Table 3 YK Solar 2033'!$B$10:$J$36,9,FALSE)</f>
        <v>131.26</v>
      </c>
      <c r="BS32">
        <f>VLOOKUP($O32,'Table 3 UT Solar 2033 ST'!$B$10:$J$36,9,FALSE)</f>
        <v>132.25</v>
      </c>
      <c r="BT32">
        <f>VLOOKUP($O32,'Table 3 UT Solar 2035 ST'!$B$10:$J$36,9,FALSE)</f>
        <v>126.78</v>
      </c>
      <c r="BU32">
        <f>VLOOKUP($O32,'Table 3 UT Solar 2035 FT'!$B$10:$J$36,9,FALSE)</f>
        <v>123.27</v>
      </c>
      <c r="BV32">
        <f>VLOOKUP($O32,'Table 3 OR Solar 2030'!$B$10:$J$36,9,FALSE)</f>
        <v>143.94</v>
      </c>
      <c r="BW32">
        <f>VLOOKUP($O32,'Table 3 OR Solar 2031'!$B$10:$J$36,9,FALSE)</f>
        <v>140.82</v>
      </c>
      <c r="BX32">
        <f>VLOOKUP($O32,'Table 3 OR Solar 2032'!$B$10:$J$36,9,FALSE)</f>
        <v>137.72999999999999</v>
      </c>
      <c r="BY32">
        <f>VLOOKUP($O32,'Table 3 OR Solar 2033'!$B$10:$J$36,9,FALSE)</f>
        <v>134.77000000000001</v>
      </c>
      <c r="CA32">
        <f>SUM(AK$13:AK32)*BF32/1000</f>
        <v>0</v>
      </c>
      <c r="CB32">
        <f>SUM(AL$13:AL32)*BG32/1000</f>
        <v>0</v>
      </c>
      <c r="CC32">
        <f>SUM(AM$13:AM32)*BH32/1000</f>
        <v>0</v>
      </c>
      <c r="CD32">
        <f>SUM(AN$13:AN32)*BI32/1000</f>
        <v>0</v>
      </c>
      <c r="CE32">
        <f>SUM(AO$13:AO32)*BJ32/1000</f>
        <v>0</v>
      </c>
      <c r="CF32">
        <f>SUM(AP$13:AP32)*BK32/1000</f>
        <v>0</v>
      </c>
      <c r="CG32">
        <f>SUM(AQ$13:AQ32)*BL32/1000</f>
        <v>0</v>
      </c>
      <c r="CH32">
        <f>SUM(AR$13:AR32)*BM32/1000</f>
        <v>0</v>
      </c>
      <c r="CI32">
        <f>SUM(AS$13:AS32)*BN32/1000</f>
        <v>0</v>
      </c>
      <c r="CJ32">
        <f>SUM(AT$13:AT32)*BO32/1000</f>
        <v>0</v>
      </c>
      <c r="CK32">
        <f>SUM(AU$13:AU32)*BP32/1000</f>
        <v>0.93420498973753119</v>
      </c>
      <c r="CL32">
        <f>SUM(AV$13:AV32)*BQ32/1000</f>
        <v>0</v>
      </c>
      <c r="CM32">
        <f>SUM(AW$13:AW32)*BR32/1000</f>
        <v>0</v>
      </c>
      <c r="CN32">
        <f>SUM(AX$13:AX32)*BS32/1000</f>
        <v>0</v>
      </c>
      <c r="CO32">
        <f>SUM(AY$13:AY32)*BT32/1000</f>
        <v>0</v>
      </c>
      <c r="CP32">
        <f>SUM(AZ$13:AZ32)*BU32/1000</f>
        <v>0</v>
      </c>
      <c r="CQ32">
        <f>SUM(BA$13:BA32)*BV32/1000</f>
        <v>0</v>
      </c>
      <c r="CR32">
        <f>SUM(BB$13:BB32)*BW32/1000</f>
        <v>0</v>
      </c>
      <c r="CS32">
        <f>SUM(BC$13:BC32)*BX32/1000</f>
        <v>0</v>
      </c>
      <c r="CT32">
        <f>SUM(BD$13:BD32)*BY32/1000</f>
        <v>0</v>
      </c>
      <c r="CU32" s="187">
        <f t="shared" si="29"/>
        <v>0.93420498973753119</v>
      </c>
      <c r="CW32">
        <f t="shared" si="24"/>
        <v>2038</v>
      </c>
      <c r="CX32" s="89">
        <f>IFERROR(VLOOKUP($CW32,'Table 3 TransCost D2 '!$B$10:$E$34,4,FALSE),0)</f>
        <v>71.67</v>
      </c>
      <c r="CY32" s="193">
        <f t="shared" si="27"/>
        <v>0</v>
      </c>
    </row>
    <row r="33" spans="1:103" hidden="1">
      <c r="B33" s="15">
        <f t="shared" si="25"/>
        <v>2039</v>
      </c>
      <c r="C33" s="9">
        <f t="shared" si="3"/>
        <v>95.564728831159101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30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93"/>
      <c r="J33" s="193"/>
      <c r="M33" s="116"/>
      <c r="O33">
        <f t="shared" ref="O33" si="31">B33</f>
        <v>2039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K33">
        <f t="shared" si="5"/>
        <v>0</v>
      </c>
      <c r="AL33">
        <f t="shared" si="6"/>
        <v>0</v>
      </c>
      <c r="AM33">
        <f t="shared" si="7"/>
        <v>0</v>
      </c>
      <c r="AN33">
        <f t="shared" si="8"/>
        <v>0</v>
      </c>
      <c r="AO33">
        <f t="shared" si="8"/>
        <v>0</v>
      </c>
      <c r="AP33">
        <f t="shared" si="9"/>
        <v>0</v>
      </c>
      <c r="AQ33">
        <f t="shared" si="10"/>
        <v>0</v>
      </c>
      <c r="AR33">
        <f t="shared" si="11"/>
        <v>0</v>
      </c>
      <c r="AS33">
        <f t="shared" si="12"/>
        <v>0</v>
      </c>
      <c r="AT33">
        <f t="shared" si="12"/>
        <v>0</v>
      </c>
      <c r="AU33">
        <f t="shared" si="13"/>
        <v>0</v>
      </c>
      <c r="AV33">
        <f t="shared" si="14"/>
        <v>0</v>
      </c>
      <c r="AW33">
        <f t="shared" si="15"/>
        <v>0</v>
      </c>
      <c r="AX33">
        <f t="shared" si="16"/>
        <v>0</v>
      </c>
      <c r="AY33">
        <f t="shared" si="17"/>
        <v>0</v>
      </c>
      <c r="AZ33">
        <f t="shared" si="18"/>
        <v>0</v>
      </c>
      <c r="BA33">
        <f t="shared" si="19"/>
        <v>0</v>
      </c>
      <c r="BB33">
        <f t="shared" si="20"/>
        <v>0</v>
      </c>
      <c r="BC33">
        <f t="shared" si="21"/>
        <v>0</v>
      </c>
      <c r="BD33">
        <f t="shared" si="22"/>
        <v>0</v>
      </c>
      <c r="BF33">
        <f>VLOOKUP($O33,'Table 3 EV2020 Wind_2020'!$B$10:$K$36,10,FALSE)</f>
        <v>165.71</v>
      </c>
      <c r="BG33">
        <f>VLOOKUP($O33,'Table 3 EV2020 Wind_2021'!$B$10:$K$36,10,FALSE)</f>
        <v>162.82</v>
      </c>
      <c r="BH33">
        <f>VLOOKUP($O33,'Table 3 DJ Wind 2030'!$B$10:$J$36,9,FALSE)</f>
        <v>183.39</v>
      </c>
      <c r="BI33">
        <f>VLOOKUP($O33,'Table 3 ID Wind 2030'!$B$10:$J$36,9,FALSE)</f>
        <v>184.55</v>
      </c>
      <c r="BJ33">
        <f>VLOOKUP($O33,'Table 3 ID Wind 2033'!$B$10:$J$36,9,FALSE)</f>
        <v>177.2</v>
      </c>
      <c r="BK33">
        <f>VLOOKUP($O33,'Table 3 WW Wind 2035'!$B$10:$J$36,9,FALSE)</f>
        <v>171.99</v>
      </c>
      <c r="BL33">
        <f>VLOOKUP($O33,'Table 3 YK Wind 2035'!$B$10:$J$36,9,FALSE)</f>
        <v>171.99</v>
      </c>
      <c r="BM33">
        <f>VLOOKUP($O33,'Table 3 OR Wind 2035'!$B$10:$J$36,9,FALSE)</f>
        <v>170.4</v>
      </c>
      <c r="BN33">
        <f>VLOOKUP($O33,'Table 3 UT Wind 2030'!$B$10:$J$36,9,FALSE)</f>
        <v>179.42</v>
      </c>
      <c r="BO33">
        <f>VLOOKUP($O33,'Table 3 UT Wind 2036'!$B$10:$J$36,9,FALSE)</f>
        <v>166</v>
      </c>
      <c r="BP33">
        <f>VLOOKUP($O33,'Table 3 YK Solar 2030'!$B$10:$J$36,9,FALSE)</f>
        <v>143.51</v>
      </c>
      <c r="BQ33">
        <f>VLOOKUP($O33,'Table 3 YK Solar 2032'!$B$10:$J$36,9,FALSE)</f>
        <v>137.26</v>
      </c>
      <c r="BR33">
        <f>VLOOKUP($O33,'Table 3 YK Solar 2033'!$B$10:$J$36,9,FALSE)</f>
        <v>134.28</v>
      </c>
      <c r="BS33">
        <f>VLOOKUP($O33,'Table 3 UT Solar 2033 ST'!$B$10:$J$36,9,FALSE)</f>
        <v>135.29</v>
      </c>
      <c r="BT33">
        <f>VLOOKUP($O33,'Table 3 UT Solar 2035 ST'!$B$10:$J$36,9,FALSE)</f>
        <v>129.69999999999999</v>
      </c>
      <c r="BU33">
        <f>VLOOKUP($O33,'Table 3 UT Solar 2035 FT'!$B$10:$J$36,9,FALSE)</f>
        <v>126.1</v>
      </c>
      <c r="BV33">
        <f>VLOOKUP($O33,'Table 3 OR Solar 2030'!$B$10:$J$36,9,FALSE)</f>
        <v>147.25</v>
      </c>
      <c r="BW33">
        <f>VLOOKUP($O33,'Table 3 OR Solar 2031'!$B$10:$J$36,9,FALSE)</f>
        <v>144.06</v>
      </c>
      <c r="BX33">
        <f>VLOOKUP($O33,'Table 3 OR Solar 2032'!$B$10:$J$36,9,FALSE)</f>
        <v>140.9</v>
      </c>
      <c r="BY33">
        <f>VLOOKUP($O33,'Table 3 OR Solar 2033'!$B$10:$J$36,9,FALSE)</f>
        <v>137.87</v>
      </c>
      <c r="CA33">
        <f>SUM(AK$13:AK33)*BF33/1000</f>
        <v>0</v>
      </c>
      <c r="CB33">
        <f>SUM(AL$13:AL33)*BG33/1000</f>
        <v>0</v>
      </c>
      <c r="CC33">
        <f>SUM(AM$13:AM33)*BH33/1000</f>
        <v>0</v>
      </c>
      <c r="CD33">
        <f>SUM(AN$13:AN33)*BI33/1000</f>
        <v>0</v>
      </c>
      <c r="CF33">
        <f>SUM(AP$13:AP33)*BK33/1000</f>
        <v>0</v>
      </c>
      <c r="CG33">
        <f>SUM(AQ$13:AQ33)*BL33/1000</f>
        <v>0</v>
      </c>
      <c r="CH33">
        <f>SUM(AR$13:AR33)*BM33/1000</f>
        <v>0</v>
      </c>
      <c r="CI33">
        <f>SUM(AS$13:AS33)*BN33/1000</f>
        <v>0</v>
      </c>
      <c r="CJ33">
        <f>SUM(AT$13:AT33)*BO33/1000</f>
        <v>0</v>
      </c>
      <c r="CK33">
        <f>SUM(AU$13:AU33)*BP33/1000</f>
        <v>0.95564728831159096</v>
      </c>
      <c r="CL33">
        <f>SUM(AV$13:AV33)*BQ33/1000</f>
        <v>0</v>
      </c>
      <c r="CM33">
        <f>SUM(AW$13:AW33)*BR33/1000</f>
        <v>0</v>
      </c>
      <c r="CN33">
        <f>SUM(AX$13:AX33)*BS33/1000</f>
        <v>0</v>
      </c>
      <c r="CO33">
        <f>SUM(AY$13:AY33)*BT33/1000</f>
        <v>0</v>
      </c>
      <c r="CP33">
        <f>SUM(AZ$13:AZ33)*BU33/1000</f>
        <v>0</v>
      </c>
      <c r="CQ33">
        <f>SUM(BA$13:BA33)*BV33/1000</f>
        <v>0</v>
      </c>
      <c r="CR33">
        <f>SUM(BB$13:BB33)*BW33/1000</f>
        <v>0</v>
      </c>
      <c r="CS33">
        <f>SUM(BC$13:BC33)*BX33/1000</f>
        <v>0</v>
      </c>
      <c r="CT33">
        <f>SUM(BD$13:BD33)*BY33/1000</f>
        <v>0</v>
      </c>
      <c r="CU33" s="187">
        <f t="shared" ref="CU33" si="32">SUM(CA33:CT33)</f>
        <v>0.95564728831159096</v>
      </c>
      <c r="CW33">
        <f t="shared" si="24"/>
        <v>2039</v>
      </c>
      <c r="CX33" s="89">
        <f>IFERROR(VLOOKUP($CW33,'Table 3 TransCost D2 '!$B$10:$E$34,4,FALSE),0)</f>
        <v>73.319999999999993</v>
      </c>
      <c r="CY33" s="193">
        <f t="shared" si="27"/>
        <v>0</v>
      </c>
    </row>
    <row r="34" spans="1:103" hidden="1">
      <c r="B34" s="15">
        <f t="shared" si="25"/>
        <v>2040</v>
      </c>
      <c r="C34" s="9">
        <f t="shared" si="3"/>
        <v>97.76223148005343</v>
      </c>
      <c r="D34" s="45"/>
      <c r="E34" s="9" t="e">
        <f t="shared" ref="E34" ca="1" si="33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34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/>
      <c r="I34" s="193"/>
      <c r="J34" s="193"/>
      <c r="M34" s="116"/>
      <c r="O34">
        <f t="shared" ref="O34" si="35">B34</f>
        <v>2040</v>
      </c>
      <c r="P34">
        <v>0</v>
      </c>
      <c r="Q34">
        <v>0</v>
      </c>
      <c r="R34">
        <v>0</v>
      </c>
      <c r="S34" s="193">
        <v>0</v>
      </c>
      <c r="T34" s="193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K34">
        <f t="shared" ref="AK34" si="36">P34/P$5</f>
        <v>0</v>
      </c>
      <c r="AL34">
        <f t="shared" ref="AL34" si="37">Q34/Q$5</f>
        <v>0</v>
      </c>
      <c r="AM34">
        <f t="shared" ref="AM34" si="38">R34/R$5</f>
        <v>0</v>
      </c>
      <c r="AN34">
        <f t="shared" ref="AN34" si="39">S34/S$5</f>
        <v>0</v>
      </c>
      <c r="AO34">
        <f t="shared" ref="AO34" si="40">T34/T$5</f>
        <v>0</v>
      </c>
      <c r="AP34">
        <f t="shared" ref="AP34" si="41">U34/U$5</f>
        <v>0</v>
      </c>
      <c r="AQ34">
        <f t="shared" ref="AQ34" si="42">V34/V$5</f>
        <v>0</v>
      </c>
      <c r="AR34">
        <f t="shared" ref="AR34" si="43">W34/W$5</f>
        <v>0</v>
      </c>
      <c r="AS34">
        <f t="shared" ref="AS34" si="44">X34/X$5</f>
        <v>0</v>
      </c>
      <c r="AT34">
        <f t="shared" ref="AT34" si="45">Y34/Y$5</f>
        <v>0</v>
      </c>
      <c r="AU34">
        <f t="shared" ref="AU34" si="46">Z34/Z$5</f>
        <v>0</v>
      </c>
      <c r="AV34">
        <f t="shared" ref="AV34" si="47">AA34/AA$5</f>
        <v>0</v>
      </c>
      <c r="AW34">
        <f t="shared" ref="AW34" si="48">AB34/AB$5</f>
        <v>0</v>
      </c>
      <c r="AX34">
        <f t="shared" ref="AX34" si="49">AC34/AC$5</f>
        <v>0</v>
      </c>
      <c r="AY34">
        <f t="shared" ref="AY34" si="50">AD34/AD$5</f>
        <v>0</v>
      </c>
      <c r="AZ34">
        <f t="shared" ref="AZ34" si="51">AE34/AE$5</f>
        <v>0</v>
      </c>
      <c r="BA34">
        <f t="shared" ref="BA34" si="52">AF34/AF$5</f>
        <v>0</v>
      </c>
      <c r="BB34">
        <f t="shared" ref="BB34" si="53">AG34/AG$5</f>
        <v>0</v>
      </c>
      <c r="BC34">
        <f t="shared" ref="BC34" si="54">AH34/AH$5</f>
        <v>0</v>
      </c>
      <c r="BD34">
        <f t="shared" ref="BD34" si="55">AI34/AI$5</f>
        <v>0</v>
      </c>
      <c r="BF34">
        <f>VLOOKUP($O34,'Table 3 EV2020 Wind_2020'!$B$10:$K$36,10,FALSE)</f>
        <v>169.51</v>
      </c>
      <c r="BG34">
        <f>VLOOKUP($O34,'Table 3 EV2020 Wind_2021'!$B$10:$K$36,10,FALSE)</f>
        <v>166.55</v>
      </c>
      <c r="BH34">
        <f>VLOOKUP($O34,'Table 3 DJ Wind 2030'!$B$10:$J$36,9,FALSE)</f>
        <v>187.6</v>
      </c>
      <c r="BI34">
        <f>VLOOKUP($O34,'Table 3 ID Wind 2030'!$B$10:$J$36,9,FALSE)</f>
        <v>188.79</v>
      </c>
      <c r="BJ34">
        <f>VLOOKUP($O34,'Table 3 ID Wind 2033'!$B$10:$J$36,9,FALSE)</f>
        <v>181.27</v>
      </c>
      <c r="BK34">
        <f>VLOOKUP($O34,'Table 3 WW Wind 2035'!$B$10:$J$36,9,FALSE)</f>
        <v>175.94</v>
      </c>
      <c r="BL34">
        <f>VLOOKUP($O34,'Table 3 YK Wind 2035'!$B$10:$J$36,9,FALSE)</f>
        <v>175.94</v>
      </c>
      <c r="BM34">
        <f>VLOOKUP($O34,'Table 3 OR Wind 2035'!$B$10:$J$36,9,FALSE)</f>
        <v>174.32</v>
      </c>
      <c r="BN34">
        <f>VLOOKUP($O34,'Table 3 UT Wind 2030'!$B$10:$J$36,9,FALSE)</f>
        <v>183.54</v>
      </c>
      <c r="BO34">
        <f>VLOOKUP($O34,'Table 3 UT Wind 2036'!$B$10:$J$36,9,FALSE)</f>
        <v>169.81</v>
      </c>
      <c r="BP34">
        <f>VLOOKUP($O34,'Table 3 YK Solar 2030'!$B$10:$J$36,9,FALSE)</f>
        <v>146.81</v>
      </c>
      <c r="BQ34">
        <f>VLOOKUP($O34,'Table 3 YK Solar 2032'!$B$10:$J$36,9,FALSE)</f>
        <v>140.41999999999999</v>
      </c>
      <c r="BR34">
        <f>VLOOKUP($O34,'Table 3 YK Solar 2033'!$B$10:$J$36,9,FALSE)</f>
        <v>137.37</v>
      </c>
      <c r="BS34">
        <f>VLOOKUP($O34,'Table 3 UT Solar 2033 ST'!$B$10:$J$36,9,FALSE)</f>
        <v>138.41</v>
      </c>
      <c r="BT34">
        <f>VLOOKUP($O34,'Table 3 UT Solar 2035 ST'!$B$10:$J$36,9,FALSE)</f>
        <v>132.69</v>
      </c>
      <c r="BU34">
        <f>VLOOKUP($O34,'Table 3 UT Solar 2035 FT'!$B$10:$J$36,9,FALSE)</f>
        <v>129</v>
      </c>
      <c r="BV34">
        <f>VLOOKUP($O34,'Table 3 OR Solar 2030'!$B$10:$J$36,9,FALSE)</f>
        <v>150.63999999999999</v>
      </c>
      <c r="BW34">
        <f>VLOOKUP($O34,'Table 3 OR Solar 2031'!$B$10:$J$36,9,FALSE)</f>
        <v>147.38</v>
      </c>
      <c r="BX34">
        <f>VLOOKUP($O34,'Table 3 OR Solar 2032'!$B$10:$J$36,9,FALSE)</f>
        <v>144.13999999999999</v>
      </c>
      <c r="BY34">
        <f>VLOOKUP($O34,'Table 3 OR Solar 2033'!$B$10:$J$36,9,FALSE)</f>
        <v>141.04</v>
      </c>
      <c r="CA34">
        <f>SUM(AK$13:AK34)*BF34/1000</f>
        <v>0</v>
      </c>
      <c r="CB34">
        <f>SUM(AL$13:AL34)*BG34/1000</f>
        <v>0</v>
      </c>
      <c r="CC34">
        <f>SUM(AM$13:AM34)*BH34/1000</f>
        <v>0</v>
      </c>
      <c r="CD34">
        <f>SUM(AN$13:AN34)*BI34/1000</f>
        <v>0</v>
      </c>
      <c r="CF34">
        <f>SUM(AP$13:AP34)*BK34/1000</f>
        <v>0</v>
      </c>
      <c r="CG34">
        <f>SUM(AQ$13:AQ34)*BL34/1000</f>
        <v>0</v>
      </c>
      <c r="CH34">
        <f>SUM(AR$13:AR34)*BM34/1000</f>
        <v>0</v>
      </c>
      <c r="CI34">
        <f>SUM(AS$13:AS34)*BN34/1000</f>
        <v>0</v>
      </c>
      <c r="CJ34">
        <f>SUM(AT$13:AT34)*BO34/1000</f>
        <v>0</v>
      </c>
      <c r="CK34">
        <f>SUM(AU$13:AU34)*BP34/1000</f>
        <v>0.97762231480053441</v>
      </c>
      <c r="CL34">
        <f>SUM(AV$13:AV34)*BQ34/1000</f>
        <v>0</v>
      </c>
      <c r="CM34">
        <f>SUM(AW$13:AW34)*BR34/1000</f>
        <v>0</v>
      </c>
      <c r="CN34">
        <f>SUM(AX$13:AX34)*BS34/1000</f>
        <v>0</v>
      </c>
      <c r="CO34">
        <f>SUM(AY$13:AY34)*BT34/1000</f>
        <v>0</v>
      </c>
      <c r="CP34">
        <f>SUM(AZ$13:AZ34)*BU34/1000</f>
        <v>0</v>
      </c>
      <c r="CQ34">
        <f>SUM(BA$13:BA34)*BV34/1000</f>
        <v>0</v>
      </c>
      <c r="CR34">
        <f>SUM(BB$13:BB34)*BW34/1000</f>
        <v>0</v>
      </c>
      <c r="CS34">
        <f>SUM(BC$13:BC34)*BX34/1000</f>
        <v>0</v>
      </c>
      <c r="CT34">
        <f>SUM(BD$13:BD34)*BY34/1000</f>
        <v>0</v>
      </c>
      <c r="CU34" s="187">
        <f t="shared" ref="CU34" si="56">SUM(CA34:CT34)</f>
        <v>0.97762231480053441</v>
      </c>
      <c r="CW34">
        <f t="shared" ref="CW34" si="57">O34</f>
        <v>2040</v>
      </c>
      <c r="CX34" s="89">
        <f>IFERROR(VLOOKUP($CW34,'Table 3 TransCost D2 '!$B$10:$E$34,4,FALSE),0)</f>
        <v>75.010000000000005</v>
      </c>
      <c r="CY34" s="193">
        <f t="shared" ref="CY34" si="58">$CX$5*CX34/1000</f>
        <v>0</v>
      </c>
    </row>
    <row r="35" spans="1:103">
      <c r="B35" s="181"/>
      <c r="C35" s="9"/>
      <c r="D35" s="45"/>
      <c r="E35" s="9"/>
      <c r="F35" s="37"/>
      <c r="G35" s="9"/>
      <c r="H35" s="36"/>
      <c r="I35" s="49"/>
      <c r="M35" s="116"/>
    </row>
    <row r="36" spans="1:103" ht="12" customHeight="1">
      <c r="B36" s="181"/>
      <c r="C36" s="9"/>
      <c r="D36" s="45"/>
      <c r="E36" s="9"/>
      <c r="F36" s="37"/>
      <c r="G36" s="9"/>
      <c r="H36" s="36"/>
      <c r="I36" s="49"/>
      <c r="M36" s="116"/>
      <c r="N36" t="s">
        <v>142</v>
      </c>
      <c r="S36">
        <v>2030</v>
      </c>
      <c r="T36">
        <v>2033</v>
      </c>
      <c r="X36">
        <v>2030</v>
      </c>
      <c r="Y36">
        <v>2036</v>
      </c>
      <c r="Z36">
        <v>2030</v>
      </c>
      <c r="AA36">
        <v>2032</v>
      </c>
      <c r="AB36">
        <v>2033</v>
      </c>
      <c r="AC36">
        <v>2033</v>
      </c>
      <c r="AD36">
        <v>2035</v>
      </c>
      <c r="AE36">
        <v>2035</v>
      </c>
      <c r="AF36">
        <v>2030</v>
      </c>
      <c r="AG36">
        <v>2031</v>
      </c>
      <c r="AH36">
        <v>2032</v>
      </c>
      <c r="AI36">
        <v>2033</v>
      </c>
    </row>
    <row r="37" spans="1:103">
      <c r="A37" s="305" t="str">
        <f>'Table 5'!A10</f>
        <v>15 Year Starting 2020</v>
      </c>
      <c r="B37" s="305"/>
      <c r="D37" s="9"/>
      <c r="F37" s="37"/>
      <c r="H37" s="36"/>
      <c r="I37"/>
      <c r="N37" t="s">
        <v>154</v>
      </c>
      <c r="S37" s="241">
        <v>0</v>
      </c>
      <c r="T37" s="241">
        <v>0</v>
      </c>
      <c r="X37" s="241">
        <v>0</v>
      </c>
      <c r="Y37" s="241">
        <v>0</v>
      </c>
      <c r="Z37" s="241">
        <v>1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</row>
    <row r="38" spans="1:103">
      <c r="A38" s="214"/>
      <c r="B38" s="55" t="str">
        <f>"15 year Levelized Prices (Nominal) @ "&amp;TEXT(Discount_Rate,"0.00%")&amp;" Discount Rate (1) (3) "</f>
        <v xml:space="preserve">15 year Levelized Prices (Nominal) @ 6.91% Discount Rate (1) (3) </v>
      </c>
      <c r="E38" s="5"/>
      <c r="I38" s="49" t="s">
        <v>159</v>
      </c>
      <c r="P38" s="183"/>
      <c r="Q38" s="183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</row>
    <row r="39" spans="1:103">
      <c r="B39" s="47" t="s">
        <v>8</v>
      </c>
      <c r="C39" s="9">
        <f ca="1">'Table 5'!$D$10*(Study_CF*8.76)/'Table 5'!$F$10</f>
        <v>19.380213636952895</v>
      </c>
      <c r="D39" s="9"/>
      <c r="E39" s="9">
        <f ca="1">'Table 5'!$C$10/'Table 5'!$F$10</f>
        <v>19.482708548446901</v>
      </c>
      <c r="G39" s="216">
        <f ca="1">'Table 5'!$G$10</f>
        <v>27.730982078468511</v>
      </c>
      <c r="H39" s="36"/>
      <c r="I39" s="109">
        <v>6.9099999999999995E-2</v>
      </c>
    </row>
    <row r="40" spans="1:103">
      <c r="B40" s="48" t="s">
        <v>33</v>
      </c>
      <c r="E40" s="9"/>
      <c r="G40" s="216"/>
      <c r="H40" s="36"/>
    </row>
    <row r="41" spans="1:103">
      <c r="B41" s="48"/>
      <c r="E41" s="9"/>
      <c r="G41" s="216"/>
      <c r="H41" s="36"/>
    </row>
    <row r="42" spans="1:103">
      <c r="B42" s="3" t="s">
        <v>16</v>
      </c>
      <c r="E42" s="38"/>
      <c r="G42" s="38"/>
      <c r="H42" s="36"/>
      <c r="I42" s="108"/>
    </row>
    <row r="43" spans="1:103">
      <c r="B43" s="50" t="str">
        <f>"(1)   "&amp;I38</f>
        <v>(1)   Discount Rate - 2017 IRP Update</v>
      </c>
      <c r="E43" s="36"/>
      <c r="F43" s="38"/>
      <c r="G43" s="36"/>
      <c r="H43" s="36"/>
      <c r="I43" s="108"/>
    </row>
    <row r="44" spans="1:103">
      <c r="B44" s="3" t="s">
        <v>22</v>
      </c>
      <c r="F44" s="38"/>
      <c r="H44" s="36"/>
      <c r="I44" s="108"/>
    </row>
    <row r="45" spans="1:103">
      <c r="G45" s="5"/>
    </row>
    <row r="46" spans="1:103">
      <c r="B46" s="3" t="str">
        <f>IF(Study_Cap_Adj&gt;0,"(4)  The capacity payment is derived from:","")</f>
        <v/>
      </c>
    </row>
    <row r="47" spans="1:103" hidden="1">
      <c r="B47" s="94" t="str">
        <f>IF(AND(Study_Cap_Adj&gt;0,_30_Geo_West&lt;&gt;0),"       2028 - "&amp;#REF!&amp;"   ("&amp;TEXT(_30_Geo_West," 0.0%")&amp;")","")</f>
        <v/>
      </c>
    </row>
    <row r="48" spans="1:103" ht="12.75" customHeight="1">
      <c r="B48" s="94"/>
    </row>
    <row r="49" spans="1:13" ht="12.75" customHeight="1">
      <c r="A49" s="3" t="b">
        <f>SUM(P13:AI28)&gt;0</f>
        <v>1</v>
      </c>
      <c r="B49" s="94"/>
    </row>
    <row r="50" spans="1:13">
      <c r="A50" s="3">
        <f>IF(SUM(P13:P28)&gt;0,1,IF(SUM(Q13:Q28)&gt;0,2,IF(SUM(R13:R28)&gt;0,3,IF(SUM(S13:S28)&gt;0,4,IF(SUM(T13:T28)&gt;0,5,IF(SUM(U13:U28)&gt;0,6,IF(SUM(V13:V28)&gt;0,7,IF(SUM(W13:W28)&gt;0,8,IF(SUM(X13:X28)&gt;0,9,IF(SUM(Z13:Z28)&gt;0,10,IF(SUM(Y13:Y28)&gt;0,11,IF(SUM(AA13:AA28)&gt;0,12,IF(SUM(AB13:AB28)&gt;0,13,IF(SUM(AC13:AC28)&gt;0,14,IF(SUM(AD13:AD28)&gt;0,15,IF(SUM(AE13:AE28)&gt;0,16,IF(SUM(AF13:AF28)&gt;0,17,IF(SUM(AG13:AG28)&gt;0,18))))))))))))))))))</f>
        <v>10</v>
      </c>
      <c r="B50" s="10"/>
      <c r="C50" s="7"/>
      <c r="D50" s="7"/>
      <c r="E50" s="7"/>
      <c r="G50" s="7"/>
    </row>
    <row r="51" spans="1:13">
      <c r="A51">
        <f>INDEX($O$13:$AI$33,IF(SUM($P$13:$AI$33)&gt;0,SUM($P$13:$AI$33),FALSE)-1,1)</f>
        <v>2020</v>
      </c>
      <c r="I51"/>
    </row>
    <row r="52" spans="1:13" s="53" customFormat="1">
      <c r="A52" s="54"/>
      <c r="B52" s="10"/>
      <c r="C52" s="54"/>
      <c r="D52" s="54"/>
      <c r="E52" s="54"/>
      <c r="F52" s="54"/>
      <c r="G52" s="54"/>
      <c r="I52"/>
      <c r="J52"/>
      <c r="K52"/>
      <c r="L52"/>
      <c r="M52"/>
    </row>
    <row r="53" spans="1:13" s="53" customFormat="1">
      <c r="A53" s="54"/>
      <c r="B53" s="10"/>
      <c r="C53" s="54"/>
      <c r="D53" s="54"/>
      <c r="E53" s="54"/>
      <c r="F53" s="54"/>
      <c r="G53" s="54"/>
      <c r="I53" s="10"/>
      <c r="J53"/>
      <c r="K53"/>
    </row>
    <row r="54" spans="1:13">
      <c r="A54"/>
      <c r="B54" s="51"/>
      <c r="I54" s="53"/>
      <c r="L54" s="53"/>
      <c r="M54" s="53"/>
    </row>
    <row r="55" spans="1:13">
      <c r="A55"/>
      <c r="F55" s="7"/>
    </row>
    <row r="58" spans="1:13">
      <c r="A58"/>
      <c r="J58" s="53"/>
      <c r="K58" s="53"/>
    </row>
    <row r="59" spans="1:13">
      <c r="A59"/>
      <c r="J59" s="53"/>
      <c r="K59" s="53"/>
    </row>
  </sheetData>
  <mergeCells count="1">
    <mergeCell ref="A37:B37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 t="shared" si="5"/>
        <v>0</v>
      </c>
      <c r="H13" s="132">
        <f t="shared" si="5"/>
        <v>0</v>
      </c>
      <c r="I13" s="134">
        <f t="shared" si="2"/>
        <v>14.435115628222126</v>
      </c>
      <c r="J13" s="134">
        <f t="shared" si="3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18.625718073353955</v>
      </c>
      <c r="G24" s="132">
        <f t="shared" si="5"/>
        <v>0</v>
      </c>
      <c r="H24" s="132">
        <f t="shared" si="5"/>
        <v>0</v>
      </c>
      <c r="I24" s="134">
        <f t="shared" si="2"/>
        <v>18.625718073353955</v>
      </c>
      <c r="J24" s="134">
        <f t="shared" si="3"/>
        <v>50.58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19.052879658270733</v>
      </c>
      <c r="G25" s="132">
        <f t="shared" si="5"/>
        <v>0</v>
      </c>
      <c r="H25" s="132">
        <f t="shared" si="5"/>
        <v>0</v>
      </c>
      <c r="I25" s="134">
        <f t="shared" si="2"/>
        <v>19.052879658270733</v>
      </c>
      <c r="J25" s="134">
        <f t="shared" si="3"/>
        <v>51.74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19.491088525556048</v>
      </c>
      <c r="G26" s="132">
        <f t="shared" si="5"/>
        <v>0</v>
      </c>
      <c r="H26" s="132">
        <f t="shared" si="5"/>
        <v>0</v>
      </c>
      <c r="I26" s="134">
        <f t="shared" si="2"/>
        <v>19.491088525556048</v>
      </c>
      <c r="J26" s="134">
        <f t="shared" si="3"/>
        <v>52.93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/>
      <c r="E27" s="132">
        <f t="shared" si="5"/>
        <v>54.15</v>
      </c>
      <c r="F27" s="134">
        <f t="shared" si="1"/>
        <v>19.9403446752099</v>
      </c>
      <c r="G27" s="132">
        <f t="shared" si="5"/>
        <v>0</v>
      </c>
      <c r="H27" s="132">
        <f t="shared" si="5"/>
        <v>0</v>
      </c>
      <c r="I27" s="134">
        <f t="shared" si="2"/>
        <v>19.9403446752099</v>
      </c>
      <c r="J27" s="134">
        <f t="shared" si="3"/>
        <v>54.15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20.400648107232289</v>
      </c>
      <c r="G28" s="132">
        <f t="shared" si="5"/>
        <v>0</v>
      </c>
      <c r="H28" s="132">
        <f t="shared" si="5"/>
        <v>0</v>
      </c>
      <c r="I28" s="134">
        <f t="shared" si="2"/>
        <v>20.400648107232289</v>
      </c>
      <c r="J28" s="134">
        <f t="shared" si="3"/>
        <v>55.4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/>
      <c r="E29" s="132">
        <f t="shared" si="5"/>
        <v>56.62</v>
      </c>
      <c r="F29" s="134">
        <f t="shared" si="1"/>
        <v>20.849904256886141</v>
      </c>
      <c r="G29" s="132">
        <f t="shared" si="5"/>
        <v>0</v>
      </c>
      <c r="H29" s="132">
        <f t="shared" si="5"/>
        <v>0</v>
      </c>
      <c r="I29" s="134">
        <f t="shared" si="2"/>
        <v>20.849904256886141</v>
      </c>
      <c r="J29" s="134">
        <f t="shared" si="3"/>
        <v>56.62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>
        <f>$C$55</f>
        <v>1369.7572941249264</v>
      </c>
      <c r="D30" s="132">
        <f>C30*$C$62</f>
        <v>97.334833987164757</v>
      </c>
      <c r="E30" s="132">
        <f t="shared" si="5"/>
        <v>57.87</v>
      </c>
      <c r="F30" s="134">
        <f t="shared" si="1"/>
        <v>57.153054200605673</v>
      </c>
      <c r="G30" s="132">
        <f t="shared" si="5"/>
        <v>0</v>
      </c>
      <c r="H30" s="132">
        <f t="shared" si="5"/>
        <v>0</v>
      </c>
      <c r="I30" s="134">
        <f t="shared" si="2"/>
        <v>57.153054200605673</v>
      </c>
      <c r="J30" s="134">
        <f t="shared" si="3"/>
        <v>155.19999999999999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99.48</v>
      </c>
      <c r="E31" s="132">
        <f t="shared" si="5"/>
        <v>59.14</v>
      </c>
      <c r="F31" s="134">
        <f t="shared" si="1"/>
        <v>58.410664309913102</v>
      </c>
      <c r="G31" s="132">
        <f t="shared" si="5"/>
        <v>0</v>
      </c>
      <c r="H31" s="132">
        <f t="shared" si="5"/>
        <v>0</v>
      </c>
      <c r="I31" s="134">
        <f t="shared" si="2"/>
        <v>58.410664309913102</v>
      </c>
      <c r="J31" s="134">
        <f t="shared" si="3"/>
        <v>158.62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101.77</v>
      </c>
      <c r="E32" s="132">
        <f t="shared" si="5"/>
        <v>60.5</v>
      </c>
      <c r="F32" s="134">
        <f t="shared" si="1"/>
        <v>59.754750331418471</v>
      </c>
      <c r="G32" s="132">
        <f t="shared" si="5"/>
        <v>0</v>
      </c>
      <c r="H32" s="132">
        <f t="shared" si="5"/>
        <v>0</v>
      </c>
      <c r="I32" s="134">
        <f t="shared" si="2"/>
        <v>59.754750331418471</v>
      </c>
      <c r="J32" s="134">
        <f t="shared" si="3"/>
        <v>162.27000000000001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104.11</v>
      </c>
      <c r="E33" s="132">
        <f t="shared" si="5"/>
        <v>61.89</v>
      </c>
      <c r="F33" s="134">
        <f t="shared" si="1"/>
        <v>61.128295772573289</v>
      </c>
      <c r="G33" s="132">
        <f t="shared" si="5"/>
        <v>0</v>
      </c>
      <c r="H33" s="132">
        <f t="shared" si="5"/>
        <v>0</v>
      </c>
      <c r="I33" s="134">
        <f t="shared" si="2"/>
        <v>61.128295772573289</v>
      </c>
      <c r="J33" s="134">
        <f t="shared" si="3"/>
        <v>166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106.5</v>
      </c>
      <c r="E34" s="132">
        <f t="shared" si="5"/>
        <v>63.31</v>
      </c>
      <c r="F34" s="134">
        <f t="shared" si="1"/>
        <v>62.531300633377526</v>
      </c>
      <c r="G34" s="132">
        <f t="shared" si="5"/>
        <v>0</v>
      </c>
      <c r="H34" s="132">
        <f t="shared" si="5"/>
        <v>0</v>
      </c>
      <c r="I34" s="134">
        <f t="shared" si="2"/>
        <v>62.531300633377526</v>
      </c>
      <c r="J34" s="134">
        <f t="shared" si="3"/>
        <v>169.81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108.95</v>
      </c>
      <c r="E35" s="132">
        <f t="shared" si="5"/>
        <v>64.77</v>
      </c>
      <c r="F35" s="134">
        <f t="shared" si="1"/>
        <v>63.971129768743559</v>
      </c>
      <c r="G35" s="132">
        <f t="shared" si="5"/>
        <v>0</v>
      </c>
      <c r="H35" s="132">
        <f t="shared" si="5"/>
        <v>0</v>
      </c>
      <c r="I35" s="134">
        <f t="shared" si="2"/>
        <v>63.971129768743559</v>
      </c>
      <c r="J35" s="134">
        <f t="shared" si="3"/>
        <v>173.72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111.46</v>
      </c>
      <c r="E36" s="132">
        <f t="shared" si="5"/>
        <v>66.260000000000005</v>
      </c>
      <c r="F36" s="134">
        <f t="shared" si="1"/>
        <v>65.444100751215203</v>
      </c>
      <c r="G36" s="132">
        <f t="shared" si="5"/>
        <v>0</v>
      </c>
      <c r="H36" s="132">
        <f t="shared" si="5"/>
        <v>0</v>
      </c>
      <c r="I36" s="134">
        <f t="shared" si="2"/>
        <v>65.444100751215203</v>
      </c>
      <c r="J36" s="134">
        <f t="shared" si="3"/>
        <v>177.72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123</v>
      </c>
      <c r="C55" s="185">
        <v>1369.7572941249264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127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Walla Walla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1417.4139219193135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128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1417.4139219193135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129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1397.0737350359179</v>
      </c>
      <c r="D29" s="132">
        <f>C29*$C$62</f>
        <v>99.275937898489545</v>
      </c>
      <c r="E29" s="132">
        <f t="shared" si="5"/>
        <v>56.62</v>
      </c>
      <c r="F29" s="134">
        <f t="shared" si="1"/>
        <v>46.832473533552495</v>
      </c>
      <c r="G29" s="132">
        <f t="shared" si="5"/>
        <v>0</v>
      </c>
      <c r="H29" s="132">
        <f t="shared" si="5"/>
        <v>0</v>
      </c>
      <c r="I29" s="134">
        <f t="shared" si="3"/>
        <v>46.832473533552495</v>
      </c>
      <c r="J29" s="134">
        <f t="shared" si="2"/>
        <v>155.9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101.46</v>
      </c>
      <c r="E30" s="132">
        <f t="shared" si="5"/>
        <v>57.87</v>
      </c>
      <c r="F30" s="134">
        <f t="shared" si="1"/>
        <v>47.864095169430421</v>
      </c>
      <c r="G30" s="132">
        <f t="shared" si="5"/>
        <v>0</v>
      </c>
      <c r="H30" s="132">
        <f t="shared" si="5"/>
        <v>0</v>
      </c>
      <c r="I30" s="134">
        <f t="shared" si="3"/>
        <v>47.864095169430421</v>
      </c>
      <c r="J30" s="134">
        <f t="shared" si="2"/>
        <v>159.33000000000001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103.69</v>
      </c>
      <c r="E31" s="132">
        <f t="shared" si="5"/>
        <v>59.14</v>
      </c>
      <c r="F31" s="134">
        <f t="shared" si="1"/>
        <v>48.915525114155251</v>
      </c>
      <c r="G31" s="132">
        <f t="shared" si="5"/>
        <v>0</v>
      </c>
      <c r="H31" s="132">
        <f t="shared" si="5"/>
        <v>0</v>
      </c>
      <c r="I31" s="134">
        <f t="shared" si="3"/>
        <v>48.915525114155251</v>
      </c>
      <c r="J31" s="134">
        <f t="shared" si="2"/>
        <v>162.83000000000001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106.07</v>
      </c>
      <c r="E32" s="132">
        <f t="shared" si="5"/>
        <v>60.5</v>
      </c>
      <c r="F32" s="134">
        <f t="shared" si="1"/>
        <v>50.039053112232637</v>
      </c>
      <c r="G32" s="132">
        <f t="shared" si="5"/>
        <v>0</v>
      </c>
      <c r="H32" s="132">
        <f t="shared" si="5"/>
        <v>0</v>
      </c>
      <c r="I32" s="134">
        <f t="shared" si="3"/>
        <v>50.039053112232637</v>
      </c>
      <c r="J32" s="134">
        <f t="shared" si="2"/>
        <v>166.57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108.51</v>
      </c>
      <c r="E33" s="132">
        <f t="shared" si="5"/>
        <v>61.89</v>
      </c>
      <c r="F33" s="134">
        <f t="shared" si="1"/>
        <v>51.189617880317236</v>
      </c>
      <c r="G33" s="132">
        <f t="shared" si="5"/>
        <v>0</v>
      </c>
      <c r="H33" s="132">
        <f t="shared" si="5"/>
        <v>0</v>
      </c>
      <c r="I33" s="134">
        <f t="shared" si="3"/>
        <v>51.189617880317236</v>
      </c>
      <c r="J33" s="134">
        <f t="shared" si="2"/>
        <v>170.4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111.01</v>
      </c>
      <c r="E34" s="132">
        <f t="shared" si="5"/>
        <v>63.31</v>
      </c>
      <c r="F34" s="134">
        <f t="shared" si="1"/>
        <v>52.367219418409036</v>
      </c>
      <c r="G34" s="132">
        <f t="shared" si="5"/>
        <v>0</v>
      </c>
      <c r="H34" s="132">
        <f t="shared" si="5"/>
        <v>0</v>
      </c>
      <c r="I34" s="134">
        <f t="shared" si="3"/>
        <v>52.367219418409036</v>
      </c>
      <c r="J34" s="134">
        <f t="shared" si="2"/>
        <v>174.32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113.56</v>
      </c>
      <c r="E35" s="132">
        <f t="shared" si="5"/>
        <v>64.77</v>
      </c>
      <c r="F35" s="134">
        <f t="shared" si="1"/>
        <v>53.57185772650805</v>
      </c>
      <c r="G35" s="132">
        <f t="shared" si="5"/>
        <v>0</v>
      </c>
      <c r="H35" s="132">
        <f t="shared" si="5"/>
        <v>0</v>
      </c>
      <c r="I35" s="134">
        <f t="shared" si="3"/>
        <v>53.57185772650805</v>
      </c>
      <c r="J35" s="134">
        <f t="shared" si="2"/>
        <v>178.33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116.17</v>
      </c>
      <c r="E36" s="132">
        <f t="shared" si="5"/>
        <v>66.260000000000005</v>
      </c>
      <c r="F36" s="134">
        <f t="shared" si="1"/>
        <v>54.803532804614278</v>
      </c>
      <c r="G36" s="132">
        <f t="shared" si="5"/>
        <v>0</v>
      </c>
      <c r="H36" s="132">
        <f t="shared" si="5"/>
        <v>0</v>
      </c>
      <c r="I36" s="134">
        <f t="shared" si="3"/>
        <v>54.803532804614278</v>
      </c>
      <c r="J36" s="134">
        <f t="shared" si="2"/>
        <v>182.43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1397.0737350359179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workbookViewId="0">
      <selection activeCell="A11" sqref="A1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Resource-2030 - 25%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M11" s="239"/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1192.5044909019937</v>
      </c>
      <c r="D24" s="132">
        <f>C24*$C$62</f>
        <v>92.05729505283152</v>
      </c>
      <c r="E24" s="132">
        <f t="shared" si="4"/>
        <v>25.23</v>
      </c>
      <c r="F24" s="134">
        <f t="shared" si="1"/>
        <v>53.770926194656035</v>
      </c>
      <c r="G24" s="132">
        <f t="shared" si="4"/>
        <v>0</v>
      </c>
      <c r="H24" s="132">
        <f t="shared" si="4"/>
        <v>0</v>
      </c>
      <c r="I24" s="134">
        <f t="shared" si="2"/>
        <v>53.770926194656035</v>
      </c>
      <c r="J24" s="134">
        <f t="shared" si="3"/>
        <v>117.29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94.17</v>
      </c>
      <c r="E25" s="132">
        <f t="shared" si="4"/>
        <v>25.81</v>
      </c>
      <c r="F25" s="134">
        <f t="shared" si="1"/>
        <v>55.005409766921574</v>
      </c>
      <c r="G25" s="132">
        <f t="shared" si="4"/>
        <v>0</v>
      </c>
      <c r="H25" s="132">
        <f t="shared" si="4"/>
        <v>0</v>
      </c>
      <c r="I25" s="134">
        <f t="shared" si="2"/>
        <v>55.005409766921574</v>
      </c>
      <c r="J25" s="134">
        <f t="shared" si="3"/>
        <v>119.98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96.34</v>
      </c>
      <c r="E26" s="132">
        <f t="shared" si="4"/>
        <v>26.4</v>
      </c>
      <c r="F26" s="134">
        <f t="shared" si="1"/>
        <v>56.270745080779747</v>
      </c>
      <c r="G26" s="132">
        <f t="shared" si="4"/>
        <v>0</v>
      </c>
      <c r="H26" s="132">
        <f t="shared" si="4"/>
        <v>0</v>
      </c>
      <c r="I26" s="134">
        <f t="shared" si="2"/>
        <v>56.270745080779747</v>
      </c>
      <c r="J26" s="134">
        <f t="shared" si="3"/>
        <v>122.74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98.56</v>
      </c>
      <c r="E27" s="132">
        <f t="shared" si="4"/>
        <v>27.01</v>
      </c>
      <c r="F27" s="134">
        <f t="shared" si="1"/>
        <v>57.568172232308235</v>
      </c>
      <c r="G27" s="132">
        <f t="shared" si="4"/>
        <v>0</v>
      </c>
      <c r="H27" s="132">
        <f t="shared" si="4"/>
        <v>0</v>
      </c>
      <c r="I27" s="134">
        <f t="shared" si="2"/>
        <v>57.568172232308235</v>
      </c>
      <c r="J27" s="134">
        <f t="shared" si="3"/>
        <v>125.57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100.83</v>
      </c>
      <c r="E28" s="132">
        <f t="shared" si="4"/>
        <v>27.63</v>
      </c>
      <c r="F28" s="134">
        <f t="shared" si="1"/>
        <v>58.893106673268427</v>
      </c>
      <c r="G28" s="132">
        <f t="shared" si="4"/>
        <v>0</v>
      </c>
      <c r="H28" s="132">
        <f t="shared" si="4"/>
        <v>0</v>
      </c>
      <c r="I28" s="134">
        <f t="shared" si="2"/>
        <v>58.893106673268427</v>
      </c>
      <c r="J28" s="134">
        <f t="shared" si="3"/>
        <v>128.46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103.05</v>
      </c>
      <c r="E29" s="132">
        <f t="shared" si="4"/>
        <v>28.24</v>
      </c>
      <c r="F29" s="134">
        <f t="shared" si="1"/>
        <v>60.190533824796908</v>
      </c>
      <c r="G29" s="132">
        <f t="shared" si="4"/>
        <v>0</v>
      </c>
      <c r="H29" s="132">
        <f t="shared" si="4"/>
        <v>0</v>
      </c>
      <c r="I29" s="134">
        <f t="shared" si="2"/>
        <v>60.190533824796908</v>
      </c>
      <c r="J29" s="134">
        <f t="shared" si="3"/>
        <v>131.29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105.32</v>
      </c>
      <c r="E30" s="132">
        <f t="shared" si="4"/>
        <v>28.86</v>
      </c>
      <c r="F30" s="134">
        <f t="shared" si="1"/>
        <v>61.5154682657571</v>
      </c>
      <c r="G30" s="132">
        <f t="shared" si="4"/>
        <v>0</v>
      </c>
      <c r="H30" s="132">
        <f t="shared" si="4"/>
        <v>0</v>
      </c>
      <c r="I30" s="134">
        <f t="shared" si="2"/>
        <v>61.5154682657571</v>
      </c>
      <c r="J30" s="134">
        <f t="shared" si="3"/>
        <v>134.18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107.64</v>
      </c>
      <c r="E31" s="132">
        <f t="shared" si="4"/>
        <v>29.49</v>
      </c>
      <c r="F31" s="134">
        <f t="shared" si="1"/>
        <v>62.867909996148981</v>
      </c>
      <c r="G31" s="132">
        <f t="shared" si="4"/>
        <v>0</v>
      </c>
      <c r="H31" s="132">
        <f t="shared" si="4"/>
        <v>0</v>
      </c>
      <c r="I31" s="134">
        <f t="shared" si="2"/>
        <v>62.867909996148981</v>
      </c>
      <c r="J31" s="134">
        <f t="shared" si="3"/>
        <v>137.13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110.12</v>
      </c>
      <c r="E32" s="132">
        <f t="shared" si="4"/>
        <v>30.17</v>
      </c>
      <c r="F32" s="134">
        <f t="shared" si="1"/>
        <v>64.316627239551835</v>
      </c>
      <c r="G32" s="132">
        <f t="shared" si="4"/>
        <v>0</v>
      </c>
      <c r="H32" s="132">
        <f t="shared" si="4"/>
        <v>0</v>
      </c>
      <c r="I32" s="134">
        <f t="shared" si="2"/>
        <v>64.316627239551835</v>
      </c>
      <c r="J32" s="134">
        <f t="shared" si="3"/>
        <v>140.29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112.65</v>
      </c>
      <c r="E33" s="132">
        <f t="shared" si="4"/>
        <v>30.86</v>
      </c>
      <c r="F33" s="134">
        <f t="shared" si="1"/>
        <v>65.792851772386356</v>
      </c>
      <c r="G33" s="132">
        <f t="shared" si="4"/>
        <v>0</v>
      </c>
      <c r="H33" s="132">
        <f t="shared" si="4"/>
        <v>0</v>
      </c>
      <c r="I33" s="134">
        <f t="shared" si="2"/>
        <v>65.792851772386356</v>
      </c>
      <c r="J33" s="134">
        <f t="shared" si="3"/>
        <v>143.51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115.24</v>
      </c>
      <c r="E34" s="132">
        <f t="shared" si="4"/>
        <v>31.57</v>
      </c>
      <c r="F34" s="134">
        <f t="shared" si="1"/>
        <v>67.305752691129825</v>
      </c>
      <c r="G34" s="132">
        <f t="shared" si="4"/>
        <v>0</v>
      </c>
      <c r="H34" s="132">
        <f t="shared" si="4"/>
        <v>0</v>
      </c>
      <c r="I34" s="134">
        <f t="shared" si="2"/>
        <v>67.305752691129825</v>
      </c>
      <c r="J34" s="134">
        <f t="shared" si="3"/>
        <v>146.81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117.89</v>
      </c>
      <c r="E35" s="132">
        <f t="shared" si="4"/>
        <v>32.299999999999997</v>
      </c>
      <c r="F35" s="134">
        <f t="shared" si="1"/>
        <v>68.855329995782213</v>
      </c>
      <c r="G35" s="132">
        <f t="shared" si="4"/>
        <v>0</v>
      </c>
      <c r="H35" s="132">
        <f t="shared" si="4"/>
        <v>0</v>
      </c>
      <c r="I35" s="134">
        <f t="shared" si="2"/>
        <v>68.855329995782213</v>
      </c>
      <c r="J35" s="134">
        <f t="shared" si="3"/>
        <v>150.19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120.6</v>
      </c>
      <c r="E36" s="132">
        <f t="shared" si="4"/>
        <v>33.04</v>
      </c>
      <c r="F36" s="134">
        <f t="shared" si="1"/>
        <v>70.436999138104923</v>
      </c>
      <c r="G36" s="132">
        <f t="shared" si="4"/>
        <v>0</v>
      </c>
      <c r="H36" s="132">
        <f t="shared" si="4"/>
        <v>0</v>
      </c>
      <c r="I36" s="134">
        <f t="shared" si="2"/>
        <v>70.436999138104923</v>
      </c>
      <c r="J36" s="134">
        <f t="shared" si="3"/>
        <v>153.63999999999999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Resource-2030 - 25%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1192.5044909019937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>
      <selection activeCell="J23" sqref="J2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Resource-2032 - 25%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1178.9486841766204</v>
      </c>
      <c r="D26" s="132">
        <f>C26*$C$62</f>
        <v>91.010832830745514</v>
      </c>
      <c r="E26" s="132">
        <f t="shared" si="4"/>
        <v>26.4</v>
      </c>
      <c r="F26" s="134">
        <f t="shared" si="1"/>
        <v>53.827562684869854</v>
      </c>
      <c r="G26" s="132">
        <f t="shared" si="4"/>
        <v>0</v>
      </c>
      <c r="H26" s="132">
        <f t="shared" si="4"/>
        <v>0</v>
      </c>
      <c r="I26" s="134">
        <f t="shared" si="2"/>
        <v>53.827562684869854</v>
      </c>
      <c r="J26" s="134">
        <f t="shared" si="3"/>
        <v>117.41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93.1</v>
      </c>
      <c r="E27" s="132">
        <f t="shared" si="4"/>
        <v>27.01</v>
      </c>
      <c r="F27" s="134">
        <f t="shared" si="1"/>
        <v>55.065008894023585</v>
      </c>
      <c r="G27" s="132">
        <f t="shared" si="4"/>
        <v>0</v>
      </c>
      <c r="H27" s="132">
        <f t="shared" si="4"/>
        <v>0</v>
      </c>
      <c r="I27" s="134">
        <f t="shared" si="2"/>
        <v>55.065008894023585</v>
      </c>
      <c r="J27" s="134">
        <f t="shared" si="3"/>
        <v>120.11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95.24</v>
      </c>
      <c r="E28" s="132">
        <f t="shared" si="4"/>
        <v>27.63</v>
      </c>
      <c r="F28" s="134">
        <f t="shared" si="1"/>
        <v>56.330344207881758</v>
      </c>
      <c r="G28" s="132">
        <f t="shared" si="4"/>
        <v>0</v>
      </c>
      <c r="H28" s="132">
        <f t="shared" si="4"/>
        <v>0</v>
      </c>
      <c r="I28" s="134">
        <f t="shared" si="2"/>
        <v>56.330344207881758</v>
      </c>
      <c r="J28" s="134">
        <f t="shared" si="3"/>
        <v>122.87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97.34</v>
      </c>
      <c r="E29" s="132">
        <f t="shared" si="4"/>
        <v>28.24</v>
      </c>
      <c r="F29" s="134">
        <f t="shared" si="1"/>
        <v>57.572756780546847</v>
      </c>
      <c r="G29" s="132">
        <f t="shared" si="4"/>
        <v>0</v>
      </c>
      <c r="H29" s="132">
        <f t="shared" si="4"/>
        <v>0</v>
      </c>
      <c r="I29" s="134">
        <f t="shared" si="2"/>
        <v>57.572756780546847</v>
      </c>
      <c r="J29" s="134">
        <f t="shared" si="3"/>
        <v>125.58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99.48</v>
      </c>
      <c r="E30" s="132">
        <f t="shared" si="4"/>
        <v>28.86</v>
      </c>
      <c r="F30" s="134">
        <f t="shared" si="1"/>
        <v>58.83809209440502</v>
      </c>
      <c r="G30" s="132">
        <f t="shared" si="4"/>
        <v>0</v>
      </c>
      <c r="H30" s="132">
        <f t="shared" si="4"/>
        <v>0</v>
      </c>
      <c r="I30" s="134">
        <f t="shared" si="2"/>
        <v>58.83809209440502</v>
      </c>
      <c r="J30" s="134">
        <f t="shared" si="3"/>
        <v>128.34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101.67</v>
      </c>
      <c r="E31" s="132">
        <f t="shared" si="4"/>
        <v>29.49</v>
      </c>
      <c r="F31" s="134">
        <f t="shared" si="1"/>
        <v>60.13093469769489</v>
      </c>
      <c r="G31" s="132">
        <f t="shared" si="4"/>
        <v>0</v>
      </c>
      <c r="H31" s="132">
        <f t="shared" si="4"/>
        <v>0</v>
      </c>
      <c r="I31" s="134">
        <f t="shared" si="2"/>
        <v>60.13093469769489</v>
      </c>
      <c r="J31" s="134">
        <f t="shared" si="3"/>
        <v>131.16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104.01</v>
      </c>
      <c r="E32" s="132">
        <f t="shared" si="4"/>
        <v>30.17</v>
      </c>
      <c r="F32" s="134">
        <f t="shared" si="1"/>
        <v>61.5154682657571</v>
      </c>
      <c r="G32" s="132">
        <f t="shared" si="4"/>
        <v>0</v>
      </c>
      <c r="H32" s="132">
        <f t="shared" si="4"/>
        <v>0</v>
      </c>
      <c r="I32" s="134">
        <f t="shared" si="2"/>
        <v>61.5154682657571</v>
      </c>
      <c r="J32" s="134">
        <f t="shared" si="3"/>
        <v>134.18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106.4</v>
      </c>
      <c r="E33" s="132">
        <f t="shared" si="4"/>
        <v>30.86</v>
      </c>
      <c r="F33" s="134">
        <f t="shared" si="1"/>
        <v>62.927509123250992</v>
      </c>
      <c r="G33" s="132">
        <f t="shared" si="4"/>
        <v>0</v>
      </c>
      <c r="H33" s="132">
        <f t="shared" si="4"/>
        <v>0</v>
      </c>
      <c r="I33" s="134">
        <f t="shared" si="2"/>
        <v>62.927509123250992</v>
      </c>
      <c r="J33" s="134">
        <f t="shared" si="3"/>
        <v>137.26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108.85</v>
      </c>
      <c r="E34" s="132">
        <f t="shared" si="4"/>
        <v>31.57</v>
      </c>
      <c r="F34" s="134">
        <f t="shared" si="1"/>
        <v>64.376226366653825</v>
      </c>
      <c r="G34" s="132">
        <f t="shared" si="4"/>
        <v>0</v>
      </c>
      <c r="H34" s="132">
        <f t="shared" si="4"/>
        <v>0</v>
      </c>
      <c r="I34" s="134">
        <f t="shared" si="2"/>
        <v>64.376226366653825</v>
      </c>
      <c r="J34" s="134">
        <f t="shared" si="3"/>
        <v>140.41999999999999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111.35</v>
      </c>
      <c r="E35" s="132">
        <f t="shared" si="4"/>
        <v>32.299999999999997</v>
      </c>
      <c r="F35" s="134">
        <f t="shared" si="1"/>
        <v>65.857035447726972</v>
      </c>
      <c r="G35" s="132">
        <f t="shared" si="4"/>
        <v>0</v>
      </c>
      <c r="H35" s="132">
        <f t="shared" si="4"/>
        <v>0</v>
      </c>
      <c r="I35" s="134">
        <f t="shared" si="2"/>
        <v>65.857035447726972</v>
      </c>
      <c r="J35" s="134">
        <f t="shared" si="3"/>
        <v>143.65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113.91</v>
      </c>
      <c r="E36" s="132">
        <f t="shared" si="4"/>
        <v>33.04</v>
      </c>
      <c r="F36" s="134">
        <f t="shared" si="1"/>
        <v>67.369936366470441</v>
      </c>
      <c r="G36" s="132">
        <f t="shared" si="4"/>
        <v>0</v>
      </c>
      <c r="H36" s="132">
        <f t="shared" si="4"/>
        <v>0</v>
      </c>
      <c r="I36" s="134">
        <f t="shared" si="2"/>
        <v>67.369936366470441</v>
      </c>
      <c r="J36" s="134">
        <f t="shared" si="3"/>
        <v>146.94999999999999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Resource-2032 - 25%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130</v>
      </c>
      <c r="C55" s="185">
        <v>1178.9486841766204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Resource-2033 - 25%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26.4</v>
      </c>
      <c r="F26" s="134">
        <f t="shared" si="1"/>
        <v>12.103207349947736</v>
      </c>
      <c r="G26" s="132">
        <f t="shared" si="4"/>
        <v>0</v>
      </c>
      <c r="H26" s="132">
        <f t="shared" si="4"/>
        <v>0</v>
      </c>
      <c r="I26" s="134">
        <f t="shared" si="2"/>
        <v>12.103207349947736</v>
      </c>
      <c r="J26" s="134">
        <f t="shared" si="3"/>
        <v>26.4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1172.2286766768136</v>
      </c>
      <c r="D27" s="132">
        <f>C27*$C$62</f>
        <v>90.49207108361027</v>
      </c>
      <c r="E27" s="132">
        <f t="shared" si="4"/>
        <v>27.01</v>
      </c>
      <c r="F27" s="134">
        <f t="shared" si="1"/>
        <v>53.869391302016417</v>
      </c>
      <c r="G27" s="132">
        <f t="shared" si="4"/>
        <v>0</v>
      </c>
      <c r="H27" s="132">
        <f t="shared" si="4"/>
        <v>0</v>
      </c>
      <c r="I27" s="134">
        <f t="shared" si="2"/>
        <v>53.869391302016417</v>
      </c>
      <c r="J27" s="134">
        <f t="shared" si="3"/>
        <v>117.5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92.57</v>
      </c>
      <c r="E28" s="132">
        <f t="shared" si="4"/>
        <v>27.63</v>
      </c>
      <c r="F28" s="134">
        <f t="shared" si="1"/>
        <v>55.106269828171129</v>
      </c>
      <c r="G28" s="132">
        <f t="shared" si="4"/>
        <v>0</v>
      </c>
      <c r="H28" s="132">
        <f t="shared" si="4"/>
        <v>0</v>
      </c>
      <c r="I28" s="134">
        <f t="shared" si="2"/>
        <v>55.106269828171129</v>
      </c>
      <c r="J28" s="134">
        <f t="shared" si="3"/>
        <v>120.2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94.61</v>
      </c>
      <c r="E29" s="132">
        <f t="shared" si="4"/>
        <v>28.24</v>
      </c>
      <c r="F29" s="134">
        <f t="shared" si="1"/>
        <v>56.321175111404521</v>
      </c>
      <c r="G29" s="132">
        <f t="shared" si="4"/>
        <v>0</v>
      </c>
      <c r="H29" s="132">
        <f t="shared" si="4"/>
        <v>0</v>
      </c>
      <c r="I29" s="134">
        <f t="shared" si="2"/>
        <v>56.321175111404521</v>
      </c>
      <c r="J29" s="134">
        <f t="shared" si="3"/>
        <v>122.85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96.69</v>
      </c>
      <c r="E30" s="132">
        <f t="shared" si="4"/>
        <v>28.86</v>
      </c>
      <c r="F30" s="134">
        <f t="shared" si="1"/>
        <v>57.559003135830999</v>
      </c>
      <c r="G30" s="132">
        <f t="shared" si="4"/>
        <v>0</v>
      </c>
      <c r="H30" s="132">
        <f t="shared" si="4"/>
        <v>0</v>
      </c>
      <c r="I30" s="134">
        <f t="shared" si="2"/>
        <v>57.559003135830999</v>
      </c>
      <c r="J30" s="134">
        <f t="shared" si="3"/>
        <v>125.55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98.82</v>
      </c>
      <c r="E31" s="132">
        <f t="shared" si="4"/>
        <v>29.49</v>
      </c>
      <c r="F31" s="134">
        <f t="shared" si="1"/>
        <v>58.824338449689172</v>
      </c>
      <c r="G31" s="132">
        <f t="shared" si="4"/>
        <v>0</v>
      </c>
      <c r="H31" s="132">
        <f t="shared" si="4"/>
        <v>0</v>
      </c>
      <c r="I31" s="134">
        <f t="shared" si="2"/>
        <v>58.824338449689172</v>
      </c>
      <c r="J31" s="134">
        <f t="shared" si="3"/>
        <v>128.31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101.09</v>
      </c>
      <c r="E32" s="132">
        <f t="shared" si="4"/>
        <v>30.17</v>
      </c>
      <c r="F32" s="134">
        <f t="shared" si="1"/>
        <v>60.176780180081053</v>
      </c>
      <c r="G32" s="132">
        <f t="shared" si="4"/>
        <v>0</v>
      </c>
      <c r="H32" s="132">
        <f t="shared" si="4"/>
        <v>0</v>
      </c>
      <c r="I32" s="134">
        <f t="shared" si="2"/>
        <v>60.176780180081053</v>
      </c>
      <c r="J32" s="134">
        <f t="shared" si="3"/>
        <v>131.26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103.42</v>
      </c>
      <c r="E33" s="132">
        <f t="shared" si="4"/>
        <v>30.86</v>
      </c>
      <c r="F33" s="134">
        <f t="shared" si="1"/>
        <v>61.561313748143263</v>
      </c>
      <c r="G33" s="132">
        <f t="shared" si="4"/>
        <v>0</v>
      </c>
      <c r="H33" s="132">
        <f t="shared" si="4"/>
        <v>0</v>
      </c>
      <c r="I33" s="134">
        <f t="shared" si="2"/>
        <v>61.561313748143263</v>
      </c>
      <c r="J33" s="134">
        <f t="shared" si="3"/>
        <v>134.28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105.8</v>
      </c>
      <c r="E34" s="132">
        <f t="shared" si="4"/>
        <v>31.57</v>
      </c>
      <c r="F34" s="134">
        <f t="shared" si="1"/>
        <v>62.977939153875781</v>
      </c>
      <c r="G34" s="132">
        <f t="shared" si="4"/>
        <v>0</v>
      </c>
      <c r="H34" s="132">
        <f t="shared" si="4"/>
        <v>0</v>
      </c>
      <c r="I34" s="134">
        <f t="shared" si="2"/>
        <v>62.977939153875781</v>
      </c>
      <c r="J34" s="134">
        <f t="shared" si="3"/>
        <v>137.37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108.23</v>
      </c>
      <c r="E35" s="132">
        <f t="shared" si="4"/>
        <v>32.299999999999997</v>
      </c>
      <c r="F35" s="134">
        <f t="shared" si="1"/>
        <v>64.42665639727862</v>
      </c>
      <c r="G35" s="132">
        <f t="shared" si="4"/>
        <v>0</v>
      </c>
      <c r="H35" s="132">
        <f t="shared" si="4"/>
        <v>0</v>
      </c>
      <c r="I35" s="134">
        <f t="shared" si="2"/>
        <v>64.42665639727862</v>
      </c>
      <c r="J35" s="134">
        <f t="shared" si="3"/>
        <v>140.53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110.72</v>
      </c>
      <c r="E36" s="132">
        <f t="shared" si="4"/>
        <v>33.04</v>
      </c>
      <c r="F36" s="134">
        <f t="shared" si="1"/>
        <v>65.907465478351767</v>
      </c>
      <c r="G36" s="132">
        <f t="shared" si="4"/>
        <v>0</v>
      </c>
      <c r="H36" s="132">
        <f t="shared" si="4"/>
        <v>0</v>
      </c>
      <c r="I36" s="134">
        <f t="shared" si="2"/>
        <v>65.907465478351767</v>
      </c>
      <c r="J36" s="134">
        <f t="shared" si="3"/>
        <v>143.76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2032'!D44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Resource-2033 - 25%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1172.2286766768136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topLeftCell="A2" workbookViewId="0">
      <selection activeCell="B2" sqref="B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3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>
        <f>$C$55</f>
        <v>1165.8805905559132</v>
      </c>
      <c r="D27" s="132">
        <f>C27*$C$62</f>
        <v>90.002020403289137</v>
      </c>
      <c r="E27" s="132">
        <f t="shared" si="5"/>
        <v>28.38</v>
      </c>
      <c r="F27" s="134">
        <f t="shared" si="1"/>
        <v>43.453148777433647</v>
      </c>
      <c r="G27" s="132">
        <f t="shared" si="5"/>
        <v>0</v>
      </c>
      <c r="H27" s="132">
        <f t="shared" si="5"/>
        <v>0</v>
      </c>
      <c r="I27" s="134">
        <f t="shared" si="2"/>
        <v>43.453148777433647</v>
      </c>
      <c r="J27" s="134">
        <f t="shared" si="3"/>
        <v>118.38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5"/>
        <v>92.07</v>
      </c>
      <c r="E28" s="132">
        <f t="shared" si="5"/>
        <v>29.03</v>
      </c>
      <c r="F28" s="134">
        <f t="shared" si="1"/>
        <v>44.450806794990385</v>
      </c>
      <c r="G28" s="132">
        <f t="shared" si="5"/>
        <v>0</v>
      </c>
      <c r="H28" s="132">
        <f t="shared" si="5"/>
        <v>0</v>
      </c>
      <c r="I28" s="134">
        <f t="shared" si="2"/>
        <v>44.450806794990385</v>
      </c>
      <c r="J28" s="134">
        <f t="shared" si="3"/>
        <v>121.1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5"/>
        <v>94.1</v>
      </c>
      <c r="E29" s="132">
        <f t="shared" si="5"/>
        <v>29.67</v>
      </c>
      <c r="F29" s="134">
        <f t="shared" si="1"/>
        <v>45.430853484855156</v>
      </c>
      <c r="G29" s="132">
        <f t="shared" si="5"/>
        <v>0</v>
      </c>
      <c r="H29" s="132">
        <f t="shared" si="5"/>
        <v>0</v>
      </c>
      <c r="I29" s="134">
        <f t="shared" si="2"/>
        <v>45.430853484855156</v>
      </c>
      <c r="J29" s="134">
        <f t="shared" si="3"/>
        <v>123.77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96.17</v>
      </c>
      <c r="E30" s="132">
        <f t="shared" si="5"/>
        <v>30.32</v>
      </c>
      <c r="F30" s="134">
        <f t="shared" si="1"/>
        <v>46.429253108987069</v>
      </c>
      <c r="G30" s="132">
        <f t="shared" si="5"/>
        <v>0</v>
      </c>
      <c r="H30" s="132">
        <f t="shared" si="5"/>
        <v>0</v>
      </c>
      <c r="I30" s="134">
        <f t="shared" si="2"/>
        <v>46.429253108987069</v>
      </c>
      <c r="J30" s="134">
        <f t="shared" si="3"/>
        <v>126.49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98.29</v>
      </c>
      <c r="E31" s="132">
        <f t="shared" si="5"/>
        <v>30.99</v>
      </c>
      <c r="F31" s="134">
        <f t="shared" si="1"/>
        <v>47.453346841092959</v>
      </c>
      <c r="G31" s="132">
        <f t="shared" si="5"/>
        <v>0</v>
      </c>
      <c r="H31" s="132">
        <f t="shared" si="5"/>
        <v>0</v>
      </c>
      <c r="I31" s="134">
        <f t="shared" si="2"/>
        <v>47.453346841092959</v>
      </c>
      <c r="J31" s="134">
        <f t="shared" si="3"/>
        <v>129.28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100.55</v>
      </c>
      <c r="E32" s="132">
        <f t="shared" si="5"/>
        <v>31.7</v>
      </c>
      <c r="F32" s="134">
        <f t="shared" si="1"/>
        <v>48.543511136560518</v>
      </c>
      <c r="G32" s="132">
        <f t="shared" si="5"/>
        <v>0</v>
      </c>
      <c r="H32" s="132">
        <f t="shared" si="5"/>
        <v>0</v>
      </c>
      <c r="I32" s="134">
        <f t="shared" si="2"/>
        <v>48.543511136560518</v>
      </c>
      <c r="J32" s="134">
        <f t="shared" si="3"/>
        <v>132.25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102.86</v>
      </c>
      <c r="E33" s="132">
        <f t="shared" si="5"/>
        <v>32.43</v>
      </c>
      <c r="F33" s="134">
        <f t="shared" si="1"/>
        <v>49.659369540002054</v>
      </c>
      <c r="G33" s="132">
        <f t="shared" si="5"/>
        <v>0</v>
      </c>
      <c r="H33" s="132">
        <f t="shared" si="5"/>
        <v>0</v>
      </c>
      <c r="I33" s="134">
        <f t="shared" si="2"/>
        <v>49.659369540002054</v>
      </c>
      <c r="J33" s="134">
        <f t="shared" si="3"/>
        <v>135.29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105.23</v>
      </c>
      <c r="E34" s="132">
        <f t="shared" si="5"/>
        <v>33.18</v>
      </c>
      <c r="F34" s="134">
        <f t="shared" ref="F34:F36" si="8">(D34+E34)/(8.76*$C$63)</f>
        <v>50.804592638271011</v>
      </c>
      <c r="G34" s="132">
        <f t="shared" si="5"/>
        <v>0</v>
      </c>
      <c r="H34" s="132">
        <f t="shared" si="5"/>
        <v>0</v>
      </c>
      <c r="I34" s="134">
        <f t="shared" si="2"/>
        <v>50.804592638271011</v>
      </c>
      <c r="J34" s="134">
        <f t="shared" si="3"/>
        <v>138.41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107.65</v>
      </c>
      <c r="E35" s="132">
        <f t="shared" si="5"/>
        <v>33.94</v>
      </c>
      <c r="F35" s="134">
        <f t="shared" si="8"/>
        <v>51.97183925766052</v>
      </c>
      <c r="G35" s="132">
        <f t="shared" si="5"/>
        <v>0</v>
      </c>
      <c r="H35" s="132">
        <f t="shared" si="5"/>
        <v>0</v>
      </c>
      <c r="I35" s="134">
        <f t="shared" si="2"/>
        <v>51.97183925766052</v>
      </c>
      <c r="J35" s="134">
        <f t="shared" si="3"/>
        <v>141.59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110.13</v>
      </c>
      <c r="E36" s="132">
        <f t="shared" si="5"/>
        <v>34.72</v>
      </c>
      <c r="F36" s="134">
        <f t="shared" si="8"/>
        <v>53.168450571877429</v>
      </c>
      <c r="G36" s="132">
        <f t="shared" si="5"/>
        <v>0</v>
      </c>
      <c r="H36" s="132">
        <f t="shared" si="5"/>
        <v>0</v>
      </c>
      <c r="I36" s="134">
        <f t="shared" si="2"/>
        <v>53.168450571877429</v>
      </c>
      <c r="J36" s="134">
        <f t="shared" si="3"/>
        <v>144.85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2033'!D44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1165.8805905559132</v>
      </c>
      <c r="D55" s="121" t="s">
        <v>74</v>
      </c>
      <c r="H55" s="121" t="s">
        <v>9</v>
      </c>
    </row>
    <row r="56" spans="2:24">
      <c r="B56" s="85" t="s">
        <v>111</v>
      </c>
      <c r="C56" s="154">
        <v>19.691768539314772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6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ref="D27" si="8">ROUND(D26*(1+$G73),2)</f>
        <v>0</v>
      </c>
      <c r="E27" s="132">
        <f t="shared" si="5"/>
        <v>28.38</v>
      </c>
      <c r="F27" s="134">
        <f t="shared" si="1"/>
        <v>10.417125490023345</v>
      </c>
      <c r="G27" s="132">
        <f t="shared" si="5"/>
        <v>0</v>
      </c>
      <c r="H27" s="132">
        <f t="shared" si="5"/>
        <v>0</v>
      </c>
      <c r="I27" s="134">
        <f t="shared" si="2"/>
        <v>10.417125490023345</v>
      </c>
      <c r="J27" s="134">
        <f t="shared" si="3"/>
        <v>28.38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ref="D28" si="9">ROUND(D27*(1+$G74),2)</f>
        <v>0</v>
      </c>
      <c r="E28" s="132">
        <f t="shared" si="5"/>
        <v>29.03</v>
      </c>
      <c r="F28" s="134">
        <f t="shared" si="1"/>
        <v>10.655713635496044</v>
      </c>
      <c r="G28" s="132">
        <f t="shared" si="5"/>
        <v>0</v>
      </c>
      <c r="H28" s="132">
        <f t="shared" si="5"/>
        <v>0</v>
      </c>
      <c r="I28" s="134">
        <f t="shared" si="2"/>
        <v>10.655713635496044</v>
      </c>
      <c r="J28" s="134">
        <f t="shared" si="3"/>
        <v>29.03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1152.6274312839628</v>
      </c>
      <c r="D29" s="132">
        <f>C29*$C$62</f>
        <v>88.978921536334539</v>
      </c>
      <c r="E29" s="132">
        <f t="shared" si="5"/>
        <v>29.67</v>
      </c>
      <c r="F29" s="134">
        <f t="shared" si="1"/>
        <v>43.551117156445748</v>
      </c>
      <c r="G29" s="132">
        <f t="shared" si="5"/>
        <v>0</v>
      </c>
      <c r="H29" s="132">
        <f t="shared" si="5"/>
        <v>0</v>
      </c>
      <c r="I29" s="134">
        <f t="shared" si="2"/>
        <v>43.551117156445748</v>
      </c>
      <c r="J29" s="134">
        <f t="shared" si="3"/>
        <v>118.65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90.94</v>
      </c>
      <c r="E30" s="132">
        <f t="shared" si="5"/>
        <v>30.32</v>
      </c>
      <c r="F30" s="134">
        <f t="shared" si="1"/>
        <v>44.509536184645199</v>
      </c>
      <c r="G30" s="132">
        <f t="shared" si="5"/>
        <v>0</v>
      </c>
      <c r="H30" s="132">
        <f t="shared" si="5"/>
        <v>0</v>
      </c>
      <c r="I30" s="134">
        <f t="shared" si="2"/>
        <v>44.509536184645199</v>
      </c>
      <c r="J30" s="134">
        <f t="shared" si="3"/>
        <v>121.26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92.94</v>
      </c>
      <c r="E31" s="132">
        <f t="shared" si="5"/>
        <v>30.99</v>
      </c>
      <c r="F31" s="134">
        <f t="shared" si="1"/>
        <v>45.489582874509978</v>
      </c>
      <c r="G31" s="132">
        <f t="shared" si="5"/>
        <v>0</v>
      </c>
      <c r="H31" s="132">
        <f t="shared" si="5"/>
        <v>0</v>
      </c>
      <c r="I31" s="134">
        <f t="shared" si="2"/>
        <v>45.489582874509978</v>
      </c>
      <c r="J31" s="134">
        <f t="shared" si="3"/>
        <v>123.93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95.08</v>
      </c>
      <c r="E32" s="132">
        <f t="shared" si="5"/>
        <v>31.7</v>
      </c>
      <c r="F32" s="134">
        <f t="shared" si="1"/>
        <v>46.535700127736426</v>
      </c>
      <c r="G32" s="132">
        <f t="shared" si="5"/>
        <v>0</v>
      </c>
      <c r="H32" s="132">
        <f t="shared" si="5"/>
        <v>0</v>
      </c>
      <c r="I32" s="134">
        <f t="shared" si="2"/>
        <v>46.535700127736426</v>
      </c>
      <c r="J32" s="134">
        <f t="shared" si="3"/>
        <v>126.78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97.27</v>
      </c>
      <c r="E33" s="132">
        <f t="shared" si="5"/>
        <v>32.43</v>
      </c>
      <c r="F33" s="134">
        <f t="shared" si="1"/>
        <v>47.607511488936851</v>
      </c>
      <c r="G33" s="132">
        <f t="shared" si="5"/>
        <v>0</v>
      </c>
      <c r="H33" s="132">
        <f t="shared" si="5"/>
        <v>0</v>
      </c>
      <c r="I33" s="134">
        <f t="shared" si="2"/>
        <v>47.607511488936851</v>
      </c>
      <c r="J33" s="134">
        <f t="shared" si="3"/>
        <v>129.69999999999999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99.51</v>
      </c>
      <c r="E34" s="132">
        <f t="shared" si="5"/>
        <v>33.18</v>
      </c>
      <c r="F34" s="134">
        <f t="shared" si="1"/>
        <v>48.705016958111266</v>
      </c>
      <c r="G34" s="132">
        <f t="shared" si="5"/>
        <v>0</v>
      </c>
      <c r="H34" s="132">
        <f t="shared" si="5"/>
        <v>0</v>
      </c>
      <c r="I34" s="134">
        <f t="shared" si="2"/>
        <v>48.705016958111266</v>
      </c>
      <c r="J34" s="134">
        <f t="shared" si="3"/>
        <v>132.69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101.8</v>
      </c>
      <c r="E35" s="132">
        <f t="shared" si="5"/>
        <v>33.94</v>
      </c>
      <c r="F35" s="134">
        <f t="shared" si="1"/>
        <v>49.824545948406239</v>
      </c>
      <c r="G35" s="132">
        <f t="shared" si="5"/>
        <v>0</v>
      </c>
      <c r="H35" s="132">
        <f t="shared" si="5"/>
        <v>0</v>
      </c>
      <c r="I35" s="134">
        <f t="shared" si="2"/>
        <v>49.824545948406239</v>
      </c>
      <c r="J35" s="134">
        <f t="shared" si="3"/>
        <v>135.74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104.14</v>
      </c>
      <c r="E36" s="132">
        <f t="shared" si="5"/>
        <v>34.72</v>
      </c>
      <c r="F36" s="134">
        <f t="shared" si="1"/>
        <v>50.969769046675189</v>
      </c>
      <c r="G36" s="132">
        <f t="shared" si="5"/>
        <v>0</v>
      </c>
      <c r="H36" s="132">
        <f t="shared" si="5"/>
        <v>0</v>
      </c>
      <c r="I36" s="134">
        <f t="shared" si="2"/>
        <v>50.969769046675189</v>
      </c>
      <c r="J36" s="134">
        <f t="shared" si="3"/>
        <v>138.86000000000001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UT Solar 2033 ST'!D44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1152.6274312839628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19.691768539314772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27%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Resource-2035 - 27%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18.718009285501743</v>
      </c>
      <c r="F11" s="133">
        <f t="shared" ref="F11:F36" si="1">(D11+E11)/(8.76*$C$63)</f>
        <v>7.9729815330461324</v>
      </c>
      <c r="G11" s="133">
        <f>$C$58</f>
        <v>0</v>
      </c>
      <c r="H11" s="142">
        <f>$C$59</f>
        <v>0</v>
      </c>
      <c r="I11" s="134">
        <f t="shared" ref="I11:I36" si="2">F11+H11+G11</f>
        <v>7.9729815330461324</v>
      </c>
      <c r="J11" s="134">
        <f t="shared" ref="J11:J36" si="3">ROUND(I11*$C$63*8.76,2)</f>
        <v>18.72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19.149999999999999</v>
      </c>
      <c r="F12" s="134">
        <f t="shared" si="1"/>
        <v>8.1569890274654124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8.1569890274654124</v>
      </c>
      <c r="J12" s="134">
        <f t="shared" si="3"/>
        <v>19.149999999999999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8.3188509507258228</v>
      </c>
      <c r="G13" s="132">
        <f t="shared" si="5"/>
        <v>0</v>
      </c>
      <c r="H13" s="132">
        <f t="shared" si="5"/>
        <v>0</v>
      </c>
      <c r="I13" s="134">
        <f t="shared" si="2"/>
        <v>8.3188509507258228</v>
      </c>
      <c r="J13" s="134">
        <f t="shared" si="3"/>
        <v>19.53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19.96</v>
      </c>
      <c r="F14" s="134">
        <f t="shared" si="1"/>
        <v>8.5020104954678661</v>
      </c>
      <c r="G14" s="132">
        <f t="shared" si="5"/>
        <v>0</v>
      </c>
      <c r="H14" s="132">
        <f t="shared" si="5"/>
        <v>0</v>
      </c>
      <c r="I14" s="134">
        <f t="shared" si="2"/>
        <v>8.5020104954678661</v>
      </c>
      <c r="J14" s="134">
        <f t="shared" si="3"/>
        <v>19.96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20.440000000000001</v>
      </c>
      <c r="F15" s="134">
        <f t="shared" si="1"/>
        <v>8.7064676616915424</v>
      </c>
      <c r="G15" s="132">
        <f t="shared" si="5"/>
        <v>0</v>
      </c>
      <c r="H15" s="132">
        <f t="shared" si="5"/>
        <v>0</v>
      </c>
      <c r="I15" s="134">
        <f t="shared" si="2"/>
        <v>8.7064676616915424</v>
      </c>
      <c r="J15" s="134">
        <f t="shared" si="3"/>
        <v>20.440000000000001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20.93</v>
      </c>
      <c r="F16" s="134">
        <f t="shared" si="1"/>
        <v>8.9151843522115453</v>
      </c>
      <c r="G16" s="132">
        <f t="shared" si="5"/>
        <v>0</v>
      </c>
      <c r="H16" s="132">
        <f t="shared" si="5"/>
        <v>0</v>
      </c>
      <c r="I16" s="134">
        <f t="shared" si="2"/>
        <v>8.9151843522115453</v>
      </c>
      <c r="J16" s="134">
        <f t="shared" si="3"/>
        <v>20.93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21.43</v>
      </c>
      <c r="F17" s="134">
        <f t="shared" si="1"/>
        <v>9.1281605670278747</v>
      </c>
      <c r="G17" s="132">
        <f t="shared" si="5"/>
        <v>0</v>
      </c>
      <c r="H17" s="132">
        <f t="shared" si="5"/>
        <v>0</v>
      </c>
      <c r="I17" s="134">
        <f t="shared" si="2"/>
        <v>9.1281605670278747</v>
      </c>
      <c r="J17" s="134">
        <f t="shared" si="3"/>
        <v>21.43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21.94</v>
      </c>
      <c r="F18" s="134">
        <f t="shared" si="1"/>
        <v>9.3453963061405307</v>
      </c>
      <c r="G18" s="132">
        <f t="shared" si="5"/>
        <v>0</v>
      </c>
      <c r="H18" s="132">
        <f t="shared" si="5"/>
        <v>0</v>
      </c>
      <c r="I18" s="134">
        <f t="shared" si="2"/>
        <v>9.3453963061405307</v>
      </c>
      <c r="J18" s="134">
        <f t="shared" si="3"/>
        <v>21.94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22.44</v>
      </c>
      <c r="F19" s="134">
        <f t="shared" si="1"/>
        <v>9.5583725209568602</v>
      </c>
      <c r="G19" s="132">
        <f t="shared" si="5"/>
        <v>0</v>
      </c>
      <c r="H19" s="132">
        <f t="shared" si="5"/>
        <v>0</v>
      </c>
      <c r="I19" s="134">
        <f t="shared" si="2"/>
        <v>9.5583725209568602</v>
      </c>
      <c r="J19" s="134">
        <f t="shared" si="3"/>
        <v>22.44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22.96</v>
      </c>
      <c r="F20" s="134">
        <f t="shared" si="1"/>
        <v>9.7798677843658428</v>
      </c>
      <c r="G20" s="132">
        <f t="shared" si="5"/>
        <v>0</v>
      </c>
      <c r="H20" s="132">
        <f t="shared" si="5"/>
        <v>0</v>
      </c>
      <c r="I20" s="134">
        <f t="shared" si="2"/>
        <v>9.7798677843658428</v>
      </c>
      <c r="J20" s="134">
        <f t="shared" si="3"/>
        <v>22.96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8" si="7">ROUND(D20*(1+$G67),2)</f>
        <v>0</v>
      </c>
      <c r="E21" s="132">
        <f t="shared" si="5"/>
        <v>23.49</v>
      </c>
      <c r="F21" s="134">
        <f t="shared" si="1"/>
        <v>10.00562257207115</v>
      </c>
      <c r="G21" s="132">
        <f t="shared" si="5"/>
        <v>0</v>
      </c>
      <c r="H21" s="132">
        <f t="shared" si="5"/>
        <v>0</v>
      </c>
      <c r="I21" s="134">
        <f t="shared" si="2"/>
        <v>10.00562257207115</v>
      </c>
      <c r="J21" s="134">
        <f t="shared" si="3"/>
        <v>23.49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24.05</v>
      </c>
      <c r="F22" s="134">
        <f t="shared" si="1"/>
        <v>10.244155932665441</v>
      </c>
      <c r="G22" s="132">
        <f t="shared" si="5"/>
        <v>0</v>
      </c>
      <c r="H22" s="132">
        <f t="shared" si="5"/>
        <v>0</v>
      </c>
      <c r="I22" s="134">
        <f t="shared" si="2"/>
        <v>10.244155932665441</v>
      </c>
      <c r="J22" s="134">
        <f t="shared" si="3"/>
        <v>24.05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24.63</v>
      </c>
      <c r="F23" s="134">
        <f t="shared" si="1"/>
        <v>10.491208341852381</v>
      </c>
      <c r="G23" s="132">
        <f t="shared" si="5"/>
        <v>0</v>
      </c>
      <c r="H23" s="132">
        <f t="shared" si="5"/>
        <v>0</v>
      </c>
      <c r="I23" s="134">
        <f t="shared" si="2"/>
        <v>10.491208341852381</v>
      </c>
      <c r="J23" s="134">
        <f t="shared" si="3"/>
        <v>24.63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25.2</v>
      </c>
      <c r="F24" s="134">
        <f t="shared" si="1"/>
        <v>10.734001226742997</v>
      </c>
      <c r="G24" s="132">
        <f t="shared" si="5"/>
        <v>0</v>
      </c>
      <c r="H24" s="132">
        <f t="shared" si="5"/>
        <v>0</v>
      </c>
      <c r="I24" s="134">
        <f t="shared" si="2"/>
        <v>10.734001226742997</v>
      </c>
      <c r="J24" s="134">
        <f t="shared" si="3"/>
        <v>25.2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25.78</v>
      </c>
      <c r="F25" s="134">
        <f t="shared" si="1"/>
        <v>10.981053635929939</v>
      </c>
      <c r="G25" s="132">
        <f t="shared" si="5"/>
        <v>0</v>
      </c>
      <c r="H25" s="132">
        <f t="shared" si="5"/>
        <v>0</v>
      </c>
      <c r="I25" s="134">
        <f t="shared" si="2"/>
        <v>10.981053635929939</v>
      </c>
      <c r="J25" s="134">
        <f t="shared" si="3"/>
        <v>25.78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26.37</v>
      </c>
      <c r="F26" s="134">
        <f t="shared" si="1"/>
        <v>11.232365569413208</v>
      </c>
      <c r="G26" s="132">
        <f t="shared" si="5"/>
        <v>0</v>
      </c>
      <c r="H26" s="132">
        <f t="shared" si="5"/>
        <v>0</v>
      </c>
      <c r="I26" s="134">
        <f t="shared" si="2"/>
        <v>11.232365569413208</v>
      </c>
      <c r="J26" s="134">
        <f t="shared" si="3"/>
        <v>26.37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si="7"/>
        <v>0</v>
      </c>
      <c r="E27" s="132">
        <f t="shared" si="5"/>
        <v>26.98</v>
      </c>
      <c r="F27" s="134">
        <f t="shared" si="1"/>
        <v>11.49219655148913</v>
      </c>
      <c r="G27" s="132">
        <f t="shared" si="5"/>
        <v>0</v>
      </c>
      <c r="H27" s="132">
        <f t="shared" si="5"/>
        <v>0</v>
      </c>
      <c r="I27" s="134">
        <f t="shared" si="2"/>
        <v>11.49219655148913</v>
      </c>
      <c r="J27" s="134">
        <f t="shared" si="3"/>
        <v>26.98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7"/>
        <v>0</v>
      </c>
      <c r="E28" s="132">
        <f t="shared" si="5"/>
        <v>27.6</v>
      </c>
      <c r="F28" s="134">
        <f t="shared" si="1"/>
        <v>11.756287057861378</v>
      </c>
      <c r="G28" s="132">
        <f t="shared" si="5"/>
        <v>0</v>
      </c>
      <c r="H28" s="132">
        <f t="shared" si="5"/>
        <v>0</v>
      </c>
      <c r="I28" s="134">
        <f t="shared" si="2"/>
        <v>11.756287057861378</v>
      </c>
      <c r="J28" s="134">
        <f t="shared" si="3"/>
        <v>27.6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1129.0663267642597</v>
      </c>
      <c r="D29" s="132">
        <f>C29*$C$62</f>
        <v>87.160084318455105</v>
      </c>
      <c r="E29" s="132">
        <f t="shared" si="5"/>
        <v>28.21</v>
      </c>
      <c r="F29" s="134">
        <f t="shared" si="1"/>
        <v>49.142167722370637</v>
      </c>
      <c r="G29" s="132">
        <f t="shared" si="5"/>
        <v>0</v>
      </c>
      <c r="H29" s="132">
        <f t="shared" si="5"/>
        <v>0</v>
      </c>
      <c r="I29" s="134">
        <f t="shared" si="2"/>
        <v>49.142167722370637</v>
      </c>
      <c r="J29" s="134">
        <f t="shared" si="3"/>
        <v>115.37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89.08</v>
      </c>
      <c r="E30" s="132">
        <f t="shared" si="5"/>
        <v>28.83</v>
      </c>
      <c r="F30" s="134">
        <f t="shared" si="1"/>
        <v>50.224050977986778</v>
      </c>
      <c r="G30" s="132">
        <f t="shared" si="5"/>
        <v>0</v>
      </c>
      <c r="H30" s="132">
        <f t="shared" si="5"/>
        <v>0</v>
      </c>
      <c r="I30" s="134">
        <f t="shared" si="2"/>
        <v>50.224050977986778</v>
      </c>
      <c r="J30" s="134">
        <f t="shared" si="3"/>
        <v>117.91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91.04</v>
      </c>
      <c r="E31" s="132">
        <f t="shared" si="5"/>
        <v>29.46</v>
      </c>
      <c r="F31" s="134">
        <f t="shared" si="1"/>
        <v>51.327267770735368</v>
      </c>
      <c r="G31" s="132">
        <f t="shared" si="5"/>
        <v>0</v>
      </c>
      <c r="H31" s="132">
        <f t="shared" si="5"/>
        <v>0</v>
      </c>
      <c r="I31" s="134">
        <f t="shared" si="2"/>
        <v>51.327267770735368</v>
      </c>
      <c r="J31" s="134">
        <f t="shared" si="3"/>
        <v>120.5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93.13</v>
      </c>
      <c r="E32" s="132">
        <f t="shared" si="5"/>
        <v>30.14</v>
      </c>
      <c r="F32" s="134">
        <f t="shared" si="1"/>
        <v>52.50715600081783</v>
      </c>
      <c r="G32" s="132">
        <f t="shared" si="5"/>
        <v>0</v>
      </c>
      <c r="H32" s="132">
        <f t="shared" si="5"/>
        <v>0</v>
      </c>
      <c r="I32" s="134">
        <f t="shared" si="2"/>
        <v>52.50715600081783</v>
      </c>
      <c r="J32" s="134">
        <f t="shared" si="3"/>
        <v>123.27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95.27</v>
      </c>
      <c r="E33" s="132">
        <f t="shared" si="5"/>
        <v>30.83</v>
      </c>
      <c r="F33" s="134">
        <f t="shared" si="1"/>
        <v>53.712601376678251</v>
      </c>
      <c r="G33" s="132">
        <f t="shared" si="5"/>
        <v>0</v>
      </c>
      <c r="H33" s="132">
        <f t="shared" si="5"/>
        <v>0</v>
      </c>
      <c r="I33" s="134">
        <f t="shared" si="2"/>
        <v>53.712601376678251</v>
      </c>
      <c r="J33" s="134">
        <f t="shared" si="3"/>
        <v>126.1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97.46</v>
      </c>
      <c r="E34" s="132">
        <f t="shared" si="5"/>
        <v>31.54</v>
      </c>
      <c r="F34" s="134">
        <f t="shared" si="1"/>
        <v>54.947863422612961</v>
      </c>
      <c r="G34" s="132">
        <f t="shared" si="5"/>
        <v>0</v>
      </c>
      <c r="H34" s="132">
        <f t="shared" si="5"/>
        <v>0</v>
      </c>
      <c r="I34" s="134">
        <f t="shared" si="2"/>
        <v>54.947863422612961</v>
      </c>
      <c r="J34" s="134">
        <f t="shared" si="3"/>
        <v>129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99.7</v>
      </c>
      <c r="E35" s="132">
        <f t="shared" si="5"/>
        <v>32.270000000000003</v>
      </c>
      <c r="F35" s="134">
        <f t="shared" si="1"/>
        <v>56.212942138621962</v>
      </c>
      <c r="G35" s="132">
        <f t="shared" si="5"/>
        <v>0</v>
      </c>
      <c r="H35" s="132">
        <f t="shared" si="5"/>
        <v>0</v>
      </c>
      <c r="I35" s="134">
        <f t="shared" si="2"/>
        <v>56.212942138621962</v>
      </c>
      <c r="J35" s="134">
        <f t="shared" si="3"/>
        <v>131.97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101.99</v>
      </c>
      <c r="E36" s="132">
        <f t="shared" si="5"/>
        <v>33.01</v>
      </c>
      <c r="F36" s="134">
        <f t="shared" si="1"/>
        <v>57.503578000408915</v>
      </c>
      <c r="G36" s="132">
        <f t="shared" si="5"/>
        <v>0</v>
      </c>
      <c r="H36" s="132">
        <f t="shared" si="5"/>
        <v>0</v>
      </c>
      <c r="I36" s="134">
        <f t="shared" si="2"/>
        <v>57.503578000408915</v>
      </c>
      <c r="J36" s="134">
        <f t="shared" si="3"/>
        <v>135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UT Solar 2035 ST'!D44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26.8%)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1129.0663267642597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18.718009285501743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0.26800000000000002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8">C66+1</f>
        <v>2018</v>
      </c>
      <c r="D67" s="41">
        <v>2.3E-2</v>
      </c>
      <c r="E67" s="85"/>
      <c r="F67" s="87">
        <f t="shared" ref="F67:F74" si="9">F66+1</f>
        <v>2027</v>
      </c>
      <c r="G67" s="41">
        <v>2.3E-2</v>
      </c>
      <c r="H67" s="85"/>
      <c r="I67" s="87">
        <f t="shared" ref="I67:I74" si="10">I66+1</f>
        <v>2036</v>
      </c>
      <c r="J67" s="41">
        <v>2.1999999999999999E-2</v>
      </c>
    </row>
    <row r="68" spans="3:11">
      <c r="C68" s="87">
        <f t="shared" si="8"/>
        <v>2019</v>
      </c>
      <c r="D68" s="41">
        <v>0.02</v>
      </c>
      <c r="E68" s="85"/>
      <c r="F68" s="87">
        <f t="shared" si="9"/>
        <v>2028</v>
      </c>
      <c r="G68" s="41">
        <v>2.4E-2</v>
      </c>
      <c r="H68" s="85"/>
      <c r="I68" s="87">
        <f t="shared" si="10"/>
        <v>2037</v>
      </c>
      <c r="J68" s="41">
        <v>2.1999999999999999E-2</v>
      </c>
    </row>
    <row r="69" spans="3:11">
      <c r="C69" s="87">
        <f t="shared" si="8"/>
        <v>2020</v>
      </c>
      <c r="D69" s="41">
        <v>2.1999999999999999E-2</v>
      </c>
      <c r="E69" s="85"/>
      <c r="F69" s="87">
        <f t="shared" si="9"/>
        <v>2029</v>
      </c>
      <c r="G69" s="41">
        <v>2.4E-2</v>
      </c>
      <c r="H69" s="85"/>
      <c r="I69" s="87">
        <f t="shared" si="10"/>
        <v>2038</v>
      </c>
      <c r="J69" s="41">
        <v>2.3E-2</v>
      </c>
    </row>
    <row r="70" spans="3:11">
      <c r="C70" s="87">
        <f t="shared" si="8"/>
        <v>2021</v>
      </c>
      <c r="D70" s="41">
        <v>2.4E-2</v>
      </c>
      <c r="E70" s="85"/>
      <c r="F70" s="87">
        <f t="shared" si="9"/>
        <v>2030</v>
      </c>
      <c r="G70" s="41">
        <v>2.3E-2</v>
      </c>
      <c r="H70" s="85"/>
      <c r="I70" s="87">
        <f t="shared" si="10"/>
        <v>2039</v>
      </c>
      <c r="J70" s="41">
        <v>2.3E-2</v>
      </c>
    </row>
    <row r="71" spans="3:11">
      <c r="C71" s="87">
        <f t="shared" si="8"/>
        <v>2022</v>
      </c>
      <c r="D71" s="41">
        <v>2.4E-2</v>
      </c>
      <c r="E71" s="85"/>
      <c r="F71" s="87">
        <f t="shared" si="9"/>
        <v>2031</v>
      </c>
      <c r="G71" s="41">
        <v>2.3E-2</v>
      </c>
      <c r="H71" s="85"/>
      <c r="I71" s="87">
        <f t="shared" si="10"/>
        <v>2040</v>
      </c>
      <c r="J71" s="41">
        <v>2.3E-2</v>
      </c>
    </row>
    <row r="72" spans="3:11" s="123" customFormat="1">
      <c r="C72" s="87">
        <f t="shared" si="8"/>
        <v>2023</v>
      </c>
      <c r="D72" s="41">
        <v>2.4E-2</v>
      </c>
      <c r="E72" s="86"/>
      <c r="F72" s="87">
        <f t="shared" si="9"/>
        <v>2032</v>
      </c>
      <c r="G72" s="41">
        <v>2.3E-2</v>
      </c>
      <c r="H72" s="86"/>
      <c r="I72" s="87">
        <f t="shared" si="10"/>
        <v>2041</v>
      </c>
      <c r="J72" s="41">
        <v>2.3E-2</v>
      </c>
    </row>
    <row r="73" spans="3:11" s="123" customFormat="1">
      <c r="C73" s="87">
        <f t="shared" si="8"/>
        <v>2024</v>
      </c>
      <c r="D73" s="41">
        <v>2.4E-2</v>
      </c>
      <c r="E73" s="86"/>
      <c r="F73" s="87">
        <f t="shared" si="9"/>
        <v>2033</v>
      </c>
      <c r="G73" s="41">
        <v>2.3E-2</v>
      </c>
      <c r="H73" s="86"/>
      <c r="I73" s="87">
        <f t="shared" si="10"/>
        <v>2042</v>
      </c>
      <c r="J73" s="41">
        <v>2.3E-2</v>
      </c>
    </row>
    <row r="74" spans="3:11" s="123" customFormat="1">
      <c r="C74" s="87">
        <f t="shared" si="8"/>
        <v>2025</v>
      </c>
      <c r="D74" s="41">
        <v>2.3E-2</v>
      </c>
      <c r="E74" s="86"/>
      <c r="F74" s="87">
        <f t="shared" si="9"/>
        <v>2034</v>
      </c>
      <c r="G74" s="41">
        <v>2.3E-2</v>
      </c>
      <c r="H74" s="86"/>
      <c r="I74" s="87">
        <f t="shared" si="10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E45" sqref="E45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56" customFormat="1" ht="15.75" hidden="1">
      <c r="B1" s="1" t="s">
        <v>37</v>
      </c>
      <c r="C1" s="1"/>
      <c r="D1" s="1"/>
      <c r="E1" s="1"/>
      <c r="F1" s="1"/>
      <c r="G1" s="253"/>
      <c r="H1" s="1"/>
      <c r="I1" s="1"/>
      <c r="J1" s="1"/>
      <c r="K1" s="1"/>
      <c r="L1" s="254"/>
      <c r="M1" s="255"/>
      <c r="N1" s="255"/>
      <c r="O1" s="255"/>
      <c r="P1" s="255"/>
    </row>
    <row r="2" spans="2:16" s="256" customFormat="1" ht="5.25" customHeight="1">
      <c r="B2" s="1"/>
      <c r="C2" s="1"/>
      <c r="D2" s="1"/>
      <c r="E2" s="1"/>
      <c r="F2" s="1"/>
      <c r="G2" s="253"/>
      <c r="H2" s="1"/>
      <c r="I2" s="1"/>
      <c r="J2" s="1"/>
      <c r="K2" s="1"/>
      <c r="L2" s="254"/>
      <c r="M2" s="255"/>
      <c r="N2" s="255"/>
      <c r="O2" s="255"/>
      <c r="P2" s="255"/>
    </row>
    <row r="3" spans="2:16" s="256" customFormat="1" ht="15.75">
      <c r="B3" s="1" t="s">
        <v>166</v>
      </c>
      <c r="C3" s="1"/>
      <c r="D3" s="1"/>
      <c r="E3" s="1"/>
      <c r="F3" s="1"/>
      <c r="G3" s="253"/>
      <c r="H3" s="1"/>
      <c r="I3" s="1"/>
      <c r="J3" s="1"/>
      <c r="K3" s="1"/>
      <c r="L3" s="254"/>
      <c r="M3" s="255"/>
      <c r="N3" s="255"/>
      <c r="O3" s="255"/>
      <c r="P3" s="255"/>
    </row>
    <row r="4" spans="2:16" s="258" customFormat="1" ht="15">
      <c r="B4" s="4" t="s">
        <v>167</v>
      </c>
      <c r="C4" s="4"/>
      <c r="D4" s="4"/>
      <c r="E4" s="4"/>
      <c r="F4" s="4"/>
      <c r="G4" s="4"/>
      <c r="H4" s="4"/>
      <c r="I4" s="4"/>
      <c r="J4" s="4"/>
      <c r="K4" s="4"/>
      <c r="L4" s="4"/>
      <c r="M4" s="257"/>
      <c r="N4" s="257"/>
      <c r="O4" s="257"/>
      <c r="P4" s="257"/>
    </row>
    <row r="5" spans="2:16" s="258" customFormat="1" ht="15">
      <c r="B5" s="4" t="str">
        <f ca="1">'Table 1'!B5</f>
        <v>QF - Sch37 - UT - Solar F - 10.0 MW and 26.8%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58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7"/>
      <c r="N6" s="257"/>
      <c r="O6" s="257"/>
      <c r="P6" s="257"/>
    </row>
    <row r="7" spans="2:16">
      <c r="D7" s="259"/>
      <c r="E7" s="259"/>
      <c r="F7" s="259"/>
      <c r="G7" s="260"/>
      <c r="H7" s="260"/>
      <c r="I7" s="260"/>
      <c r="J7" s="260"/>
      <c r="K7" s="260"/>
      <c r="L7" s="260"/>
      <c r="M7" s="261"/>
    </row>
    <row r="8" spans="2:16">
      <c r="B8" s="262"/>
      <c r="C8" s="262"/>
      <c r="D8" s="263" t="s">
        <v>168</v>
      </c>
      <c r="E8" s="264"/>
      <c r="F8" s="264"/>
      <c r="G8" s="263"/>
      <c r="H8" s="263"/>
      <c r="I8" s="265" t="s">
        <v>169</v>
      </c>
      <c r="J8" s="266"/>
      <c r="K8" s="266"/>
      <c r="L8" s="267"/>
      <c r="M8" s="268" t="s">
        <v>168</v>
      </c>
      <c r="N8" s="269"/>
      <c r="O8" s="270"/>
    </row>
    <row r="9" spans="2:16">
      <c r="B9" s="271" t="str">
        <f>'[11]Avoided Costs'!B4</f>
        <v>Year</v>
      </c>
      <c r="C9" s="271" t="str">
        <f>'[11]Avoided Costs'!C4</f>
        <v>Annual</v>
      </c>
      <c r="D9" s="272" t="str">
        <f>'[11]Avoided Costs'!D4</f>
        <v>Jan</v>
      </c>
      <c r="E9" s="273" t="str">
        <f>'[11]Avoided Costs'!E4</f>
        <v>Feb</v>
      </c>
      <c r="F9" s="273" t="str">
        <f>'[11]Avoided Costs'!F4</f>
        <v>Mar</v>
      </c>
      <c r="G9" s="273" t="str">
        <f>'[11]Avoided Costs'!G4</f>
        <v>Apr</v>
      </c>
      <c r="H9" s="274" t="str">
        <f>'[11]Avoided Costs'!H4</f>
        <v>May</v>
      </c>
      <c r="I9" s="188" t="str">
        <f>'[11]Avoided Costs'!I4</f>
        <v>Jun</v>
      </c>
      <c r="J9" s="188" t="str">
        <f>'[11]Avoided Costs'!J4</f>
        <v>Jul</v>
      </c>
      <c r="K9" s="188" t="str">
        <f>'[11]Avoided Costs'!K4</f>
        <v>Aug</v>
      </c>
      <c r="L9" s="188" t="str">
        <f>'[11]Avoided Costs'!L4</f>
        <v>Sep</v>
      </c>
      <c r="M9" s="272" t="str">
        <f>'[11]Avoided Costs'!M4</f>
        <v>Oct</v>
      </c>
      <c r="N9" s="273" t="str">
        <f>'[11]Avoided Costs'!N4</f>
        <v>Nov</v>
      </c>
      <c r="O9" s="274" t="str">
        <f>'[11]Avoided Costs'!O4</f>
        <v>Dec</v>
      </c>
    </row>
    <row r="10" spans="2:16" ht="12.75" customHeight="1">
      <c r="B10" s="252"/>
      <c r="C10" s="252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5"/>
    </row>
    <row r="11" spans="2:16" ht="12.75" customHeight="1">
      <c r="B11" s="276" t="s">
        <v>170</v>
      </c>
      <c r="C11" s="276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5"/>
    </row>
    <row r="12" spans="2:16" ht="12.75" hidden="1" customHeight="1">
      <c r="B12" s="277"/>
      <c r="C12" s="278"/>
      <c r="D12" s="8"/>
      <c r="E12" s="8"/>
      <c r="F12" s="8"/>
      <c r="G12" s="8"/>
      <c r="H12" s="13"/>
      <c r="I12" s="279"/>
      <c r="J12" s="280"/>
      <c r="K12" s="280"/>
      <c r="L12" s="281"/>
      <c r="M12" s="279"/>
      <c r="N12" s="280"/>
      <c r="O12" s="281"/>
    </row>
    <row r="13" spans="2:16" ht="12.75" customHeight="1">
      <c r="B13" s="282">
        <f>'[11]Avoided Costs'!B7</f>
        <v>2019</v>
      </c>
      <c r="C13" s="283">
        <f>'[11]Avoided Costs'!C7</f>
        <v>24.837423755893965</v>
      </c>
      <c r="D13" s="284">
        <f>'[11]Avoided Costs'!D7</f>
        <v>20.556492485267214</v>
      </c>
      <c r="E13" s="284">
        <f>'[11]Avoided Costs'!E7</f>
        <v>50.322197082794325</v>
      </c>
      <c r="F13" s="284">
        <f>'[11]Avoided Costs'!F7</f>
        <v>22.610604577952493</v>
      </c>
      <c r="G13" s="284">
        <f>'[11]Avoided Costs'!G7</f>
        <v>15.619169822752554</v>
      </c>
      <c r="H13" s="285">
        <f>'[11]Avoided Costs'!H7</f>
        <v>14.052677728569124</v>
      </c>
      <c r="I13" s="286">
        <f>'[11]Avoided Costs'!I7</f>
        <v>18.615258260230771</v>
      </c>
      <c r="J13" s="284">
        <f>'[11]Avoided Costs'!J7</f>
        <v>39.489039535299298</v>
      </c>
      <c r="K13" s="284">
        <f>'[11]Avoided Costs'!K7</f>
        <v>41.918569370495767</v>
      </c>
      <c r="L13" s="285">
        <f>'[11]Avoided Costs'!L7</f>
        <v>23.805094880593355</v>
      </c>
      <c r="M13" s="286">
        <f>'[11]Avoided Costs'!M7</f>
        <v>16.293433987319453</v>
      </c>
      <c r="N13" s="284">
        <f>'[11]Avoided Costs'!N7</f>
        <v>15.389083762360928</v>
      </c>
      <c r="O13" s="285">
        <f>'[11]Avoided Costs'!O7</f>
        <v>22.5430829478966</v>
      </c>
    </row>
    <row r="14" spans="2:16" ht="12.75" customHeight="1">
      <c r="B14" s="299">
        <f>'[11]Avoided Costs'!B8</f>
        <v>2020</v>
      </c>
      <c r="C14" s="287">
        <f>'[11]Avoided Costs'!C8</f>
        <v>19.383006066104009</v>
      </c>
      <c r="D14" s="288">
        <f>'[11]Avoided Costs'!D8</f>
        <v>17.329676018005227</v>
      </c>
      <c r="E14" s="288">
        <f>'[11]Avoided Costs'!E8</f>
        <v>17.525650289585176</v>
      </c>
      <c r="F14" s="288">
        <f>'[11]Avoided Costs'!F8</f>
        <v>15.568859807719262</v>
      </c>
      <c r="G14" s="288">
        <f>'[11]Avoided Costs'!G8</f>
        <v>13.627442522223504</v>
      </c>
      <c r="H14" s="289">
        <f>'[11]Avoided Costs'!H8</f>
        <v>13.995584822857232</v>
      </c>
      <c r="I14" s="290">
        <f>'[11]Avoided Costs'!I8</f>
        <v>17.046756386244112</v>
      </c>
      <c r="J14" s="288">
        <f>'[11]Avoided Costs'!J8</f>
        <v>31.54820582479535</v>
      </c>
      <c r="K14" s="288">
        <f>'[11]Avoided Costs'!K8</f>
        <v>32.383501618440548</v>
      </c>
      <c r="L14" s="289">
        <f>'[11]Avoided Costs'!L8</f>
        <v>23.026516162279961</v>
      </c>
      <c r="M14" s="290">
        <f>'[11]Avoided Costs'!M8</f>
        <v>15.584524335561321</v>
      </c>
      <c r="N14" s="288">
        <f>'[11]Avoided Costs'!N8</f>
        <v>14.231489321103084</v>
      </c>
      <c r="O14" s="289">
        <f>'[11]Avoided Costs'!O8</f>
        <v>17.064011295778901</v>
      </c>
    </row>
    <row r="15" spans="2:16" ht="12.75" customHeight="1">
      <c r="B15" s="299">
        <f>'[11]Avoided Costs'!B9</f>
        <v>2021</v>
      </c>
      <c r="C15" s="287">
        <f>'[11]Avoided Costs'!C9</f>
        <v>17.173088726688764</v>
      </c>
      <c r="D15" s="288">
        <f>'[11]Avoided Costs'!D9</f>
        <v>14.36930370165666</v>
      </c>
      <c r="E15" s="288">
        <f>'[11]Avoided Costs'!E9</f>
        <v>14.003616603759124</v>
      </c>
      <c r="F15" s="288">
        <f>'[11]Avoided Costs'!F9</f>
        <v>14.820308365660885</v>
      </c>
      <c r="G15" s="288">
        <f>'[11]Avoided Costs'!G9</f>
        <v>12.624809077592555</v>
      </c>
      <c r="H15" s="289">
        <f>'[11]Avoided Costs'!H9</f>
        <v>13.978119675426253</v>
      </c>
      <c r="I15" s="290">
        <f>'[11]Avoided Costs'!I9</f>
        <v>15.23145170423979</v>
      </c>
      <c r="J15" s="288">
        <f>'[11]Avoided Costs'!J9</f>
        <v>30.819118962119603</v>
      </c>
      <c r="K15" s="288">
        <f>'[11]Avoided Costs'!K9</f>
        <v>26.203322783881109</v>
      </c>
      <c r="L15" s="289">
        <f>'[11]Avoided Costs'!L9</f>
        <v>17.84234708908118</v>
      </c>
      <c r="M15" s="290">
        <f>'[11]Avoided Costs'!M9</f>
        <v>13.667940356587774</v>
      </c>
      <c r="N15" s="288">
        <f>'[11]Avoided Costs'!N9</f>
        <v>13.14786264858307</v>
      </c>
      <c r="O15" s="289">
        <f>'[11]Avoided Costs'!O9</f>
        <v>15.876047167969697</v>
      </c>
    </row>
    <row r="16" spans="2:16" ht="12.75" customHeight="1">
      <c r="B16" s="299">
        <f>'[11]Avoided Costs'!B10</f>
        <v>2022</v>
      </c>
      <c r="C16" s="287">
        <f>'[11]Avoided Costs'!C10</f>
        <v>16.11064808694767</v>
      </c>
      <c r="D16" s="288">
        <f>'[11]Avoided Costs'!D10</f>
        <v>13.660833491556522</v>
      </c>
      <c r="E16" s="288">
        <f>'[11]Avoided Costs'!E10</f>
        <v>12.959284107357483</v>
      </c>
      <c r="F16" s="288">
        <f>'[11]Avoided Costs'!F10</f>
        <v>12.424731533309437</v>
      </c>
      <c r="G16" s="288">
        <f>'[11]Avoided Costs'!G10</f>
        <v>11.375680666258335</v>
      </c>
      <c r="H16" s="289">
        <f>'[11]Avoided Costs'!H10</f>
        <v>12.828161232207989</v>
      </c>
      <c r="I16" s="290">
        <f>'[11]Avoided Costs'!I10</f>
        <v>14.109538402738135</v>
      </c>
      <c r="J16" s="288">
        <f>'[11]Avoided Costs'!J10</f>
        <v>32.358063765361806</v>
      </c>
      <c r="K16" s="288">
        <f>'[11]Avoided Costs'!K10</f>
        <v>25.899457052731563</v>
      </c>
      <c r="L16" s="289">
        <f>'[11]Avoided Costs'!L10</f>
        <v>14.300229949076005</v>
      </c>
      <c r="M16" s="290">
        <f>'[11]Avoided Costs'!M10</f>
        <v>13.700550804641242</v>
      </c>
      <c r="N16" s="288">
        <f>'[11]Avoided Costs'!N10</f>
        <v>12.647364853567</v>
      </c>
      <c r="O16" s="289">
        <f>'[11]Avoided Costs'!O10</f>
        <v>13.246543100978272</v>
      </c>
    </row>
    <row r="17" spans="2:15" ht="12.75" customHeight="1">
      <c r="B17" s="299">
        <f>'[11]Avoided Costs'!B11</f>
        <v>2023</v>
      </c>
      <c r="C17" s="287">
        <f>'[11]Avoided Costs'!C11</f>
        <v>14.935645876259906</v>
      </c>
      <c r="D17" s="288">
        <f>'[11]Avoided Costs'!D11</f>
        <v>-15.892746033135237</v>
      </c>
      <c r="E17" s="288">
        <f>'[11]Avoided Costs'!E11</f>
        <v>13.793705328608164</v>
      </c>
      <c r="F17" s="288">
        <f>'[11]Avoided Costs'!F11</f>
        <v>13.272544086305516</v>
      </c>
      <c r="G17" s="288">
        <f>'[11]Avoided Costs'!G11</f>
        <v>12.499255593861479</v>
      </c>
      <c r="H17" s="289">
        <f>'[11]Avoided Costs'!H11</f>
        <v>13.218920358292763</v>
      </c>
      <c r="I17" s="290">
        <f>'[11]Avoided Costs'!I11</f>
        <v>13.683291302502283</v>
      </c>
      <c r="J17" s="288">
        <f>'[11]Avoided Costs'!J11</f>
        <v>33.102944794685108</v>
      </c>
      <c r="K17" s="288">
        <f>'[11]Avoided Costs'!K11</f>
        <v>28.020026414311911</v>
      </c>
      <c r="L17" s="289">
        <f>'[11]Avoided Costs'!L11</f>
        <v>14.475460683674932</v>
      </c>
      <c r="M17" s="290">
        <f>'[11]Avoided Costs'!M11</f>
        <v>14.431876941127982</v>
      </c>
      <c r="N17" s="288">
        <f>'[11]Avoided Costs'!N11</f>
        <v>14.277834044368566</v>
      </c>
      <c r="O17" s="289">
        <f>'[11]Avoided Costs'!O11</f>
        <v>14.445743621757822</v>
      </c>
    </row>
    <row r="18" spans="2:15" ht="12.75" customHeight="1">
      <c r="B18" s="299">
        <f>'[11]Avoided Costs'!B12</f>
        <v>2024</v>
      </c>
      <c r="C18" s="287">
        <f>'[11]Avoided Costs'!C12</f>
        <v>20.873265604298201</v>
      </c>
      <c r="D18" s="288">
        <f>'[11]Avoided Costs'!D12</f>
        <v>17.516307544158551</v>
      </c>
      <c r="E18" s="288">
        <f>'[11]Avoided Costs'!E12</f>
        <v>16.533388621017579</v>
      </c>
      <c r="F18" s="288">
        <f>'[11]Avoided Costs'!F12</f>
        <v>15.604918717893467</v>
      </c>
      <c r="G18" s="288">
        <f>'[11]Avoided Costs'!G12</f>
        <v>13.470787215990043</v>
      </c>
      <c r="H18" s="289">
        <f>'[11]Avoided Costs'!H12</f>
        <v>14.938417450185369</v>
      </c>
      <c r="I18" s="290">
        <f>'[11]Avoided Costs'!I12</f>
        <v>19.307892938644308</v>
      </c>
      <c r="J18" s="288">
        <f>'[11]Avoided Costs'!J12</f>
        <v>38.319488828704571</v>
      </c>
      <c r="K18" s="288">
        <f>'[11]Avoided Costs'!K12</f>
        <v>35.451650923069977</v>
      </c>
      <c r="L18" s="289">
        <f>'[11]Avoided Costs'!L12</f>
        <v>19.550528061295129</v>
      </c>
      <c r="M18" s="290">
        <f>'[11]Avoided Costs'!M12</f>
        <v>18.426623722726795</v>
      </c>
      <c r="N18" s="288">
        <f>'[11]Avoided Costs'!N12</f>
        <v>17.30194143659935</v>
      </c>
      <c r="O18" s="289">
        <f>'[11]Avoided Costs'!O12</f>
        <v>20.316683874300622</v>
      </c>
    </row>
    <row r="19" spans="2:15" ht="12.75" customHeight="1">
      <c r="B19" s="299">
        <f>'[11]Avoided Costs'!B13</f>
        <v>2025</v>
      </c>
      <c r="C19" s="287">
        <f>'[11]Avoided Costs'!C13</f>
        <v>22.533747000614277</v>
      </c>
      <c r="D19" s="288">
        <f>'[11]Avoided Costs'!D13</f>
        <v>18.556204409154663</v>
      </c>
      <c r="E19" s="288">
        <f>'[11]Avoided Costs'!E13</f>
        <v>17.595762631064943</v>
      </c>
      <c r="F19" s="288">
        <f>'[11]Avoided Costs'!F13</f>
        <v>15.406789313034794</v>
      </c>
      <c r="G19" s="288">
        <f>'[11]Avoided Costs'!G13</f>
        <v>15.106133149372129</v>
      </c>
      <c r="H19" s="289">
        <f>'[11]Avoided Costs'!H13</f>
        <v>15.955439949405333</v>
      </c>
      <c r="I19" s="290">
        <f>'[11]Avoided Costs'!I13</f>
        <v>20.717654215933411</v>
      </c>
      <c r="J19" s="288">
        <f>'[11]Avoided Costs'!J13</f>
        <v>40.043468847932409</v>
      </c>
      <c r="K19" s="288">
        <f>'[11]Avoided Costs'!K13</f>
        <v>40.784306934913168</v>
      </c>
      <c r="L19" s="289">
        <f>'[11]Avoided Costs'!L13</f>
        <v>20.658825572024224</v>
      </c>
      <c r="M19" s="290">
        <f>'[11]Avoided Costs'!M13</f>
        <v>19.875895691197691</v>
      </c>
      <c r="N19" s="288">
        <f>'[11]Avoided Costs'!N13</f>
        <v>19.622913996761984</v>
      </c>
      <c r="O19" s="289">
        <f>'[11]Avoided Costs'!O13</f>
        <v>21.625421106949613</v>
      </c>
    </row>
    <row r="20" spans="2:15" ht="12.75" customHeight="1">
      <c r="B20" s="299">
        <f>'[11]Avoided Costs'!B14</f>
        <v>2026</v>
      </c>
      <c r="C20" s="287">
        <f>'[11]Avoided Costs'!C14</f>
        <v>23.383988636167416</v>
      </c>
      <c r="D20" s="288">
        <f>'[11]Avoided Costs'!D14</f>
        <v>18.68520453461722</v>
      </c>
      <c r="E20" s="288">
        <f>'[11]Avoided Costs'!E14</f>
        <v>18.417360291723906</v>
      </c>
      <c r="F20" s="288">
        <f>'[11]Avoided Costs'!F14</f>
        <v>17.485165934987574</v>
      </c>
      <c r="G20" s="288">
        <f>'[11]Avoided Costs'!G14</f>
        <v>16.19832765879211</v>
      </c>
      <c r="H20" s="289">
        <f>'[11]Avoided Costs'!H14</f>
        <v>16.370107933312141</v>
      </c>
      <c r="I20" s="290">
        <f>'[11]Avoided Costs'!I14</f>
        <v>21.80270598170145</v>
      </c>
      <c r="J20" s="288">
        <f>'[11]Avoided Costs'!J14</f>
        <v>43.671281072671917</v>
      </c>
      <c r="K20" s="288">
        <f>'[11]Avoided Costs'!K14</f>
        <v>40.097730919842043</v>
      </c>
      <c r="L20" s="289">
        <f>'[11]Avoided Costs'!L14</f>
        <v>20.466875006776885</v>
      </c>
      <c r="M20" s="290">
        <f>'[11]Avoided Costs'!M14</f>
        <v>20.442788432821473</v>
      </c>
      <c r="N20" s="288">
        <f>'[11]Avoided Costs'!N14</f>
        <v>20.095591638715373</v>
      </c>
      <c r="O20" s="289">
        <f>'[11]Avoided Costs'!O14</f>
        <v>22.223597063025512</v>
      </c>
    </row>
    <row r="21" spans="2:15" ht="12.75" customHeight="1">
      <c r="B21" s="299">
        <f>'[11]Avoided Costs'!B15</f>
        <v>2027</v>
      </c>
      <c r="C21" s="287">
        <f>'[11]Avoided Costs'!C15</f>
        <v>23.614024922377986</v>
      </c>
      <c r="D21" s="288">
        <f>'[11]Avoided Costs'!D15</f>
        <v>19.264503355041331</v>
      </c>
      <c r="E21" s="288">
        <f>'[11]Avoided Costs'!E15</f>
        <v>19.057811332594454</v>
      </c>
      <c r="F21" s="288">
        <f>'[11]Avoided Costs'!F15</f>
        <v>18.329516818425269</v>
      </c>
      <c r="G21" s="288">
        <f>'[11]Avoided Costs'!G15</f>
        <v>16.227025783501585</v>
      </c>
      <c r="H21" s="289">
        <f>'[11]Avoided Costs'!H15</f>
        <v>16.207301021451418</v>
      </c>
      <c r="I21" s="290">
        <f>'[11]Avoided Costs'!I15</f>
        <v>22.704041842821361</v>
      </c>
      <c r="J21" s="288">
        <f>'[11]Avoided Costs'!J15</f>
        <v>42.67975700284498</v>
      </c>
      <c r="K21" s="288">
        <f>'[11]Avoided Costs'!K15</f>
        <v>38.76649824290444</v>
      </c>
      <c r="L21" s="289">
        <f>'[11]Avoided Costs'!L15</f>
        <v>21.052984146831442</v>
      </c>
      <c r="M21" s="290">
        <f>'[11]Avoided Costs'!M15</f>
        <v>20.991318980930654</v>
      </c>
      <c r="N21" s="288">
        <f>'[11]Avoided Costs'!N15</f>
        <v>21.091454203322691</v>
      </c>
      <c r="O21" s="289">
        <f>'[11]Avoided Costs'!O15</f>
        <v>23.023088646496895</v>
      </c>
    </row>
    <row r="22" spans="2:15" ht="12.75" customHeight="1">
      <c r="B22" s="299">
        <f>'[11]Avoided Costs'!B16</f>
        <v>2028</v>
      </c>
      <c r="C22" s="287">
        <f>'[11]Avoided Costs'!C16</f>
        <v>28.073980475897915</v>
      </c>
      <c r="D22" s="288">
        <f>'[11]Avoided Costs'!D16</f>
        <v>21.762457009091676</v>
      </c>
      <c r="E22" s="288">
        <f>'[11]Avoided Costs'!E16</f>
        <v>20.890354675984153</v>
      </c>
      <c r="F22" s="288">
        <f>'[11]Avoided Costs'!F16</f>
        <v>19.001281344589412</v>
      </c>
      <c r="G22" s="288">
        <f>'[11]Avoided Costs'!G16</f>
        <v>18.183357686146504</v>
      </c>
      <c r="H22" s="289">
        <f>'[11]Avoided Costs'!H16</f>
        <v>18.939239762264197</v>
      </c>
      <c r="I22" s="290">
        <f>'[11]Avoided Costs'!I16</f>
        <v>27.20491969561915</v>
      </c>
      <c r="J22" s="288">
        <f>'[11]Avoided Costs'!J16</f>
        <v>53.106219584430328</v>
      </c>
      <c r="K22" s="288">
        <f>'[11]Avoided Costs'!K16</f>
        <v>54.452754504270381</v>
      </c>
      <c r="L22" s="289">
        <f>'[11]Avoided Costs'!L16</f>
        <v>25.306388607914116</v>
      </c>
      <c r="M22" s="290">
        <f>'[11]Avoided Costs'!M16</f>
        <v>22.095173839296049</v>
      </c>
      <c r="N22" s="288">
        <f>'[11]Avoided Costs'!N16</f>
        <v>22.715466116412507</v>
      </c>
      <c r="O22" s="289">
        <f>'[11]Avoided Costs'!O16</f>
        <v>26.409060207707544</v>
      </c>
    </row>
    <row r="23" spans="2:15" ht="12.75" customHeight="1">
      <c r="B23" s="299">
        <f>'[11]Avoided Costs'!B17</f>
        <v>2029</v>
      </c>
      <c r="C23" s="287">
        <f>'[11]Avoided Costs'!C17</f>
        <v>31.050945967255355</v>
      </c>
      <c r="D23" s="288">
        <f>'[11]Avoided Costs'!D17</f>
        <v>25.483803190635687</v>
      </c>
      <c r="E23" s="288">
        <f>'[11]Avoided Costs'!E17</f>
        <v>23.709461994203867</v>
      </c>
      <c r="F23" s="288">
        <f>'[11]Avoided Costs'!F17</f>
        <v>21.064240631528449</v>
      </c>
      <c r="G23" s="288">
        <f>'[11]Avoided Costs'!G17</f>
        <v>19.608216790714692</v>
      </c>
      <c r="H23" s="289">
        <f>'[11]Avoided Costs'!H17</f>
        <v>19.979243316976607</v>
      </c>
      <c r="I23" s="290">
        <f>'[11]Avoided Costs'!I17</f>
        <v>28.470945099663936</v>
      </c>
      <c r="J23" s="288">
        <f>'[11]Avoided Costs'!J17</f>
        <v>54.356428195010999</v>
      </c>
      <c r="K23" s="288">
        <f>'[11]Avoided Costs'!K17</f>
        <v>65.561422221287074</v>
      </c>
      <c r="L23" s="289">
        <f>'[11]Avoided Costs'!L17</f>
        <v>28.386329862811813</v>
      </c>
      <c r="M23" s="290">
        <f>'[11]Avoided Costs'!M17</f>
        <v>24.681722830977755</v>
      </c>
      <c r="N23" s="288">
        <f>'[11]Avoided Costs'!N17</f>
        <v>24.880507853928339</v>
      </c>
      <c r="O23" s="289">
        <f>'[11]Avoided Costs'!O17</f>
        <v>28.831908588346145</v>
      </c>
    </row>
    <row r="24" spans="2:15" ht="12.75" customHeight="1">
      <c r="B24" s="299">
        <f>'[11]Avoided Costs'!B18</f>
        <v>2030</v>
      </c>
      <c r="C24" s="287">
        <f>'[11]Avoided Costs'!C18</f>
        <v>15.220496479320216</v>
      </c>
      <c r="D24" s="288">
        <f>'[11]Avoided Costs'!D18</f>
        <v>12.962804222991595</v>
      </c>
      <c r="E24" s="288">
        <f>'[11]Avoided Costs'!E18</f>
        <v>9.6725816623575689</v>
      </c>
      <c r="F24" s="288">
        <f>'[11]Avoided Costs'!F18</f>
        <v>12.48099624186997</v>
      </c>
      <c r="G24" s="288">
        <f>'[11]Avoided Costs'!G18</f>
        <v>10.493762600480165</v>
      </c>
      <c r="H24" s="289">
        <f>'[11]Avoided Costs'!H18</f>
        <v>12.153994406934775</v>
      </c>
      <c r="I24" s="290">
        <f>'[11]Avoided Costs'!I18</f>
        <v>15.247853495264755</v>
      </c>
      <c r="J24" s="288">
        <f>'[11]Avoided Costs'!J18</f>
        <v>13.107547532247498</v>
      </c>
      <c r="K24" s="288">
        <f>'[11]Avoided Costs'!K18</f>
        <v>26.179335837207027</v>
      </c>
      <c r="L24" s="289">
        <f>'[11]Avoided Costs'!L18</f>
        <v>18.338884990040416</v>
      </c>
      <c r="M24" s="290">
        <f>'[11]Avoided Costs'!M18</f>
        <v>20.686985729382833</v>
      </c>
      <c r="N24" s="288">
        <f>'[11]Avoided Costs'!N18</f>
        <v>12.042963092970815</v>
      </c>
      <c r="O24" s="289">
        <f>'[11]Avoided Costs'!O18</f>
        <v>15.995174080637062</v>
      </c>
    </row>
    <row r="25" spans="2:15" ht="12.75" customHeight="1">
      <c r="B25" s="299">
        <f>'[11]Avoided Costs'!B19</f>
        <v>2031</v>
      </c>
      <c r="C25" s="287">
        <f>'[11]Avoided Costs'!C19</f>
        <v>15.438141556169063</v>
      </c>
      <c r="D25" s="288">
        <f>'[11]Avoided Costs'!D19</f>
        <v>13.697193054516134</v>
      </c>
      <c r="E25" s="288">
        <f>'[11]Avoided Costs'!E19</f>
        <v>10.037885008764055</v>
      </c>
      <c r="F25" s="288">
        <f>'[11]Avoided Costs'!F19</f>
        <v>12.956238273928196</v>
      </c>
      <c r="G25" s="288">
        <f>'[11]Avoided Costs'!G19</f>
        <v>12.544868585116282</v>
      </c>
      <c r="H25" s="289">
        <f>'[11]Avoided Costs'!H19</f>
        <v>12.448005429692829</v>
      </c>
      <c r="I25" s="290">
        <f>'[11]Avoided Costs'!I19</f>
        <v>14.69563176576718</v>
      </c>
      <c r="J25" s="288">
        <f>'[11]Avoided Costs'!J19</f>
        <v>11.740039407276448</v>
      </c>
      <c r="K25" s="288">
        <f>'[11]Avoided Costs'!K19</f>
        <v>27.593603597890962</v>
      </c>
      <c r="L25" s="289">
        <f>'[11]Avoided Costs'!L19</f>
        <v>20.685933761281088</v>
      </c>
      <c r="M25" s="290">
        <f>'[11]Avoided Costs'!M19</f>
        <v>18.105066507295842</v>
      </c>
      <c r="N25" s="288">
        <f>'[11]Avoided Costs'!N19</f>
        <v>11.939243721530277</v>
      </c>
      <c r="O25" s="289">
        <f>'[11]Avoided Costs'!O19</f>
        <v>15.192340665938357</v>
      </c>
    </row>
    <row r="26" spans="2:15" ht="12.75" customHeight="1">
      <c r="B26" s="299">
        <f>'[11]Avoided Costs'!B20</f>
        <v>2032</v>
      </c>
      <c r="C26" s="287">
        <f>'[11]Avoided Costs'!C20</f>
        <v>16.250752966065416</v>
      </c>
      <c r="D26" s="288">
        <f>'[11]Avoided Costs'!D20</f>
        <v>12.500603728699566</v>
      </c>
      <c r="E26" s="288">
        <f>'[11]Avoided Costs'!E20</f>
        <v>10.095857366625451</v>
      </c>
      <c r="F26" s="288">
        <f>'[11]Avoided Costs'!F20</f>
        <v>12.924440322819782</v>
      </c>
      <c r="G26" s="288">
        <f>'[11]Avoided Costs'!G20</f>
        <v>12.557864822608453</v>
      </c>
      <c r="H26" s="289">
        <f>'[11]Avoided Costs'!H20</f>
        <v>15.205452331225949</v>
      </c>
      <c r="I26" s="290">
        <f>'[11]Avoided Costs'!I20</f>
        <v>16.417679601924718</v>
      </c>
      <c r="J26" s="288">
        <f>'[11]Avoided Costs'!J20</f>
        <v>13.103121726924797</v>
      </c>
      <c r="K26" s="288">
        <f>'[11]Avoided Costs'!K20</f>
        <v>29.276361327044111</v>
      </c>
      <c r="L26" s="289">
        <f>'[11]Avoided Costs'!L20</f>
        <v>20.107282267897979</v>
      </c>
      <c r="M26" s="290">
        <f>'[11]Avoided Costs'!M20</f>
        <v>19.823512645510853</v>
      </c>
      <c r="N26" s="288">
        <f>'[11]Avoided Costs'!N20</f>
        <v>12.707589511304709</v>
      </c>
      <c r="O26" s="289">
        <f>'[11]Avoided Costs'!O20</f>
        <v>15.819173366379498</v>
      </c>
    </row>
    <row r="27" spans="2:15" ht="12.75" customHeight="1">
      <c r="B27" s="299">
        <f>'[11]Avoided Costs'!B21</f>
        <v>2033</v>
      </c>
      <c r="C27" s="287">
        <f>'[11]Avoided Costs'!C21</f>
        <v>13.24049590589075</v>
      </c>
      <c r="D27" s="288">
        <f>'[11]Avoided Costs'!D21</f>
        <v>9.9063760189472649</v>
      </c>
      <c r="E27" s="288">
        <f>'[11]Avoided Costs'!E21</f>
        <v>5.4799971146841457</v>
      </c>
      <c r="F27" s="288">
        <f>'[11]Avoided Costs'!F21</f>
        <v>8.7504532775703705</v>
      </c>
      <c r="G27" s="288">
        <f>'[11]Avoided Costs'!G21</f>
        <v>8.9506362758320854</v>
      </c>
      <c r="H27" s="289">
        <f>'[11]Avoided Costs'!H21</f>
        <v>11.144591047339945</v>
      </c>
      <c r="I27" s="290">
        <f>'[11]Avoided Costs'!I21</f>
        <v>14.074047712044544</v>
      </c>
      <c r="J27" s="288">
        <f>'[11]Avoided Costs'!J21</f>
        <v>14.899879859469859</v>
      </c>
      <c r="K27" s="288">
        <f>'[11]Avoided Costs'!K21</f>
        <v>28.27886218305235</v>
      </c>
      <c r="L27" s="289">
        <f>'[11]Avoided Costs'!L21</f>
        <v>14.375387740784946</v>
      </c>
      <c r="M27" s="290">
        <f>'[11]Avoided Costs'!M21</f>
        <v>15.634484652260406</v>
      </c>
      <c r="N27" s="288">
        <f>'[11]Avoided Costs'!N21</f>
        <v>8.9282060892651405</v>
      </c>
      <c r="O27" s="289">
        <f>'[11]Avoided Costs'!O21</f>
        <v>13.31134779235181</v>
      </c>
    </row>
    <row r="28" spans="2:15" ht="12.75" customHeight="1">
      <c r="B28" s="299">
        <f>'[11]Avoided Costs'!B22</f>
        <v>2034</v>
      </c>
      <c r="C28" s="287">
        <f>'[11]Avoided Costs'!C22</f>
        <v>13.629358040680728</v>
      </c>
      <c r="D28" s="288">
        <f>'[11]Avoided Costs'!D22</f>
        <v>9.8063086387838077</v>
      </c>
      <c r="E28" s="288">
        <f>'[11]Avoided Costs'!E22</f>
        <v>6.8309014154122805</v>
      </c>
      <c r="F28" s="288">
        <f>'[11]Avoided Costs'!F22</f>
        <v>9.332324423253489</v>
      </c>
      <c r="G28" s="288">
        <f>'[11]Avoided Costs'!G22</f>
        <v>9.0599218781202424</v>
      </c>
      <c r="H28" s="289">
        <f>'[11]Avoided Costs'!H22</f>
        <v>10.417195488618601</v>
      </c>
      <c r="I28" s="290">
        <f>'[11]Avoided Costs'!I22</f>
        <v>12.790447287708782</v>
      </c>
      <c r="J28" s="288">
        <f>'[11]Avoided Costs'!J22</f>
        <v>13.688955551622316</v>
      </c>
      <c r="K28" s="288">
        <f>'[11]Avoided Costs'!K22</f>
        <v>33.060366438515167</v>
      </c>
      <c r="L28" s="289">
        <f>'[11]Avoided Costs'!L22</f>
        <v>14.714030697520565</v>
      </c>
      <c r="M28" s="290">
        <f>'[11]Avoided Costs'!M22</f>
        <v>15.41802145576389</v>
      </c>
      <c r="N28" s="288">
        <f>'[11]Avoided Costs'!N22</f>
        <v>9.3733664147217546</v>
      </c>
      <c r="O28" s="289">
        <f>'[11]Avoided Costs'!O22</f>
        <v>14.143123541339961</v>
      </c>
    </row>
    <row r="29" spans="2:15" ht="12.75" customHeight="1">
      <c r="B29" s="299">
        <f>'[11]Avoided Costs'!B23</f>
        <v>2035</v>
      </c>
      <c r="C29" s="287">
        <f>'[11]Avoided Costs'!C23</f>
        <v>18.826587205610871</v>
      </c>
      <c r="D29" s="288">
        <f>'[11]Avoided Costs'!D23</f>
        <v>11.838952704820526</v>
      </c>
      <c r="E29" s="288">
        <f>'[11]Avoided Costs'!E23</f>
        <v>9.1885126237523398</v>
      </c>
      <c r="F29" s="288">
        <f>'[11]Avoided Costs'!F23</f>
        <v>10.73871623830151</v>
      </c>
      <c r="G29" s="288">
        <f>'[11]Avoided Costs'!G23</f>
        <v>8.7073160905430349</v>
      </c>
      <c r="H29" s="289">
        <f>'[11]Avoided Costs'!H23</f>
        <v>15.560925054699453</v>
      </c>
      <c r="I29" s="290">
        <f>'[11]Avoided Costs'!I23</f>
        <v>18.381449972539208</v>
      </c>
      <c r="J29" s="288">
        <f>'[11]Avoided Costs'!J23</f>
        <v>30.065811682436632</v>
      </c>
      <c r="K29" s="288">
        <f>'[11]Avoided Costs'!K23</f>
        <v>48.517471237154737</v>
      </c>
      <c r="L29" s="289">
        <f>'[11]Avoided Costs'!L23</f>
        <v>17.581177990829104</v>
      </c>
      <c r="M29" s="290">
        <f>'[11]Avoided Costs'!M23</f>
        <v>19.67310874964172</v>
      </c>
      <c r="N29" s="288">
        <f>'[11]Avoided Costs'!N23</f>
        <v>11.608685418179713</v>
      </c>
      <c r="O29" s="289">
        <f>'[11]Avoided Costs'!O23</f>
        <v>14.195253194395807</v>
      </c>
    </row>
    <row r="30" spans="2:15" ht="12.75" customHeight="1">
      <c r="B30" s="300">
        <f>'[11]Avoided Costs'!B24</f>
        <v>2036</v>
      </c>
      <c r="C30" s="292">
        <f>'[11]Avoided Costs'!C24</f>
        <v>19.259217328736838</v>
      </c>
      <c r="D30" s="293">
        <f>'[11]Avoided Costs'!D24</f>
        <v>11.095436531517713</v>
      </c>
      <c r="E30" s="293">
        <f>'[11]Avoided Costs'!E24</f>
        <v>9.5045113917302153</v>
      </c>
      <c r="F30" s="293">
        <f>'[11]Avoided Costs'!F24</f>
        <v>15.345188237969507</v>
      </c>
      <c r="G30" s="293">
        <f>'[11]Avoided Costs'!G24</f>
        <v>11.216875409977071</v>
      </c>
      <c r="H30" s="294">
        <f>'[11]Avoided Costs'!H24</f>
        <v>15.180577796347011</v>
      </c>
      <c r="I30" s="295">
        <f>'[11]Avoided Costs'!I24</f>
        <v>17.127703663419879</v>
      </c>
      <c r="J30" s="293">
        <f>'[11]Avoided Costs'!J24</f>
        <v>27.675046541807152</v>
      </c>
      <c r="K30" s="293">
        <f>'[11]Avoided Costs'!K24</f>
        <v>39.077379555405912</v>
      </c>
      <c r="L30" s="294">
        <f>'[11]Avoided Costs'!L24</f>
        <v>22.859603403508125</v>
      </c>
      <c r="M30" s="295">
        <f>'[11]Avoided Costs'!M24</f>
        <v>24.671806318704423</v>
      </c>
      <c r="N30" s="293">
        <f>'[11]Avoided Costs'!N24</f>
        <v>14.829068471024259</v>
      </c>
      <c r="O30" s="294">
        <f>'[11]Avoided Costs'!O24</f>
        <v>13.930447645089936</v>
      </c>
    </row>
    <row r="31" spans="2:15" ht="12.75" hidden="1" customHeight="1">
      <c r="B31" s="15"/>
      <c r="C31" s="287"/>
      <c r="D31" s="288"/>
      <c r="E31" s="288"/>
      <c r="F31" s="288"/>
      <c r="G31" s="288"/>
      <c r="H31" s="289"/>
      <c r="I31" s="290"/>
      <c r="J31" s="288"/>
      <c r="K31" s="288"/>
      <c r="L31" s="289"/>
      <c r="M31" s="290"/>
      <c r="N31" s="288"/>
      <c r="O31" s="289"/>
    </row>
    <row r="32" spans="2:15" ht="12.75" hidden="1" customHeight="1">
      <c r="B32" s="291"/>
      <c r="C32" s="292"/>
      <c r="D32" s="293"/>
      <c r="E32" s="293"/>
      <c r="F32" s="293"/>
      <c r="G32" s="293"/>
      <c r="H32" s="294"/>
      <c r="I32" s="295"/>
      <c r="J32" s="293"/>
      <c r="K32" s="293"/>
      <c r="L32" s="294"/>
      <c r="M32" s="295"/>
      <c r="N32" s="293"/>
      <c r="O32" s="294"/>
    </row>
    <row r="33" spans="2:16" ht="12.75" customHeight="1">
      <c r="D33" s="10"/>
      <c r="E33" s="10"/>
      <c r="F33" s="10"/>
      <c r="M33" s="296"/>
    </row>
    <row r="34" spans="2:16">
      <c r="B34" s="297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8" spans="2:16" hidden="1">
      <c r="C38" s="298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98"/>
    </row>
    <row r="40" spans="2:16">
      <c r="C40" s="298"/>
    </row>
    <row r="41" spans="2:16">
      <c r="C41" s="298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174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Resource-2030 - 29%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1215.4108609806308</v>
      </c>
      <c r="D24" s="132">
        <f>C24*$C$62</f>
        <v>93.825588996381754</v>
      </c>
      <c r="E24" s="132">
        <f t="shared" si="4"/>
        <v>26.54</v>
      </c>
      <c r="F24" s="134">
        <f t="shared" si="1"/>
        <v>47.709597363482111</v>
      </c>
      <c r="G24" s="132">
        <f t="shared" si="4"/>
        <v>0</v>
      </c>
      <c r="H24" s="132">
        <f t="shared" si="4"/>
        <v>0</v>
      </c>
      <c r="I24" s="134">
        <f t="shared" si="2"/>
        <v>47.709597363482111</v>
      </c>
      <c r="J24" s="134">
        <f t="shared" si="3"/>
        <v>120.37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95.98</v>
      </c>
      <c r="E25" s="132">
        <f t="shared" si="4"/>
        <v>27.15</v>
      </c>
      <c r="F25" s="134">
        <f t="shared" si="1"/>
        <v>48.805333587011674</v>
      </c>
      <c r="G25" s="132">
        <f t="shared" si="4"/>
        <v>0</v>
      </c>
      <c r="H25" s="132">
        <f t="shared" si="4"/>
        <v>0</v>
      </c>
      <c r="I25" s="134">
        <f t="shared" si="2"/>
        <v>48.805333587011674</v>
      </c>
      <c r="J25" s="134">
        <f t="shared" si="3"/>
        <v>123.13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98.19</v>
      </c>
      <c r="E26" s="132">
        <f t="shared" si="4"/>
        <v>27.77</v>
      </c>
      <c r="F26" s="134">
        <f t="shared" si="1"/>
        <v>49.927067478437344</v>
      </c>
      <c r="G26" s="132">
        <f t="shared" si="4"/>
        <v>0</v>
      </c>
      <c r="H26" s="132">
        <f t="shared" si="4"/>
        <v>0</v>
      </c>
      <c r="I26" s="134">
        <f t="shared" si="2"/>
        <v>49.927067478437344</v>
      </c>
      <c r="J26" s="134">
        <f t="shared" si="3"/>
        <v>125.96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100.45</v>
      </c>
      <c r="E27" s="132">
        <f t="shared" si="4"/>
        <v>28.41</v>
      </c>
      <c r="F27" s="134">
        <f t="shared" si="1"/>
        <v>51.076547437848816</v>
      </c>
      <c r="G27" s="132">
        <f t="shared" si="4"/>
        <v>0</v>
      </c>
      <c r="H27" s="132">
        <f t="shared" si="4"/>
        <v>0</v>
      </c>
      <c r="I27" s="134">
        <f t="shared" si="2"/>
        <v>51.076547437848816</v>
      </c>
      <c r="J27" s="134">
        <f t="shared" si="3"/>
        <v>128.86000000000001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102.76</v>
      </c>
      <c r="E28" s="132">
        <f t="shared" si="4"/>
        <v>29.06</v>
      </c>
      <c r="F28" s="134">
        <f t="shared" si="1"/>
        <v>52.2498097412481</v>
      </c>
      <c r="G28" s="132">
        <f t="shared" si="4"/>
        <v>0</v>
      </c>
      <c r="H28" s="132">
        <f t="shared" si="4"/>
        <v>0</v>
      </c>
      <c r="I28" s="134">
        <f t="shared" si="2"/>
        <v>52.2498097412481</v>
      </c>
      <c r="J28" s="134">
        <f t="shared" si="3"/>
        <v>131.82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105.02</v>
      </c>
      <c r="E29" s="132">
        <f t="shared" si="4"/>
        <v>29.7</v>
      </c>
      <c r="F29" s="134">
        <f t="shared" si="1"/>
        <v>53.399289700659565</v>
      </c>
      <c r="G29" s="132">
        <f t="shared" si="4"/>
        <v>0</v>
      </c>
      <c r="H29" s="132">
        <f t="shared" si="4"/>
        <v>0</v>
      </c>
      <c r="I29" s="134">
        <f t="shared" si="2"/>
        <v>53.399289700659565</v>
      </c>
      <c r="J29" s="134">
        <f t="shared" si="3"/>
        <v>134.72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107.33</v>
      </c>
      <c r="E30" s="132">
        <f t="shared" si="4"/>
        <v>30.35</v>
      </c>
      <c r="F30" s="134">
        <f t="shared" si="1"/>
        <v>54.572552004058863</v>
      </c>
      <c r="G30" s="132">
        <f t="shared" si="4"/>
        <v>0</v>
      </c>
      <c r="H30" s="132">
        <f t="shared" si="4"/>
        <v>0</v>
      </c>
      <c r="I30" s="134">
        <f t="shared" si="2"/>
        <v>54.572552004058863</v>
      </c>
      <c r="J30" s="134">
        <f t="shared" si="3"/>
        <v>137.68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109.69</v>
      </c>
      <c r="E31" s="132">
        <f t="shared" si="4"/>
        <v>31.02</v>
      </c>
      <c r="F31" s="134">
        <f t="shared" si="1"/>
        <v>55.773560375443942</v>
      </c>
      <c r="G31" s="132">
        <f t="shared" si="4"/>
        <v>0</v>
      </c>
      <c r="H31" s="132">
        <f t="shared" si="4"/>
        <v>0</v>
      </c>
      <c r="I31" s="134">
        <f t="shared" si="2"/>
        <v>55.773560375443942</v>
      </c>
      <c r="J31" s="134">
        <f t="shared" si="3"/>
        <v>140.71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112.21</v>
      </c>
      <c r="E32" s="132">
        <f t="shared" si="4"/>
        <v>31.73</v>
      </c>
      <c r="F32" s="134">
        <f t="shared" si="1"/>
        <v>57.053843226788437</v>
      </c>
      <c r="G32" s="132">
        <f t="shared" si="4"/>
        <v>0</v>
      </c>
      <c r="H32" s="132">
        <f t="shared" si="4"/>
        <v>0</v>
      </c>
      <c r="I32" s="134">
        <f t="shared" si="2"/>
        <v>57.053843226788437</v>
      </c>
      <c r="J32" s="134">
        <f t="shared" si="3"/>
        <v>143.94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114.79</v>
      </c>
      <c r="E33" s="132">
        <f t="shared" si="4"/>
        <v>32.46</v>
      </c>
      <c r="F33" s="134">
        <f t="shared" si="1"/>
        <v>58.365835870116697</v>
      </c>
      <c r="G33" s="132">
        <f t="shared" si="4"/>
        <v>0</v>
      </c>
      <c r="H33" s="132">
        <f t="shared" si="4"/>
        <v>0</v>
      </c>
      <c r="I33" s="134">
        <f t="shared" si="2"/>
        <v>58.365835870116697</v>
      </c>
      <c r="J33" s="134">
        <f t="shared" si="3"/>
        <v>147.25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117.43</v>
      </c>
      <c r="E34" s="132">
        <f t="shared" si="4"/>
        <v>33.21</v>
      </c>
      <c r="F34" s="134">
        <f t="shared" si="1"/>
        <v>59.70953830542873</v>
      </c>
      <c r="G34" s="132">
        <f t="shared" si="4"/>
        <v>0</v>
      </c>
      <c r="H34" s="132">
        <f t="shared" si="4"/>
        <v>0</v>
      </c>
      <c r="I34" s="134">
        <f t="shared" si="2"/>
        <v>59.70953830542873</v>
      </c>
      <c r="J34" s="134">
        <f t="shared" si="3"/>
        <v>150.63999999999999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120.13</v>
      </c>
      <c r="E35" s="132">
        <f t="shared" si="4"/>
        <v>33.97</v>
      </c>
      <c r="F35" s="134">
        <f t="shared" si="1"/>
        <v>61.080986808726536</v>
      </c>
      <c r="G35" s="132">
        <f t="shared" si="4"/>
        <v>0</v>
      </c>
      <c r="H35" s="132">
        <f t="shared" si="4"/>
        <v>0</v>
      </c>
      <c r="I35" s="134">
        <f t="shared" si="2"/>
        <v>61.080986808726536</v>
      </c>
      <c r="J35" s="134">
        <f t="shared" si="3"/>
        <v>154.1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122.89</v>
      </c>
      <c r="E36" s="132">
        <f t="shared" si="4"/>
        <v>34.75</v>
      </c>
      <c r="F36" s="134">
        <f t="shared" si="1"/>
        <v>62.484145104008121</v>
      </c>
      <c r="G36" s="132">
        <f t="shared" si="4"/>
        <v>0</v>
      </c>
      <c r="H36" s="132">
        <f t="shared" si="4"/>
        <v>0</v>
      </c>
      <c r="I36" s="134">
        <f t="shared" si="2"/>
        <v>62.484145104008121</v>
      </c>
      <c r="J36" s="134">
        <f t="shared" si="3"/>
        <v>157.63999999999999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2033'!D44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Resource-2030 - 29%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1215.4108609806308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workbookViewId="0">
      <selection activeCell="F21" sqref="F2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>
        <f>$C$55</f>
        <v>1208.4830190730411</v>
      </c>
      <c r="D25" s="132">
        <f>C25*$C$62</f>
        <v>93.290783139102373</v>
      </c>
      <c r="E25" s="132">
        <f t="shared" si="4"/>
        <v>27.15</v>
      </c>
      <c r="F25" s="134">
        <f t="shared" si="1"/>
        <v>47.739402246282971</v>
      </c>
      <c r="G25" s="132">
        <f t="shared" si="4"/>
        <v>0</v>
      </c>
      <c r="H25" s="132">
        <f t="shared" si="4"/>
        <v>0</v>
      </c>
      <c r="I25" s="134">
        <f t="shared" si="2"/>
        <v>47.739402246282971</v>
      </c>
      <c r="J25" s="134">
        <f t="shared" si="3"/>
        <v>120.44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95.44</v>
      </c>
      <c r="E26" s="132">
        <f t="shared" si="4"/>
        <v>27.77</v>
      </c>
      <c r="F26" s="134">
        <f t="shared" si="1"/>
        <v>48.837043378995432</v>
      </c>
      <c r="G26" s="132">
        <f t="shared" si="4"/>
        <v>0</v>
      </c>
      <c r="H26" s="132">
        <f t="shared" si="4"/>
        <v>0</v>
      </c>
      <c r="I26" s="134">
        <f t="shared" si="2"/>
        <v>48.837043378995432</v>
      </c>
      <c r="J26" s="134">
        <f t="shared" si="3"/>
        <v>123.21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97.64</v>
      </c>
      <c r="E27" s="132">
        <f t="shared" si="4"/>
        <v>28.41</v>
      </c>
      <c r="F27" s="134">
        <f t="shared" si="1"/>
        <v>49.962740994419079</v>
      </c>
      <c r="G27" s="132">
        <f t="shared" si="4"/>
        <v>0</v>
      </c>
      <c r="H27" s="132">
        <f t="shared" si="4"/>
        <v>0</v>
      </c>
      <c r="I27" s="134">
        <f t="shared" si="2"/>
        <v>49.962740994419079</v>
      </c>
      <c r="J27" s="134">
        <f t="shared" si="3"/>
        <v>126.05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99.89</v>
      </c>
      <c r="E28" s="132">
        <f t="shared" si="4"/>
        <v>29.06</v>
      </c>
      <c r="F28" s="134">
        <f t="shared" si="1"/>
        <v>51.112220953830544</v>
      </c>
      <c r="G28" s="132">
        <f t="shared" si="4"/>
        <v>0</v>
      </c>
      <c r="H28" s="132">
        <f t="shared" si="4"/>
        <v>0</v>
      </c>
      <c r="I28" s="134">
        <f t="shared" si="2"/>
        <v>51.112220953830544</v>
      </c>
      <c r="J28" s="134">
        <f t="shared" si="3"/>
        <v>128.94999999999999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102.09</v>
      </c>
      <c r="E29" s="132">
        <f t="shared" si="4"/>
        <v>29.7</v>
      </c>
      <c r="F29" s="134">
        <f t="shared" si="1"/>
        <v>52.237918569254184</v>
      </c>
      <c r="G29" s="132">
        <f t="shared" si="4"/>
        <v>0</v>
      </c>
      <c r="H29" s="132">
        <f t="shared" si="4"/>
        <v>0</v>
      </c>
      <c r="I29" s="134">
        <f t="shared" si="2"/>
        <v>52.237918569254184</v>
      </c>
      <c r="J29" s="134">
        <f t="shared" si="3"/>
        <v>131.79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104.34</v>
      </c>
      <c r="E30" s="132">
        <f t="shared" si="4"/>
        <v>30.35</v>
      </c>
      <c r="F30" s="134">
        <f t="shared" si="1"/>
        <v>53.387398528665656</v>
      </c>
      <c r="G30" s="132">
        <f t="shared" si="4"/>
        <v>0</v>
      </c>
      <c r="H30" s="132">
        <f t="shared" si="4"/>
        <v>0</v>
      </c>
      <c r="I30" s="134">
        <f t="shared" si="2"/>
        <v>53.387398528665656</v>
      </c>
      <c r="J30" s="134">
        <f t="shared" si="3"/>
        <v>134.69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106.64</v>
      </c>
      <c r="E31" s="132">
        <f t="shared" si="4"/>
        <v>31.02</v>
      </c>
      <c r="F31" s="134">
        <f t="shared" si="1"/>
        <v>54.564624556062917</v>
      </c>
      <c r="G31" s="132">
        <f t="shared" si="4"/>
        <v>0</v>
      </c>
      <c r="H31" s="132">
        <f t="shared" si="4"/>
        <v>0</v>
      </c>
      <c r="I31" s="134">
        <f t="shared" si="2"/>
        <v>54.564624556062917</v>
      </c>
      <c r="J31" s="134">
        <f t="shared" si="3"/>
        <v>137.66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109.09</v>
      </c>
      <c r="E32" s="132">
        <f t="shared" si="4"/>
        <v>31.73</v>
      </c>
      <c r="F32" s="134">
        <f t="shared" si="1"/>
        <v>55.817161339421617</v>
      </c>
      <c r="G32" s="132">
        <f t="shared" si="4"/>
        <v>0</v>
      </c>
      <c r="H32" s="132">
        <f t="shared" si="4"/>
        <v>0</v>
      </c>
      <c r="I32" s="134">
        <f t="shared" si="2"/>
        <v>55.817161339421617</v>
      </c>
      <c r="J32" s="134">
        <f t="shared" si="3"/>
        <v>140.82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111.6</v>
      </c>
      <c r="E33" s="132">
        <f t="shared" si="4"/>
        <v>32.46</v>
      </c>
      <c r="F33" s="134">
        <f t="shared" si="1"/>
        <v>57.101407914764081</v>
      </c>
      <c r="G33" s="132">
        <f t="shared" si="4"/>
        <v>0</v>
      </c>
      <c r="H33" s="132">
        <f t="shared" si="4"/>
        <v>0</v>
      </c>
      <c r="I33" s="134">
        <f t="shared" si="2"/>
        <v>57.101407914764081</v>
      </c>
      <c r="J33" s="134">
        <f t="shared" si="3"/>
        <v>144.06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114.17</v>
      </c>
      <c r="E34" s="132">
        <f t="shared" si="4"/>
        <v>33.21</v>
      </c>
      <c r="F34" s="134">
        <f t="shared" si="1"/>
        <v>58.417364282090311</v>
      </c>
      <c r="G34" s="132">
        <f t="shared" si="4"/>
        <v>0</v>
      </c>
      <c r="H34" s="132">
        <f t="shared" si="4"/>
        <v>0</v>
      </c>
      <c r="I34" s="134">
        <f t="shared" si="2"/>
        <v>58.417364282090311</v>
      </c>
      <c r="J34" s="134">
        <f t="shared" si="3"/>
        <v>147.38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116.8</v>
      </c>
      <c r="E35" s="132">
        <f t="shared" si="4"/>
        <v>33.97</v>
      </c>
      <c r="F35" s="134">
        <f t="shared" si="1"/>
        <v>59.761066717402329</v>
      </c>
      <c r="G35" s="132">
        <f t="shared" si="4"/>
        <v>0</v>
      </c>
      <c r="H35" s="132">
        <f t="shared" si="4"/>
        <v>0</v>
      </c>
      <c r="I35" s="134">
        <f t="shared" si="2"/>
        <v>59.761066717402329</v>
      </c>
      <c r="J35" s="134">
        <f t="shared" si="3"/>
        <v>150.77000000000001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119.49</v>
      </c>
      <c r="E36" s="132">
        <f t="shared" si="4"/>
        <v>34.75</v>
      </c>
      <c r="F36" s="134">
        <f t="shared" si="1"/>
        <v>61.136478944698133</v>
      </c>
      <c r="G36" s="132">
        <f t="shared" si="4"/>
        <v>0</v>
      </c>
      <c r="H36" s="132">
        <f t="shared" si="4"/>
        <v>0</v>
      </c>
      <c r="I36" s="134">
        <f t="shared" si="2"/>
        <v>61.136478944698133</v>
      </c>
      <c r="J36" s="134">
        <f t="shared" si="3"/>
        <v>154.24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133</v>
      </c>
      <c r="C55" s="185">
        <v>1208.4830190730411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1201.5946658643247</v>
      </c>
      <c r="D26" s="132">
        <f>C26*$C$62</f>
        <v>92.759025675209486</v>
      </c>
      <c r="E26" s="132">
        <f t="shared" si="4"/>
        <v>27.77</v>
      </c>
      <c r="F26" s="134">
        <f t="shared" si="1"/>
        <v>47.774379152083924</v>
      </c>
      <c r="G26" s="132">
        <f t="shared" si="4"/>
        <v>0</v>
      </c>
      <c r="H26" s="132">
        <f t="shared" si="4"/>
        <v>0</v>
      </c>
      <c r="I26" s="134">
        <f t="shared" si="2"/>
        <v>47.774379152083924</v>
      </c>
      <c r="J26" s="134">
        <f t="shared" si="3"/>
        <v>120.53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94.89</v>
      </c>
      <c r="E27" s="132">
        <f t="shared" si="4"/>
        <v>28.41</v>
      </c>
      <c r="F27" s="134">
        <f t="shared" si="1"/>
        <v>48.872716894977174</v>
      </c>
      <c r="G27" s="132">
        <f t="shared" si="4"/>
        <v>0</v>
      </c>
      <c r="H27" s="132">
        <f t="shared" si="4"/>
        <v>0</v>
      </c>
      <c r="I27" s="134">
        <f t="shared" si="2"/>
        <v>48.872716894977174</v>
      </c>
      <c r="J27" s="134">
        <f t="shared" si="3"/>
        <v>123.3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97.07</v>
      </c>
      <c r="E28" s="132">
        <f t="shared" si="4"/>
        <v>29.06</v>
      </c>
      <c r="F28" s="134">
        <f t="shared" si="1"/>
        <v>49.994450786402844</v>
      </c>
      <c r="G28" s="132">
        <f t="shared" si="4"/>
        <v>0</v>
      </c>
      <c r="H28" s="132">
        <f t="shared" si="4"/>
        <v>0</v>
      </c>
      <c r="I28" s="134">
        <f t="shared" si="2"/>
        <v>49.994450786402844</v>
      </c>
      <c r="J28" s="134">
        <f t="shared" si="3"/>
        <v>126.13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99.21</v>
      </c>
      <c r="E29" s="132">
        <f t="shared" si="4"/>
        <v>29.7</v>
      </c>
      <c r="F29" s="134">
        <f t="shared" si="1"/>
        <v>51.096366057838665</v>
      </c>
      <c r="G29" s="132">
        <f t="shared" si="4"/>
        <v>0</v>
      </c>
      <c r="H29" s="132">
        <f t="shared" si="4"/>
        <v>0</v>
      </c>
      <c r="I29" s="134">
        <f t="shared" si="2"/>
        <v>51.096366057838665</v>
      </c>
      <c r="J29" s="134">
        <f t="shared" si="3"/>
        <v>128.91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101.39</v>
      </c>
      <c r="E30" s="132">
        <f t="shared" si="4"/>
        <v>30.35</v>
      </c>
      <c r="F30" s="134">
        <f t="shared" si="1"/>
        <v>52.218099949264342</v>
      </c>
      <c r="G30" s="132">
        <f t="shared" si="4"/>
        <v>0</v>
      </c>
      <c r="H30" s="132">
        <f t="shared" si="4"/>
        <v>0</v>
      </c>
      <c r="I30" s="134">
        <f t="shared" si="2"/>
        <v>52.218099949264342</v>
      </c>
      <c r="J30" s="134">
        <f t="shared" si="3"/>
        <v>131.74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103.62</v>
      </c>
      <c r="E31" s="132">
        <f t="shared" si="4"/>
        <v>31.02</v>
      </c>
      <c r="F31" s="134">
        <f t="shared" si="1"/>
        <v>53.367579908675808</v>
      </c>
      <c r="G31" s="132">
        <f t="shared" si="4"/>
        <v>0</v>
      </c>
      <c r="H31" s="132">
        <f t="shared" si="4"/>
        <v>0</v>
      </c>
      <c r="I31" s="134">
        <f t="shared" si="2"/>
        <v>53.367579908675808</v>
      </c>
      <c r="J31" s="134">
        <f t="shared" si="3"/>
        <v>134.63999999999999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106</v>
      </c>
      <c r="E32" s="132">
        <f t="shared" si="4"/>
        <v>31.73</v>
      </c>
      <c r="F32" s="134">
        <f t="shared" si="1"/>
        <v>54.592370624048705</v>
      </c>
      <c r="G32" s="132">
        <f t="shared" si="4"/>
        <v>0</v>
      </c>
      <c r="H32" s="132">
        <f t="shared" si="4"/>
        <v>0</v>
      </c>
      <c r="I32" s="134">
        <f t="shared" si="2"/>
        <v>54.592370624048705</v>
      </c>
      <c r="J32" s="134">
        <f t="shared" si="3"/>
        <v>137.72999999999999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108.44</v>
      </c>
      <c r="E33" s="132">
        <f t="shared" si="4"/>
        <v>32.46</v>
      </c>
      <c r="F33" s="134">
        <f t="shared" si="1"/>
        <v>55.848871131405382</v>
      </c>
      <c r="G33" s="132">
        <f t="shared" si="4"/>
        <v>0</v>
      </c>
      <c r="H33" s="132">
        <f t="shared" si="4"/>
        <v>0</v>
      </c>
      <c r="I33" s="134">
        <f t="shared" si="2"/>
        <v>55.848871131405382</v>
      </c>
      <c r="J33" s="134">
        <f t="shared" si="3"/>
        <v>140.9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110.93</v>
      </c>
      <c r="E34" s="132">
        <f t="shared" si="4"/>
        <v>33.21</v>
      </c>
      <c r="F34" s="134">
        <f t="shared" si="1"/>
        <v>57.133117706747854</v>
      </c>
      <c r="G34" s="132">
        <f t="shared" si="4"/>
        <v>0</v>
      </c>
      <c r="H34" s="132">
        <f t="shared" si="4"/>
        <v>0</v>
      </c>
      <c r="I34" s="134">
        <f t="shared" si="2"/>
        <v>57.133117706747854</v>
      </c>
      <c r="J34" s="134">
        <f t="shared" si="3"/>
        <v>144.13999999999999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113.48</v>
      </c>
      <c r="E35" s="132">
        <f t="shared" si="4"/>
        <v>33.97</v>
      </c>
      <c r="F35" s="134">
        <f t="shared" si="1"/>
        <v>58.445110350076106</v>
      </c>
      <c r="G35" s="132">
        <f t="shared" si="4"/>
        <v>0</v>
      </c>
      <c r="H35" s="132">
        <f t="shared" si="4"/>
        <v>0</v>
      </c>
      <c r="I35" s="134">
        <f t="shared" si="2"/>
        <v>58.445110350076106</v>
      </c>
      <c r="J35" s="134">
        <f t="shared" si="3"/>
        <v>147.44999999999999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116.09</v>
      </c>
      <c r="E36" s="132">
        <f t="shared" si="4"/>
        <v>34.75</v>
      </c>
      <c r="F36" s="134">
        <f t="shared" si="1"/>
        <v>59.788812785388131</v>
      </c>
      <c r="G36" s="132">
        <f t="shared" si="4"/>
        <v>0</v>
      </c>
      <c r="H36" s="132">
        <f t="shared" si="4"/>
        <v>0</v>
      </c>
      <c r="I36" s="134">
        <f t="shared" si="2"/>
        <v>59.788812785388131</v>
      </c>
      <c r="J36" s="134">
        <f t="shared" si="3"/>
        <v>150.84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2031'!D44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130</v>
      </c>
      <c r="C55" s="185">
        <v>1201.5946658643247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27.77</v>
      </c>
      <c r="F26" s="134">
        <f t="shared" si="1"/>
        <v>11.007261542364283</v>
      </c>
      <c r="G26" s="132">
        <f t="shared" si="4"/>
        <v>0</v>
      </c>
      <c r="H26" s="132">
        <f t="shared" si="4"/>
        <v>0</v>
      </c>
      <c r="I26" s="134">
        <f t="shared" si="2"/>
        <v>11.007261542364283</v>
      </c>
      <c r="J26" s="134">
        <f t="shared" si="3"/>
        <v>27.77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1194.745576268898</v>
      </c>
      <c r="D27" s="132">
        <f>C27*$C$62</f>
        <v>92.230299228860787</v>
      </c>
      <c r="E27" s="132">
        <f t="shared" si="4"/>
        <v>28.41</v>
      </c>
      <c r="F27" s="134">
        <f t="shared" si="1"/>
        <v>47.818484917578637</v>
      </c>
      <c r="G27" s="132">
        <f t="shared" si="4"/>
        <v>0</v>
      </c>
      <c r="H27" s="132">
        <f t="shared" si="4"/>
        <v>0</v>
      </c>
      <c r="I27" s="134">
        <f t="shared" si="2"/>
        <v>47.818484917578637</v>
      </c>
      <c r="J27" s="134">
        <f t="shared" si="3"/>
        <v>120.64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94.35</v>
      </c>
      <c r="E28" s="132">
        <f t="shared" si="4"/>
        <v>29.06</v>
      </c>
      <c r="F28" s="134">
        <f t="shared" si="1"/>
        <v>48.916317858954848</v>
      </c>
      <c r="G28" s="132">
        <f t="shared" si="4"/>
        <v>0</v>
      </c>
      <c r="H28" s="132">
        <f t="shared" si="4"/>
        <v>0</v>
      </c>
      <c r="I28" s="134">
        <f t="shared" si="2"/>
        <v>48.916317858954848</v>
      </c>
      <c r="J28" s="134">
        <f t="shared" si="3"/>
        <v>123.41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96.43</v>
      </c>
      <c r="E29" s="132">
        <f t="shared" si="4"/>
        <v>29.7</v>
      </c>
      <c r="F29" s="134">
        <f t="shared" si="1"/>
        <v>49.994450786402851</v>
      </c>
      <c r="G29" s="132">
        <f t="shared" si="4"/>
        <v>0</v>
      </c>
      <c r="H29" s="132">
        <f t="shared" si="4"/>
        <v>0</v>
      </c>
      <c r="I29" s="134">
        <f t="shared" si="2"/>
        <v>49.994450786402851</v>
      </c>
      <c r="J29" s="134">
        <f t="shared" si="3"/>
        <v>126.13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98.55</v>
      </c>
      <c r="E30" s="132">
        <f t="shared" si="4"/>
        <v>30.35</v>
      </c>
      <c r="F30" s="134">
        <f t="shared" si="1"/>
        <v>51.092402333840695</v>
      </c>
      <c r="G30" s="132">
        <f t="shared" si="4"/>
        <v>0</v>
      </c>
      <c r="H30" s="132">
        <f t="shared" si="4"/>
        <v>0</v>
      </c>
      <c r="I30" s="134">
        <f t="shared" si="2"/>
        <v>51.092402333840695</v>
      </c>
      <c r="J30" s="134">
        <f t="shared" si="3"/>
        <v>128.9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100.72</v>
      </c>
      <c r="E31" s="132">
        <f t="shared" si="4"/>
        <v>31.02</v>
      </c>
      <c r="F31" s="134">
        <f t="shared" si="1"/>
        <v>52.218099949264342</v>
      </c>
      <c r="G31" s="132">
        <f t="shared" si="4"/>
        <v>0</v>
      </c>
      <c r="H31" s="132">
        <f t="shared" si="4"/>
        <v>0</v>
      </c>
      <c r="I31" s="134">
        <f t="shared" si="2"/>
        <v>52.218099949264342</v>
      </c>
      <c r="J31" s="134">
        <f t="shared" si="3"/>
        <v>131.74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103.04</v>
      </c>
      <c r="E32" s="132">
        <f t="shared" si="4"/>
        <v>31.73</v>
      </c>
      <c r="F32" s="134">
        <f t="shared" si="1"/>
        <v>53.419108320649428</v>
      </c>
      <c r="G32" s="132">
        <f t="shared" si="4"/>
        <v>0</v>
      </c>
      <c r="H32" s="132">
        <f t="shared" si="4"/>
        <v>0</v>
      </c>
      <c r="I32" s="134">
        <f t="shared" si="2"/>
        <v>53.419108320649428</v>
      </c>
      <c r="J32" s="134">
        <f t="shared" si="3"/>
        <v>134.77000000000001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105.41</v>
      </c>
      <c r="E33" s="132">
        <f t="shared" si="4"/>
        <v>32.46</v>
      </c>
      <c r="F33" s="134">
        <f t="shared" si="1"/>
        <v>54.647862760020303</v>
      </c>
      <c r="G33" s="132">
        <f t="shared" si="4"/>
        <v>0</v>
      </c>
      <c r="H33" s="132">
        <f t="shared" si="4"/>
        <v>0</v>
      </c>
      <c r="I33" s="134">
        <f t="shared" si="2"/>
        <v>54.647862760020303</v>
      </c>
      <c r="J33" s="134">
        <f t="shared" si="3"/>
        <v>137.87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107.83</v>
      </c>
      <c r="E34" s="132">
        <f t="shared" si="4"/>
        <v>33.21</v>
      </c>
      <c r="F34" s="134">
        <f t="shared" si="1"/>
        <v>55.904363267376965</v>
      </c>
      <c r="G34" s="132">
        <f t="shared" si="4"/>
        <v>0</v>
      </c>
      <c r="H34" s="132">
        <f t="shared" si="4"/>
        <v>0</v>
      </c>
      <c r="I34" s="134">
        <f t="shared" si="2"/>
        <v>55.904363267376965</v>
      </c>
      <c r="J34" s="134">
        <f t="shared" si="3"/>
        <v>141.04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110.31</v>
      </c>
      <c r="E35" s="132">
        <f t="shared" si="4"/>
        <v>33.97</v>
      </c>
      <c r="F35" s="134">
        <f t="shared" si="1"/>
        <v>57.188609842719437</v>
      </c>
      <c r="G35" s="132">
        <f t="shared" si="4"/>
        <v>0</v>
      </c>
      <c r="H35" s="132">
        <f t="shared" si="4"/>
        <v>0</v>
      </c>
      <c r="I35" s="134">
        <f t="shared" si="2"/>
        <v>57.188609842719437</v>
      </c>
      <c r="J35" s="134">
        <f t="shared" si="3"/>
        <v>144.28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112.85</v>
      </c>
      <c r="E36" s="132">
        <f t="shared" si="4"/>
        <v>34.75</v>
      </c>
      <c r="F36" s="134">
        <f t="shared" si="1"/>
        <v>58.504566210045667</v>
      </c>
      <c r="G36" s="132">
        <f t="shared" si="4"/>
        <v>0</v>
      </c>
      <c r="H36" s="132">
        <f t="shared" si="4"/>
        <v>0</v>
      </c>
      <c r="I36" s="134">
        <f t="shared" si="2"/>
        <v>58.504566210045667</v>
      </c>
      <c r="J36" s="134">
        <f t="shared" si="3"/>
        <v>147.6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2032'!D44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1194.745576268898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3" width="9.33203125" style="121"/>
    <col min="14" max="14" width="15.83203125" style="121" customWidth="1"/>
    <col min="15" max="15" width="14.83203125" style="172" customWidth="1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7" t="s">
        <v>120</v>
      </c>
      <c r="I5" s="125" t="s">
        <v>70</v>
      </c>
      <c r="J5" s="125" t="s">
        <v>88</v>
      </c>
      <c r="K5" s="17" t="s">
        <v>55</v>
      </c>
      <c r="L5" s="125" t="s">
        <v>71</v>
      </c>
      <c r="N5" s="246" t="s">
        <v>157</v>
      </c>
      <c r="O5" s="246" t="s">
        <v>158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(F11+G11+H11)*N11/12+I11*O11/12</f>
        <v>10.713653357219195</v>
      </c>
      <c r="K11" s="134">
        <f t="shared" ref="K11:K36" si="2">ROUND(J11*$C$63*8.76,2)</f>
        <v>36.409999999999997</v>
      </c>
      <c r="L11" s="132">
        <f>$C$57</f>
        <v>0.58600709999999989</v>
      </c>
      <c r="N11" s="121">
        <v>12</v>
      </c>
      <c r="O11" s="121">
        <v>12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(F12+G12+H12)*N12/12+I12*O12/12</f>
        <v>10.965284562267735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N12" s="121">
        <v>12</v>
      </c>
      <c r="O12" s="121">
        <v>12</v>
      </c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N13" s="121">
        <v>12</v>
      </c>
      <c r="O13" s="121">
        <v>12</v>
      </c>
    </row>
    <row r="14" spans="2:18">
      <c r="B14" s="140">
        <f t="shared" si="0"/>
        <v>2020</v>
      </c>
      <c r="C14" s="141">
        <f>$C$55</f>
        <v>1293.6882754756971</v>
      </c>
      <c r="D14" s="132">
        <f>C14*$C$62</f>
        <v>68.357849825124617</v>
      </c>
      <c r="E14" s="132">
        <f t="shared" si="4"/>
        <v>28.04</v>
      </c>
      <c r="F14" s="134">
        <f t="shared" si="1"/>
        <v>28.364922399874068</v>
      </c>
      <c r="G14" s="132">
        <f t="shared" si="4"/>
        <v>1.26</v>
      </c>
      <c r="H14" s="132">
        <f t="shared" si="4"/>
        <v>1.92</v>
      </c>
      <c r="I14" s="132">
        <v>-33.15</v>
      </c>
      <c r="J14" s="134">
        <f t="shared" si="3"/>
        <v>-0.2675129333543218</v>
      </c>
      <c r="K14" s="134">
        <f t="shared" si="2"/>
        <v>-0.91</v>
      </c>
      <c r="L14" s="132">
        <f t="shared" si="5"/>
        <v>0.62</v>
      </c>
      <c r="M14" s="123"/>
      <c r="N14" s="121">
        <v>2</v>
      </c>
      <c r="O14" s="121">
        <v>2</v>
      </c>
      <c r="P14" s="137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70</v>
      </c>
      <c r="E15" s="132">
        <f t="shared" si="4"/>
        <v>28.71</v>
      </c>
      <c r="F15" s="134">
        <f t="shared" si="1"/>
        <v>29.045269113064993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-2.1747308869350022</v>
      </c>
      <c r="K15" s="134">
        <f t="shared" si="2"/>
        <v>-7.39</v>
      </c>
      <c r="L15" s="132">
        <f t="shared" si="5"/>
        <v>0.63</v>
      </c>
      <c r="M15" s="123"/>
      <c r="N15" s="121">
        <v>12</v>
      </c>
      <c r="O15" s="121">
        <v>12</v>
      </c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71.680000000000007</v>
      </c>
      <c r="E16" s="132">
        <f t="shared" si="4"/>
        <v>29.4</v>
      </c>
      <c r="F16" s="134">
        <f t="shared" si="1"/>
        <v>29.742638050335422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-1.3973619496645711</v>
      </c>
      <c r="K16" s="134">
        <f t="shared" si="2"/>
        <v>-4.75</v>
      </c>
      <c r="L16" s="132">
        <f t="shared" si="5"/>
        <v>0.65</v>
      </c>
      <c r="M16" s="123"/>
      <c r="N16" s="121">
        <v>12</v>
      </c>
      <c r="O16" s="121">
        <v>12</v>
      </c>
    </row>
    <row r="17" spans="2:17">
      <c r="B17" s="140">
        <f t="shared" si="0"/>
        <v>2023</v>
      </c>
      <c r="C17" s="141"/>
      <c r="D17" s="132">
        <f t="shared" si="4"/>
        <v>73.400000000000006</v>
      </c>
      <c r="E17" s="132">
        <f t="shared" si="4"/>
        <v>30.11</v>
      </c>
      <c r="F17" s="134">
        <f t="shared" si="1"/>
        <v>30.457661897410166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-1.9223381025898334</v>
      </c>
      <c r="K17" s="134">
        <f t="shared" si="2"/>
        <v>-6.53</v>
      </c>
      <c r="L17" s="132">
        <f t="shared" si="5"/>
        <v>0.67</v>
      </c>
      <c r="M17" s="123"/>
      <c r="N17" s="121">
        <v>12</v>
      </c>
      <c r="O17" s="121">
        <v>12</v>
      </c>
      <c r="P17" s="137"/>
    </row>
    <row r="18" spans="2:17">
      <c r="B18" s="140">
        <f t="shared" si="0"/>
        <v>2024</v>
      </c>
      <c r="C18" s="141"/>
      <c r="D18" s="132">
        <f t="shared" si="4"/>
        <v>75.16</v>
      </c>
      <c r="E18" s="132">
        <f t="shared" si="4"/>
        <v>30.83</v>
      </c>
      <c r="F18" s="134">
        <f t="shared" si="1"/>
        <v>31.187398169321835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-1.112601830678166</v>
      </c>
      <c r="K18" s="134">
        <f t="shared" si="2"/>
        <v>-3.78</v>
      </c>
      <c r="L18" s="132">
        <f t="shared" si="5"/>
        <v>0.69</v>
      </c>
      <c r="M18" s="123"/>
      <c r="N18" s="121">
        <v>12</v>
      </c>
      <c r="O18" s="121">
        <v>12</v>
      </c>
    </row>
    <row r="19" spans="2:17">
      <c r="B19" s="140">
        <f t="shared" si="0"/>
        <v>2025</v>
      </c>
      <c r="C19" s="141"/>
      <c r="D19" s="132">
        <f t="shared" si="4"/>
        <v>76.89</v>
      </c>
      <c r="E19" s="132">
        <f t="shared" si="4"/>
        <v>31.54</v>
      </c>
      <c r="F19" s="134">
        <f t="shared" si="1"/>
        <v>31.905364501363966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-1.6446354986360348</v>
      </c>
      <c r="K19" s="134">
        <f t="shared" si="2"/>
        <v>-5.59</v>
      </c>
      <c r="L19" s="132">
        <f t="shared" si="5"/>
        <v>0.71</v>
      </c>
      <c r="M19" s="123"/>
      <c r="N19" s="121">
        <v>12</v>
      </c>
      <c r="O19" s="121">
        <v>12</v>
      </c>
    </row>
    <row r="20" spans="2:17">
      <c r="B20" s="140">
        <f t="shared" si="0"/>
        <v>2026</v>
      </c>
      <c r="C20" s="141"/>
      <c r="D20" s="132">
        <f t="shared" si="4"/>
        <v>78.66</v>
      </c>
      <c r="E20" s="132">
        <f t="shared" si="4"/>
        <v>32.270000000000003</v>
      </c>
      <c r="F20" s="134">
        <f t="shared" si="1"/>
        <v>32.640985743210415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-0.82901425678959129</v>
      </c>
      <c r="K20" s="134">
        <f t="shared" si="2"/>
        <v>-2.82</v>
      </c>
      <c r="L20" s="132">
        <f t="shared" si="5"/>
        <v>0.73</v>
      </c>
      <c r="M20" s="123"/>
      <c r="N20" s="121">
        <v>12</v>
      </c>
      <c r="O20" s="121">
        <v>12</v>
      </c>
      <c r="Q20" s="170"/>
    </row>
    <row r="21" spans="2:17">
      <c r="B21" s="140">
        <f t="shared" si="0"/>
        <v>2027</v>
      </c>
      <c r="C21" s="141"/>
      <c r="D21" s="132">
        <f t="shared" si="4"/>
        <v>80.47</v>
      </c>
      <c r="E21" s="132">
        <f t="shared" si="4"/>
        <v>33.01</v>
      </c>
      <c r="F21" s="134">
        <f t="shared" si="1"/>
        <v>33.391319409893782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-1.3186805901062186</v>
      </c>
      <c r="K21" s="134">
        <f t="shared" si="2"/>
        <v>-4.4800000000000004</v>
      </c>
      <c r="L21" s="132">
        <f t="shared" si="5"/>
        <v>0.75</v>
      </c>
      <c r="M21" s="123"/>
      <c r="N21" s="121">
        <v>12</v>
      </c>
      <c r="O21" s="121">
        <v>12</v>
      </c>
    </row>
    <row r="22" spans="2:17">
      <c r="B22" s="140">
        <f t="shared" si="0"/>
        <v>2028</v>
      </c>
      <c r="C22" s="141"/>
      <c r="D22" s="132">
        <f t="shared" si="4"/>
        <v>82.4</v>
      </c>
      <c r="E22" s="132">
        <f t="shared" si="4"/>
        <v>33.799999999999997</v>
      </c>
      <c r="F22" s="134">
        <f t="shared" si="1"/>
        <v>34.191675321022714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-0.42832467897729032</v>
      </c>
      <c r="K22" s="134">
        <f t="shared" si="2"/>
        <v>-1.46</v>
      </c>
      <c r="L22" s="132">
        <f t="shared" si="5"/>
        <v>0.77</v>
      </c>
      <c r="M22" s="123"/>
      <c r="N22" s="121">
        <v>12</v>
      </c>
      <c r="O22" s="121">
        <v>12</v>
      </c>
    </row>
    <row r="23" spans="2:17">
      <c r="B23" s="140">
        <f t="shared" si="0"/>
        <v>2029</v>
      </c>
      <c r="C23" s="141"/>
      <c r="D23" s="132">
        <f t="shared" si="4"/>
        <v>84.38</v>
      </c>
      <c r="E23" s="132">
        <f t="shared" si="4"/>
        <v>34.61</v>
      </c>
      <c r="F23" s="134">
        <f t="shared" si="1"/>
        <v>35.012628626923345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-0.83737137307665677</v>
      </c>
      <c r="K23" s="134">
        <f t="shared" si="2"/>
        <v>-2.85</v>
      </c>
      <c r="L23" s="132">
        <f t="shared" si="5"/>
        <v>0.79</v>
      </c>
      <c r="M23" s="123"/>
      <c r="N23" s="121">
        <v>12</v>
      </c>
      <c r="O23" s="121">
        <v>12</v>
      </c>
    </row>
    <row r="24" spans="2:17">
      <c r="B24" s="140">
        <f t="shared" si="0"/>
        <v>2030</v>
      </c>
      <c r="C24" s="141"/>
      <c r="D24" s="132">
        <f t="shared" si="4"/>
        <v>86.32</v>
      </c>
      <c r="E24" s="132">
        <f t="shared" si="4"/>
        <v>35.409999999999997</v>
      </c>
      <c r="F24" s="134">
        <f t="shared" si="1"/>
        <v>35.818869507987046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5.5805361746537159</v>
      </c>
      <c r="K24" s="134">
        <f t="shared" si="2"/>
        <v>18.97</v>
      </c>
      <c r="L24" s="132">
        <f t="shared" si="5"/>
        <v>0.81</v>
      </c>
      <c r="M24" s="123"/>
      <c r="N24" s="121">
        <v>12</v>
      </c>
      <c r="O24" s="121">
        <v>10</v>
      </c>
    </row>
    <row r="25" spans="2:17">
      <c r="B25" s="140">
        <f t="shared" si="0"/>
        <v>2031</v>
      </c>
      <c r="C25" s="141"/>
      <c r="D25" s="132">
        <f t="shared" si="4"/>
        <v>88.31</v>
      </c>
      <c r="E25" s="132">
        <f t="shared" si="4"/>
        <v>36.22</v>
      </c>
      <c r="F25" s="134">
        <f t="shared" si="1"/>
        <v>36.642765298855068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40.762765298855072</v>
      </c>
      <c r="K25" s="134">
        <f t="shared" si="2"/>
        <v>138.53</v>
      </c>
      <c r="L25" s="132">
        <f t="shared" si="5"/>
        <v>0.83</v>
      </c>
      <c r="M25" s="123"/>
      <c r="N25" s="121">
        <v>12</v>
      </c>
      <c r="O25" s="121"/>
    </row>
    <row r="26" spans="2:17">
      <c r="B26" s="140">
        <f t="shared" si="0"/>
        <v>2032</v>
      </c>
      <c r="C26" s="141"/>
      <c r="D26" s="132">
        <f t="shared" si="4"/>
        <v>90.34</v>
      </c>
      <c r="E26" s="132">
        <f t="shared" si="4"/>
        <v>37.049999999999997</v>
      </c>
      <c r="F26" s="134">
        <f t="shared" si="1"/>
        <v>37.484315999527396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41.704315999527395</v>
      </c>
      <c r="K26" s="134">
        <f t="shared" si="2"/>
        <v>141.72999999999999</v>
      </c>
      <c r="L26" s="132">
        <f t="shared" si="5"/>
        <v>0.85</v>
      </c>
      <c r="M26" s="123"/>
      <c r="N26" s="121">
        <v>12</v>
      </c>
      <c r="O26" s="121"/>
    </row>
    <row r="27" spans="2:17">
      <c r="B27" s="140">
        <f t="shared" si="0"/>
        <v>2033</v>
      </c>
      <c r="C27" s="141"/>
      <c r="D27" s="132">
        <f t="shared" si="4"/>
        <v>92.42</v>
      </c>
      <c r="E27" s="132">
        <f t="shared" si="4"/>
        <v>37.9</v>
      </c>
      <c r="F27" s="134">
        <f t="shared" si="1"/>
        <v>38.346464094971424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42.666464094971424</v>
      </c>
      <c r="K27" s="134">
        <f t="shared" si="2"/>
        <v>145</v>
      </c>
      <c r="L27" s="132">
        <f t="shared" si="5"/>
        <v>0.87</v>
      </c>
      <c r="M27" s="123"/>
      <c r="N27" s="121">
        <v>12</v>
      </c>
      <c r="O27" s="121"/>
    </row>
    <row r="28" spans="2:17">
      <c r="B28" s="140">
        <f t="shared" si="0"/>
        <v>2034</v>
      </c>
      <c r="C28" s="141"/>
      <c r="D28" s="132">
        <f t="shared" si="4"/>
        <v>94.55</v>
      </c>
      <c r="E28" s="132">
        <f t="shared" si="4"/>
        <v>38.770000000000003</v>
      </c>
      <c r="F28" s="134">
        <f t="shared" si="1"/>
        <v>39.229209585187157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43.649209585187158</v>
      </c>
      <c r="K28" s="134">
        <f t="shared" si="2"/>
        <v>148.34</v>
      </c>
      <c r="L28" s="132">
        <f t="shared" si="5"/>
        <v>0.89</v>
      </c>
      <c r="M28" s="123"/>
      <c r="N28" s="121">
        <v>12</v>
      </c>
      <c r="O28" s="121"/>
    </row>
    <row r="29" spans="2:17">
      <c r="B29" s="140">
        <f t="shared" si="0"/>
        <v>2035</v>
      </c>
      <c r="C29" s="141"/>
      <c r="D29" s="132">
        <f t="shared" si="4"/>
        <v>96.63</v>
      </c>
      <c r="E29" s="132">
        <f t="shared" si="4"/>
        <v>39.619999999999997</v>
      </c>
      <c r="F29" s="134">
        <f t="shared" si="1"/>
        <v>40.091357680631191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44.611357680631187</v>
      </c>
      <c r="K29" s="134">
        <f t="shared" si="2"/>
        <v>151.61000000000001</v>
      </c>
      <c r="L29" s="132">
        <f t="shared" si="5"/>
        <v>0.91</v>
      </c>
      <c r="M29" s="123"/>
      <c r="N29" s="121">
        <v>12</v>
      </c>
      <c r="O29" s="121"/>
    </row>
    <row r="30" spans="2:17">
      <c r="B30" s="140">
        <f t="shared" si="0"/>
        <v>2036</v>
      </c>
      <c r="C30" s="141"/>
      <c r="D30" s="132">
        <f t="shared" si="4"/>
        <v>98.76</v>
      </c>
      <c r="E30" s="132">
        <f t="shared" si="4"/>
        <v>40.49</v>
      </c>
      <c r="F30" s="134">
        <f t="shared" si="1"/>
        <v>40.974103170846924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45.594103170846921</v>
      </c>
      <c r="K30" s="134">
        <f t="shared" si="2"/>
        <v>154.94999999999999</v>
      </c>
      <c r="L30" s="132">
        <f t="shared" si="5"/>
        <v>0.93</v>
      </c>
      <c r="M30" s="123"/>
      <c r="N30" s="121">
        <v>12</v>
      </c>
      <c r="O30" s="121"/>
    </row>
    <row r="31" spans="2:17">
      <c r="B31" s="140">
        <f t="shared" si="0"/>
        <v>2037</v>
      </c>
      <c r="C31" s="141"/>
      <c r="D31" s="132">
        <f t="shared" si="4"/>
        <v>100.93</v>
      </c>
      <c r="E31" s="132">
        <f t="shared" si="4"/>
        <v>41.38</v>
      </c>
      <c r="F31" s="134">
        <f t="shared" si="1"/>
        <v>41.874503570866977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46.594503570866976</v>
      </c>
      <c r="K31" s="134">
        <f t="shared" si="2"/>
        <v>158.35</v>
      </c>
      <c r="L31" s="132">
        <f t="shared" si="5"/>
        <v>0.95</v>
      </c>
      <c r="M31" s="123"/>
      <c r="N31" s="121">
        <v>12</v>
      </c>
      <c r="O31" s="121"/>
    </row>
    <row r="32" spans="2:17">
      <c r="B32" s="140">
        <f t="shared" si="0"/>
        <v>2038</v>
      </c>
      <c r="C32" s="141"/>
      <c r="D32" s="132">
        <f t="shared" si="4"/>
        <v>103.25</v>
      </c>
      <c r="E32" s="132">
        <f t="shared" si="4"/>
        <v>42.33</v>
      </c>
      <c r="F32" s="134">
        <f t="shared" si="1"/>
        <v>42.836696155202119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47.666696155202118</v>
      </c>
      <c r="K32" s="134">
        <f t="shared" si="2"/>
        <v>161.99</v>
      </c>
      <c r="L32" s="132">
        <f t="shared" si="5"/>
        <v>0.97</v>
      </c>
      <c r="M32" s="123"/>
      <c r="N32" s="121">
        <v>12</v>
      </c>
      <c r="O32" s="121"/>
    </row>
    <row r="33" spans="2:15">
      <c r="B33" s="140">
        <f t="shared" si="0"/>
        <v>2039</v>
      </c>
      <c r="C33" s="141"/>
      <c r="D33" s="132">
        <f t="shared" si="4"/>
        <v>105.62</v>
      </c>
      <c r="E33" s="132">
        <f t="shared" si="4"/>
        <v>43.3</v>
      </c>
      <c r="F33" s="134">
        <f t="shared" si="1"/>
        <v>43.819486134308974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48.759486134308979</v>
      </c>
      <c r="K33" s="134">
        <f t="shared" si="2"/>
        <v>165.71</v>
      </c>
      <c r="L33" s="132">
        <f t="shared" si="5"/>
        <v>0.99</v>
      </c>
      <c r="M33" s="123"/>
      <c r="N33" s="121">
        <v>12</v>
      </c>
      <c r="O33" s="121"/>
    </row>
    <row r="34" spans="2:15">
      <c r="B34" s="140">
        <f t="shared" si="0"/>
        <v>2040</v>
      </c>
      <c r="C34" s="141"/>
      <c r="D34" s="132">
        <f t="shared" si="4"/>
        <v>108.05</v>
      </c>
      <c r="E34" s="132">
        <f t="shared" si="4"/>
        <v>44.3</v>
      </c>
      <c r="F34" s="134">
        <f t="shared" si="1"/>
        <v>44.828758478122289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49.8787584781223</v>
      </c>
      <c r="K34" s="134">
        <f t="shared" si="2"/>
        <v>169.51</v>
      </c>
      <c r="L34" s="132">
        <f t="shared" si="5"/>
        <v>1.01</v>
      </c>
      <c r="M34" s="123"/>
      <c r="N34" s="121">
        <v>12</v>
      </c>
      <c r="O34" s="121"/>
    </row>
    <row r="35" spans="2:15">
      <c r="B35" s="140">
        <f t="shared" si="0"/>
        <v>2041</v>
      </c>
      <c r="C35" s="141"/>
      <c r="D35" s="132">
        <f t="shared" si="4"/>
        <v>110.54</v>
      </c>
      <c r="E35" s="132">
        <f t="shared" si="4"/>
        <v>45.32</v>
      </c>
      <c r="F35" s="134">
        <f t="shared" si="1"/>
        <v>45.861570701674701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51.031570701674703</v>
      </c>
      <c r="K35" s="134">
        <f t="shared" si="2"/>
        <v>173.43</v>
      </c>
      <c r="L35" s="132">
        <f t="shared" si="5"/>
        <v>1.03</v>
      </c>
      <c r="M35" s="123"/>
      <c r="N35" s="121">
        <v>12</v>
      </c>
      <c r="O35" s="121"/>
    </row>
    <row r="36" spans="2:15">
      <c r="B36" s="140">
        <f t="shared" si="0"/>
        <v>2042</v>
      </c>
      <c r="C36" s="141"/>
      <c r="D36" s="132">
        <f t="shared" si="4"/>
        <v>113.08</v>
      </c>
      <c r="E36" s="132">
        <f t="shared" si="4"/>
        <v>46.36</v>
      </c>
      <c r="F36" s="134">
        <f t="shared" si="1"/>
        <v>46.914980319998804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52.204980319998811</v>
      </c>
      <c r="K36" s="134">
        <f t="shared" si="2"/>
        <v>177.42</v>
      </c>
      <c r="L36" s="132">
        <f t="shared" si="5"/>
        <v>1.05</v>
      </c>
      <c r="M36" s="123"/>
      <c r="N36" s="121">
        <v>12</v>
      </c>
      <c r="O36" s="121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72</v>
      </c>
      <c r="C44" s="146" t="s">
        <v>73</v>
      </c>
      <c r="D44" s="147" t="s">
        <v>117</v>
      </c>
    </row>
    <row r="45" spans="2:15">
      <c r="C45" s="146" t="str">
        <f>C7</f>
        <v>(a)</v>
      </c>
      <c r="D45" s="121" t="s">
        <v>74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112</v>
      </c>
      <c r="C55" s="185">
        <v>1293.6882754756971</v>
      </c>
      <c r="D55" s="121" t="s">
        <v>74</v>
      </c>
      <c r="I55" s="121" t="s">
        <v>9</v>
      </c>
    </row>
    <row r="56" spans="2:24">
      <c r="B56" s="85" t="s">
        <v>111</v>
      </c>
      <c r="C56" s="154">
        <v>26.293898611068769</v>
      </c>
      <c r="D56" s="121" t="s">
        <v>77</v>
      </c>
      <c r="I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I57" s="121" t="s">
        <v>79</v>
      </c>
    </row>
    <row r="58" spans="2:24">
      <c r="B58" s="85" t="s">
        <v>111</v>
      </c>
      <c r="C58" s="154">
        <v>1.1816399331260157</v>
      </c>
      <c r="D58" s="121" t="s">
        <v>78</v>
      </c>
      <c r="I58" s="121" t="s">
        <v>79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>
        <v>-12.501261943267853</v>
      </c>
      <c r="D59" s="121" t="s">
        <v>80</v>
      </c>
      <c r="I59" s="121" t="s">
        <v>79</v>
      </c>
      <c r="J59" s="220" t="s">
        <v>115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111</v>
      </c>
      <c r="C60" s="159">
        <v>1.7950732843896238</v>
      </c>
      <c r="D60" s="121" t="s">
        <v>114</v>
      </c>
      <c r="I60" s="121" t="s">
        <v>79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237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4" width="9.33203125" style="121"/>
    <col min="15" max="15" width="9.33203125" style="172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7" t="s">
        <v>120</v>
      </c>
      <c r="I5" s="125" t="s">
        <v>70</v>
      </c>
      <c r="J5" s="125" t="s">
        <v>88</v>
      </c>
      <c r="K5" s="17" t="s">
        <v>55</v>
      </c>
      <c r="L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F11+I11+G11+H11</f>
        <v>10.713653357219197</v>
      </c>
      <c r="K11" s="134">
        <f t="shared" ref="K11:K36" si="2">ROUND(J11*$C$63*8.76,2)</f>
        <v>36.409999999999997</v>
      </c>
      <c r="L11" s="132">
        <f>$C$57</f>
        <v>0.58600709999999989</v>
      </c>
      <c r="O11" s="173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F12+I12+G12+H12</f>
        <v>10.965284562267737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O12" s="173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O13" s="173"/>
    </row>
    <row r="14" spans="2:18">
      <c r="B14" s="140">
        <f t="shared" si="0"/>
        <v>2020</v>
      </c>
      <c r="C14" s="141"/>
      <c r="D14" s="132"/>
      <c r="E14" s="132">
        <f t="shared" si="4"/>
        <v>28.04</v>
      </c>
      <c r="F14" s="134">
        <f t="shared" si="1"/>
        <v>8.2507278485497153</v>
      </c>
      <c r="G14" s="132">
        <f t="shared" si="4"/>
        <v>1.26</v>
      </c>
      <c r="H14" s="132">
        <f t="shared" si="4"/>
        <v>1.92</v>
      </c>
      <c r="I14" s="132"/>
      <c r="J14" s="134">
        <f t="shared" si="3"/>
        <v>11.430727848549715</v>
      </c>
      <c r="K14" s="134">
        <f t="shared" si="2"/>
        <v>38.85</v>
      </c>
      <c r="L14" s="132">
        <f t="shared" si="5"/>
        <v>0.62</v>
      </c>
      <c r="M14" s="123"/>
      <c r="O14" s="173"/>
      <c r="P14" s="137"/>
      <c r="Q14" s="138"/>
      <c r="R14" s="139"/>
    </row>
    <row r="15" spans="2:18">
      <c r="B15" s="140">
        <f t="shared" si="0"/>
        <v>2021</v>
      </c>
      <c r="C15" s="141">
        <f>$C$55</f>
        <v>1288.7722600288894</v>
      </c>
      <c r="D15" s="132">
        <f>C15*$C$62</f>
        <v>68.098089995789152</v>
      </c>
      <c r="E15" s="132">
        <f t="shared" si="4"/>
        <v>28.71</v>
      </c>
      <c r="F15" s="134">
        <f t="shared" si="1"/>
        <v>28.485634953393888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-2.7343650466061096</v>
      </c>
      <c r="K15" s="134">
        <f t="shared" si="2"/>
        <v>-9.2899999999999991</v>
      </c>
      <c r="L15" s="132">
        <f t="shared" si="5"/>
        <v>0.63</v>
      </c>
      <c r="M15" s="123"/>
      <c r="O15" s="173"/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69.73</v>
      </c>
      <c r="E16" s="132">
        <f t="shared" si="4"/>
        <v>29.4</v>
      </c>
      <c r="F16" s="134">
        <f t="shared" si="1"/>
        <v>29.168853481695194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-1.9711465183048023</v>
      </c>
      <c r="K16" s="134">
        <f t="shared" si="2"/>
        <v>-6.7</v>
      </c>
      <c r="L16" s="132">
        <f t="shared" si="5"/>
        <v>0.65</v>
      </c>
      <c r="M16" s="123"/>
      <c r="O16" s="173"/>
    </row>
    <row r="17" spans="2:17">
      <c r="B17" s="140">
        <f t="shared" si="0"/>
        <v>2023</v>
      </c>
      <c r="C17" s="141"/>
      <c r="D17" s="132">
        <f t="shared" si="4"/>
        <v>71.400000000000006</v>
      </c>
      <c r="E17" s="132">
        <f t="shared" si="4"/>
        <v>30.11</v>
      </c>
      <c r="F17" s="134">
        <f t="shared" si="1"/>
        <v>29.869164903933012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-2.5108350960669861</v>
      </c>
      <c r="K17" s="134">
        <f t="shared" si="2"/>
        <v>-8.5299999999999994</v>
      </c>
      <c r="L17" s="132">
        <f t="shared" si="5"/>
        <v>0.67</v>
      </c>
      <c r="M17" s="123"/>
      <c r="O17" s="173"/>
      <c r="P17" s="137"/>
    </row>
    <row r="18" spans="2:17">
      <c r="B18" s="140">
        <f t="shared" si="0"/>
        <v>2024</v>
      </c>
      <c r="C18" s="141"/>
      <c r="D18" s="132">
        <f t="shared" si="4"/>
        <v>73.11</v>
      </c>
      <c r="E18" s="132">
        <f t="shared" si="4"/>
        <v>30.83</v>
      </c>
      <c r="F18" s="134">
        <f t="shared" si="1"/>
        <v>30.584188751007751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-1.7158112489922459</v>
      </c>
      <c r="K18" s="134">
        <f t="shared" si="2"/>
        <v>-5.83</v>
      </c>
      <c r="L18" s="132">
        <f t="shared" si="5"/>
        <v>0.69</v>
      </c>
      <c r="M18" s="123"/>
      <c r="O18" s="173"/>
    </row>
    <row r="19" spans="2:17">
      <c r="B19" s="140">
        <f t="shared" si="0"/>
        <v>2025</v>
      </c>
      <c r="C19" s="141"/>
      <c r="D19" s="132">
        <f t="shared" si="4"/>
        <v>74.790000000000006</v>
      </c>
      <c r="E19" s="132">
        <f t="shared" si="4"/>
        <v>31.54</v>
      </c>
      <c r="F19" s="134">
        <f t="shared" si="1"/>
        <v>31.287442658212957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-2.2625573417870459</v>
      </c>
      <c r="K19" s="134">
        <f t="shared" si="2"/>
        <v>-7.69</v>
      </c>
      <c r="L19" s="132">
        <f t="shared" si="5"/>
        <v>0.71</v>
      </c>
      <c r="M19" s="123"/>
      <c r="O19" s="173"/>
    </row>
    <row r="20" spans="2:17">
      <c r="B20" s="140">
        <f t="shared" si="0"/>
        <v>2026</v>
      </c>
      <c r="C20" s="141"/>
      <c r="D20" s="132">
        <f t="shared" si="4"/>
        <v>76.510000000000005</v>
      </c>
      <c r="E20" s="132">
        <f t="shared" si="4"/>
        <v>32.270000000000003</v>
      </c>
      <c r="F20" s="134">
        <f t="shared" si="1"/>
        <v>32.008351475222469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-1.4616485247775337</v>
      </c>
      <c r="K20" s="134">
        <f t="shared" si="2"/>
        <v>-4.97</v>
      </c>
      <c r="L20" s="132">
        <f t="shared" si="5"/>
        <v>0.73</v>
      </c>
      <c r="M20" s="123"/>
      <c r="O20" s="173"/>
      <c r="Q20" s="170"/>
    </row>
    <row r="21" spans="2:17">
      <c r="B21" s="140">
        <f t="shared" si="0"/>
        <v>2027</v>
      </c>
      <c r="C21" s="141"/>
      <c r="D21" s="132">
        <f t="shared" si="4"/>
        <v>78.27</v>
      </c>
      <c r="E21" s="132">
        <f t="shared" si="4"/>
        <v>33.01</v>
      </c>
      <c r="F21" s="134">
        <f t="shared" si="1"/>
        <v>32.743972717068914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-1.9660272829310892</v>
      </c>
      <c r="K21" s="134">
        <f t="shared" si="2"/>
        <v>-6.68</v>
      </c>
      <c r="L21" s="132">
        <f t="shared" si="5"/>
        <v>0.75</v>
      </c>
      <c r="M21" s="123"/>
      <c r="O21" s="173"/>
    </row>
    <row r="22" spans="2:17">
      <c r="B22" s="140">
        <f t="shared" si="0"/>
        <v>2028</v>
      </c>
      <c r="C22" s="141"/>
      <c r="D22" s="132">
        <f t="shared" si="4"/>
        <v>80.150000000000006</v>
      </c>
      <c r="E22" s="132">
        <f t="shared" si="4"/>
        <v>33.799999999999997</v>
      </c>
      <c r="F22" s="134">
        <f t="shared" si="1"/>
        <v>33.529616203360916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-1.0903837966390868</v>
      </c>
      <c r="K22" s="134">
        <f t="shared" si="2"/>
        <v>-3.71</v>
      </c>
      <c r="L22" s="132">
        <f t="shared" si="5"/>
        <v>0.77</v>
      </c>
      <c r="M22" s="123"/>
      <c r="O22" s="173"/>
    </row>
    <row r="23" spans="2:17">
      <c r="B23" s="140">
        <f t="shared" si="0"/>
        <v>2029</v>
      </c>
      <c r="C23" s="141"/>
      <c r="D23" s="132">
        <f t="shared" si="4"/>
        <v>82.07</v>
      </c>
      <c r="E23" s="132">
        <f t="shared" si="4"/>
        <v>34.61</v>
      </c>
      <c r="F23" s="134">
        <f t="shared" si="1"/>
        <v>34.332914599457226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-1.5170854005427756</v>
      </c>
      <c r="K23" s="134">
        <f t="shared" si="2"/>
        <v>-5.16</v>
      </c>
      <c r="L23" s="132">
        <f t="shared" si="5"/>
        <v>0.79</v>
      </c>
      <c r="M23" s="123"/>
      <c r="O23" s="173"/>
    </row>
    <row r="24" spans="2:17">
      <c r="B24" s="140">
        <f t="shared" si="0"/>
        <v>2030</v>
      </c>
      <c r="C24" s="141"/>
      <c r="D24" s="132">
        <f t="shared" si="4"/>
        <v>83.96</v>
      </c>
      <c r="E24" s="132">
        <f t="shared" si="4"/>
        <v>35.409999999999997</v>
      </c>
      <c r="F24" s="134">
        <f t="shared" si="1"/>
        <v>35.124443055684004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-1.965556944315995</v>
      </c>
      <c r="K24" s="134">
        <f t="shared" si="2"/>
        <v>-6.68</v>
      </c>
      <c r="L24" s="132">
        <f t="shared" si="5"/>
        <v>0.81</v>
      </c>
      <c r="M24" s="123"/>
      <c r="O24" s="173"/>
    </row>
    <row r="25" spans="2:17">
      <c r="B25" s="140">
        <f t="shared" si="0"/>
        <v>2031</v>
      </c>
      <c r="C25" s="141"/>
      <c r="D25" s="132">
        <f t="shared" si="4"/>
        <v>85.89</v>
      </c>
      <c r="E25" s="132">
        <f t="shared" si="4"/>
        <v>36.22</v>
      </c>
      <c r="F25" s="134">
        <f t="shared" si="1"/>
        <v>35.930683936747705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40.05068393674771</v>
      </c>
      <c r="K25" s="134">
        <f t="shared" si="2"/>
        <v>136.11000000000001</v>
      </c>
      <c r="L25" s="132">
        <f t="shared" si="5"/>
        <v>0.83</v>
      </c>
      <c r="M25" s="123"/>
      <c r="O25" s="173"/>
    </row>
    <row r="26" spans="2:17">
      <c r="B26" s="140">
        <f t="shared" si="0"/>
        <v>2032</v>
      </c>
      <c r="C26" s="141"/>
      <c r="D26" s="132">
        <f t="shared" si="4"/>
        <v>87.87</v>
      </c>
      <c r="E26" s="132">
        <f t="shared" si="4"/>
        <v>37.049999999999997</v>
      </c>
      <c r="F26" s="134">
        <f t="shared" si="1"/>
        <v>36.757522212583112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40.977522212583111</v>
      </c>
      <c r="K26" s="134">
        <f t="shared" si="2"/>
        <v>139.26</v>
      </c>
      <c r="L26" s="132">
        <f t="shared" si="5"/>
        <v>0.85</v>
      </c>
      <c r="M26" s="123"/>
      <c r="O26" s="173"/>
    </row>
    <row r="27" spans="2:17">
      <c r="B27" s="140">
        <f t="shared" si="0"/>
        <v>2033</v>
      </c>
      <c r="C27" s="141"/>
      <c r="D27" s="132">
        <f t="shared" si="4"/>
        <v>89.89</v>
      </c>
      <c r="E27" s="132">
        <f t="shared" si="4"/>
        <v>37.9</v>
      </c>
      <c r="F27" s="134">
        <f t="shared" si="1"/>
        <v>37.602015398222825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41.922015398222825</v>
      </c>
      <c r="K27" s="134">
        <f t="shared" si="2"/>
        <v>142.47</v>
      </c>
      <c r="L27" s="132">
        <f t="shared" si="5"/>
        <v>0.87</v>
      </c>
      <c r="M27" s="123"/>
      <c r="O27" s="173"/>
    </row>
    <row r="28" spans="2:17">
      <c r="B28" s="140">
        <f t="shared" si="0"/>
        <v>2034</v>
      </c>
      <c r="C28" s="141"/>
      <c r="D28" s="132">
        <f t="shared" si="4"/>
        <v>91.96</v>
      </c>
      <c r="E28" s="132">
        <f t="shared" si="4"/>
        <v>38.770000000000003</v>
      </c>
      <c r="F28" s="134">
        <f t="shared" si="1"/>
        <v>38.467105978634244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42.887105978634246</v>
      </c>
      <c r="K28" s="134">
        <f t="shared" si="2"/>
        <v>145.75</v>
      </c>
      <c r="L28" s="132">
        <f t="shared" si="5"/>
        <v>0.89</v>
      </c>
      <c r="M28" s="123"/>
      <c r="O28" s="173"/>
    </row>
    <row r="29" spans="2:17">
      <c r="B29" s="140">
        <f t="shared" si="0"/>
        <v>2035</v>
      </c>
      <c r="C29" s="141"/>
      <c r="D29" s="132">
        <f t="shared" si="4"/>
        <v>93.98</v>
      </c>
      <c r="E29" s="132">
        <f t="shared" si="4"/>
        <v>39.619999999999997</v>
      </c>
      <c r="F29" s="134">
        <f t="shared" si="1"/>
        <v>39.311599164273964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43.83159916427396</v>
      </c>
      <c r="K29" s="134">
        <f t="shared" si="2"/>
        <v>148.96</v>
      </c>
      <c r="L29" s="132">
        <f t="shared" si="5"/>
        <v>0.91</v>
      </c>
      <c r="M29" s="123"/>
      <c r="O29" s="173"/>
    </row>
    <row r="30" spans="2:17">
      <c r="B30" s="140">
        <f t="shared" si="0"/>
        <v>2036</v>
      </c>
      <c r="C30" s="141"/>
      <c r="D30" s="132">
        <f t="shared" si="4"/>
        <v>96.05</v>
      </c>
      <c r="E30" s="132">
        <f t="shared" si="4"/>
        <v>40.49</v>
      </c>
      <c r="F30" s="134">
        <f t="shared" si="1"/>
        <v>40.176689744685376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44.796689744685374</v>
      </c>
      <c r="K30" s="134">
        <f t="shared" si="2"/>
        <v>152.24</v>
      </c>
      <c r="L30" s="132">
        <f t="shared" si="5"/>
        <v>0.93</v>
      </c>
      <c r="M30" s="123"/>
      <c r="O30" s="173"/>
    </row>
    <row r="31" spans="2:17">
      <c r="B31" s="140">
        <f t="shared" si="0"/>
        <v>2037</v>
      </c>
      <c r="C31" s="141"/>
      <c r="D31" s="132">
        <f t="shared" si="4"/>
        <v>98.16</v>
      </c>
      <c r="E31" s="132">
        <f t="shared" si="4"/>
        <v>41.38</v>
      </c>
      <c r="F31" s="134">
        <f t="shared" si="1"/>
        <v>41.059435234901109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45.779435234901108</v>
      </c>
      <c r="K31" s="134">
        <f t="shared" si="2"/>
        <v>155.58000000000001</v>
      </c>
      <c r="L31" s="132">
        <f t="shared" si="5"/>
        <v>0.95</v>
      </c>
      <c r="M31" s="123"/>
      <c r="O31" s="173"/>
    </row>
    <row r="32" spans="2:17">
      <c r="B32" s="140">
        <f t="shared" si="0"/>
        <v>2038</v>
      </c>
      <c r="C32" s="141"/>
      <c r="D32" s="132">
        <f t="shared" si="4"/>
        <v>100.42</v>
      </c>
      <c r="E32" s="132">
        <f t="shared" si="4"/>
        <v>42.33</v>
      </c>
      <c r="F32" s="134">
        <f t="shared" si="1"/>
        <v>42.003972909431944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46.833972909431942</v>
      </c>
      <c r="K32" s="134">
        <f t="shared" si="2"/>
        <v>159.16</v>
      </c>
      <c r="L32" s="132">
        <f t="shared" si="5"/>
        <v>0.97</v>
      </c>
      <c r="M32" s="123"/>
      <c r="O32" s="173"/>
    </row>
    <row r="33" spans="2:15">
      <c r="B33" s="140">
        <f t="shared" si="0"/>
        <v>2039</v>
      </c>
      <c r="C33" s="141"/>
      <c r="D33" s="132">
        <f t="shared" si="4"/>
        <v>102.73</v>
      </c>
      <c r="E33" s="132">
        <f t="shared" si="4"/>
        <v>43.3</v>
      </c>
      <c r="F33" s="134">
        <f t="shared" si="1"/>
        <v>42.969107978734485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47.90910797873449</v>
      </c>
      <c r="K33" s="134">
        <f t="shared" si="2"/>
        <v>162.82</v>
      </c>
      <c r="L33" s="132">
        <f t="shared" si="5"/>
        <v>0.99</v>
      </c>
      <c r="M33" s="123"/>
      <c r="O33" s="173"/>
    </row>
    <row r="34" spans="2:15">
      <c r="B34" s="140">
        <f t="shared" si="0"/>
        <v>2040</v>
      </c>
      <c r="C34" s="141"/>
      <c r="D34" s="132">
        <f t="shared" si="4"/>
        <v>105.09</v>
      </c>
      <c r="E34" s="132">
        <f t="shared" si="4"/>
        <v>44.3</v>
      </c>
      <c r="F34" s="134">
        <f t="shared" si="1"/>
        <v>43.957782927776101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49.007782927776105</v>
      </c>
      <c r="K34" s="134">
        <f t="shared" si="2"/>
        <v>166.55</v>
      </c>
      <c r="L34" s="132">
        <f t="shared" si="5"/>
        <v>1.01</v>
      </c>
      <c r="M34" s="123"/>
      <c r="O34" s="173"/>
    </row>
    <row r="35" spans="2:15">
      <c r="B35" s="140">
        <f t="shared" si="0"/>
        <v>2041</v>
      </c>
      <c r="C35" s="141"/>
      <c r="D35" s="132">
        <f t="shared" si="4"/>
        <v>107.51</v>
      </c>
      <c r="E35" s="132">
        <f t="shared" si="4"/>
        <v>45.32</v>
      </c>
      <c r="F35" s="134">
        <f t="shared" si="1"/>
        <v>44.969997756556815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50.139997756556816</v>
      </c>
      <c r="K35" s="134">
        <f t="shared" si="2"/>
        <v>170.4</v>
      </c>
      <c r="L35" s="132">
        <f t="shared" si="5"/>
        <v>1.03</v>
      </c>
      <c r="M35" s="123"/>
      <c r="O35" s="173"/>
    </row>
    <row r="36" spans="2:15">
      <c r="B36" s="140">
        <f t="shared" si="0"/>
        <v>2042</v>
      </c>
      <c r="C36" s="141"/>
      <c r="D36" s="132">
        <f t="shared" si="4"/>
        <v>109.98</v>
      </c>
      <c r="E36" s="132">
        <f t="shared" si="4"/>
        <v>46.36</v>
      </c>
      <c r="F36" s="134">
        <f t="shared" si="1"/>
        <v>46.00280998010922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51.292809980109226</v>
      </c>
      <c r="K36" s="134">
        <f t="shared" si="2"/>
        <v>174.32</v>
      </c>
      <c r="L36" s="132">
        <f t="shared" si="5"/>
        <v>1.05</v>
      </c>
      <c r="M36" s="123"/>
      <c r="O36" s="173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5">
      <c r="C45" s="146" t="str">
        <f>C7</f>
        <v>(a)</v>
      </c>
      <c r="D45" s="121" t="s">
        <v>74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118</v>
      </c>
      <c r="C55" s="185">
        <v>1288.7722600288894</v>
      </c>
      <c r="D55" s="121" t="s">
        <v>74</v>
      </c>
      <c r="I55" s="121" t="s">
        <v>9</v>
      </c>
    </row>
    <row r="56" spans="2:24">
      <c r="B56" s="85" t="s">
        <v>111</v>
      </c>
      <c r="C56" s="154">
        <v>26.293898611068769</v>
      </c>
      <c r="D56" s="121" t="s">
        <v>77</v>
      </c>
      <c r="I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I57" s="121" t="s">
        <v>79</v>
      </c>
    </row>
    <row r="58" spans="2:24">
      <c r="B58" s="85" t="s">
        <v>111</v>
      </c>
      <c r="C58" s="154">
        <v>1.1816399331260157</v>
      </c>
      <c r="D58" s="121" t="s">
        <v>78</v>
      </c>
      <c r="I58" s="121" t="s">
        <v>79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>
        <v>-12.501261943267853</v>
      </c>
      <c r="D59" s="121" t="s">
        <v>80</v>
      </c>
      <c r="I59" s="121" t="s">
        <v>79</v>
      </c>
      <c r="J59" s="220" t="s">
        <v>115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111</v>
      </c>
      <c r="C60" s="159">
        <v>1.7950732843896238</v>
      </c>
      <c r="D60" s="121" t="s">
        <v>114</v>
      </c>
      <c r="I60" s="121" t="s">
        <v>79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186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topLeftCell="A2" zoomScale="60" zoomScaleNormal="100" workbookViewId="0">
      <selection activeCell="S22" sqref="S22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0" style="3" hidden="1" customWidth="1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4" hidden="1" customWidth="1"/>
    <col min="12" max="12" width="10.33203125" style="94" hidden="1" customWidth="1"/>
    <col min="13" max="13" width="13.83203125" style="94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5" t="s">
        <v>31</v>
      </c>
    </row>
    <row r="5" spans="2:15" ht="15.75">
      <c r="B5" s="1" t="str">
        <f ca="1">'Table 1'!$B$5</f>
        <v>QF - Sch37 - UT - Solar F - 10.0 MW and 26.8% CF</v>
      </c>
      <c r="C5" s="1"/>
      <c r="G5" s="96">
        <v>43553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7"/>
      <c r="H10" s="98"/>
    </row>
    <row r="11" spans="2:15" hidden="1">
      <c r="C11" s="12"/>
      <c r="G11" s="97"/>
      <c r="H11" s="98"/>
    </row>
    <row r="12" spans="2:15" hidden="1">
      <c r="C12" s="25"/>
      <c r="G12" s="97"/>
      <c r="H12" s="98"/>
    </row>
    <row r="13" spans="2:15" ht="6" customHeight="1">
      <c r="G13" s="99"/>
      <c r="H13" s="100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1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2.65</v>
      </c>
      <c r="D15" s="27">
        <f t="shared" ref="D15:D40" si="2">ROUND(SUMIF($K$17:$K$340,$B15,$I$17:$I$340)/COUNTIF($K$17:$K$340,$B15),2)</f>
        <v>3.31</v>
      </c>
      <c r="E15" s="27">
        <f t="shared" ref="E15:E40" si="3">ROUND(SUMIF($K$17:$K$340,$B15,$J$17:$J$340)/COUNTIF($K$17:$K$340,$B15),2)</f>
        <v>2.66</v>
      </c>
      <c r="G15" s="30"/>
      <c r="H15" s="34" t="s">
        <v>66</v>
      </c>
      <c r="I15" s="3" t="s">
        <v>67</v>
      </c>
      <c r="J15" s="3" t="s">
        <v>68</v>
      </c>
      <c r="N15" s="3" t="s">
        <v>67</v>
      </c>
    </row>
    <row r="16" spans="2:15" ht="13.5" thickBot="1">
      <c r="B16" s="26">
        <f t="shared" si="0"/>
        <v>2018</v>
      </c>
      <c r="C16" s="27">
        <f t="shared" si="1"/>
        <v>2.59</v>
      </c>
      <c r="D16" s="27">
        <f t="shared" si="2"/>
        <v>3.23</v>
      </c>
      <c r="E16" s="27">
        <f t="shared" si="3"/>
        <v>2.6</v>
      </c>
      <c r="G16" s="30" t="s">
        <v>30</v>
      </c>
      <c r="H16" s="34" t="s">
        <v>29</v>
      </c>
      <c r="I16" s="34" t="s">
        <v>29</v>
      </c>
      <c r="J16" s="34" t="s">
        <v>29</v>
      </c>
      <c r="K16" s="102" t="s">
        <v>0</v>
      </c>
      <c r="M16" s="103" t="str">
        <f>IF(_30_Geo_West&gt;0,"IRP - Wyo NE",IF(_436_CCCT_WestMain&gt;0,"West Side","IRP - Utah Greenfield"))</f>
        <v>IRP - Utah Greenfield</v>
      </c>
      <c r="N16" s="103" t="s">
        <v>113</v>
      </c>
      <c r="O16" s="103" t="s">
        <v>68</v>
      </c>
    </row>
    <row r="17" spans="2:15" ht="13.5" thickBot="1">
      <c r="B17" s="26">
        <f t="shared" si="0"/>
        <v>2019</v>
      </c>
      <c r="C17" s="27">
        <f t="shared" si="1"/>
        <v>2.75</v>
      </c>
      <c r="D17" s="27">
        <f t="shared" si="2"/>
        <v>4.37</v>
      </c>
      <c r="E17" s="27">
        <f t="shared" si="3"/>
        <v>2.4300000000000002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4">
        <f t="shared" ref="K17:K64" si="4">YEAR(G17)</f>
        <v>2016</v>
      </c>
      <c r="M17" s="105">
        <v>47</v>
      </c>
      <c r="N17" s="105">
        <v>43</v>
      </c>
      <c r="O17" s="105">
        <v>46</v>
      </c>
    </row>
    <row r="18" spans="2:15">
      <c r="B18" s="26">
        <f t="shared" si="0"/>
        <v>2020</v>
      </c>
      <c r="C18" s="27">
        <f t="shared" si="1"/>
        <v>2.37</v>
      </c>
      <c r="D18" s="27">
        <f t="shared" si="2"/>
        <v>2.33</v>
      </c>
      <c r="E18" s="27">
        <f t="shared" si="3"/>
        <v>2.17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4">
        <f t="shared" si="4"/>
        <v>2016</v>
      </c>
    </row>
    <row r="19" spans="2:15">
      <c r="B19" s="26">
        <f t="shared" si="0"/>
        <v>2021</v>
      </c>
      <c r="C19" s="27">
        <f t="shared" si="1"/>
        <v>2.25</v>
      </c>
      <c r="D19" s="27">
        <f t="shared" si="2"/>
        <v>2.14</v>
      </c>
      <c r="E19" s="27">
        <f t="shared" si="3"/>
        <v>2.13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4">
        <f t="shared" si="4"/>
        <v>2016</v>
      </c>
    </row>
    <row r="20" spans="2:15">
      <c r="B20" s="26">
        <f t="shared" si="0"/>
        <v>2022</v>
      </c>
      <c r="C20" s="27">
        <f t="shared" si="1"/>
        <v>2.36</v>
      </c>
      <c r="D20" s="27">
        <f t="shared" si="2"/>
        <v>2.2799999999999998</v>
      </c>
      <c r="E20" s="27">
        <f t="shared" si="3"/>
        <v>2.2400000000000002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4">
        <f t="shared" si="4"/>
        <v>2016</v>
      </c>
    </row>
    <row r="21" spans="2:15">
      <c r="B21" s="26">
        <f t="shared" si="0"/>
        <v>2023</v>
      </c>
      <c r="C21" s="27">
        <f t="shared" si="1"/>
        <v>2.5299999999999998</v>
      </c>
      <c r="D21" s="27">
        <f t="shared" si="2"/>
        <v>2.4900000000000002</v>
      </c>
      <c r="E21" s="27">
        <f t="shared" si="3"/>
        <v>2.41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4">
        <f t="shared" si="4"/>
        <v>2016</v>
      </c>
    </row>
    <row r="22" spans="2:15">
      <c r="B22" s="26">
        <f t="shared" si="0"/>
        <v>2024</v>
      </c>
      <c r="C22" s="27">
        <f t="shared" si="1"/>
        <v>2.82</v>
      </c>
      <c r="D22" s="27">
        <f t="shared" si="2"/>
        <v>2.84</v>
      </c>
      <c r="E22" s="27">
        <f t="shared" si="3"/>
        <v>2.7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4">
        <f t="shared" si="4"/>
        <v>2016</v>
      </c>
    </row>
    <row r="23" spans="2:15">
      <c r="B23" s="26">
        <f t="shared" si="0"/>
        <v>2025</v>
      </c>
      <c r="C23" s="27">
        <f t="shared" si="1"/>
        <v>3.19</v>
      </c>
      <c r="D23" s="27">
        <f t="shared" si="2"/>
        <v>3.18</v>
      </c>
      <c r="E23" s="27">
        <f t="shared" si="3"/>
        <v>3.06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4">
        <f t="shared" si="4"/>
        <v>2016</v>
      </c>
    </row>
    <row r="24" spans="2:15">
      <c r="B24" s="26">
        <f t="shared" si="0"/>
        <v>2026</v>
      </c>
      <c r="C24" s="27">
        <f t="shared" si="1"/>
        <v>3.42</v>
      </c>
      <c r="D24" s="27">
        <f t="shared" si="2"/>
        <v>3.44</v>
      </c>
      <c r="E24" s="27">
        <f t="shared" si="3"/>
        <v>3.29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4">
        <f t="shared" si="4"/>
        <v>2016</v>
      </c>
    </row>
    <row r="25" spans="2:15">
      <c r="B25" s="26">
        <f t="shared" si="0"/>
        <v>2027</v>
      </c>
      <c r="C25" s="27">
        <f t="shared" si="1"/>
        <v>3.56</v>
      </c>
      <c r="D25" s="27">
        <f t="shared" si="2"/>
        <v>3.6</v>
      </c>
      <c r="E25" s="27">
        <f t="shared" si="3"/>
        <v>3.44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4">
        <f t="shared" si="4"/>
        <v>2016</v>
      </c>
    </row>
    <row r="26" spans="2:15">
      <c r="B26" s="26">
        <f t="shared" si="0"/>
        <v>2028</v>
      </c>
      <c r="C26" s="27">
        <f t="shared" si="1"/>
        <v>3.8</v>
      </c>
      <c r="D26" s="27">
        <f t="shared" si="2"/>
        <v>3.86</v>
      </c>
      <c r="E26" s="27">
        <f t="shared" si="3"/>
        <v>3.67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4">
        <f t="shared" si="4"/>
        <v>2016</v>
      </c>
    </row>
    <row r="27" spans="2:15">
      <c r="B27" s="26">
        <f t="shared" si="0"/>
        <v>2029</v>
      </c>
      <c r="C27" s="27">
        <f t="shared" si="1"/>
        <v>3.94</v>
      </c>
      <c r="D27" s="27">
        <f t="shared" si="2"/>
        <v>4.0199999999999996</v>
      </c>
      <c r="E27" s="27">
        <f t="shared" si="3"/>
        <v>3.81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4">
        <f t="shared" si="4"/>
        <v>2016</v>
      </c>
    </row>
    <row r="28" spans="2:15">
      <c r="B28" s="26">
        <f t="shared" si="0"/>
        <v>2030</v>
      </c>
      <c r="C28" s="27">
        <f t="shared" si="1"/>
        <v>4.0999999999999996</v>
      </c>
      <c r="D28" s="27">
        <f t="shared" si="2"/>
        <v>4.16</v>
      </c>
      <c r="E28" s="27">
        <f t="shared" si="3"/>
        <v>3.96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4">
        <f t="shared" si="4"/>
        <v>2016</v>
      </c>
    </row>
    <row r="29" spans="2:15">
      <c r="B29" s="26">
        <f t="shared" si="0"/>
        <v>2031</v>
      </c>
      <c r="C29" s="27">
        <f t="shared" si="1"/>
        <v>4.4000000000000004</v>
      </c>
      <c r="D29" s="27">
        <f t="shared" si="2"/>
        <v>4.45</v>
      </c>
      <c r="E29" s="27">
        <f t="shared" si="3"/>
        <v>4.2699999999999996</v>
      </c>
      <c r="G29" s="31">
        <v>42736</v>
      </c>
      <c r="H29" s="35">
        <v>2.9365659189280224</v>
      </c>
      <c r="I29" s="35">
        <v>2.8135887402859616</v>
      </c>
      <c r="J29" s="35">
        <v>3.0826510126176525</v>
      </c>
      <c r="K29" s="104">
        <f t="shared" si="4"/>
        <v>2017</v>
      </c>
    </row>
    <row r="30" spans="2:15">
      <c r="B30" s="26">
        <f t="shared" si="0"/>
        <v>2032</v>
      </c>
      <c r="C30" s="27">
        <f t="shared" si="1"/>
        <v>4.6500000000000004</v>
      </c>
      <c r="D30" s="27">
        <f t="shared" si="2"/>
        <v>4.68</v>
      </c>
      <c r="E30" s="27">
        <f t="shared" si="3"/>
        <v>4.51</v>
      </c>
      <c r="G30" s="31">
        <v>42767</v>
      </c>
      <c r="H30" s="35">
        <v>2.2424949344592338</v>
      </c>
      <c r="I30" s="35">
        <v>2.2559061081726517</v>
      </c>
      <c r="J30" s="35">
        <v>2.2490598127356938</v>
      </c>
      <c r="K30" s="104">
        <f t="shared" si="4"/>
        <v>2017</v>
      </c>
    </row>
    <row r="31" spans="2:15">
      <c r="B31" s="26">
        <f t="shared" si="0"/>
        <v>2033</v>
      </c>
      <c r="C31" s="27">
        <f t="shared" si="1"/>
        <v>5.04</v>
      </c>
      <c r="D31" s="27">
        <f t="shared" si="2"/>
        <v>5.03</v>
      </c>
      <c r="E31" s="27">
        <f t="shared" si="3"/>
        <v>4.8899999999999997</v>
      </c>
      <c r="G31" s="31">
        <v>42795</v>
      </c>
      <c r="H31" s="35">
        <v>2.1136794713706815</v>
      </c>
      <c r="I31" s="35">
        <v>2.1843639754367272</v>
      </c>
      <c r="J31" s="35">
        <v>2.1613389321133352</v>
      </c>
      <c r="K31" s="104">
        <f t="shared" si="4"/>
        <v>2017</v>
      </c>
    </row>
    <row r="32" spans="2:15">
      <c r="B32" s="26">
        <f t="shared" si="0"/>
        <v>2034</v>
      </c>
      <c r="C32" s="27">
        <f t="shared" si="1"/>
        <v>5.19</v>
      </c>
      <c r="D32" s="27">
        <f t="shared" si="2"/>
        <v>5.17</v>
      </c>
      <c r="E32" s="27">
        <f t="shared" si="3"/>
        <v>5.05</v>
      </c>
      <c r="G32" s="31">
        <v>42826</v>
      </c>
      <c r="H32" s="35">
        <v>1.9776764449626556</v>
      </c>
      <c r="I32" s="35">
        <v>2.02262576128114</v>
      </c>
      <c r="J32" s="35">
        <v>2.0694667469637662</v>
      </c>
      <c r="K32" s="104">
        <f t="shared" si="4"/>
        <v>2017</v>
      </c>
    </row>
    <row r="33" spans="2:11">
      <c r="B33" s="26">
        <f t="shared" si="0"/>
        <v>2035</v>
      </c>
      <c r="C33" s="27">
        <f t="shared" si="1"/>
        <v>5.35</v>
      </c>
      <c r="D33" s="27">
        <f t="shared" si="2"/>
        <v>5.27</v>
      </c>
      <c r="E33" s="27">
        <f t="shared" si="3"/>
        <v>5.2</v>
      </c>
      <c r="G33" s="31">
        <v>42856</v>
      </c>
      <c r="H33" s="35">
        <v>1.7831839406645238</v>
      </c>
      <c r="I33" s="35">
        <v>1.5708405984016238</v>
      </c>
      <c r="J33" s="35">
        <v>1.8794896381126289</v>
      </c>
      <c r="K33" s="104">
        <f t="shared" si="4"/>
        <v>2017</v>
      </c>
    </row>
    <row r="34" spans="2:11">
      <c r="B34" s="26">
        <f t="shared" si="0"/>
        <v>2036</v>
      </c>
      <c r="C34" s="27">
        <f t="shared" si="1"/>
        <v>5.47</v>
      </c>
      <c r="D34" s="27">
        <f t="shared" si="2"/>
        <v>5.35</v>
      </c>
      <c r="E34" s="27">
        <f t="shared" si="3"/>
        <v>5.32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4">
        <f t="shared" si="4"/>
        <v>2017</v>
      </c>
    </row>
    <row r="35" spans="2:11">
      <c r="B35" s="26">
        <f t="shared" si="0"/>
        <v>2037</v>
      </c>
      <c r="C35" s="27">
        <f t="shared" si="1"/>
        <v>5.87</v>
      </c>
      <c r="D35" s="27">
        <f t="shared" si="2"/>
        <v>5.76</v>
      </c>
      <c r="E35" s="27">
        <f t="shared" si="3"/>
        <v>5.72</v>
      </c>
      <c r="G35" s="31">
        <v>42917</v>
      </c>
      <c r="H35" s="35">
        <v>2.421637499285668</v>
      </c>
      <c r="I35" s="35">
        <v>2.353571484540065</v>
      </c>
      <c r="J35" s="35">
        <v>2.4674716230698741</v>
      </c>
      <c r="K35" s="104">
        <f t="shared" si="4"/>
        <v>2017</v>
      </c>
    </row>
    <row r="36" spans="2:11">
      <c r="B36" s="26">
        <f t="shared" si="0"/>
        <v>2038</v>
      </c>
      <c r="C36" s="27">
        <f t="shared" si="1"/>
        <v>6.15</v>
      </c>
      <c r="D36" s="27">
        <f t="shared" si="2"/>
        <v>6.01</v>
      </c>
      <c r="E36" s="27">
        <f t="shared" si="3"/>
        <v>6</v>
      </c>
      <c r="G36" s="31">
        <v>42948</v>
      </c>
      <c r="H36" s="35">
        <v>2.4788435090089065</v>
      </c>
      <c r="I36" s="35">
        <v>2.5401507418632927</v>
      </c>
      <c r="J36" s="35">
        <v>2.4624530543656684</v>
      </c>
      <c r="K36" s="104">
        <f t="shared" si="4"/>
        <v>2017</v>
      </c>
    </row>
    <row r="37" spans="2:11">
      <c r="B37" s="26">
        <f t="shared" si="0"/>
        <v>2039</v>
      </c>
      <c r="C37" s="27">
        <f t="shared" si="1"/>
        <v>6.4</v>
      </c>
      <c r="D37" s="27">
        <f t="shared" si="2"/>
        <v>6.25</v>
      </c>
      <c r="E37" s="27">
        <f t="shared" si="3"/>
        <v>6.25</v>
      </c>
      <c r="G37" s="31">
        <v>42979</v>
      </c>
      <c r="H37" s="35">
        <v>2.2194892808138165</v>
      </c>
      <c r="I37" s="35">
        <v>2.3919118237202426</v>
      </c>
      <c r="J37" s="35">
        <v>2.224504673004402</v>
      </c>
      <c r="K37" s="104">
        <f t="shared" si="4"/>
        <v>2017</v>
      </c>
    </row>
    <row r="38" spans="2:11">
      <c r="B38" s="26">
        <f t="shared" si="0"/>
        <v>2040</v>
      </c>
      <c r="C38" s="27">
        <f t="shared" si="1"/>
        <v>6.63</v>
      </c>
      <c r="D38" s="27">
        <f t="shared" si="2"/>
        <v>6.49</v>
      </c>
      <c r="E38" s="27">
        <f t="shared" si="3"/>
        <v>6.47</v>
      </c>
      <c r="G38" s="31">
        <v>43009</v>
      </c>
      <c r="H38" s="35">
        <v>2.9128539684320356</v>
      </c>
      <c r="I38" s="35">
        <v>4.6218921162427922</v>
      </c>
      <c r="J38" s="35">
        <v>2.9275610507263972</v>
      </c>
      <c r="K38" s="104">
        <f t="shared" si="4"/>
        <v>2017</v>
      </c>
    </row>
    <row r="39" spans="2:11">
      <c r="B39" s="26">
        <f t="shared" si="0"/>
        <v>2041</v>
      </c>
      <c r="C39" s="27">
        <f t="shared" si="1"/>
        <v>6.86</v>
      </c>
      <c r="D39" s="27">
        <f t="shared" si="2"/>
        <v>6.75</v>
      </c>
      <c r="E39" s="27">
        <f t="shared" si="3"/>
        <v>6.7</v>
      </c>
      <c r="G39" s="31">
        <v>43040</v>
      </c>
      <c r="H39" s="35">
        <v>3.9745333850417399</v>
      </c>
      <c r="I39" s="35">
        <v>8.6680488460990404</v>
      </c>
      <c r="J39" s="35">
        <v>3.8702964836561957</v>
      </c>
      <c r="K39" s="104">
        <f t="shared" si="4"/>
        <v>2017</v>
      </c>
    </row>
    <row r="40" spans="2:11">
      <c r="B40" s="26">
        <f t="shared" si="0"/>
        <v>2042</v>
      </c>
      <c r="C40" s="27">
        <f>ROUND(SUMIF($K$17:$K$340,$B40,$H$17:$H$340)/COUNTIF($K$17:$K$340,$B40),2)</f>
        <v>4.8899999999999997</v>
      </c>
      <c r="D40" s="27">
        <f t="shared" si="2"/>
        <v>4.8</v>
      </c>
      <c r="E40" s="27">
        <f t="shared" si="3"/>
        <v>4.78</v>
      </c>
      <c r="G40" s="31">
        <v>43070</v>
      </c>
      <c r="H40" s="35">
        <v>3.9079382357981771</v>
      </c>
      <c r="I40" s="35">
        <v>5.443905271233902</v>
      </c>
      <c r="J40" s="35">
        <v>3.5768990853253793</v>
      </c>
      <c r="K40" s="104">
        <f t="shared" si="4"/>
        <v>2017</v>
      </c>
    </row>
    <row r="41" spans="2:11">
      <c r="B41" s="26"/>
      <c r="C41" s="27"/>
      <c r="G41" s="31">
        <v>43101</v>
      </c>
      <c r="H41" s="35">
        <v>2.9365659189280224</v>
      </c>
      <c r="I41" s="35">
        <v>2.8135887402859616</v>
      </c>
      <c r="J41" s="35">
        <v>3.0826510126176525</v>
      </c>
      <c r="K41" s="104">
        <f t="shared" si="4"/>
        <v>2018</v>
      </c>
    </row>
    <row r="42" spans="2:11">
      <c r="B42" s="26"/>
      <c r="C42" s="27"/>
      <c r="G42" s="31">
        <v>43132</v>
      </c>
      <c r="H42" s="35">
        <v>2.2424949344592338</v>
      </c>
      <c r="I42" s="35">
        <v>2.2559061081726517</v>
      </c>
      <c r="J42" s="35">
        <v>2.2490598127356938</v>
      </c>
      <c r="K42" s="104">
        <f t="shared" si="4"/>
        <v>2018</v>
      </c>
    </row>
    <row r="43" spans="2:11">
      <c r="G43" s="31">
        <v>43160</v>
      </c>
      <c r="H43" s="35">
        <v>2.1136794713706815</v>
      </c>
      <c r="I43" s="35">
        <v>2.1843639754367272</v>
      </c>
      <c r="J43" s="35">
        <v>2.1613389321133352</v>
      </c>
      <c r="K43" s="104">
        <f t="shared" si="4"/>
        <v>2018</v>
      </c>
    </row>
    <row r="44" spans="2:11">
      <c r="B44" s="106" t="str">
        <f>"Official Forward Price Curve Forecast dated   "&amp;TEXT(G5,"MMM dd, YYYY")</f>
        <v>Official Forward Price Curve Forecast dated   Mar 29, 2019</v>
      </c>
      <c r="G44" s="31">
        <v>43191</v>
      </c>
      <c r="H44" s="35">
        <v>1.9776764449626556</v>
      </c>
      <c r="I44" s="35">
        <v>2.02262576128114</v>
      </c>
      <c r="J44" s="35">
        <v>2.0694667469637662</v>
      </c>
      <c r="K44" s="104">
        <f t="shared" si="4"/>
        <v>2018</v>
      </c>
    </row>
    <row r="45" spans="2:11">
      <c r="G45" s="31">
        <v>43221</v>
      </c>
      <c r="H45" s="35">
        <v>1.7831839406645238</v>
      </c>
      <c r="I45" s="35">
        <v>1.5708405984016238</v>
      </c>
      <c r="J45" s="35">
        <v>1.8794896381126289</v>
      </c>
      <c r="K45" s="104">
        <f t="shared" si="4"/>
        <v>2018</v>
      </c>
    </row>
    <row r="46" spans="2:11">
      <c r="G46" s="31">
        <v>43252</v>
      </c>
      <c r="H46" s="35">
        <v>2.1432785268173982</v>
      </c>
      <c r="I46" s="35">
        <v>1.8480369077372496</v>
      </c>
      <c r="J46" s="35">
        <v>2.252644504667269</v>
      </c>
      <c r="K46" s="104">
        <f t="shared" si="4"/>
        <v>2018</v>
      </c>
    </row>
    <row r="47" spans="2:11">
      <c r="G47" s="31">
        <v>43282</v>
      </c>
      <c r="H47" s="35">
        <v>2.421637499285668</v>
      </c>
      <c r="I47" s="35">
        <v>2.353571484540065</v>
      </c>
      <c r="J47" s="35">
        <v>2.4674716230698741</v>
      </c>
      <c r="K47" s="104">
        <f t="shared" si="4"/>
        <v>2018</v>
      </c>
    </row>
    <row r="48" spans="2:11">
      <c r="G48" s="31">
        <v>43313</v>
      </c>
      <c r="H48" s="35">
        <v>2.4788435090089065</v>
      </c>
      <c r="I48" s="35">
        <v>2.5401507418632927</v>
      </c>
      <c r="J48" s="35">
        <v>2.4624530543656684</v>
      </c>
      <c r="K48" s="104">
        <f t="shared" si="4"/>
        <v>2018</v>
      </c>
    </row>
    <row r="49" spans="7:13">
      <c r="G49" s="31">
        <v>43344</v>
      </c>
      <c r="H49" s="35">
        <v>2.2194892808138165</v>
      </c>
      <c r="I49" s="35">
        <v>2.3919118237202426</v>
      </c>
      <c r="J49" s="35">
        <v>2.224504673004402</v>
      </c>
      <c r="K49" s="104">
        <f t="shared" si="4"/>
        <v>2018</v>
      </c>
      <c r="L49" s="3"/>
      <c r="M49" s="3"/>
    </row>
    <row r="50" spans="7:13">
      <c r="G50" s="31">
        <v>43374</v>
      </c>
      <c r="H50" s="35">
        <v>2.9128539684320356</v>
      </c>
      <c r="I50" s="35">
        <v>4.6218921162427922</v>
      </c>
      <c r="J50" s="35">
        <v>2.9275610507263972</v>
      </c>
      <c r="K50" s="104">
        <f t="shared" si="4"/>
        <v>2018</v>
      </c>
      <c r="L50" s="3"/>
      <c r="M50" s="3"/>
    </row>
    <row r="51" spans="7:13">
      <c r="G51" s="31">
        <v>43405</v>
      </c>
      <c r="H51" s="35">
        <v>3.9745333850417399</v>
      </c>
      <c r="I51" s="35">
        <v>8.6680488460990404</v>
      </c>
      <c r="J51" s="35">
        <v>3.8702964836561957</v>
      </c>
      <c r="K51" s="104">
        <f t="shared" si="4"/>
        <v>2018</v>
      </c>
      <c r="L51" s="3"/>
      <c r="M51" s="3"/>
    </row>
    <row r="52" spans="7:13">
      <c r="G52" s="31">
        <v>43435</v>
      </c>
      <c r="H52" s="35">
        <v>3.9079382357981771</v>
      </c>
      <c r="I52" s="35">
        <v>5.443905271233902</v>
      </c>
      <c r="J52" s="35">
        <v>3.5768990853253793</v>
      </c>
      <c r="K52" s="104">
        <f t="shared" si="4"/>
        <v>2018</v>
      </c>
      <c r="L52" s="3"/>
      <c r="M52" s="3"/>
    </row>
    <row r="53" spans="7:13">
      <c r="G53" s="31">
        <v>43466</v>
      </c>
      <c r="H53" s="35">
        <v>3.1877490634924275</v>
      </c>
      <c r="I53" s="35">
        <v>3.6245487172817223</v>
      </c>
      <c r="J53" s="35">
        <v>2.9303131690480573</v>
      </c>
      <c r="K53" s="104">
        <f t="shared" si="4"/>
        <v>2019</v>
      </c>
      <c r="L53" s="3"/>
      <c r="M53" s="3"/>
    </row>
    <row r="54" spans="7:13">
      <c r="G54" s="31">
        <v>43497</v>
      </c>
      <c r="H54" s="35">
        <v>4.6376436365125295</v>
      </c>
      <c r="I54" s="35">
        <v>13.248679181072774</v>
      </c>
      <c r="J54" s="35">
        <v>2.6293956266758434</v>
      </c>
      <c r="K54" s="104">
        <f t="shared" si="4"/>
        <v>2019</v>
      </c>
      <c r="L54" s="3"/>
      <c r="M54" s="3"/>
    </row>
    <row r="55" spans="7:13">
      <c r="G55" s="31">
        <v>43525</v>
      </c>
      <c r="H55" s="35">
        <v>2.8840796764808312</v>
      </c>
      <c r="I55" s="35">
        <v>13.147581543206581</v>
      </c>
      <c r="J55" s="35">
        <v>3.1561599255175179</v>
      </c>
      <c r="K55" s="104">
        <f t="shared" si="4"/>
        <v>2019</v>
      </c>
      <c r="L55" s="3"/>
      <c r="M55" s="3"/>
    </row>
    <row r="56" spans="7:13">
      <c r="G56" s="31">
        <v>43556</v>
      </c>
      <c r="H56" s="35">
        <v>2.5386957426746424</v>
      </c>
      <c r="I56" s="35">
        <v>2.4228079233587558</v>
      </c>
      <c r="J56" s="35">
        <v>2.453387252835491</v>
      </c>
      <c r="K56" s="104">
        <f t="shared" si="4"/>
        <v>2019</v>
      </c>
      <c r="L56" s="3"/>
      <c r="M56" s="3"/>
    </row>
    <row r="57" spans="7:13">
      <c r="G57" s="31">
        <v>43586</v>
      </c>
      <c r="H57" s="35">
        <v>2.0388478262192034</v>
      </c>
      <c r="I57" s="35">
        <v>1.9717939101998985</v>
      </c>
      <c r="J57" s="35">
        <v>1.9510285255445146</v>
      </c>
      <c r="K57" s="104">
        <f t="shared" si="4"/>
        <v>2019</v>
      </c>
      <c r="L57" s="3"/>
      <c r="M57" s="3"/>
    </row>
    <row r="58" spans="7:13">
      <c r="G58" s="31">
        <v>43617</v>
      </c>
      <c r="H58" s="35">
        <v>2.1159034887965125</v>
      </c>
      <c r="I58" s="35">
        <v>1.9935420026828745</v>
      </c>
      <c r="J58" s="35">
        <v>2.0222922011442335</v>
      </c>
      <c r="K58" s="104">
        <f t="shared" si="4"/>
        <v>2019</v>
      </c>
      <c r="L58" s="3"/>
      <c r="M58" s="3"/>
    </row>
    <row r="59" spans="7:13">
      <c r="G59" s="31">
        <v>43647</v>
      </c>
      <c r="H59" s="35">
        <v>2.5356540717834331</v>
      </c>
      <c r="I59" s="35">
        <v>2.4526856599365585</v>
      </c>
      <c r="J59" s="35">
        <v>2.3173840409515205</v>
      </c>
      <c r="K59" s="104">
        <f t="shared" si="4"/>
        <v>2019</v>
      </c>
      <c r="L59" s="3"/>
      <c r="M59" s="3"/>
    </row>
    <row r="60" spans="7:13">
      <c r="G60" s="31">
        <v>43678</v>
      </c>
      <c r="H60" s="35">
        <v>2.6978765193146104</v>
      </c>
      <c r="I60" s="35">
        <v>2.5769604741249923</v>
      </c>
      <c r="J60" s="35">
        <v>2.387644002810398</v>
      </c>
      <c r="K60" s="104">
        <f t="shared" si="4"/>
        <v>2019</v>
      </c>
      <c r="L60" s="3"/>
      <c r="M60" s="3"/>
    </row>
    <row r="61" spans="7:13">
      <c r="G61" s="31">
        <v>43709</v>
      </c>
      <c r="H61" s="35">
        <v>2.4479525610868902</v>
      </c>
      <c r="I61" s="35">
        <v>2.4511840059317818</v>
      </c>
      <c r="J61" s="35">
        <v>2.2882763424671282</v>
      </c>
      <c r="K61" s="104">
        <f t="shared" si="4"/>
        <v>2019</v>
      </c>
      <c r="L61" s="3"/>
      <c r="M61" s="3"/>
    </row>
    <row r="62" spans="7:13">
      <c r="G62" s="31">
        <v>43739</v>
      </c>
      <c r="H62" s="35">
        <v>2.3921885947480486</v>
      </c>
      <c r="I62" s="35">
        <v>2.2498588069465191</v>
      </c>
      <c r="J62" s="35">
        <v>2.2205256649603533</v>
      </c>
      <c r="K62" s="104">
        <f t="shared" si="4"/>
        <v>2019</v>
      </c>
      <c r="L62" s="3"/>
      <c r="M62" s="3"/>
    </row>
    <row r="63" spans="7:13">
      <c r="G63" s="31">
        <v>43770</v>
      </c>
      <c r="H63" s="35">
        <v>2.5838138608942516</v>
      </c>
      <c r="I63" s="35">
        <v>2.8359181181901412</v>
      </c>
      <c r="J63" s="35">
        <v>2.2195219512195119</v>
      </c>
      <c r="K63" s="104">
        <f t="shared" si="4"/>
        <v>2019</v>
      </c>
      <c r="L63" s="3"/>
      <c r="M63" s="3"/>
    </row>
    <row r="64" spans="7:13">
      <c r="G64" s="31">
        <v>43800</v>
      </c>
      <c r="H64" s="35">
        <v>2.9239740555611884</v>
      </c>
      <c r="I64" s="35">
        <v>3.4046825177925397</v>
      </c>
      <c r="J64" s="35">
        <v>2.548740058215397</v>
      </c>
      <c r="K64" s="104">
        <f t="shared" si="4"/>
        <v>2019</v>
      </c>
      <c r="L64" s="3"/>
      <c r="M64" s="3"/>
    </row>
    <row r="65" spans="7:13">
      <c r="G65" s="31">
        <v>43831</v>
      </c>
      <c r="H65" s="35">
        <v>3.0172519628916152</v>
      </c>
      <c r="I65" s="35">
        <v>3.3731477836922252</v>
      </c>
      <c r="J65" s="35">
        <v>2.6184981632038538</v>
      </c>
      <c r="K65" s="104">
        <f t="shared" ref="K65:K112" si="5">YEAR(G65)</f>
        <v>2020</v>
      </c>
      <c r="L65" s="3"/>
      <c r="M65" s="3"/>
    </row>
    <row r="66" spans="7:13">
      <c r="G66" s="31">
        <v>43862</v>
      </c>
      <c r="H66" s="35">
        <v>2.897612907837372</v>
      </c>
      <c r="I66" s="35">
        <v>3.0942543881843481</v>
      </c>
      <c r="J66" s="35">
        <v>2.4925320887282947</v>
      </c>
      <c r="K66" s="104">
        <f t="shared" si="5"/>
        <v>2020</v>
      </c>
      <c r="L66" s="3"/>
      <c r="M66" s="3"/>
    </row>
    <row r="67" spans="7:13">
      <c r="G67" s="31">
        <v>43891</v>
      </c>
      <c r="H67" s="35">
        <v>2.514362375544966</v>
      </c>
      <c r="I67" s="35">
        <v>2.7267634063946335</v>
      </c>
      <c r="J67" s="35">
        <v>2.2235368061828762</v>
      </c>
      <c r="K67" s="104">
        <f t="shared" si="5"/>
        <v>2020</v>
      </c>
      <c r="L67" s="3"/>
      <c r="M67" s="3"/>
    </row>
    <row r="68" spans="7:13">
      <c r="G68" s="31">
        <v>43922</v>
      </c>
      <c r="H68" s="35">
        <v>2.0824451089932068</v>
      </c>
      <c r="I68" s="35">
        <v>1.8098224023743064</v>
      </c>
      <c r="J68" s="35">
        <v>1.9540396667670381</v>
      </c>
      <c r="K68" s="104">
        <f t="shared" si="5"/>
        <v>2020</v>
      </c>
      <c r="L68" s="3"/>
      <c r="M68" s="3"/>
    </row>
    <row r="69" spans="7:13">
      <c r="G69" s="31">
        <v>43952</v>
      </c>
      <c r="H69" s="35">
        <v>2.0292158683970394</v>
      </c>
      <c r="I69" s="35">
        <v>1.7386750712514278</v>
      </c>
      <c r="J69" s="35">
        <v>1.896326126668674</v>
      </c>
      <c r="K69" s="104">
        <f t="shared" si="5"/>
        <v>2020</v>
      </c>
      <c r="L69" s="3"/>
      <c r="M69" s="3"/>
    </row>
    <row r="70" spans="7:13">
      <c r="G70" s="31">
        <v>43983</v>
      </c>
      <c r="H70" s="35">
        <v>2.0586186870120651</v>
      </c>
      <c r="I70" s="35">
        <v>1.7745076426757596</v>
      </c>
      <c r="J70" s="35">
        <v>1.9354709625614772</v>
      </c>
      <c r="K70" s="104">
        <f t="shared" si="5"/>
        <v>2020</v>
      </c>
      <c r="L70" s="3"/>
      <c r="M70" s="3"/>
    </row>
    <row r="71" spans="7:13">
      <c r="G71" s="31">
        <v>44013</v>
      </c>
      <c r="H71" s="35">
        <v>2.2760981557335498</v>
      </c>
      <c r="I71" s="35">
        <v>2.0600808094462648</v>
      </c>
      <c r="J71" s="35">
        <v>2.10058187292984</v>
      </c>
      <c r="K71" s="104">
        <f t="shared" si="5"/>
        <v>2020</v>
      </c>
      <c r="L71" s="3"/>
      <c r="M71" s="3"/>
    </row>
    <row r="72" spans="7:13">
      <c r="G72" s="31">
        <v>44044</v>
      </c>
      <c r="H72" s="35">
        <v>2.2826884426645035</v>
      </c>
      <c r="I72" s="35">
        <v>2.0784631257116377</v>
      </c>
      <c r="J72" s="35">
        <v>2.1045967278932047</v>
      </c>
      <c r="K72" s="104">
        <f t="shared" si="5"/>
        <v>2020</v>
      </c>
      <c r="L72" s="3"/>
      <c r="M72" s="3"/>
    </row>
    <row r="73" spans="7:13">
      <c r="G73" s="31">
        <v>44075</v>
      </c>
      <c r="H73" s="35">
        <v>2.2537925691980125</v>
      </c>
      <c r="I73" s="35">
        <v>2.0709548556877531</v>
      </c>
      <c r="J73" s="35">
        <v>2.0885373080397471</v>
      </c>
      <c r="K73" s="104">
        <f t="shared" si="5"/>
        <v>2020</v>
      </c>
      <c r="L73" s="3"/>
      <c r="M73" s="3"/>
    </row>
    <row r="74" spans="7:13">
      <c r="G74" s="31">
        <v>44105</v>
      </c>
      <c r="H74" s="35">
        <v>2.1645702230558652</v>
      </c>
      <c r="I74" s="35">
        <v>1.9901762264652709</v>
      </c>
      <c r="J74" s="35">
        <v>2.0855261668172238</v>
      </c>
      <c r="K74" s="104">
        <f t="shared" si="5"/>
        <v>2020</v>
      </c>
      <c r="L74" s="3"/>
      <c r="M74" s="3"/>
    </row>
    <row r="75" spans="7:13">
      <c r="G75" s="31">
        <v>44136</v>
      </c>
      <c r="H75" s="35">
        <v>2.2705217590996654</v>
      </c>
      <c r="I75" s="35">
        <v>2.4530999093171868</v>
      </c>
      <c r="J75" s="35">
        <v>2.130191428284653</v>
      </c>
      <c r="K75" s="104">
        <f t="shared" si="5"/>
        <v>2020</v>
      </c>
      <c r="L75" s="3"/>
      <c r="M75" s="3"/>
    </row>
    <row r="76" spans="7:13">
      <c r="G76" s="31">
        <v>44166</v>
      </c>
      <c r="H76" s="35">
        <v>2.5569457680218997</v>
      </c>
      <c r="I76" s="35">
        <v>2.8227139191826205</v>
      </c>
      <c r="J76" s="35">
        <v>2.3886477165512399</v>
      </c>
      <c r="K76" s="104">
        <f t="shared" si="5"/>
        <v>2020</v>
      </c>
      <c r="L76" s="3"/>
      <c r="M76" s="3"/>
    </row>
    <row r="77" spans="7:13">
      <c r="G77" s="31">
        <v>44197</v>
      </c>
      <c r="H77" s="35">
        <v>2.6816542745614926</v>
      </c>
      <c r="I77" s="35">
        <v>2.8251476342938107</v>
      </c>
      <c r="J77" s="35">
        <v>2.5146137910267989</v>
      </c>
      <c r="K77" s="104">
        <f t="shared" si="5"/>
        <v>2021</v>
      </c>
      <c r="L77" s="3"/>
      <c r="M77" s="3"/>
    </row>
    <row r="78" spans="7:13">
      <c r="G78" s="31">
        <v>44228</v>
      </c>
      <c r="H78" s="35">
        <v>2.6056125022812529</v>
      </c>
      <c r="I78" s="35">
        <v>2.6354731991387137</v>
      </c>
      <c r="J78" s="35">
        <v>2.4945395162099766</v>
      </c>
      <c r="K78" s="104">
        <f t="shared" si="5"/>
        <v>2021</v>
      </c>
      <c r="L78" s="3"/>
      <c r="M78" s="3"/>
    </row>
    <row r="79" spans="7:13">
      <c r="G79" s="31">
        <v>44256</v>
      </c>
      <c r="H79" s="35">
        <v>2.3009384680117608</v>
      </c>
      <c r="I79" s="35">
        <v>2.3314141537576791</v>
      </c>
      <c r="J79" s="35">
        <v>2.1853956840309143</v>
      </c>
      <c r="K79" s="104">
        <f t="shared" si="5"/>
        <v>2021</v>
      </c>
      <c r="L79" s="3"/>
      <c r="M79" s="3"/>
    </row>
    <row r="80" spans="7:13">
      <c r="G80" s="31">
        <v>44287</v>
      </c>
      <c r="H80" s="35">
        <v>1.9942366531481297</v>
      </c>
      <c r="I80" s="35">
        <v>1.752759550192784</v>
      </c>
      <c r="J80" s="35">
        <v>1.9545415236374586</v>
      </c>
      <c r="K80" s="104">
        <f t="shared" si="5"/>
        <v>2021</v>
      </c>
      <c r="L80" s="3"/>
      <c r="M80" s="3"/>
    </row>
    <row r="81" spans="7:13">
      <c r="G81" s="31">
        <v>44317</v>
      </c>
      <c r="H81" s="35">
        <v>1.9592574378992196</v>
      </c>
      <c r="I81" s="35">
        <v>1.6969394461531455</v>
      </c>
      <c r="J81" s="35">
        <v>1.8396163003111512</v>
      </c>
      <c r="K81" s="104">
        <f t="shared" si="5"/>
        <v>2021</v>
      </c>
      <c r="L81" s="3"/>
      <c r="M81" s="3"/>
    </row>
    <row r="82" spans="7:13">
      <c r="G82" s="31">
        <v>44348</v>
      </c>
      <c r="H82" s="35">
        <v>1.9937297079995946</v>
      </c>
      <c r="I82" s="35">
        <v>1.7328237987500561</v>
      </c>
      <c r="J82" s="35">
        <v>1.8913075579644685</v>
      </c>
      <c r="K82" s="104">
        <f t="shared" si="5"/>
        <v>2021</v>
      </c>
      <c r="L82" s="3"/>
      <c r="M82" s="3"/>
    </row>
    <row r="83" spans="7:13">
      <c r="G83" s="31">
        <v>44378</v>
      </c>
      <c r="H83" s="35">
        <v>2.1818063581060532</v>
      </c>
      <c r="I83" s="35">
        <v>1.8886851282113832</v>
      </c>
      <c r="J83" s="35">
        <v>2.0147643480879256</v>
      </c>
      <c r="K83" s="104">
        <f t="shared" si="5"/>
        <v>2021</v>
      </c>
      <c r="L83" s="3"/>
      <c r="M83" s="3"/>
    </row>
    <row r="84" spans="7:13">
      <c r="G84" s="31">
        <v>44409</v>
      </c>
      <c r="H84" s="35">
        <v>2.194479986819426</v>
      </c>
      <c r="I84" s="35">
        <v>1.9152488697441612</v>
      </c>
      <c r="J84" s="35">
        <v>2.0248014854963365</v>
      </c>
      <c r="K84" s="104">
        <f t="shared" si="5"/>
        <v>2021</v>
      </c>
      <c r="L84" s="3"/>
      <c r="M84" s="3"/>
    </row>
    <row r="85" spans="7:13">
      <c r="G85" s="31">
        <v>44440</v>
      </c>
      <c r="H85" s="35">
        <v>2.1767369066207034</v>
      </c>
      <c r="I85" s="35">
        <v>1.9203752058294339</v>
      </c>
      <c r="J85" s="35">
        <v>2.0373479072568506</v>
      </c>
      <c r="K85" s="104">
        <f t="shared" si="5"/>
        <v>2021</v>
      </c>
      <c r="L85" s="3"/>
      <c r="M85" s="3"/>
    </row>
    <row r="86" spans="7:13">
      <c r="G86" s="31">
        <v>44470</v>
      </c>
      <c r="H86" s="35">
        <v>2.1321257335496302</v>
      </c>
      <c r="I86" s="35">
        <v>1.9557417467005589</v>
      </c>
      <c r="J86" s="35">
        <v>2.0534073271103082</v>
      </c>
      <c r="K86" s="104">
        <f t="shared" si="5"/>
        <v>2021</v>
      </c>
      <c r="L86" s="3"/>
      <c r="M86" s="3"/>
    </row>
    <row r="87" spans="7:13">
      <c r="G87" s="31">
        <v>44501</v>
      </c>
      <c r="H87" s="35">
        <v>2.2537925691980125</v>
      </c>
      <c r="I87" s="35">
        <v>2.3712856566431348</v>
      </c>
      <c r="J87" s="35">
        <v>2.1462508481381106</v>
      </c>
      <c r="K87" s="104">
        <f t="shared" si="5"/>
        <v>2021</v>
      </c>
      <c r="L87" s="3"/>
      <c r="M87" s="3"/>
    </row>
    <row r="88" spans="7:13">
      <c r="G88" s="31">
        <v>44531</v>
      </c>
      <c r="H88" s="35">
        <v>2.5148693206935011</v>
      </c>
      <c r="I88" s="35">
        <v>2.6812995368706982</v>
      </c>
      <c r="J88" s="35">
        <v>2.417253558165211</v>
      </c>
      <c r="K88" s="104">
        <f t="shared" si="5"/>
        <v>2021</v>
      </c>
      <c r="L88" s="3"/>
      <c r="M88" s="3"/>
    </row>
    <row r="89" spans="7:13">
      <c r="G89" s="31">
        <v>44562</v>
      </c>
      <c r="H89" s="35">
        <v>2.6441403335699079</v>
      </c>
      <c r="I89" s="35">
        <v>2.7434369439649156</v>
      </c>
      <c r="J89" s="35">
        <v>2.4975506574324999</v>
      </c>
      <c r="K89" s="104">
        <f t="shared" si="5"/>
        <v>2022</v>
      </c>
      <c r="L89" s="3"/>
      <c r="M89" s="3"/>
    </row>
    <row r="90" spans="7:13">
      <c r="G90" s="31">
        <v>44593</v>
      </c>
      <c r="H90" s="35">
        <v>2.5985152702017644</v>
      </c>
      <c r="I90" s="35">
        <v>2.6230457177198701</v>
      </c>
      <c r="J90" s="35">
        <v>2.4925320887282947</v>
      </c>
      <c r="K90" s="104">
        <f t="shared" si="5"/>
        <v>2022</v>
      </c>
      <c r="L90" s="3"/>
      <c r="M90" s="3"/>
    </row>
    <row r="91" spans="7:13">
      <c r="G91" s="31">
        <v>44621</v>
      </c>
      <c r="H91" s="35">
        <v>2.3470704765284394</v>
      </c>
      <c r="I91" s="35">
        <v>2.3785350208041263</v>
      </c>
      <c r="J91" s="35">
        <v>2.2636853558165209</v>
      </c>
      <c r="K91" s="104">
        <f t="shared" si="5"/>
        <v>2022</v>
      </c>
      <c r="L91" s="3"/>
      <c r="M91" s="3"/>
    </row>
    <row r="92" spans="7:13">
      <c r="G92" s="31">
        <v>44652</v>
      </c>
      <c r="H92" s="35">
        <v>1.984604695325966</v>
      </c>
      <c r="I92" s="35">
        <v>1.7959968292958433</v>
      </c>
      <c r="J92" s="35">
        <v>1.9249319682826458</v>
      </c>
      <c r="K92" s="104">
        <f t="shared" si="5"/>
        <v>2022</v>
      </c>
      <c r="L92" s="3"/>
      <c r="M92" s="3"/>
    </row>
    <row r="93" spans="7:13">
      <c r="G93" s="31">
        <v>44682</v>
      </c>
      <c r="H93" s="35">
        <v>2.1562563226198921</v>
      </c>
      <c r="I93" s="35">
        <v>1.956104214908609</v>
      </c>
      <c r="J93" s="35">
        <v>2.0346378801565792</v>
      </c>
      <c r="K93" s="104">
        <f t="shared" si="5"/>
        <v>2022</v>
      </c>
      <c r="L93" s="3"/>
      <c r="M93" s="3"/>
    </row>
    <row r="94" spans="7:13">
      <c r="G94" s="31">
        <v>44713</v>
      </c>
      <c r="H94" s="35">
        <v>2.1796771884822062</v>
      </c>
      <c r="I94" s="35">
        <v>1.9771791521480639</v>
      </c>
      <c r="J94" s="35">
        <v>2.0753886580347287</v>
      </c>
      <c r="K94" s="104">
        <f t="shared" si="5"/>
        <v>2022</v>
      </c>
      <c r="L94" s="3"/>
      <c r="M94" s="3"/>
    </row>
    <row r="95" spans="7:13">
      <c r="G95" s="31">
        <v>44743</v>
      </c>
      <c r="H95" s="35">
        <v>2.3048926401703338</v>
      </c>
      <c r="I95" s="35">
        <v>2.1091693610506965</v>
      </c>
      <c r="J95" s="35">
        <v>2.1366151962260362</v>
      </c>
      <c r="K95" s="104">
        <f t="shared" si="5"/>
        <v>2022</v>
      </c>
      <c r="L95" s="3"/>
      <c r="M95" s="3"/>
    </row>
    <row r="96" spans="7:13">
      <c r="G96" s="31">
        <v>44774</v>
      </c>
      <c r="H96" s="35">
        <v>2.3236496106661257</v>
      </c>
      <c r="I96" s="35">
        <v>2.1383221612123999</v>
      </c>
      <c r="J96" s="35">
        <v>2.1526746160794943</v>
      </c>
      <c r="K96" s="104">
        <f t="shared" si="5"/>
        <v>2022</v>
      </c>
      <c r="L96" s="3"/>
      <c r="M96" s="3"/>
    </row>
    <row r="97" spans="7:13">
      <c r="G97" s="31">
        <v>44805</v>
      </c>
      <c r="H97" s="35">
        <v>2.3210134958937441</v>
      </c>
      <c r="I97" s="35">
        <v>2.1091175798781179</v>
      </c>
      <c r="J97" s="35">
        <v>2.1801763725785408</v>
      </c>
      <c r="K97" s="104">
        <f t="shared" si="5"/>
        <v>2022</v>
      </c>
      <c r="L97" s="3"/>
      <c r="M97" s="3"/>
    </row>
    <row r="98" spans="7:13">
      <c r="G98" s="31">
        <v>44835</v>
      </c>
      <c r="H98" s="35">
        <v>2.2987079093582077</v>
      </c>
      <c r="I98" s="35">
        <v>2.1299853924272591</v>
      </c>
      <c r="J98" s="35">
        <v>2.2183174947305027</v>
      </c>
      <c r="K98" s="104">
        <f t="shared" si="5"/>
        <v>2022</v>
      </c>
      <c r="L98" s="3"/>
      <c r="M98" s="3"/>
    </row>
    <row r="99" spans="7:13">
      <c r="G99" s="31">
        <v>44866</v>
      </c>
      <c r="H99" s="35">
        <v>2.4714748159789108</v>
      </c>
      <c r="I99" s="35">
        <v>2.5379174700007932</v>
      </c>
      <c r="J99" s="35">
        <v>2.3617481882966977</v>
      </c>
      <c r="K99" s="104">
        <f t="shared" si="5"/>
        <v>2022</v>
      </c>
      <c r="L99" s="3"/>
      <c r="M99" s="3"/>
    </row>
    <row r="100" spans="7:13">
      <c r="G100" s="31">
        <v>44896</v>
      </c>
      <c r="H100" s="35">
        <v>2.6891570627598096</v>
      </c>
      <c r="I100" s="35">
        <v>2.8963467465892672</v>
      </c>
      <c r="J100" s="35">
        <v>2.589791950215798</v>
      </c>
      <c r="K100" s="104">
        <f t="shared" si="5"/>
        <v>2022</v>
      </c>
      <c r="L100" s="3"/>
      <c r="M100" s="3"/>
    </row>
    <row r="101" spans="7:13">
      <c r="G101" s="31">
        <v>44927</v>
      </c>
      <c r="H101" s="35">
        <v>2.7437043607421678</v>
      </c>
      <c r="I101" s="35">
        <v>2.8865601049719278</v>
      </c>
      <c r="J101" s="35">
        <v>2.5961153467830971</v>
      </c>
      <c r="K101" s="104">
        <f t="shared" si="5"/>
        <v>2023</v>
      </c>
      <c r="L101" s="3"/>
      <c r="M101" s="3"/>
    </row>
    <row r="102" spans="7:13">
      <c r="G102" s="31">
        <v>44958</v>
      </c>
      <c r="H102" s="35">
        <v>2.6954431826016423</v>
      </c>
      <c r="I102" s="35">
        <v>2.7059473750180709</v>
      </c>
      <c r="J102" s="35">
        <v>2.5884871223527051</v>
      </c>
      <c r="K102" s="104">
        <f t="shared" si="5"/>
        <v>2023</v>
      </c>
      <c r="L102" s="3"/>
      <c r="M102" s="3"/>
    </row>
    <row r="103" spans="7:13">
      <c r="G103" s="31">
        <v>44986</v>
      </c>
      <c r="H103" s="35">
        <v>2.5314971215654469</v>
      </c>
      <c r="I103" s="35">
        <v>2.4958711578670396</v>
      </c>
      <c r="J103" s="35">
        <v>2.4462608852755192</v>
      </c>
      <c r="K103" s="104">
        <f t="shared" si="5"/>
        <v>2023</v>
      </c>
      <c r="L103" s="3"/>
      <c r="M103" s="3"/>
    </row>
    <row r="104" spans="7:13">
      <c r="G104" s="31">
        <v>45017</v>
      </c>
      <c r="H104" s="35">
        <v>2.3056023633782821</v>
      </c>
      <c r="I104" s="35">
        <v>2.1948154204955586</v>
      </c>
      <c r="J104" s="35">
        <v>2.2427077386329421</v>
      </c>
      <c r="K104" s="104">
        <f t="shared" si="5"/>
        <v>2023</v>
      </c>
      <c r="L104" s="3"/>
      <c r="M104" s="3"/>
    </row>
    <row r="105" spans="7:13">
      <c r="G105" s="31">
        <v>45047</v>
      </c>
      <c r="H105" s="35">
        <v>2.3532552073405655</v>
      </c>
      <c r="I105" s="35">
        <v>2.2152172024914933</v>
      </c>
      <c r="J105" s="35">
        <v>2.229659460002007</v>
      </c>
      <c r="K105" s="104">
        <f t="shared" si="5"/>
        <v>2023</v>
      </c>
      <c r="L105" s="3"/>
      <c r="M105" s="3"/>
    </row>
    <row r="106" spans="7:13">
      <c r="G106" s="31">
        <v>45078</v>
      </c>
      <c r="H106" s="35">
        <v>2.3657260579945252</v>
      </c>
      <c r="I106" s="35">
        <v>2.2215862867186504</v>
      </c>
      <c r="J106" s="35">
        <v>2.2595701294790724</v>
      </c>
      <c r="K106" s="104">
        <f t="shared" si="5"/>
        <v>2023</v>
      </c>
      <c r="L106" s="3"/>
      <c r="M106" s="3"/>
    </row>
    <row r="107" spans="7:13">
      <c r="G107" s="31">
        <v>45108</v>
      </c>
      <c r="H107" s="35">
        <v>2.427877533204907</v>
      </c>
      <c r="I107" s="35">
        <v>2.3296535938900091</v>
      </c>
      <c r="J107" s="35">
        <v>2.2583656729900627</v>
      </c>
      <c r="K107" s="104">
        <f t="shared" si="5"/>
        <v>2023</v>
      </c>
      <c r="L107" s="3"/>
      <c r="M107" s="3"/>
    </row>
    <row r="108" spans="7:13">
      <c r="G108" s="31">
        <v>45139</v>
      </c>
      <c r="H108" s="35">
        <v>2.4528192345128255</v>
      </c>
      <c r="I108" s="35">
        <v>2.3613954526806382</v>
      </c>
      <c r="J108" s="35">
        <v>2.2805477466626516</v>
      </c>
      <c r="K108" s="104">
        <f t="shared" si="5"/>
        <v>2023</v>
      </c>
      <c r="L108" s="3"/>
      <c r="M108" s="3"/>
    </row>
    <row r="109" spans="7:13">
      <c r="G109" s="31">
        <v>45170</v>
      </c>
      <c r="H109" s="35">
        <v>2.4652900851667847</v>
      </c>
      <c r="I109" s="35">
        <v>2.2978599539268019</v>
      </c>
      <c r="J109" s="35">
        <v>2.3230048379002306</v>
      </c>
      <c r="K109" s="104">
        <f t="shared" si="5"/>
        <v>2023</v>
      </c>
      <c r="L109" s="3"/>
      <c r="M109" s="3"/>
    </row>
    <row r="110" spans="7:13">
      <c r="G110" s="31">
        <v>45200</v>
      </c>
      <c r="H110" s="35">
        <v>2.4652900851667847</v>
      </c>
      <c r="I110" s="35">
        <v>2.304229038153959</v>
      </c>
      <c r="J110" s="35">
        <v>2.3832276623506972</v>
      </c>
      <c r="K110" s="104">
        <f t="shared" si="5"/>
        <v>2023</v>
      </c>
      <c r="L110" s="3"/>
      <c r="M110" s="3"/>
    </row>
    <row r="111" spans="7:13">
      <c r="G111" s="31">
        <v>45231</v>
      </c>
      <c r="H111" s="35">
        <v>2.6892584517895162</v>
      </c>
      <c r="I111" s="35">
        <v>2.7046528457036083</v>
      </c>
      <c r="J111" s="35">
        <v>2.5773458998293686</v>
      </c>
      <c r="K111" s="104">
        <f t="shared" si="5"/>
        <v>2023</v>
      </c>
      <c r="L111" s="3"/>
      <c r="M111" s="3"/>
    </row>
    <row r="112" spans="7:13">
      <c r="G112" s="31">
        <v>45261</v>
      </c>
      <c r="H112" s="35">
        <v>2.8634448048261181</v>
      </c>
      <c r="I112" s="35">
        <v>3.1113939563078361</v>
      </c>
      <c r="J112" s="35">
        <v>2.7623303422663854</v>
      </c>
      <c r="K112" s="104">
        <f t="shared" si="5"/>
        <v>2023</v>
      </c>
      <c r="L112" s="3"/>
      <c r="M112" s="3"/>
    </row>
    <row r="113" spans="7:13">
      <c r="G113" s="31">
        <v>45292</v>
      </c>
      <c r="H113" s="35">
        <v>2.8432683879144274</v>
      </c>
      <c r="I113" s="35">
        <v>3.0296314848063624</v>
      </c>
      <c r="J113" s="35">
        <v>2.6946800361336947</v>
      </c>
      <c r="K113" s="104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2.792269705971814</v>
      </c>
      <c r="I114" s="35">
        <v>2.7888490323162722</v>
      </c>
      <c r="J114" s="35">
        <v>2.6843417846030313</v>
      </c>
      <c r="K114" s="104">
        <f t="shared" si="6"/>
        <v>2024</v>
      </c>
      <c r="L114" s="3"/>
      <c r="M114" s="3"/>
    </row>
    <row r="115" spans="7:13">
      <c r="G115" s="31">
        <v>45352</v>
      </c>
      <c r="H115" s="35">
        <v>2.7158223775727466</v>
      </c>
      <c r="I115" s="35">
        <v>2.6131037325847952</v>
      </c>
      <c r="J115" s="35">
        <v>2.6287360433604334</v>
      </c>
      <c r="K115" s="104">
        <f t="shared" si="6"/>
        <v>2024</v>
      </c>
      <c r="L115" s="3"/>
      <c r="M115" s="3"/>
    </row>
    <row r="116" spans="7:13">
      <c r="G116" s="31">
        <v>45383</v>
      </c>
      <c r="H116" s="35">
        <v>2.6266000314305993</v>
      </c>
      <c r="I116" s="35">
        <v>2.5935822305226957</v>
      </c>
      <c r="J116" s="35">
        <v>2.5604835089832378</v>
      </c>
      <c r="K116" s="104">
        <f t="shared" si="6"/>
        <v>2024</v>
      </c>
      <c r="L116" s="3"/>
      <c r="M116" s="3"/>
    </row>
    <row r="117" spans="7:13">
      <c r="G117" s="31">
        <v>45413</v>
      </c>
      <c r="H117" s="35">
        <v>2.6521500669167595</v>
      </c>
      <c r="I117" s="35">
        <v>2.6196281603296878</v>
      </c>
      <c r="J117" s="35">
        <v>2.5255542708019671</v>
      </c>
      <c r="K117" s="104">
        <f t="shared" si="6"/>
        <v>2024</v>
      </c>
      <c r="L117" s="3"/>
      <c r="M117" s="3"/>
    </row>
    <row r="118" spans="7:13">
      <c r="G118" s="31">
        <v>45444</v>
      </c>
      <c r="H118" s="35">
        <v>2.6648236956301328</v>
      </c>
      <c r="I118" s="35">
        <v>2.6000548770950096</v>
      </c>
      <c r="J118" s="35">
        <v>2.5556656830272004</v>
      </c>
      <c r="K118" s="104">
        <f t="shared" si="6"/>
        <v>2024</v>
      </c>
      <c r="L118" s="3"/>
      <c r="M118" s="3"/>
    </row>
    <row r="119" spans="7:13">
      <c r="G119" s="31">
        <v>45474</v>
      </c>
      <c r="H119" s="35">
        <v>2.792269705971814</v>
      </c>
      <c r="I119" s="35">
        <v>2.7692757490815936</v>
      </c>
      <c r="J119" s="35">
        <v>2.619100391448359</v>
      </c>
      <c r="K119" s="104">
        <f t="shared" si="6"/>
        <v>2024</v>
      </c>
      <c r="L119" s="3"/>
      <c r="M119" s="3"/>
    </row>
    <row r="120" spans="7:13">
      <c r="G120" s="31">
        <v>45505</v>
      </c>
      <c r="H120" s="35">
        <v>2.8304933701713475</v>
      </c>
      <c r="I120" s="35">
        <v>2.8213676086955788</v>
      </c>
      <c r="J120" s="35">
        <v>2.6544311151259659</v>
      </c>
      <c r="K120" s="104">
        <f t="shared" si="6"/>
        <v>2024</v>
      </c>
      <c r="L120" s="3"/>
      <c r="M120" s="3"/>
    </row>
    <row r="121" spans="7:13">
      <c r="G121" s="31">
        <v>45536</v>
      </c>
      <c r="H121" s="35">
        <v>2.8432683879144274</v>
      </c>
      <c r="I121" s="35">
        <v>2.7563304559369648</v>
      </c>
      <c r="J121" s="35">
        <v>2.6971893204857973</v>
      </c>
      <c r="K121" s="104">
        <f t="shared" si="6"/>
        <v>2024</v>
      </c>
      <c r="L121" s="3"/>
      <c r="M121" s="3"/>
    </row>
    <row r="122" spans="7:13">
      <c r="G122" s="31">
        <v>45566</v>
      </c>
      <c r="H122" s="35">
        <v>2.8814920521139613</v>
      </c>
      <c r="I122" s="35">
        <v>2.8148431809506862</v>
      </c>
      <c r="J122" s="35">
        <v>2.7952521529659742</v>
      </c>
      <c r="K122" s="104">
        <f t="shared" si="6"/>
        <v>2024</v>
      </c>
      <c r="L122" s="3"/>
      <c r="M122" s="3"/>
    </row>
    <row r="123" spans="7:13">
      <c r="G123" s="31">
        <v>45597</v>
      </c>
      <c r="H123" s="35">
        <v>3.0217130801987224</v>
      </c>
      <c r="I123" s="35">
        <v>3.1272389951168615</v>
      </c>
      <c r="J123" s="35">
        <v>2.906463635451169</v>
      </c>
      <c r="K123" s="104">
        <f t="shared" si="6"/>
        <v>2024</v>
      </c>
      <c r="L123" s="3"/>
      <c r="M123" s="3"/>
    </row>
    <row r="124" spans="7:13">
      <c r="G124" s="31">
        <v>45627</v>
      </c>
      <c r="H124" s="35">
        <v>3.2000563834533104</v>
      </c>
      <c r="I124" s="35">
        <v>3.4917266688970221</v>
      </c>
      <c r="J124" s="35">
        <v>3.0955633042256347</v>
      </c>
      <c r="K124" s="104">
        <f t="shared" si="6"/>
        <v>2024</v>
      </c>
      <c r="L124" s="3"/>
      <c r="M124" s="3"/>
    </row>
    <row r="125" spans="7:13">
      <c r="G125" s="31">
        <v>45658</v>
      </c>
      <c r="H125" s="35">
        <v>3.2087758400081108</v>
      </c>
      <c r="I125" s="35">
        <v>3.4585867184467736</v>
      </c>
      <c r="J125" s="35">
        <v>3.0565188397069156</v>
      </c>
      <c r="K125" s="104">
        <f t="shared" si="6"/>
        <v>2025</v>
      </c>
      <c r="L125" s="3"/>
      <c r="M125" s="3"/>
    </row>
    <row r="126" spans="7:13">
      <c r="G126" s="31">
        <v>45689</v>
      </c>
      <c r="H126" s="35">
        <v>3.1956966551759103</v>
      </c>
      <c r="I126" s="35">
        <v>3.265546507074073</v>
      </c>
      <c r="J126" s="35">
        <v>3.0837194820837097</v>
      </c>
      <c r="K126" s="104">
        <f t="shared" si="6"/>
        <v>2025</v>
      </c>
      <c r="L126" s="3"/>
      <c r="M126" s="3"/>
    </row>
    <row r="127" spans="7:13">
      <c r="G127" s="31">
        <v>45717</v>
      </c>
      <c r="H127" s="35">
        <v>3.0783895478049277</v>
      </c>
      <c r="I127" s="35">
        <v>3.0258514592081314</v>
      </c>
      <c r="J127" s="35">
        <v>2.9876640770852152</v>
      </c>
      <c r="K127" s="104">
        <f t="shared" si="6"/>
        <v>2025</v>
      </c>
      <c r="L127" s="3"/>
      <c r="M127" s="3"/>
    </row>
    <row r="128" spans="7:13">
      <c r="G128" s="31">
        <v>45748</v>
      </c>
      <c r="H128" s="35">
        <v>3.0131964017033357</v>
      </c>
      <c r="I128" s="35">
        <v>2.9326453485668056</v>
      </c>
      <c r="J128" s="35">
        <v>2.9431995583659538</v>
      </c>
      <c r="K128" s="104">
        <f t="shared" si="6"/>
        <v>2025</v>
      </c>
      <c r="L128" s="3"/>
      <c r="M128" s="3"/>
    </row>
    <row r="129" spans="7:13">
      <c r="G129" s="31">
        <v>45778</v>
      </c>
      <c r="H129" s="35">
        <v>3.0131964017033357</v>
      </c>
      <c r="I129" s="35">
        <v>2.9127095971240777</v>
      </c>
      <c r="J129" s="35">
        <v>2.8829767339154873</v>
      </c>
      <c r="K129" s="104">
        <f t="shared" si="6"/>
        <v>2025</v>
      </c>
      <c r="L129" s="3"/>
      <c r="M129" s="3"/>
    </row>
    <row r="130" spans="7:13">
      <c r="G130" s="31">
        <v>45809</v>
      </c>
      <c r="H130" s="35">
        <v>3.0131964017033357</v>
      </c>
      <c r="I130" s="35">
        <v>2.9326453485668056</v>
      </c>
      <c r="J130" s="35">
        <v>2.9005417243802065</v>
      </c>
      <c r="K130" s="104">
        <f t="shared" si="6"/>
        <v>2025</v>
      </c>
      <c r="L130" s="3"/>
      <c r="M130" s="3"/>
    </row>
    <row r="131" spans="7:13">
      <c r="G131" s="31">
        <v>45839</v>
      </c>
      <c r="H131" s="35">
        <v>3.1696396745412145</v>
      </c>
      <c r="I131" s="35">
        <v>3.0857622758814718</v>
      </c>
      <c r="J131" s="35">
        <v>2.9926826457894209</v>
      </c>
      <c r="K131" s="104">
        <f t="shared" si="6"/>
        <v>2025</v>
      </c>
      <c r="L131" s="3"/>
      <c r="M131" s="3"/>
    </row>
    <row r="132" spans="7:13">
      <c r="G132" s="31">
        <v>45870</v>
      </c>
      <c r="H132" s="35">
        <v>3.1956966551759103</v>
      </c>
      <c r="I132" s="35">
        <v>3.1123777985868277</v>
      </c>
      <c r="J132" s="35">
        <v>3.0159688045769348</v>
      </c>
      <c r="K132" s="104">
        <f t="shared" si="6"/>
        <v>2025</v>
      </c>
      <c r="L132" s="3"/>
      <c r="M132" s="3"/>
    </row>
    <row r="133" spans="7:13">
      <c r="G133" s="31">
        <v>45901</v>
      </c>
      <c r="H133" s="35">
        <v>3.2087758400081108</v>
      </c>
      <c r="I133" s="35">
        <v>3.0524669819134873</v>
      </c>
      <c r="J133" s="35">
        <v>3.0590281240590182</v>
      </c>
      <c r="K133" s="104">
        <f t="shared" si="6"/>
        <v>2025</v>
      </c>
      <c r="L133" s="3"/>
      <c r="M133" s="3"/>
    </row>
    <row r="134" spans="7:13">
      <c r="G134" s="31">
        <v>45931</v>
      </c>
      <c r="H134" s="35">
        <v>3.1827188593734159</v>
      </c>
      <c r="I134" s="35">
        <v>3.0724545145287938</v>
      </c>
      <c r="J134" s="35">
        <v>3.0934555053698687</v>
      </c>
      <c r="K134" s="104">
        <f t="shared" si="6"/>
        <v>2025</v>
      </c>
      <c r="L134" s="3"/>
      <c r="M134" s="3"/>
    </row>
    <row r="135" spans="7:13">
      <c r="G135" s="31">
        <v>45962</v>
      </c>
      <c r="H135" s="35">
        <v>3.3912760934806854</v>
      </c>
      <c r="I135" s="35">
        <v>3.4385991858314666</v>
      </c>
      <c r="J135" s="35">
        <v>3.2723172939877547</v>
      </c>
      <c r="K135" s="104">
        <f t="shared" si="6"/>
        <v>2025</v>
      </c>
      <c r="L135" s="3"/>
      <c r="M135" s="3"/>
    </row>
    <row r="136" spans="7:13">
      <c r="G136" s="31">
        <v>45992</v>
      </c>
      <c r="H136" s="35">
        <v>3.57377634695326</v>
      </c>
      <c r="I136" s="35">
        <v>3.8115271907419253</v>
      </c>
      <c r="J136" s="35">
        <v>3.4655321890996684</v>
      </c>
      <c r="K136" s="104">
        <f t="shared" si="6"/>
        <v>2025</v>
      </c>
      <c r="L136" s="3"/>
      <c r="M136" s="3"/>
    </row>
    <row r="137" spans="7:13">
      <c r="G137" s="31">
        <v>46023</v>
      </c>
      <c r="H137" s="35">
        <v>3.5762096836662272</v>
      </c>
      <c r="I137" s="35">
        <v>3.7763159933885353</v>
      </c>
      <c r="J137" s="35">
        <v>3.4202646993877348</v>
      </c>
      <c r="K137" s="104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3.5495443688532902</v>
      </c>
      <c r="I138" s="35">
        <v>3.5652041527859337</v>
      </c>
      <c r="J138" s="35">
        <v>3.4340155776372576</v>
      </c>
      <c r="K138" s="104">
        <f t="shared" si="7"/>
        <v>2026</v>
      </c>
      <c r="L138" s="3"/>
      <c r="M138" s="3"/>
    </row>
    <row r="139" spans="7:13">
      <c r="G139" s="31">
        <v>46082</v>
      </c>
      <c r="H139" s="35">
        <v>3.3495038132414074</v>
      </c>
      <c r="I139" s="35">
        <v>3.3200203006266693</v>
      </c>
      <c r="J139" s="35">
        <v>3.2560571313861284</v>
      </c>
      <c r="K139" s="104">
        <f t="shared" si="7"/>
        <v>2026</v>
      </c>
      <c r="L139" s="3"/>
      <c r="M139" s="3"/>
    </row>
    <row r="140" spans="7:13">
      <c r="G140" s="31">
        <v>46113</v>
      </c>
      <c r="H140" s="35">
        <v>3.2161772391767212</v>
      </c>
      <c r="I140" s="35">
        <v>3.1974024839607482</v>
      </c>
      <c r="J140" s="35">
        <v>3.1441430492823446</v>
      </c>
      <c r="K140" s="104">
        <f t="shared" si="7"/>
        <v>2026</v>
      </c>
      <c r="L140" s="3"/>
      <c r="M140" s="3"/>
    </row>
    <row r="141" spans="7:13">
      <c r="G141" s="31">
        <v>46143</v>
      </c>
      <c r="H141" s="35">
        <v>3.2027938872553987</v>
      </c>
      <c r="I141" s="35">
        <v>3.1633304724040858</v>
      </c>
      <c r="J141" s="35">
        <v>3.0706712034527754</v>
      </c>
      <c r="K141" s="104">
        <f t="shared" si="7"/>
        <v>2026</v>
      </c>
      <c r="L141" s="3"/>
      <c r="M141" s="3"/>
    </row>
    <row r="142" spans="7:13">
      <c r="G142" s="31">
        <v>46174</v>
      </c>
      <c r="H142" s="35">
        <v>3.2161772391767212</v>
      </c>
      <c r="I142" s="35">
        <v>3.1973507027881696</v>
      </c>
      <c r="J142" s="35">
        <v>3.1014852152965973</v>
      </c>
      <c r="K142" s="104">
        <f t="shared" si="7"/>
        <v>2026</v>
      </c>
      <c r="L142" s="3"/>
      <c r="M142" s="3"/>
    </row>
    <row r="143" spans="7:13">
      <c r="G143" s="31">
        <v>46204</v>
      </c>
      <c r="H143" s="35">
        <v>3.4028344428672819</v>
      </c>
      <c r="I143" s="35">
        <v>3.3472571974029677</v>
      </c>
      <c r="J143" s="35">
        <v>3.2235368061828766</v>
      </c>
      <c r="K143" s="104">
        <f t="shared" si="7"/>
        <v>2026</v>
      </c>
      <c r="L143" s="3"/>
      <c r="M143" s="3"/>
    </row>
    <row r="144" spans="7:13">
      <c r="G144" s="31">
        <v>46235</v>
      </c>
      <c r="H144" s="35">
        <v>3.4028344428672819</v>
      </c>
      <c r="I144" s="35">
        <v>3.3608238646185384</v>
      </c>
      <c r="J144" s="35">
        <v>3.221027521830774</v>
      </c>
      <c r="K144" s="104">
        <f t="shared" si="7"/>
        <v>2026</v>
      </c>
      <c r="L144" s="3"/>
      <c r="M144" s="3"/>
    </row>
    <row r="145" spans="7:13">
      <c r="G145" s="31">
        <v>46266</v>
      </c>
      <c r="H145" s="35">
        <v>3.3761691280543444</v>
      </c>
      <c r="I145" s="35">
        <v>3.2654947259014939</v>
      </c>
      <c r="J145" s="35">
        <v>3.2247412626718859</v>
      </c>
      <c r="K145" s="104">
        <f t="shared" si="7"/>
        <v>2026</v>
      </c>
      <c r="L145" s="3"/>
      <c r="M145" s="3"/>
    </row>
    <row r="146" spans="7:13">
      <c r="G146" s="31">
        <v>46296</v>
      </c>
      <c r="H146" s="35">
        <v>3.3761691280543444</v>
      </c>
      <c r="I146" s="35">
        <v>3.2927316226777923</v>
      </c>
      <c r="J146" s="35">
        <v>3.2849640871223524</v>
      </c>
      <c r="K146" s="104">
        <f t="shared" si="7"/>
        <v>2026</v>
      </c>
      <c r="L146" s="3"/>
      <c r="M146" s="3"/>
    </row>
    <row r="147" spans="7:13">
      <c r="G147" s="31">
        <v>46327</v>
      </c>
      <c r="H147" s="35">
        <v>3.5762096836662272</v>
      </c>
      <c r="I147" s="35">
        <v>3.6741517398911272</v>
      </c>
      <c r="J147" s="35">
        <v>3.4553946803171733</v>
      </c>
      <c r="K147" s="104">
        <f t="shared" si="7"/>
        <v>2026</v>
      </c>
      <c r="L147" s="3"/>
      <c r="M147" s="3"/>
    </row>
    <row r="148" spans="7:13">
      <c r="G148" s="31">
        <v>46357</v>
      </c>
      <c r="H148" s="35">
        <v>3.7495849244651729</v>
      </c>
      <c r="I148" s="35">
        <v>4.0828087538807605</v>
      </c>
      <c r="J148" s="35">
        <v>3.6395761517615175</v>
      </c>
      <c r="K148" s="104">
        <f t="shared" si="7"/>
        <v>2026</v>
      </c>
      <c r="L148" s="3"/>
      <c r="M148" s="3"/>
    </row>
    <row r="149" spans="7:13">
      <c r="G149" s="31">
        <v>46388</v>
      </c>
      <c r="H149" s="35">
        <v>3.7678349498124302</v>
      </c>
      <c r="I149" s="35">
        <v>4.0371895408390897</v>
      </c>
      <c r="J149" s="35">
        <v>3.6099665964067045</v>
      </c>
      <c r="K149" s="104">
        <f t="shared" si="6"/>
        <v>2027</v>
      </c>
      <c r="L149" s="3"/>
      <c r="M149" s="3"/>
    </row>
    <row r="150" spans="7:13">
      <c r="G150" s="31">
        <v>46419</v>
      </c>
      <c r="H150" s="35">
        <v>3.7269751708405154</v>
      </c>
      <c r="I150" s="35">
        <v>3.8072293534179087</v>
      </c>
      <c r="J150" s="35">
        <v>3.6096654822844525</v>
      </c>
      <c r="K150" s="104">
        <f t="shared" si="6"/>
        <v>2027</v>
      </c>
      <c r="L150" s="3"/>
      <c r="M150" s="3"/>
    </row>
    <row r="151" spans="7:13">
      <c r="G151" s="31">
        <v>46447</v>
      </c>
      <c r="H151" s="35">
        <v>3.5495443688532902</v>
      </c>
      <c r="I151" s="35">
        <v>3.5215008431296679</v>
      </c>
      <c r="J151" s="35">
        <v>3.45408985245408</v>
      </c>
      <c r="K151" s="104">
        <f t="shared" si="6"/>
        <v>2027</v>
      </c>
      <c r="L151" s="3"/>
      <c r="M151" s="3"/>
    </row>
    <row r="152" spans="7:13">
      <c r="G152" s="31">
        <v>46478</v>
      </c>
      <c r="H152" s="35">
        <v>3.3586288259150359</v>
      </c>
      <c r="I152" s="35">
        <v>3.3334316243245041</v>
      </c>
      <c r="J152" s="35">
        <v>3.2851648298705207</v>
      </c>
      <c r="K152" s="104">
        <f t="shared" si="6"/>
        <v>2027</v>
      </c>
      <c r="L152" s="3"/>
      <c r="M152" s="3"/>
    </row>
    <row r="153" spans="7:13">
      <c r="G153" s="31">
        <v>46508</v>
      </c>
      <c r="H153" s="35">
        <v>3.3449413069045928</v>
      </c>
      <c r="I153" s="35">
        <v>3.3125120306027847</v>
      </c>
      <c r="J153" s="35">
        <v>3.2113918699186987</v>
      </c>
      <c r="K153" s="104">
        <f t="shared" si="6"/>
        <v>2027</v>
      </c>
      <c r="L153" s="3"/>
      <c r="M153" s="3"/>
    </row>
    <row r="154" spans="7:13">
      <c r="G154" s="31">
        <v>46539</v>
      </c>
      <c r="H154" s="35">
        <v>3.3449413069045928</v>
      </c>
      <c r="I154" s="35">
        <v>3.3125120306027851</v>
      </c>
      <c r="J154" s="35">
        <v>3.2289568603834184</v>
      </c>
      <c r="K154" s="104">
        <f t="shared" si="6"/>
        <v>2027</v>
      </c>
      <c r="L154" s="3"/>
      <c r="M154" s="3"/>
    </row>
    <row r="155" spans="7:13">
      <c r="G155" s="31">
        <v>46569</v>
      </c>
      <c r="H155" s="35">
        <v>3.5359582388725541</v>
      </c>
      <c r="I155" s="35">
        <v>3.5076234888786257</v>
      </c>
      <c r="J155" s="35">
        <v>3.3553244203553145</v>
      </c>
      <c r="K155" s="104">
        <f t="shared" si="6"/>
        <v>2027</v>
      </c>
      <c r="L155" s="3"/>
      <c r="M155" s="3"/>
    </row>
    <row r="156" spans="7:13">
      <c r="G156" s="31">
        <v>46600</v>
      </c>
      <c r="H156" s="35">
        <v>3.5359582388725541</v>
      </c>
      <c r="I156" s="35">
        <v>3.5076234888786257</v>
      </c>
      <c r="J156" s="35">
        <v>3.3528151360032119</v>
      </c>
      <c r="K156" s="104">
        <f t="shared" si="6"/>
        <v>2027</v>
      </c>
      <c r="L156" s="3"/>
      <c r="M156" s="3"/>
    </row>
    <row r="157" spans="7:13">
      <c r="G157" s="31">
        <v>46631</v>
      </c>
      <c r="H157" s="35">
        <v>3.4949970708709319</v>
      </c>
      <c r="I157" s="35">
        <v>3.3542994368736458</v>
      </c>
      <c r="J157" s="35">
        <v>3.342376513098464</v>
      </c>
      <c r="K157" s="104">
        <f t="shared" si="6"/>
        <v>2027</v>
      </c>
      <c r="L157" s="3"/>
      <c r="M157" s="3"/>
    </row>
    <row r="158" spans="7:13">
      <c r="G158" s="31">
        <v>46661</v>
      </c>
      <c r="H158" s="35">
        <v>3.4949970708709319</v>
      </c>
      <c r="I158" s="35">
        <v>3.423996895164326</v>
      </c>
      <c r="J158" s="35">
        <v>3.402599337548931</v>
      </c>
      <c r="K158" s="104">
        <f t="shared" si="6"/>
        <v>2027</v>
      </c>
      <c r="L158" s="3"/>
      <c r="M158" s="3"/>
    </row>
    <row r="159" spans="7:13">
      <c r="G159" s="31">
        <v>46692</v>
      </c>
      <c r="H159" s="35">
        <v>3.7132876518300724</v>
      </c>
      <c r="I159" s="35">
        <v>3.8281489471396286</v>
      </c>
      <c r="J159" s="35">
        <v>3.5910967780788918</v>
      </c>
      <c r="K159" s="104">
        <f t="shared" si="6"/>
        <v>2027</v>
      </c>
      <c r="L159" s="3"/>
      <c r="M159" s="3"/>
    </row>
    <row r="160" spans="7:13">
      <c r="G160" s="31">
        <v>46722</v>
      </c>
      <c r="H160" s="35">
        <v>3.8906170647875902</v>
      </c>
      <c r="I160" s="35">
        <v>4.2461783533659725</v>
      </c>
      <c r="J160" s="35">
        <v>3.7791927331125161</v>
      </c>
      <c r="K160" s="104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3.9284351728682956</v>
      </c>
      <c r="I161" s="35">
        <v>4.2194074871428811</v>
      </c>
      <c r="J161" s="35">
        <v>3.7689548529559369</v>
      </c>
      <c r="K161" s="104">
        <f t="shared" si="8"/>
        <v>2028</v>
      </c>
      <c r="L161" s="3"/>
      <c r="M161" s="3"/>
    </row>
    <row r="162" spans="7:13">
      <c r="G162" s="31">
        <v>46784</v>
      </c>
      <c r="H162" s="35">
        <v>3.8725698174997465</v>
      </c>
      <c r="I162" s="35">
        <v>3.9625728711534505</v>
      </c>
      <c r="J162" s="35">
        <v>3.7537987754692357</v>
      </c>
      <c r="K162" s="104">
        <f t="shared" si="8"/>
        <v>2028</v>
      </c>
      <c r="L162" s="3"/>
      <c r="M162" s="3"/>
    </row>
    <row r="163" spans="7:13">
      <c r="G163" s="31">
        <v>46813</v>
      </c>
      <c r="H163" s="35">
        <v>3.7188640484639564</v>
      </c>
      <c r="I163" s="35">
        <v>3.7128322758072771</v>
      </c>
      <c r="J163" s="35">
        <v>3.6217100471745458</v>
      </c>
      <c r="K163" s="104">
        <f t="shared" si="8"/>
        <v>2028</v>
      </c>
      <c r="L163" s="3"/>
      <c r="M163" s="3"/>
    </row>
    <row r="164" spans="7:13">
      <c r="G164" s="31">
        <v>46844</v>
      </c>
      <c r="H164" s="35">
        <v>3.5791499655277299</v>
      </c>
      <c r="I164" s="35">
        <v>3.5915607696283973</v>
      </c>
      <c r="J164" s="35">
        <v>3.5034725685034629</v>
      </c>
      <c r="K164" s="104">
        <f t="shared" si="8"/>
        <v>2028</v>
      </c>
      <c r="L164" s="3"/>
      <c r="M164" s="3"/>
    </row>
    <row r="165" spans="7:13">
      <c r="G165" s="31">
        <v>46874</v>
      </c>
      <c r="H165" s="35">
        <v>3.5651582794281658</v>
      </c>
      <c r="I165" s="35">
        <v>3.5772691659967273</v>
      </c>
      <c r="J165" s="35">
        <v>3.4293984944293885</v>
      </c>
      <c r="K165" s="104">
        <f t="shared" si="8"/>
        <v>2028</v>
      </c>
      <c r="L165" s="3"/>
      <c r="M165" s="3"/>
    </row>
    <row r="166" spans="7:13">
      <c r="G166" s="31">
        <v>46905</v>
      </c>
      <c r="H166" s="35">
        <v>3.5651582794281658</v>
      </c>
      <c r="I166" s="35">
        <v>3.5915607696283969</v>
      </c>
      <c r="J166" s="35">
        <v>3.4469634848941082</v>
      </c>
      <c r="K166" s="104">
        <f t="shared" si="8"/>
        <v>2028</v>
      </c>
      <c r="L166" s="3"/>
      <c r="M166" s="3"/>
    </row>
    <row r="167" spans="7:13">
      <c r="G167" s="31">
        <v>46935</v>
      </c>
      <c r="H167" s="35">
        <v>3.7887210899320691</v>
      </c>
      <c r="I167" s="35">
        <v>3.7556553055297086</v>
      </c>
      <c r="J167" s="35">
        <v>3.6055502559470036</v>
      </c>
      <c r="K167" s="104">
        <f t="shared" si="8"/>
        <v>2028</v>
      </c>
      <c r="L167" s="3"/>
      <c r="M167" s="3"/>
    </row>
    <row r="168" spans="7:13">
      <c r="G168" s="31">
        <v>46966</v>
      </c>
      <c r="H168" s="35">
        <v>3.8027127760316337</v>
      </c>
      <c r="I168" s="35">
        <v>3.7699469091613782</v>
      </c>
      <c r="J168" s="35">
        <v>3.6168922212185084</v>
      </c>
      <c r="K168" s="104">
        <f t="shared" si="8"/>
        <v>2028</v>
      </c>
      <c r="L168" s="3"/>
      <c r="M168" s="3"/>
    </row>
    <row r="169" spans="7:13">
      <c r="G169" s="31">
        <v>46997</v>
      </c>
      <c r="H169" s="35">
        <v>3.7887210899320691</v>
      </c>
      <c r="I169" s="35">
        <v>3.6771550479006812</v>
      </c>
      <c r="J169" s="35">
        <v>3.6331523838201347</v>
      </c>
      <c r="K169" s="104">
        <f t="shared" si="8"/>
        <v>2028</v>
      </c>
      <c r="L169" s="3"/>
      <c r="M169" s="3"/>
    </row>
    <row r="170" spans="7:13">
      <c r="G170" s="31">
        <v>47027</v>
      </c>
      <c r="H170" s="35">
        <v>3.7887210899320691</v>
      </c>
      <c r="I170" s="35">
        <v>3.7485095037138736</v>
      </c>
      <c r="J170" s="35">
        <v>3.6933752082706013</v>
      </c>
      <c r="K170" s="104">
        <f t="shared" si="8"/>
        <v>2028</v>
      </c>
      <c r="L170" s="3"/>
      <c r="M170" s="3"/>
    </row>
    <row r="171" spans="7:13">
      <c r="G171" s="31">
        <v>47058</v>
      </c>
      <c r="H171" s="35">
        <v>3.970308842137281</v>
      </c>
      <c r="I171" s="35">
        <v>4.1124275845956708</v>
      </c>
      <c r="J171" s="35">
        <v>3.8455382113821135</v>
      </c>
      <c r="K171" s="104">
        <f t="shared" si="8"/>
        <v>2028</v>
      </c>
      <c r="L171" s="3"/>
      <c r="M171" s="3"/>
    </row>
    <row r="172" spans="7:13">
      <c r="G172" s="31">
        <v>47088</v>
      </c>
      <c r="H172" s="35">
        <v>4.1798799665416198</v>
      </c>
      <c r="I172" s="35">
        <v>4.5618881625771728</v>
      </c>
      <c r="J172" s="35">
        <v>4.0655522633744861</v>
      </c>
      <c r="K172" s="104">
        <f t="shared" si="8"/>
        <v>2028</v>
      </c>
      <c r="L172" s="3"/>
      <c r="M172" s="3"/>
    </row>
    <row r="173" spans="7:13">
      <c r="G173" s="31">
        <v>47119</v>
      </c>
      <c r="H173" s="35">
        <v>4.2089786180675253</v>
      </c>
      <c r="I173" s="35">
        <v>4.5323211130348415</v>
      </c>
      <c r="J173" s="35">
        <v>4.0466824450466721</v>
      </c>
      <c r="K173" s="104">
        <f t="shared" si="8"/>
        <v>2029</v>
      </c>
      <c r="L173" s="3"/>
      <c r="M173" s="3"/>
    </row>
    <row r="174" spans="7:13">
      <c r="G174" s="31">
        <v>47150</v>
      </c>
      <c r="H174" s="35">
        <v>4.165989669471764</v>
      </c>
      <c r="I174" s="35">
        <v>4.3350866266832808</v>
      </c>
      <c r="J174" s="35">
        <v>4.0442735320686536</v>
      </c>
      <c r="K174" s="104">
        <f t="shared" si="8"/>
        <v>2029</v>
      </c>
      <c r="L174" s="3"/>
      <c r="M174" s="3"/>
    </row>
    <row r="175" spans="7:13">
      <c r="G175" s="31">
        <v>47178</v>
      </c>
      <c r="H175" s="35">
        <v>3.9800421889891515</v>
      </c>
      <c r="I175" s="35">
        <v>4.0281796168104282</v>
      </c>
      <c r="J175" s="35">
        <v>3.8802667068152163</v>
      </c>
      <c r="K175" s="104">
        <f t="shared" si="8"/>
        <v>2029</v>
      </c>
      <c r="L175" s="3"/>
      <c r="M175" s="3"/>
    </row>
    <row r="176" spans="7:13">
      <c r="G176" s="31">
        <v>47209</v>
      </c>
      <c r="H176" s="35">
        <v>3.708218200344723</v>
      </c>
      <c r="I176" s="35">
        <v>3.7578818959505846</v>
      </c>
      <c r="J176" s="35">
        <v>3.6312453277125365</v>
      </c>
      <c r="K176" s="104">
        <f t="shared" si="8"/>
        <v>2029</v>
      </c>
      <c r="L176" s="3"/>
      <c r="M176" s="3"/>
    </row>
    <row r="177" spans="7:13">
      <c r="G177" s="31">
        <v>47239</v>
      </c>
      <c r="H177" s="35">
        <v>3.6796264939673531</v>
      </c>
      <c r="I177" s="35">
        <v>3.743227824110865</v>
      </c>
      <c r="J177" s="35">
        <v>3.5427177757703503</v>
      </c>
      <c r="K177" s="104">
        <f t="shared" si="8"/>
        <v>2029</v>
      </c>
      <c r="L177" s="3"/>
      <c r="M177" s="3"/>
    </row>
    <row r="178" spans="7:13">
      <c r="G178" s="31">
        <v>47270</v>
      </c>
      <c r="H178" s="35">
        <v>3.6939223471560378</v>
      </c>
      <c r="I178" s="35">
        <v>3.7578818959505846</v>
      </c>
      <c r="J178" s="35">
        <v>3.5744351299809294</v>
      </c>
      <c r="K178" s="104">
        <f t="shared" si="8"/>
        <v>2029</v>
      </c>
      <c r="L178" s="3"/>
      <c r="M178" s="3"/>
    </row>
    <row r="179" spans="7:13">
      <c r="G179" s="31">
        <v>47300</v>
      </c>
      <c r="H179" s="35">
        <v>3.8942670698570416</v>
      </c>
      <c r="I179" s="35">
        <v>3.9040083649671518</v>
      </c>
      <c r="J179" s="35">
        <v>3.7100368563685637</v>
      </c>
      <c r="K179" s="104">
        <f t="shared" si="8"/>
        <v>2029</v>
      </c>
      <c r="L179" s="3"/>
      <c r="M179" s="3"/>
    </row>
    <row r="180" spans="7:13">
      <c r="G180" s="31">
        <v>47331</v>
      </c>
      <c r="H180" s="35">
        <v>3.9085629230457268</v>
      </c>
      <c r="I180" s="35">
        <v>3.9113095103007218</v>
      </c>
      <c r="J180" s="35">
        <v>3.7216799357623205</v>
      </c>
      <c r="K180" s="104">
        <f t="shared" si="8"/>
        <v>2029</v>
      </c>
      <c r="L180" s="3"/>
      <c r="M180" s="3"/>
    </row>
    <row r="181" spans="7:13">
      <c r="G181" s="31">
        <v>47362</v>
      </c>
      <c r="H181" s="35">
        <v>3.8512781212612794</v>
      </c>
      <c r="I181" s="35">
        <v>3.7651830412841552</v>
      </c>
      <c r="J181" s="35">
        <v>3.6950815216300308</v>
      </c>
      <c r="K181" s="104">
        <f t="shared" si="8"/>
        <v>2029</v>
      </c>
      <c r="L181" s="3"/>
      <c r="M181" s="3"/>
    </row>
    <row r="182" spans="7:13">
      <c r="G182" s="31">
        <v>47392</v>
      </c>
      <c r="H182" s="35">
        <v>3.8512781212612794</v>
      </c>
      <c r="I182" s="35">
        <v>3.845547421126009</v>
      </c>
      <c r="J182" s="35">
        <v>3.7553043460804978</v>
      </c>
      <c r="K182" s="104">
        <f t="shared" si="8"/>
        <v>2029</v>
      </c>
      <c r="L182" s="3"/>
      <c r="M182" s="3"/>
    </row>
    <row r="183" spans="7:13">
      <c r="G183" s="31">
        <v>47423</v>
      </c>
      <c r="H183" s="35">
        <v>4.0229297485552067</v>
      </c>
      <c r="I183" s="35">
        <v>4.1451015044927129</v>
      </c>
      <c r="J183" s="35">
        <v>3.8976309545317678</v>
      </c>
      <c r="K183" s="104">
        <f t="shared" si="8"/>
        <v>2029</v>
      </c>
      <c r="L183" s="3"/>
      <c r="M183" s="3"/>
    </row>
    <row r="184" spans="7:13">
      <c r="G184" s="31">
        <v>47453</v>
      </c>
      <c r="H184" s="35">
        <v>4.28045788401095</v>
      </c>
      <c r="I184" s="35">
        <v>4.5688786208752719</v>
      </c>
      <c r="J184" s="35">
        <v>4.1651206664659242</v>
      </c>
      <c r="K184" s="104">
        <f t="shared" si="8"/>
        <v>2029</v>
      </c>
      <c r="L184" s="3"/>
      <c r="M184" s="3"/>
    </row>
    <row r="185" spans="7:13">
      <c r="G185" s="31">
        <v>47484</v>
      </c>
      <c r="H185" s="35">
        <v>4.3206079397749164</v>
      </c>
      <c r="I185" s="35">
        <v>4.5541209866903953</v>
      </c>
      <c r="J185" s="35">
        <v>4.1571913279132788</v>
      </c>
      <c r="K185" s="104">
        <f t="shared" si="8"/>
        <v>2030</v>
      </c>
      <c r="L185" s="3"/>
      <c r="M185" s="3"/>
    </row>
    <row r="186" spans="7:13">
      <c r="G186" s="31">
        <v>47515</v>
      </c>
      <c r="H186" s="35">
        <v>4.2621064696339852</v>
      </c>
      <c r="I186" s="35">
        <v>4.3374167794493141</v>
      </c>
      <c r="J186" s="35">
        <v>4.1394255947003913</v>
      </c>
      <c r="K186" s="104">
        <f t="shared" si="8"/>
        <v>2030</v>
      </c>
      <c r="L186" s="3"/>
      <c r="M186" s="3"/>
    </row>
    <row r="187" spans="7:13">
      <c r="G187" s="31">
        <v>47543</v>
      </c>
      <c r="H187" s="35">
        <v>4.027999200040556</v>
      </c>
      <c r="I187" s="35">
        <v>4.0234675301057834</v>
      </c>
      <c r="J187" s="35">
        <v>3.9277423667570006</v>
      </c>
      <c r="K187" s="104">
        <f t="shared" si="8"/>
        <v>2030</v>
      </c>
      <c r="L187" s="3"/>
      <c r="M187" s="3"/>
    </row>
    <row r="188" spans="7:13">
      <c r="G188" s="31">
        <v>47574</v>
      </c>
      <c r="H188" s="35">
        <v>3.7352890712764881</v>
      </c>
      <c r="I188" s="35">
        <v>3.7693773162630144</v>
      </c>
      <c r="J188" s="35">
        <v>3.658044484592994</v>
      </c>
      <c r="K188" s="104">
        <f t="shared" si="8"/>
        <v>2030</v>
      </c>
      <c r="L188" s="3"/>
      <c r="M188" s="3"/>
    </row>
    <row r="189" spans="7:13">
      <c r="G189" s="31">
        <v>47604</v>
      </c>
      <c r="H189" s="35">
        <v>3.749889091554294</v>
      </c>
      <c r="I189" s="35">
        <v>3.8067115416921231</v>
      </c>
      <c r="J189" s="35">
        <v>3.6122751380106393</v>
      </c>
      <c r="K189" s="104">
        <f t="shared" si="8"/>
        <v>2030</v>
      </c>
      <c r="L189" s="3"/>
      <c r="M189" s="3"/>
    </row>
    <row r="190" spans="7:13">
      <c r="G190" s="31">
        <v>47635</v>
      </c>
      <c r="H190" s="35">
        <v>3.7937905414174184</v>
      </c>
      <c r="I190" s="35">
        <v>3.8515540371451165</v>
      </c>
      <c r="J190" s="35">
        <v>3.6733009334537789</v>
      </c>
      <c r="K190" s="104">
        <f t="shared" si="8"/>
        <v>2030</v>
      </c>
      <c r="L190" s="3"/>
      <c r="M190" s="3"/>
    </row>
    <row r="191" spans="7:13">
      <c r="G191" s="31">
        <v>47665</v>
      </c>
      <c r="H191" s="35">
        <v>4.0571992405961677</v>
      </c>
      <c r="I191" s="35">
        <v>4.0533452666835856</v>
      </c>
      <c r="J191" s="35">
        <v>3.8713336545217301</v>
      </c>
      <c r="K191" s="104">
        <f t="shared" si="8"/>
        <v>2030</v>
      </c>
      <c r="L191" s="3"/>
      <c r="M191" s="3"/>
    </row>
    <row r="192" spans="7:13">
      <c r="G192" s="31">
        <v>47696</v>
      </c>
      <c r="H192" s="35">
        <v>4.1158020997668059</v>
      </c>
      <c r="I192" s="35">
        <v>4.1206090098630757</v>
      </c>
      <c r="J192" s="35">
        <v>3.9268390243902438</v>
      </c>
      <c r="K192" s="104">
        <f t="shared" si="8"/>
        <v>2030</v>
      </c>
      <c r="L192" s="3"/>
      <c r="M192" s="3"/>
    </row>
    <row r="193" spans="7:13">
      <c r="G193" s="31">
        <v>47727</v>
      </c>
      <c r="H193" s="35">
        <v>4.0571992405961677</v>
      </c>
      <c r="I193" s="35">
        <v>3.9860815235040965</v>
      </c>
      <c r="J193" s="35">
        <v>3.8989357823948607</v>
      </c>
      <c r="K193" s="104">
        <f t="shared" si="8"/>
        <v>2030</v>
      </c>
      <c r="L193" s="3"/>
      <c r="M193" s="3"/>
    </row>
    <row r="194" spans="7:13">
      <c r="G194" s="31">
        <v>47757</v>
      </c>
      <c r="H194" s="35">
        <v>4.0865006701814863</v>
      </c>
      <c r="I194" s="35">
        <v>4.0683100255587767</v>
      </c>
      <c r="J194" s="35">
        <v>3.9881659339556359</v>
      </c>
      <c r="K194" s="104">
        <f t="shared" si="8"/>
        <v>2030</v>
      </c>
      <c r="L194" s="3"/>
      <c r="M194" s="3"/>
    </row>
    <row r="195" spans="7:13">
      <c r="G195" s="31">
        <v>47788</v>
      </c>
      <c r="H195" s="35">
        <v>4.3206079397749164</v>
      </c>
      <c r="I195" s="35">
        <v>4.4420665292304911</v>
      </c>
      <c r="J195" s="35">
        <v>4.1923213088427174</v>
      </c>
      <c r="K195" s="104">
        <f t="shared" si="8"/>
        <v>2030</v>
      </c>
      <c r="L195" s="3"/>
      <c r="M195" s="3"/>
    </row>
    <row r="196" spans="7:13">
      <c r="G196" s="31">
        <v>47818</v>
      </c>
      <c r="H196" s="35">
        <v>4.6280194778464967</v>
      </c>
      <c r="I196" s="35">
        <v>4.9054562426356139</v>
      </c>
      <c r="J196" s="35">
        <v>4.5091937368262576</v>
      </c>
      <c r="K196" s="104">
        <f t="shared" si="8"/>
        <v>2030</v>
      </c>
      <c r="L196" s="3"/>
      <c r="M196" s="3"/>
    </row>
    <row r="197" spans="7:13">
      <c r="G197" s="31">
        <v>47849</v>
      </c>
      <c r="H197" s="35">
        <v>4.6598556331744909</v>
      </c>
      <c r="I197" s="35">
        <v>4.9033332145598951</v>
      </c>
      <c r="J197" s="35">
        <v>4.4930339455987145</v>
      </c>
      <c r="K197" s="104">
        <f t="shared" si="8"/>
        <v>2031</v>
      </c>
      <c r="L197" s="3"/>
      <c r="M197" s="3"/>
    </row>
    <row r="198" spans="7:13">
      <c r="G198" s="31">
        <v>47880</v>
      </c>
      <c r="H198" s="35">
        <v>4.5550193764574676</v>
      </c>
      <c r="I198" s="35">
        <v>4.6586153929538368</v>
      </c>
      <c r="J198" s="35">
        <v>4.4293984944293889</v>
      </c>
      <c r="K198" s="104">
        <f t="shared" si="8"/>
        <v>2031</v>
      </c>
      <c r="L198" s="3"/>
      <c r="M198" s="3"/>
    </row>
    <row r="199" spans="7:13">
      <c r="G199" s="31">
        <v>47908</v>
      </c>
      <c r="H199" s="35">
        <v>4.3903635922133226</v>
      </c>
      <c r="I199" s="35">
        <v>4.4216129660619776</v>
      </c>
      <c r="J199" s="35">
        <v>4.2864696577336137</v>
      </c>
      <c r="K199" s="104">
        <f t="shared" si="8"/>
        <v>2031</v>
      </c>
      <c r="L199" s="3"/>
      <c r="M199" s="3"/>
    </row>
    <row r="200" spans="7:13">
      <c r="G200" s="31">
        <v>47939</v>
      </c>
      <c r="H200" s="35">
        <v>4.0909617874885935</v>
      </c>
      <c r="I200" s="35">
        <v>4.0928543013609922</v>
      </c>
      <c r="J200" s="35">
        <v>4.0101472648800565</v>
      </c>
      <c r="K200" s="104">
        <f t="shared" si="8"/>
        <v>2031</v>
      </c>
      <c r="L200" s="3"/>
      <c r="M200" s="3"/>
    </row>
    <row r="201" spans="7:13">
      <c r="G201" s="31">
        <v>47969</v>
      </c>
      <c r="H201" s="35">
        <v>4.0609506346953266</v>
      </c>
      <c r="I201" s="35">
        <v>4.1004661337300341</v>
      </c>
      <c r="J201" s="35">
        <v>3.9202145137006927</v>
      </c>
      <c r="K201" s="104">
        <f t="shared" si="8"/>
        <v>2031</v>
      </c>
      <c r="L201" s="3"/>
      <c r="M201" s="3"/>
    </row>
    <row r="202" spans="7:13">
      <c r="G202" s="31">
        <v>48000</v>
      </c>
      <c r="H202" s="35">
        <v>4.0759562110919605</v>
      </c>
      <c r="I202" s="35">
        <v>4.1004661337300341</v>
      </c>
      <c r="J202" s="35">
        <v>3.9526344675298604</v>
      </c>
      <c r="K202" s="104">
        <f t="shared" si="8"/>
        <v>2031</v>
      </c>
      <c r="L202" s="3"/>
      <c r="M202" s="3"/>
    </row>
    <row r="203" spans="7:13">
      <c r="G203" s="31">
        <v>48030</v>
      </c>
      <c r="H203" s="35">
        <v>4.4801942725337121</v>
      </c>
      <c r="I203" s="35">
        <v>4.4216129660619776</v>
      </c>
      <c r="J203" s="35">
        <v>4.2900830272006427</v>
      </c>
      <c r="K203" s="104">
        <f t="shared" si="8"/>
        <v>2031</v>
      </c>
      <c r="L203" s="3"/>
      <c r="M203" s="3"/>
    </row>
    <row r="204" spans="7:13">
      <c r="G204" s="31">
        <v>48061</v>
      </c>
      <c r="H204" s="35">
        <v>4.4950984599006389</v>
      </c>
      <c r="I204" s="35">
        <v>4.4598274714249211</v>
      </c>
      <c r="J204" s="35">
        <v>4.3023283348389043</v>
      </c>
      <c r="K204" s="104">
        <f t="shared" si="8"/>
        <v>2031</v>
      </c>
      <c r="L204" s="3"/>
      <c r="M204" s="3"/>
    </row>
    <row r="205" spans="7:13">
      <c r="G205" s="31">
        <v>48092</v>
      </c>
      <c r="H205" s="35">
        <v>4.4052677795802495</v>
      </c>
      <c r="I205" s="35">
        <v>4.2839786093482868</v>
      </c>
      <c r="J205" s="35">
        <v>4.2435107096256148</v>
      </c>
      <c r="K205" s="104">
        <f t="shared" si="8"/>
        <v>2031</v>
      </c>
      <c r="L205" s="3"/>
      <c r="M205" s="3"/>
    </row>
    <row r="206" spans="7:13">
      <c r="G206" s="31">
        <v>48122</v>
      </c>
      <c r="H206" s="35">
        <v>4.4052677795802495</v>
      </c>
      <c r="I206" s="35">
        <v>4.3375203417944714</v>
      </c>
      <c r="J206" s="35">
        <v>4.3037335340760814</v>
      </c>
      <c r="K206" s="104">
        <f t="shared" si="8"/>
        <v>2031</v>
      </c>
      <c r="L206" s="3"/>
      <c r="M206" s="3"/>
    </row>
    <row r="207" spans="7:13">
      <c r="G207" s="31">
        <v>48153</v>
      </c>
      <c r="H207" s="35">
        <v>4.4950984599006389</v>
      </c>
      <c r="I207" s="35">
        <v>4.6280645011325134</v>
      </c>
      <c r="J207" s="35">
        <v>4.3650604436414735</v>
      </c>
      <c r="K207" s="104">
        <f t="shared" si="8"/>
        <v>2031</v>
      </c>
      <c r="L207" s="3"/>
      <c r="M207" s="3"/>
    </row>
    <row r="208" spans="7:13">
      <c r="G208" s="31">
        <v>48183</v>
      </c>
      <c r="H208" s="35">
        <v>4.7047709733346856</v>
      </c>
      <c r="I208" s="35">
        <v>4.9874258388274013</v>
      </c>
      <c r="J208" s="35">
        <v>4.5851748670079289</v>
      </c>
      <c r="K208" s="104">
        <f t="shared" si="8"/>
        <v>2031</v>
      </c>
      <c r="L208" s="3"/>
      <c r="M208" s="3"/>
    </row>
    <row r="209" spans="7:13">
      <c r="G209" s="31">
        <v>48214</v>
      </c>
      <c r="H209" s="35">
        <v>4.7519168721484339</v>
      </c>
      <c r="I209" s="35">
        <v>4.9376641319794494</v>
      </c>
      <c r="J209" s="35">
        <v>4.5841711532670883</v>
      </c>
      <c r="K209" s="104">
        <f t="shared" si="8"/>
        <v>2032</v>
      </c>
      <c r="L209" s="3"/>
      <c r="M209" s="3"/>
    </row>
    <row r="210" spans="7:13">
      <c r="G210" s="31">
        <v>48245</v>
      </c>
      <c r="H210" s="35">
        <v>4.64474866774815</v>
      </c>
      <c r="I210" s="35">
        <v>4.6874057249074914</v>
      </c>
      <c r="J210" s="35">
        <v>4.5182271604938267</v>
      </c>
      <c r="K210" s="104">
        <f t="shared" si="8"/>
        <v>2032</v>
      </c>
      <c r="L210" s="3"/>
      <c r="M210" s="3"/>
    </row>
    <row r="211" spans="7:13">
      <c r="G211" s="31">
        <v>48274</v>
      </c>
      <c r="H211" s="35">
        <v>4.5835096938051301</v>
      </c>
      <c r="I211" s="35">
        <v>4.5778367637313551</v>
      </c>
      <c r="J211" s="35">
        <v>4.4776771253638463</v>
      </c>
      <c r="K211" s="104">
        <f t="shared" si="8"/>
        <v>2032</v>
      </c>
      <c r="L211" s="3"/>
      <c r="M211" s="3"/>
    </row>
    <row r="212" spans="7:13">
      <c r="G212" s="31">
        <v>48305</v>
      </c>
      <c r="H212" s="35">
        <v>4.384381639460611</v>
      </c>
      <c r="I212" s="35">
        <v>4.3509834466648849</v>
      </c>
      <c r="J212" s="35">
        <v>4.3006220214794739</v>
      </c>
      <c r="K212" s="104">
        <f t="shared" si="8"/>
        <v>2032</v>
      </c>
      <c r="L212" s="3"/>
      <c r="M212" s="3"/>
    </row>
    <row r="213" spans="7:13">
      <c r="G213" s="31">
        <v>48335</v>
      </c>
      <c r="H213" s="35">
        <v>4.384381639460611</v>
      </c>
      <c r="I213" s="35">
        <v>4.3666213607835971</v>
      </c>
      <c r="J213" s="35">
        <v>4.2403991970290074</v>
      </c>
      <c r="K213" s="104">
        <f t="shared" si="8"/>
        <v>2032</v>
      </c>
      <c r="L213" s="3"/>
      <c r="M213" s="3"/>
    </row>
    <row r="214" spans="7:13">
      <c r="G214" s="31">
        <v>48366</v>
      </c>
      <c r="H214" s="35">
        <v>4.4150011264321201</v>
      </c>
      <c r="I214" s="35">
        <v>4.4135868843123074</v>
      </c>
      <c r="J214" s="35">
        <v>4.2882763424671282</v>
      </c>
      <c r="K214" s="104">
        <f t="shared" si="8"/>
        <v>2032</v>
      </c>
      <c r="L214" s="3"/>
      <c r="M214" s="3"/>
    </row>
    <row r="215" spans="7:13">
      <c r="G215" s="31">
        <v>48396</v>
      </c>
      <c r="H215" s="35">
        <v>4.64474866774815</v>
      </c>
      <c r="I215" s="35">
        <v>4.6091125919687777</v>
      </c>
      <c r="J215" s="35">
        <v>4.4529857673391549</v>
      </c>
      <c r="K215" s="104">
        <f t="shared" si="8"/>
        <v>2032</v>
      </c>
      <c r="L215" s="3"/>
      <c r="M215" s="3"/>
    </row>
    <row r="216" spans="7:13">
      <c r="G216" s="31">
        <v>48427</v>
      </c>
      <c r="H216" s="35">
        <v>4.705987641691169</v>
      </c>
      <c r="I216" s="35">
        <v>4.6560781154974897</v>
      </c>
      <c r="J216" s="35">
        <v>4.5111007929338554</v>
      </c>
      <c r="K216" s="104">
        <f t="shared" si="8"/>
        <v>2032</v>
      </c>
      <c r="L216" s="3"/>
      <c r="M216" s="3"/>
    </row>
    <row r="217" spans="7:13">
      <c r="G217" s="31">
        <v>48458</v>
      </c>
      <c r="H217" s="35">
        <v>4.6600584112339041</v>
      </c>
      <c r="I217" s="35">
        <v>4.5230522831432864</v>
      </c>
      <c r="J217" s="35">
        <v>4.4957439726989854</v>
      </c>
      <c r="K217" s="104">
        <f t="shared" si="8"/>
        <v>2032</v>
      </c>
      <c r="L217" s="3"/>
      <c r="M217" s="3"/>
    </row>
    <row r="218" spans="7:13">
      <c r="G218" s="31">
        <v>48488</v>
      </c>
      <c r="H218" s="35">
        <v>4.6600584112339041</v>
      </c>
      <c r="I218" s="35">
        <v>4.6247505060874889</v>
      </c>
      <c r="J218" s="35">
        <v>4.5559667971494529</v>
      </c>
      <c r="K218" s="104">
        <f t="shared" si="8"/>
        <v>2032</v>
      </c>
      <c r="L218" s="3"/>
      <c r="M218" s="3"/>
    </row>
    <row r="219" spans="7:13">
      <c r="G219" s="31">
        <v>48519</v>
      </c>
      <c r="H219" s="35">
        <v>4.8591864655784249</v>
      </c>
      <c r="I219" s="35">
        <v>4.9689917413894502</v>
      </c>
      <c r="J219" s="35">
        <v>4.7254940479775165</v>
      </c>
      <c r="K219" s="104">
        <f t="shared" si="8"/>
        <v>2032</v>
      </c>
      <c r="L219" s="3"/>
      <c r="M219" s="3"/>
    </row>
    <row r="220" spans="7:13">
      <c r="G220" s="31">
        <v>48549</v>
      </c>
      <c r="H220" s="35">
        <v>5.1501729808374739</v>
      </c>
      <c r="I220" s="35">
        <v>5.4070086802311002</v>
      </c>
      <c r="J220" s="35">
        <v>5.0261063133594295</v>
      </c>
      <c r="K220" s="104">
        <f t="shared" si="8"/>
        <v>2032</v>
      </c>
      <c r="L220" s="3"/>
      <c r="M220" s="3"/>
    </row>
    <row r="221" spans="7:13">
      <c r="G221" s="31">
        <v>48580</v>
      </c>
      <c r="H221" s="35">
        <v>5.1905258146608535</v>
      </c>
      <c r="I221" s="35">
        <v>5.4030733111151346</v>
      </c>
      <c r="J221" s="35">
        <v>5.0183777175549533</v>
      </c>
      <c r="K221" s="104">
        <f t="shared" si="8"/>
        <v>2033</v>
      </c>
      <c r="L221" s="3"/>
      <c r="M221" s="3"/>
    </row>
    <row r="222" spans="7:13">
      <c r="G222" s="31">
        <v>48611</v>
      </c>
      <c r="H222" s="35">
        <v>5.1905258146608535</v>
      </c>
      <c r="I222" s="35">
        <v>5.235043406097855</v>
      </c>
      <c r="J222" s="35">
        <v>5.058526267188598</v>
      </c>
      <c r="K222" s="104">
        <f t="shared" si="8"/>
        <v>2033</v>
      </c>
      <c r="L222" s="3"/>
      <c r="M222" s="3"/>
    </row>
    <row r="223" spans="7:13">
      <c r="G223" s="31">
        <v>48639</v>
      </c>
      <c r="H223" s="35">
        <v>4.9868352539795193</v>
      </c>
      <c r="I223" s="35">
        <v>4.9869598082741948</v>
      </c>
      <c r="J223" s="35">
        <v>4.8769544514704402</v>
      </c>
      <c r="K223" s="104">
        <f t="shared" si="8"/>
        <v>2033</v>
      </c>
      <c r="L223" s="3"/>
      <c r="M223" s="3"/>
    </row>
    <row r="224" spans="7:13">
      <c r="G224" s="31">
        <v>48670</v>
      </c>
      <c r="H224" s="35">
        <v>4.7988599929027673</v>
      </c>
      <c r="I224" s="35">
        <v>4.7549283739498733</v>
      </c>
      <c r="J224" s="35">
        <v>4.7109401987353205</v>
      </c>
      <c r="K224" s="104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4.8144739034776443</v>
      </c>
      <c r="I225" s="35">
        <v>4.7549283739498733</v>
      </c>
      <c r="J225" s="35">
        <v>4.6661745658938072</v>
      </c>
      <c r="K225" s="104">
        <f t="shared" si="9"/>
        <v>2033</v>
      </c>
      <c r="L225" s="3"/>
      <c r="M225" s="3"/>
    </row>
    <row r="226" spans="7:13">
      <c r="G226" s="31">
        <v>48731</v>
      </c>
      <c r="H226" s="35">
        <v>4.8458031136571025</v>
      </c>
      <c r="I226" s="35">
        <v>4.7869291386033952</v>
      </c>
      <c r="J226" s="35">
        <v>4.714754310950517</v>
      </c>
      <c r="K226" s="104">
        <f t="shared" si="9"/>
        <v>2033</v>
      </c>
      <c r="L226" s="3"/>
      <c r="M226" s="3"/>
    </row>
    <row r="227" spans="7:13">
      <c r="G227" s="31">
        <v>48761</v>
      </c>
      <c r="H227" s="35">
        <v>5.0181644641589784</v>
      </c>
      <c r="I227" s="35">
        <v>4.8989318148907213</v>
      </c>
      <c r="J227" s="35">
        <v>4.8226535380909361</v>
      </c>
      <c r="K227" s="104">
        <f t="shared" si="9"/>
        <v>2033</v>
      </c>
      <c r="L227" s="3"/>
      <c r="M227" s="3"/>
    </row>
    <row r="228" spans="7:13">
      <c r="G228" s="31">
        <v>48792</v>
      </c>
      <c r="H228" s="35">
        <v>5.0338797637635615</v>
      </c>
      <c r="I228" s="35">
        <v>4.9309325795442422</v>
      </c>
      <c r="J228" s="35">
        <v>4.8357018167218708</v>
      </c>
      <c r="K228" s="104">
        <f t="shared" si="9"/>
        <v>2033</v>
      </c>
      <c r="L228" s="3"/>
      <c r="M228" s="3"/>
    </row>
    <row r="229" spans="7:13">
      <c r="G229" s="31">
        <v>48823</v>
      </c>
      <c r="H229" s="35">
        <v>5.0338797637635615</v>
      </c>
      <c r="I229" s="35">
        <v>4.8349302855836775</v>
      </c>
      <c r="J229" s="35">
        <v>4.8658132289471041</v>
      </c>
      <c r="K229" s="104">
        <f t="shared" si="9"/>
        <v>2033</v>
      </c>
      <c r="L229" s="3"/>
      <c r="M229" s="3"/>
    </row>
    <row r="230" spans="7:13">
      <c r="G230" s="31">
        <v>48853</v>
      </c>
      <c r="H230" s="35">
        <v>5.0025505535841024</v>
      </c>
      <c r="I230" s="35">
        <v>4.8669828314097776</v>
      </c>
      <c r="J230" s="35">
        <v>4.8950212988055801</v>
      </c>
      <c r="K230" s="104">
        <f t="shared" si="9"/>
        <v>2033</v>
      </c>
      <c r="L230" s="3"/>
      <c r="M230" s="3"/>
    </row>
    <row r="231" spans="7:13">
      <c r="G231" s="31">
        <v>48884</v>
      </c>
      <c r="H231" s="35">
        <v>5.1278673943019371</v>
      </c>
      <c r="I231" s="35">
        <v>5.2190430237710954</v>
      </c>
      <c r="J231" s="35">
        <v>4.9914781893004108</v>
      </c>
      <c r="K231" s="104">
        <f t="shared" si="9"/>
        <v>2033</v>
      </c>
      <c r="L231" s="3"/>
      <c r="M231" s="3"/>
    </row>
    <row r="232" spans="7:13">
      <c r="G232" s="31">
        <v>48914</v>
      </c>
      <c r="H232" s="35">
        <v>5.3785010757376055</v>
      </c>
      <c r="I232" s="35">
        <v>5.6431826083617036</v>
      </c>
      <c r="J232" s="35">
        <v>5.2521426477968483</v>
      </c>
      <c r="K232" s="104">
        <f t="shared" si="9"/>
        <v>2033</v>
      </c>
      <c r="L232" s="3"/>
      <c r="M232" s="3"/>
    </row>
    <row r="233" spans="7:13">
      <c r="G233" s="31">
        <v>48945</v>
      </c>
      <c r="H233" s="35">
        <v>5.4063830589070268</v>
      </c>
      <c r="I233" s="35">
        <v>5.6090070344598848</v>
      </c>
      <c r="J233" s="35">
        <v>5.2320683729800255</v>
      </c>
      <c r="K233" s="104">
        <f t="shared" si="9"/>
        <v>2034</v>
      </c>
      <c r="L233" s="3"/>
      <c r="M233" s="3"/>
    </row>
    <row r="234" spans="7:13">
      <c r="G234" s="31">
        <v>48976</v>
      </c>
      <c r="H234" s="35">
        <v>5.3742427364899124</v>
      </c>
      <c r="I234" s="35">
        <v>5.3961864151621919</v>
      </c>
      <c r="J234" s="35">
        <v>5.2403991970290074</v>
      </c>
      <c r="K234" s="104">
        <f t="shared" si="9"/>
        <v>2034</v>
      </c>
      <c r="L234" s="3"/>
      <c r="M234" s="3"/>
    </row>
    <row r="235" spans="7:13">
      <c r="G235" s="31">
        <v>49004</v>
      </c>
      <c r="H235" s="35">
        <v>5.1338493470546487</v>
      </c>
      <c r="I235" s="35">
        <v>5.1342254630874891</v>
      </c>
      <c r="J235" s="35">
        <v>5.0224929438924013</v>
      </c>
      <c r="K235" s="104">
        <f t="shared" si="9"/>
        <v>2034</v>
      </c>
      <c r="L235" s="3"/>
      <c r="M235" s="3"/>
    </row>
    <row r="236" spans="7:13">
      <c r="G236" s="31">
        <v>49035</v>
      </c>
      <c r="H236" s="35">
        <v>4.9415143577004974</v>
      </c>
      <c r="I236" s="35">
        <v>4.8558498793053975</v>
      </c>
      <c r="J236" s="35">
        <v>4.8521627220716645</v>
      </c>
      <c r="K236" s="104">
        <f t="shared" si="9"/>
        <v>2034</v>
      </c>
      <c r="L236" s="3"/>
      <c r="M236" s="3"/>
    </row>
    <row r="237" spans="7:13">
      <c r="G237" s="31">
        <v>49065</v>
      </c>
      <c r="H237" s="35">
        <v>4.90947542431309</v>
      </c>
      <c r="I237" s="35">
        <v>4.8394870287705869</v>
      </c>
      <c r="J237" s="35">
        <v>4.7602225434106193</v>
      </c>
      <c r="K237" s="104">
        <f t="shared" si="9"/>
        <v>2034</v>
      </c>
      <c r="L237" s="3"/>
      <c r="M237" s="3"/>
    </row>
    <row r="238" spans="7:13">
      <c r="G238" s="31">
        <v>49096</v>
      </c>
      <c r="H238" s="35">
        <v>4.9415143577004974</v>
      </c>
      <c r="I238" s="35">
        <v>4.8558498793053975</v>
      </c>
      <c r="J238" s="35">
        <v>4.8095048880859181</v>
      </c>
      <c r="K238" s="104">
        <f t="shared" si="9"/>
        <v>2034</v>
      </c>
      <c r="L238" s="3"/>
      <c r="M238" s="3"/>
    </row>
    <row r="239" spans="7:13">
      <c r="G239" s="31">
        <v>49126</v>
      </c>
      <c r="H239" s="35">
        <v>5.1178298803609454</v>
      </c>
      <c r="I239" s="35">
        <v>4.9868562459290366</v>
      </c>
      <c r="J239" s="35">
        <v>4.9213185988156178</v>
      </c>
      <c r="K239" s="104">
        <f t="shared" si="9"/>
        <v>2034</v>
      </c>
      <c r="L239" s="3"/>
      <c r="M239" s="3"/>
    </row>
    <row r="240" spans="7:13">
      <c r="G240" s="31">
        <v>49157</v>
      </c>
      <c r="H240" s="35">
        <v>5.1819077471357602</v>
      </c>
      <c r="I240" s="35">
        <v>5.0687222797756686</v>
      </c>
      <c r="J240" s="35">
        <v>4.9822440228846725</v>
      </c>
      <c r="K240" s="104">
        <f t="shared" si="9"/>
        <v>2034</v>
      </c>
      <c r="L240" s="3"/>
      <c r="M240" s="3"/>
    </row>
    <row r="241" spans="7:13">
      <c r="G241" s="31">
        <v>49188</v>
      </c>
      <c r="H241" s="35">
        <v>5.1658882804420561</v>
      </c>
      <c r="I241" s="35">
        <v>4.970493395394227</v>
      </c>
      <c r="J241" s="35">
        <v>4.9964967580046178</v>
      </c>
      <c r="K241" s="104">
        <f t="shared" si="9"/>
        <v>2034</v>
      </c>
      <c r="L241" s="3"/>
      <c r="M241" s="3"/>
    </row>
    <row r="242" spans="7:13">
      <c r="G242" s="31">
        <v>49218</v>
      </c>
      <c r="H242" s="35">
        <v>5.1819077471357602</v>
      </c>
      <c r="I242" s="35">
        <v>5.0687222797756686</v>
      </c>
      <c r="J242" s="35">
        <v>5.0725782595603732</v>
      </c>
      <c r="K242" s="104">
        <f t="shared" si="9"/>
        <v>2034</v>
      </c>
      <c r="L242" s="3"/>
      <c r="M242" s="3"/>
    </row>
    <row r="243" spans="7:13">
      <c r="G243" s="31">
        <v>49249</v>
      </c>
      <c r="H243" s="35">
        <v>5.342203803102505</v>
      </c>
      <c r="I243" s="35">
        <v>5.4289121162318121</v>
      </c>
      <c r="J243" s="35">
        <v>5.2036632741142226</v>
      </c>
      <c r="K243" s="104">
        <f t="shared" si="9"/>
        <v>2034</v>
      </c>
      <c r="L243" s="3"/>
      <c r="M243" s="3"/>
    </row>
    <row r="244" spans="7:13">
      <c r="G244" s="31">
        <v>49279</v>
      </c>
      <c r="H244" s="35">
        <v>5.5825971925377678</v>
      </c>
      <c r="I244" s="35">
        <v>5.7891019526879575</v>
      </c>
      <c r="J244" s="35">
        <v>5.4541902238281637</v>
      </c>
      <c r="K244" s="104">
        <f t="shared" si="9"/>
        <v>2034</v>
      </c>
      <c r="L244" s="3"/>
      <c r="M244" s="3"/>
    </row>
    <row r="245" spans="7:13">
      <c r="G245" s="31">
        <v>49310</v>
      </c>
      <c r="H245" s="35">
        <v>5.6237611385988036</v>
      </c>
      <c r="I245" s="35">
        <v>5.7907589502104688</v>
      </c>
      <c r="J245" s="35">
        <v>5.4472645990163606</v>
      </c>
      <c r="K245" s="104">
        <f t="shared" si="9"/>
        <v>2035</v>
      </c>
      <c r="L245" s="3"/>
      <c r="M245" s="3"/>
    </row>
    <row r="246" spans="7:13">
      <c r="G246" s="31">
        <v>49341</v>
      </c>
      <c r="H246" s="35">
        <v>5.6237611385988036</v>
      </c>
      <c r="I246" s="35">
        <v>5.6234539816092894</v>
      </c>
      <c r="J246" s="35">
        <v>5.4874131486500053</v>
      </c>
      <c r="K246" s="104">
        <f t="shared" si="9"/>
        <v>2035</v>
      </c>
      <c r="L246" s="3"/>
      <c r="M246" s="3"/>
    </row>
    <row r="247" spans="7:13">
      <c r="G247" s="31">
        <v>49369</v>
      </c>
      <c r="H247" s="35">
        <v>5.3616704968062461</v>
      </c>
      <c r="I247" s="35">
        <v>5.3389682194629335</v>
      </c>
      <c r="J247" s="35">
        <v>5.2480274214593994</v>
      </c>
      <c r="K247" s="104">
        <f t="shared" si="9"/>
        <v>2035</v>
      </c>
      <c r="L247" s="3"/>
      <c r="M247" s="3"/>
    </row>
    <row r="248" spans="7:13">
      <c r="G248" s="31">
        <v>49400</v>
      </c>
      <c r="H248" s="35">
        <v>5.0832562212308625</v>
      </c>
      <c r="I248" s="35">
        <v>4.970855863602277</v>
      </c>
      <c r="J248" s="35">
        <v>4.9924819030412522</v>
      </c>
      <c r="K248" s="104">
        <f t="shared" si="9"/>
        <v>2035</v>
      </c>
      <c r="L248" s="3"/>
      <c r="M248" s="3"/>
    </row>
    <row r="249" spans="7:13">
      <c r="G249" s="31">
        <v>49430</v>
      </c>
      <c r="H249" s="35">
        <v>5.116004877826219</v>
      </c>
      <c r="I249" s="35">
        <v>4.970855863602277</v>
      </c>
      <c r="J249" s="35">
        <v>4.9646790324199532</v>
      </c>
      <c r="K249" s="104">
        <f t="shared" si="9"/>
        <v>2035</v>
      </c>
      <c r="L249" s="3"/>
      <c r="M249" s="3"/>
    </row>
    <row r="250" spans="7:13">
      <c r="G250" s="31">
        <v>49461</v>
      </c>
      <c r="H250" s="35">
        <v>5.1651785572341069</v>
      </c>
      <c r="I250" s="35">
        <v>5.012695051045716</v>
      </c>
      <c r="J250" s="35">
        <v>5.0309241393154673</v>
      </c>
      <c r="K250" s="104">
        <f t="shared" si="9"/>
        <v>2035</v>
      </c>
      <c r="L250" s="3"/>
      <c r="M250" s="3"/>
    </row>
    <row r="251" spans="7:13">
      <c r="G251" s="31">
        <v>49491</v>
      </c>
      <c r="H251" s="35">
        <v>5.3125982064280644</v>
      </c>
      <c r="I251" s="35">
        <v>5.146549382161175</v>
      </c>
      <c r="J251" s="35">
        <v>5.114132008431195</v>
      </c>
      <c r="K251" s="104">
        <f t="shared" si="9"/>
        <v>2035</v>
      </c>
      <c r="L251" s="3"/>
      <c r="M251" s="3"/>
    </row>
    <row r="252" spans="7:13">
      <c r="G252" s="31">
        <v>49522</v>
      </c>
      <c r="H252" s="35">
        <v>5.4108441762141339</v>
      </c>
      <c r="I252" s="35">
        <v>5.2218909882629134</v>
      </c>
      <c r="J252" s="35">
        <v>5.2088825855665961</v>
      </c>
      <c r="K252" s="104">
        <f t="shared" si="9"/>
        <v>2035</v>
      </c>
      <c r="L252" s="3"/>
      <c r="M252" s="3"/>
    </row>
    <row r="253" spans="7:13">
      <c r="G253" s="31">
        <v>49553</v>
      </c>
      <c r="H253" s="35">
        <v>5.2142508476122877</v>
      </c>
      <c r="I253" s="35">
        <v>4.9624673136445576</v>
      </c>
      <c r="J253" s="35">
        <v>5.0443739034427386</v>
      </c>
      <c r="K253" s="104">
        <f t="shared" si="9"/>
        <v>2035</v>
      </c>
      <c r="L253" s="3"/>
      <c r="M253" s="3"/>
    </row>
    <row r="254" spans="7:13">
      <c r="G254" s="31">
        <v>49583</v>
      </c>
      <c r="H254" s="35">
        <v>5.2469995042076452</v>
      </c>
      <c r="I254" s="35">
        <v>5.0378089197462952</v>
      </c>
      <c r="J254" s="35">
        <v>5.1370166817223728</v>
      </c>
      <c r="K254" s="104">
        <f t="shared" si="9"/>
        <v>2035</v>
      </c>
      <c r="L254" s="3"/>
      <c r="M254" s="3"/>
    </row>
    <row r="255" spans="7:13">
      <c r="G255" s="31">
        <v>49614</v>
      </c>
      <c r="H255" s="35">
        <v>5.3945205424313087</v>
      </c>
      <c r="I255" s="35">
        <v>5.3557453193783724</v>
      </c>
      <c r="J255" s="35">
        <v>5.255454903141624</v>
      </c>
      <c r="K255" s="104">
        <f t="shared" si="9"/>
        <v>2035</v>
      </c>
      <c r="L255" s="3"/>
      <c r="M255" s="3"/>
    </row>
    <row r="256" spans="7:13">
      <c r="G256" s="31">
        <v>49644</v>
      </c>
      <c r="H256" s="35">
        <v>5.6237611385988036</v>
      </c>
      <c r="I256" s="35">
        <v>5.815872818911048</v>
      </c>
      <c r="J256" s="35">
        <v>5.4949410017063132</v>
      </c>
      <c r="K256" s="104">
        <f t="shared" si="9"/>
        <v>2035</v>
      </c>
      <c r="L256" s="3"/>
      <c r="M256" s="3"/>
    </row>
    <row r="257" spans="7:13">
      <c r="G257" s="31">
        <v>49675</v>
      </c>
      <c r="H257" s="35">
        <v>5.6975723522254889</v>
      </c>
      <c r="I257" s="35">
        <v>5.8153032260126851</v>
      </c>
      <c r="J257" s="35">
        <v>5.5203349593495936</v>
      </c>
      <c r="K257" s="104">
        <f t="shared" si="9"/>
        <v>2036</v>
      </c>
      <c r="L257" s="3"/>
      <c r="M257" s="3"/>
    </row>
    <row r="258" spans="7:13">
      <c r="G258" s="31">
        <v>49706</v>
      </c>
      <c r="H258" s="35">
        <v>5.6472833934908246</v>
      </c>
      <c r="I258" s="35">
        <v>5.6443217941584312</v>
      </c>
      <c r="J258" s="35">
        <v>5.5106993074375188</v>
      </c>
      <c r="K258" s="104">
        <f t="shared" si="9"/>
        <v>2036</v>
      </c>
      <c r="L258" s="3"/>
      <c r="M258" s="3"/>
    </row>
    <row r="259" spans="7:13">
      <c r="G259" s="31">
        <v>49735</v>
      </c>
      <c r="H259" s="35">
        <v>5.3795149660346748</v>
      </c>
      <c r="I259" s="35">
        <v>5.2766754688509812</v>
      </c>
      <c r="J259" s="35">
        <v>5.2656927832982028</v>
      </c>
      <c r="K259" s="104">
        <f t="shared" si="9"/>
        <v>2036</v>
      </c>
      <c r="L259" s="3"/>
      <c r="M259" s="3"/>
    </row>
    <row r="260" spans="7:13">
      <c r="G260" s="31">
        <v>49766</v>
      </c>
      <c r="H260" s="35">
        <v>5.1116451495488189</v>
      </c>
      <c r="I260" s="35">
        <v>4.951800392093384</v>
      </c>
      <c r="J260" s="35">
        <v>5.0205858877848035</v>
      </c>
      <c r="K260" s="104">
        <f t="shared" si="9"/>
        <v>2036</v>
      </c>
      <c r="L260" s="3"/>
      <c r="M260" s="3"/>
    </row>
    <row r="261" spans="7:13">
      <c r="G261" s="31">
        <v>49796</v>
      </c>
      <c r="H261" s="35">
        <v>5.1451035293521246</v>
      </c>
      <c r="I261" s="35">
        <v>4.9603442855688389</v>
      </c>
      <c r="J261" s="35">
        <v>4.9934856167820936</v>
      </c>
      <c r="K261" s="104">
        <f t="shared" si="9"/>
        <v>2036</v>
      </c>
      <c r="L261" s="3"/>
      <c r="M261" s="3"/>
    </row>
    <row r="262" spans="7:13">
      <c r="G262" s="31">
        <v>49827</v>
      </c>
      <c r="H262" s="35">
        <v>5.1952910990570818</v>
      </c>
      <c r="I262" s="35">
        <v>5.0201515398970216</v>
      </c>
      <c r="J262" s="35">
        <v>5.0607344374184473</v>
      </c>
      <c r="K262" s="104">
        <f t="shared" si="9"/>
        <v>2036</v>
      </c>
      <c r="L262" s="3"/>
      <c r="M262" s="3"/>
    </row>
    <row r="263" spans="7:13">
      <c r="G263" s="31">
        <v>49857</v>
      </c>
      <c r="H263" s="35">
        <v>5.3962441559363272</v>
      </c>
      <c r="I263" s="35">
        <v>5.1911847529238546</v>
      </c>
      <c r="J263" s="35">
        <v>5.1969383920505878</v>
      </c>
      <c r="K263" s="104">
        <f t="shared" si="9"/>
        <v>2036</v>
      </c>
      <c r="L263" s="3"/>
      <c r="M263" s="3"/>
    </row>
    <row r="264" spans="7:13">
      <c r="G264" s="31">
        <v>49888</v>
      </c>
      <c r="H264" s="35">
        <v>5.479890105444591</v>
      </c>
      <c r="I264" s="35">
        <v>5.268079794202948</v>
      </c>
      <c r="J264" s="35">
        <v>5.2772354913178754</v>
      </c>
      <c r="K264" s="104">
        <f t="shared" si="9"/>
        <v>2036</v>
      </c>
      <c r="L264" s="3"/>
      <c r="M264" s="3"/>
    </row>
    <row r="265" spans="7:13">
      <c r="G265" s="31">
        <v>49919</v>
      </c>
      <c r="H265" s="35">
        <v>5.4631609155429386</v>
      </c>
      <c r="I265" s="35">
        <v>5.1740451848003657</v>
      </c>
      <c r="J265" s="35">
        <v>5.2907856268192308</v>
      </c>
      <c r="K265" s="104">
        <f t="shared" si="9"/>
        <v>2036</v>
      </c>
      <c r="L265" s="3"/>
      <c r="M265" s="3"/>
    </row>
    <row r="266" spans="7:13">
      <c r="G266" s="31">
        <v>49949</v>
      </c>
      <c r="H266" s="35">
        <v>5.4966192953462434</v>
      </c>
      <c r="I266" s="35">
        <v>5.2424481137765833</v>
      </c>
      <c r="J266" s="35">
        <v>5.3841310047174549</v>
      </c>
      <c r="K266" s="104">
        <f t="shared" si="9"/>
        <v>2036</v>
      </c>
      <c r="L266" s="3"/>
      <c r="M266" s="3"/>
    </row>
    <row r="267" spans="7:13">
      <c r="G267" s="31">
        <v>49980</v>
      </c>
      <c r="H267" s="35">
        <v>5.6641139724221841</v>
      </c>
      <c r="I267" s="35">
        <v>5.5759188651822136</v>
      </c>
      <c r="J267" s="35">
        <v>5.5223423868312755</v>
      </c>
      <c r="K267" s="104">
        <f t="shared" si="9"/>
        <v>2036</v>
      </c>
      <c r="L267" s="3"/>
      <c r="M267" s="3"/>
    </row>
    <row r="268" spans="7:13">
      <c r="G268" s="31">
        <v>50010</v>
      </c>
      <c r="H268" s="35">
        <v>5.9821713586129981</v>
      </c>
      <c r="I268" s="35">
        <v>6.0803710484420979</v>
      </c>
      <c r="J268" s="35">
        <v>5.8497538090936461</v>
      </c>
      <c r="K268" s="104">
        <f t="shared" si="9"/>
        <v>2036</v>
      </c>
      <c r="L268" s="3"/>
      <c r="M268" s="3"/>
    </row>
    <row r="269" spans="7:13">
      <c r="G269" s="31">
        <v>50041</v>
      </c>
      <c r="H269" s="35">
        <v>6.0285061451890911</v>
      </c>
      <c r="I269" s="35">
        <v>6.1702631640383983</v>
      </c>
      <c r="J269" s="35">
        <v>5.8479471243601315</v>
      </c>
      <c r="K269" s="104">
        <f t="shared" si="9"/>
        <v>2037</v>
      </c>
      <c r="L269" s="3"/>
      <c r="M269" s="3"/>
    </row>
    <row r="270" spans="7:13">
      <c r="G270" s="31">
        <v>50072</v>
      </c>
      <c r="H270" s="35">
        <v>6.0113713991686097</v>
      </c>
      <c r="I270" s="35">
        <v>5.9867506884201447</v>
      </c>
      <c r="J270" s="35">
        <v>5.8711329117735618</v>
      </c>
      <c r="K270" s="104">
        <f t="shared" si="9"/>
        <v>2037</v>
      </c>
      <c r="L270" s="3"/>
      <c r="M270" s="3"/>
    </row>
    <row r="271" spans="7:13">
      <c r="G271" s="31">
        <v>50100</v>
      </c>
      <c r="H271" s="35">
        <v>5.7889238679914836</v>
      </c>
      <c r="I271" s="35">
        <v>5.6634290468399024</v>
      </c>
      <c r="J271" s="35">
        <v>5.6709923918498442</v>
      </c>
      <c r="K271" s="104">
        <f t="shared" si="9"/>
        <v>2037</v>
      </c>
      <c r="L271" s="3"/>
      <c r="M271" s="3"/>
    </row>
    <row r="272" spans="7:13">
      <c r="G272" s="31">
        <v>50131</v>
      </c>
      <c r="H272" s="35">
        <v>5.5836110828348371</v>
      </c>
      <c r="I272" s="35">
        <v>5.418711225233845</v>
      </c>
      <c r="J272" s="35">
        <v>5.487814634146341</v>
      </c>
      <c r="K272" s="104">
        <f t="shared" si="9"/>
        <v>2037</v>
      </c>
      <c r="L272" s="3"/>
      <c r="M272" s="3"/>
    </row>
    <row r="273" spans="7:13">
      <c r="G273" s="31">
        <v>50161</v>
      </c>
      <c r="H273" s="35">
        <v>5.5836110828348371</v>
      </c>
      <c r="I273" s="35">
        <v>5.4274622433996136</v>
      </c>
      <c r="J273" s="35">
        <v>5.4275918096958753</v>
      </c>
      <c r="K273" s="104">
        <f t="shared" si="9"/>
        <v>2037</v>
      </c>
      <c r="L273" s="3"/>
      <c r="M273" s="3"/>
    </row>
    <row r="274" spans="7:13">
      <c r="G274" s="31">
        <v>50192</v>
      </c>
      <c r="H274" s="35">
        <v>5.6178805748757989</v>
      </c>
      <c r="I274" s="35">
        <v>5.4799165712216489</v>
      </c>
      <c r="J274" s="35">
        <v>5.4790823246010234</v>
      </c>
      <c r="K274" s="104">
        <f t="shared" si="9"/>
        <v>2037</v>
      </c>
      <c r="L274" s="3"/>
      <c r="M274" s="3"/>
    </row>
    <row r="275" spans="7:13">
      <c r="G275" s="31">
        <v>50222</v>
      </c>
      <c r="H275" s="35">
        <v>5.8231933600324446</v>
      </c>
      <c r="I275" s="35">
        <v>5.6284767553494071</v>
      </c>
      <c r="J275" s="35">
        <v>5.6196022483187793</v>
      </c>
      <c r="K275" s="104">
        <f t="shared" si="9"/>
        <v>2037</v>
      </c>
      <c r="L275" s="3"/>
      <c r="M275" s="3"/>
    </row>
    <row r="276" spans="7:13">
      <c r="G276" s="31">
        <v>50253</v>
      </c>
      <c r="H276" s="35">
        <v>5.874496209064179</v>
      </c>
      <c r="I276" s="35">
        <v>5.6808793019988615</v>
      </c>
      <c r="J276" s="35">
        <v>5.6678808792532367</v>
      </c>
      <c r="K276" s="104">
        <f t="shared" si="9"/>
        <v>2037</v>
      </c>
      <c r="L276" s="3"/>
      <c r="M276" s="3"/>
    </row>
    <row r="277" spans="7:13">
      <c r="G277" s="31">
        <v>50284</v>
      </c>
      <c r="H277" s="35">
        <v>5.874496209064179</v>
      </c>
      <c r="I277" s="35">
        <v>5.5585721723684118</v>
      </c>
      <c r="J277" s="35">
        <v>5.69799229147847</v>
      </c>
      <c r="K277" s="104">
        <f t="shared" si="9"/>
        <v>2037</v>
      </c>
      <c r="L277" s="3"/>
      <c r="M277" s="3"/>
    </row>
    <row r="278" spans="7:13">
      <c r="G278" s="31">
        <v>50314</v>
      </c>
      <c r="H278" s="35">
        <v>5.8573614630436994</v>
      </c>
      <c r="I278" s="35">
        <v>5.5760224275273709</v>
      </c>
      <c r="J278" s="35">
        <v>5.7412523537087221</v>
      </c>
      <c r="K278" s="104">
        <f t="shared" si="9"/>
        <v>2037</v>
      </c>
      <c r="L278" s="3"/>
      <c r="M278" s="3"/>
    </row>
    <row r="279" spans="7:13">
      <c r="G279" s="31">
        <v>50345</v>
      </c>
      <c r="H279" s="35">
        <v>6.0455395021798646</v>
      </c>
      <c r="I279" s="35">
        <v>5.9954499254133351</v>
      </c>
      <c r="J279" s="35">
        <v>5.8999394961357012</v>
      </c>
      <c r="K279" s="104">
        <f t="shared" si="9"/>
        <v>2037</v>
      </c>
      <c r="L279" s="3"/>
      <c r="M279" s="3"/>
    </row>
    <row r="280" spans="7:13">
      <c r="G280" s="31">
        <v>50375</v>
      </c>
      <c r="H280" s="35">
        <v>6.4048622234614223</v>
      </c>
      <c r="I280" s="35">
        <v>6.5546865892612871</v>
      </c>
      <c r="J280" s="35">
        <v>6.2682020676503054</v>
      </c>
      <c r="K280" s="104">
        <f t="shared" si="9"/>
        <v>2037</v>
      </c>
      <c r="L280" s="3"/>
      <c r="M280" s="3"/>
    </row>
    <row r="281" spans="7:13">
      <c r="G281" s="31">
        <v>50406</v>
      </c>
      <c r="H281" s="35">
        <v>6.4474456159383555</v>
      </c>
      <c r="I281" s="35">
        <v>6.5175594885224921</v>
      </c>
      <c r="J281" s="35">
        <v>6.2626816420756803</v>
      </c>
      <c r="K281" s="104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6.3949260985501368</v>
      </c>
      <c r="I282" s="35">
        <v>6.3119364522132138</v>
      </c>
      <c r="J282" s="35">
        <v>6.2508378199337553</v>
      </c>
      <c r="K282" s="104">
        <f t="shared" si="10"/>
        <v>2038</v>
      </c>
      <c r="L282" s="3"/>
      <c r="M282" s="3"/>
    </row>
    <row r="283" spans="7:13">
      <c r="G283" s="31">
        <v>50465</v>
      </c>
      <c r="H283" s="35">
        <v>6.1148895984994427</v>
      </c>
      <c r="I283" s="35">
        <v>5.9186066653068208</v>
      </c>
      <c r="J283" s="35">
        <v>5.993686359530261</v>
      </c>
      <c r="K283" s="104">
        <f t="shared" si="10"/>
        <v>2038</v>
      </c>
      <c r="L283" s="3"/>
      <c r="M283" s="3"/>
    </row>
    <row r="284" spans="7:13">
      <c r="G284" s="31">
        <v>50496</v>
      </c>
      <c r="H284" s="35">
        <v>5.8348530984487486</v>
      </c>
      <c r="I284" s="35">
        <v>5.6593383342062005</v>
      </c>
      <c r="J284" s="35">
        <v>5.7365348991267684</v>
      </c>
      <c r="K284" s="104">
        <f t="shared" si="10"/>
        <v>2038</v>
      </c>
      <c r="L284" s="3"/>
      <c r="M284" s="3"/>
    </row>
    <row r="285" spans="7:13">
      <c r="G285" s="31">
        <v>50526</v>
      </c>
      <c r="H285" s="35">
        <v>5.8348530984487486</v>
      </c>
      <c r="I285" s="35">
        <v>5.6772546199183651</v>
      </c>
      <c r="J285" s="35">
        <v>5.6763120746763027</v>
      </c>
      <c r="K285" s="104">
        <f t="shared" si="10"/>
        <v>2038</v>
      </c>
      <c r="L285" s="3"/>
      <c r="M285" s="3"/>
    </row>
    <row r="286" spans="7:13">
      <c r="G286" s="31">
        <v>50557</v>
      </c>
      <c r="H286" s="35">
        <v>5.8698323136976578</v>
      </c>
      <c r="I286" s="35">
        <v>5.7040772673140365</v>
      </c>
      <c r="J286" s="35">
        <v>5.7285051892000398</v>
      </c>
      <c r="K286" s="104">
        <f t="shared" si="10"/>
        <v>2038</v>
      </c>
      <c r="L286" s="3"/>
      <c r="M286" s="3"/>
    </row>
    <row r="287" spans="7:13">
      <c r="G287" s="31">
        <v>50587</v>
      </c>
      <c r="H287" s="35">
        <v>6.0799103832505326</v>
      </c>
      <c r="I287" s="35">
        <v>5.8739195133715629</v>
      </c>
      <c r="J287" s="35">
        <v>5.8737425674997494</v>
      </c>
      <c r="K287" s="104">
        <f t="shared" si="10"/>
        <v>2038</v>
      </c>
      <c r="L287" s="3"/>
      <c r="M287" s="3"/>
    </row>
    <row r="288" spans="7:13">
      <c r="G288" s="31">
        <v>50618</v>
      </c>
      <c r="H288" s="35">
        <v>6.1498688137483528</v>
      </c>
      <c r="I288" s="35">
        <v>5.9364711698464072</v>
      </c>
      <c r="J288" s="35">
        <v>5.9404895312656825</v>
      </c>
      <c r="K288" s="104">
        <f t="shared" si="10"/>
        <v>2038</v>
      </c>
      <c r="L288" s="3"/>
      <c r="M288" s="3"/>
    </row>
    <row r="289" spans="7:13">
      <c r="G289" s="31">
        <v>50649</v>
      </c>
      <c r="H289" s="35">
        <v>6.1148895984994427</v>
      </c>
      <c r="I289" s="35">
        <v>5.7934515711845513</v>
      </c>
      <c r="J289" s="35">
        <v>5.9359728194318979</v>
      </c>
      <c r="K289" s="104">
        <f t="shared" si="10"/>
        <v>2038</v>
      </c>
      <c r="L289" s="3"/>
      <c r="M289" s="3"/>
    </row>
    <row r="290" spans="7:13">
      <c r="G290" s="31">
        <v>50679</v>
      </c>
      <c r="H290" s="35">
        <v>6.062370081111224</v>
      </c>
      <c r="I290" s="35">
        <v>5.8202742185802219</v>
      </c>
      <c r="J290" s="35">
        <v>5.9442032721067948</v>
      </c>
      <c r="K290" s="104">
        <f t="shared" si="10"/>
        <v>2038</v>
      </c>
      <c r="L290" s="3"/>
      <c r="M290" s="3"/>
    </row>
    <row r="291" spans="7:13">
      <c r="G291" s="31">
        <v>50710</v>
      </c>
      <c r="H291" s="35">
        <v>6.2549078485247902</v>
      </c>
      <c r="I291" s="35">
        <v>6.1956877197744493</v>
      </c>
      <c r="J291" s="35">
        <v>6.1072063836193911</v>
      </c>
      <c r="K291" s="104">
        <f t="shared" si="10"/>
        <v>2038</v>
      </c>
      <c r="L291" s="3"/>
      <c r="M291" s="3"/>
    </row>
    <row r="292" spans="7:13">
      <c r="G292" s="31">
        <v>50740</v>
      </c>
      <c r="H292" s="35">
        <v>6.6399833833519217</v>
      </c>
      <c r="I292" s="35">
        <v>6.7409952481987814</v>
      </c>
      <c r="J292" s="35">
        <v>6.5009632841513598</v>
      </c>
      <c r="K292" s="104">
        <f t="shared" si="10"/>
        <v>2038</v>
      </c>
      <c r="L292" s="3"/>
      <c r="M292" s="3"/>
    </row>
    <row r="293" spans="7:13">
      <c r="G293" s="31">
        <v>50771</v>
      </c>
      <c r="H293" s="35">
        <v>6.6855070576903577</v>
      </c>
      <c r="I293" s="35">
        <v>6.7037645851148291</v>
      </c>
      <c r="J293" s="35">
        <v>6.4983536284251731</v>
      </c>
      <c r="K293" s="104">
        <f t="shared" si="10"/>
        <v>2039</v>
      </c>
      <c r="L293" s="3"/>
      <c r="M293" s="3"/>
    </row>
    <row r="294" spans="7:13">
      <c r="G294" s="31">
        <v>50802</v>
      </c>
      <c r="H294" s="35">
        <v>6.6317708719456556</v>
      </c>
      <c r="I294" s="35">
        <v>6.4934812432734823</v>
      </c>
      <c r="J294" s="35">
        <v>6.4853053497942383</v>
      </c>
      <c r="K294" s="104">
        <f t="shared" si="10"/>
        <v>2039</v>
      </c>
      <c r="L294" s="3"/>
      <c r="M294" s="3"/>
    </row>
    <row r="295" spans="7:13">
      <c r="G295" s="31">
        <v>50830</v>
      </c>
      <c r="H295" s="35">
        <v>6.3274010047652842</v>
      </c>
      <c r="I295" s="35">
        <v>6.1093685050860653</v>
      </c>
      <c r="J295" s="35">
        <v>6.2040647596105583</v>
      </c>
      <c r="K295" s="104">
        <f t="shared" si="10"/>
        <v>2039</v>
      </c>
      <c r="L295" s="3"/>
      <c r="M295" s="3"/>
    </row>
    <row r="296" spans="7:13">
      <c r="G296" s="31">
        <v>50861</v>
      </c>
      <c r="H296" s="35">
        <v>6.0588214650714791</v>
      </c>
      <c r="I296" s="35">
        <v>5.8716411417781078</v>
      </c>
      <c r="J296" s="35">
        <v>5.9582552644785709</v>
      </c>
      <c r="K296" s="104">
        <f t="shared" si="10"/>
        <v>2039</v>
      </c>
      <c r="L296" s="3"/>
      <c r="M296" s="3"/>
    </row>
    <row r="297" spans="7:13">
      <c r="G297" s="31">
        <v>50891</v>
      </c>
      <c r="H297" s="35">
        <v>6.0588214650714791</v>
      </c>
      <c r="I297" s="35">
        <v>5.8441453391389162</v>
      </c>
      <c r="J297" s="35">
        <v>5.8980324400281035</v>
      </c>
      <c r="K297" s="104">
        <f t="shared" si="10"/>
        <v>2039</v>
      </c>
      <c r="L297" s="3"/>
      <c r="M297" s="3"/>
    </row>
    <row r="298" spans="7:13">
      <c r="G298" s="31">
        <v>50922</v>
      </c>
      <c r="H298" s="35">
        <v>6.0766659342999088</v>
      </c>
      <c r="I298" s="35">
        <v>5.8899198956983243</v>
      </c>
      <c r="J298" s="35">
        <v>5.9332627923316261</v>
      </c>
      <c r="K298" s="104">
        <f t="shared" si="10"/>
        <v>2039</v>
      </c>
      <c r="L298" s="3"/>
      <c r="M298" s="3"/>
    </row>
    <row r="299" spans="7:13">
      <c r="G299" s="31">
        <v>50952</v>
      </c>
      <c r="H299" s="35">
        <v>6.3631913322518505</v>
      </c>
      <c r="I299" s="35">
        <v>6.1185337726324631</v>
      </c>
      <c r="J299" s="35">
        <v>6.1541801866907555</v>
      </c>
      <c r="K299" s="104">
        <f t="shared" si="10"/>
        <v>2039</v>
      </c>
      <c r="L299" s="3"/>
      <c r="M299" s="3"/>
    </row>
    <row r="300" spans="7:13">
      <c r="G300" s="31">
        <v>50983</v>
      </c>
      <c r="H300" s="35">
        <v>6.4348733762546901</v>
      </c>
      <c r="I300" s="35">
        <v>6.2099793234061194</v>
      </c>
      <c r="J300" s="35">
        <v>6.2226334638161198</v>
      </c>
      <c r="K300" s="104">
        <f t="shared" si="10"/>
        <v>2039</v>
      </c>
      <c r="L300" s="3"/>
      <c r="M300" s="3"/>
    </row>
    <row r="301" spans="7:13">
      <c r="G301" s="31">
        <v>51014</v>
      </c>
      <c r="H301" s="35">
        <v>6.3631913322518505</v>
      </c>
      <c r="I301" s="35">
        <v>6.118481991459884</v>
      </c>
      <c r="J301" s="35">
        <v>6.1817823145638862</v>
      </c>
      <c r="K301" s="104">
        <f t="shared" si="10"/>
        <v>2039</v>
      </c>
      <c r="L301" s="3"/>
      <c r="M301" s="3"/>
    </row>
    <row r="302" spans="7:13">
      <c r="G302" s="31">
        <v>51044</v>
      </c>
      <c r="H302" s="35">
        <v>6.3453468630234209</v>
      </c>
      <c r="I302" s="35">
        <v>6.1550912804728934</v>
      </c>
      <c r="J302" s="35">
        <v>6.2243397771755493</v>
      </c>
      <c r="K302" s="104">
        <f t="shared" si="10"/>
        <v>2039</v>
      </c>
      <c r="L302" s="3"/>
      <c r="M302" s="3"/>
    </row>
    <row r="303" spans="7:13">
      <c r="G303" s="31">
        <v>51075</v>
      </c>
      <c r="H303" s="35">
        <v>6.613926402717226</v>
      </c>
      <c r="I303" s="35">
        <v>6.5392040186603104</v>
      </c>
      <c r="J303" s="35">
        <v>6.4626214192512288</v>
      </c>
      <c r="K303" s="104">
        <f t="shared" si="10"/>
        <v>2039</v>
      </c>
      <c r="L303" s="3"/>
      <c r="M303" s="3"/>
    </row>
    <row r="304" spans="7:13">
      <c r="G304" s="31">
        <v>51105</v>
      </c>
      <c r="H304" s="35">
        <v>6.9003504116394607</v>
      </c>
      <c r="I304" s="35">
        <v>6.9872665049821929</v>
      </c>
      <c r="J304" s="35">
        <v>6.7587169727993572</v>
      </c>
      <c r="K304" s="104">
        <f t="shared" si="10"/>
        <v>2039</v>
      </c>
      <c r="L304" s="3"/>
      <c r="M304" s="3"/>
    </row>
    <row r="305" spans="7:13">
      <c r="G305" s="31">
        <v>51136</v>
      </c>
      <c r="H305" s="35">
        <v>6.9494227020176416</v>
      </c>
      <c r="I305" s="35">
        <v>6.9700233745135485</v>
      </c>
      <c r="J305" s="35">
        <v>6.7596203151661145</v>
      </c>
      <c r="K305" s="104">
        <f t="shared" si="9"/>
        <v>2040</v>
      </c>
      <c r="L305" s="3"/>
      <c r="M305" s="3"/>
    </row>
    <row r="306" spans="7:13">
      <c r="G306" s="31">
        <v>51167</v>
      </c>
      <c r="H306" s="35">
        <v>6.8395169938152698</v>
      </c>
      <c r="I306" s="35">
        <v>6.7080106412662666</v>
      </c>
      <c r="J306" s="35">
        <v>6.6909662952925819</v>
      </c>
      <c r="K306" s="104">
        <f t="shared" si="9"/>
        <v>2040</v>
      </c>
      <c r="L306" s="3"/>
      <c r="M306" s="3"/>
    </row>
    <row r="307" spans="7:13">
      <c r="G307" s="31">
        <v>51196</v>
      </c>
      <c r="H307" s="35">
        <v>6.5647527233093381</v>
      </c>
      <c r="I307" s="35">
        <v>6.3806500682249014</v>
      </c>
      <c r="J307" s="35">
        <v>6.4390341463414638</v>
      </c>
      <c r="K307" s="104">
        <f t="shared" si="9"/>
        <v>2040</v>
      </c>
      <c r="L307" s="3"/>
      <c r="M307" s="3"/>
    </row>
    <row r="308" spans="7:13">
      <c r="G308" s="31">
        <v>51227</v>
      </c>
      <c r="H308" s="35">
        <v>6.2533870130791849</v>
      </c>
      <c r="I308" s="35">
        <v>6.0999443316767774</v>
      </c>
      <c r="J308" s="35">
        <v>6.1508679313459798</v>
      </c>
      <c r="K308" s="104">
        <f t="shared" si="9"/>
        <v>2040</v>
      </c>
      <c r="L308" s="3"/>
      <c r="M308" s="3"/>
    </row>
    <row r="309" spans="7:13">
      <c r="G309" s="31">
        <v>51257</v>
      </c>
      <c r="H309" s="35">
        <v>6.2716370384264426</v>
      </c>
      <c r="I309" s="35">
        <v>6.1093167239134871</v>
      </c>
      <c r="J309" s="35">
        <v>6.1087119542306532</v>
      </c>
      <c r="K309" s="104">
        <f t="shared" si="9"/>
        <v>2040</v>
      </c>
      <c r="L309" s="3"/>
      <c r="M309" s="3"/>
    </row>
    <row r="310" spans="7:13">
      <c r="G310" s="31">
        <v>51288</v>
      </c>
      <c r="H310" s="35">
        <v>6.3083398671803712</v>
      </c>
      <c r="I310" s="35">
        <v>6.1467027305151749</v>
      </c>
      <c r="J310" s="35">
        <v>6.1626113821138206</v>
      </c>
      <c r="K310" s="104">
        <f t="shared" si="9"/>
        <v>2040</v>
      </c>
      <c r="L310" s="3"/>
      <c r="M310" s="3"/>
    </row>
    <row r="311" spans="7:13">
      <c r="G311" s="31">
        <v>51318</v>
      </c>
      <c r="H311" s="35">
        <v>6.5647527233093381</v>
      </c>
      <c r="I311" s="35">
        <v>6.3805982870523223</v>
      </c>
      <c r="J311" s="35">
        <v>6.3537184783699692</v>
      </c>
      <c r="K311" s="104">
        <f t="shared" si="9"/>
        <v>2040</v>
      </c>
      <c r="L311" s="3"/>
      <c r="M311" s="3"/>
    </row>
    <row r="312" spans="7:13">
      <c r="G312" s="31">
        <v>51349</v>
      </c>
      <c r="H312" s="35">
        <v>6.6930098458886755</v>
      </c>
      <c r="I312" s="35">
        <v>6.4928598692025412</v>
      </c>
      <c r="J312" s="35">
        <v>6.4781789822342661</v>
      </c>
      <c r="K312" s="104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6.6197055774105245</v>
      </c>
      <c r="I313" s="35">
        <v>6.333839888213924</v>
      </c>
      <c r="J313" s="35">
        <v>6.4357218909966871</v>
      </c>
      <c r="K313" s="104">
        <f t="shared" si="11"/>
        <v>2040</v>
      </c>
      <c r="L313" s="3"/>
      <c r="M313" s="3"/>
    </row>
    <row r="314" spans="7:13">
      <c r="G314" s="31">
        <v>51410</v>
      </c>
      <c r="H314" s="35">
        <v>6.5647527233093381</v>
      </c>
      <c r="I314" s="35">
        <v>6.3245192771497916</v>
      </c>
      <c r="J314" s="35">
        <v>6.4415434306935655</v>
      </c>
      <c r="K314" s="104">
        <f t="shared" si="11"/>
        <v>2040</v>
      </c>
      <c r="L314" s="3"/>
      <c r="M314" s="3"/>
    </row>
    <row r="315" spans="7:13">
      <c r="G315" s="31">
        <v>51441</v>
      </c>
      <c r="H315" s="35">
        <v>6.7479626999898619</v>
      </c>
      <c r="I315" s="35">
        <v>6.698690030202135</v>
      </c>
      <c r="J315" s="35">
        <v>6.5953123757904244</v>
      </c>
      <c r="K315" s="104">
        <f t="shared" si="11"/>
        <v>2040</v>
      </c>
      <c r="L315" s="3"/>
      <c r="M315" s="3"/>
    </row>
    <row r="316" spans="7:13">
      <c r="G316" s="31">
        <v>51471</v>
      </c>
      <c r="H316" s="35">
        <v>7.150882704045423</v>
      </c>
      <c r="I316" s="35">
        <v>7.2693703331899382</v>
      </c>
      <c r="J316" s="35">
        <v>7.0067346381611966</v>
      </c>
      <c r="K316" s="104">
        <f t="shared" si="11"/>
        <v>2040</v>
      </c>
      <c r="L316" s="3"/>
      <c r="M316" s="3"/>
    </row>
    <row r="317" spans="7:13">
      <c r="G317" s="31">
        <v>51502</v>
      </c>
      <c r="H317" s="35">
        <v>7.2407133843658116</v>
      </c>
      <c r="I317" s="35">
        <v>7.2640886535869296</v>
      </c>
      <c r="J317" s="35">
        <v>7.0479872729097659</v>
      </c>
      <c r="K317" s="104">
        <f t="shared" si="11"/>
        <v>2041</v>
      </c>
      <c r="L317" s="3"/>
      <c r="M317" s="3"/>
    </row>
    <row r="318" spans="7:13">
      <c r="G318" s="31">
        <v>51533</v>
      </c>
      <c r="H318" s="35">
        <v>7.1470299209165571</v>
      </c>
      <c r="I318" s="35">
        <v>7.1109199450996847</v>
      </c>
      <c r="J318" s="35">
        <v>6.9953926728896914</v>
      </c>
      <c r="K318" s="104">
        <f t="shared" si="11"/>
        <v>2041</v>
      </c>
      <c r="L318" s="3"/>
      <c r="M318" s="3"/>
    </row>
    <row r="319" spans="7:13">
      <c r="G319" s="31">
        <v>51561</v>
      </c>
      <c r="H319" s="35">
        <v>6.809708619081416</v>
      </c>
      <c r="I319" s="35">
        <v>6.6228306123746119</v>
      </c>
      <c r="J319" s="35">
        <v>6.6815313861286763</v>
      </c>
      <c r="K319" s="104">
        <f t="shared" si="11"/>
        <v>2041</v>
      </c>
      <c r="L319" s="3"/>
      <c r="M319" s="3"/>
    </row>
    <row r="320" spans="7:13">
      <c r="G320" s="31">
        <v>51592</v>
      </c>
      <c r="H320" s="35">
        <v>6.5099012582378588</v>
      </c>
      <c r="I320" s="35">
        <v>6.3644425612078255</v>
      </c>
      <c r="J320" s="35">
        <v>6.4048075077787807</v>
      </c>
      <c r="K320" s="104">
        <f t="shared" si="11"/>
        <v>2041</v>
      </c>
      <c r="L320" s="3"/>
      <c r="M320" s="3"/>
    </row>
    <row r="321" spans="7:13">
      <c r="G321" s="31">
        <v>51622</v>
      </c>
      <c r="H321" s="35">
        <v>6.5286582287336508</v>
      </c>
      <c r="I321" s="35">
        <v>6.3740220781348507</v>
      </c>
      <c r="J321" s="35">
        <v>6.3631533875338748</v>
      </c>
      <c r="K321" s="104">
        <f t="shared" si="11"/>
        <v>2041</v>
      </c>
      <c r="L321" s="3"/>
      <c r="M321" s="3"/>
    </row>
    <row r="322" spans="7:13">
      <c r="G322" s="31">
        <v>51653</v>
      </c>
      <c r="H322" s="35">
        <v>6.5660707806955294</v>
      </c>
      <c r="I322" s="35">
        <v>6.3836015950618767</v>
      </c>
      <c r="J322" s="35">
        <v>6.4177554150356313</v>
      </c>
      <c r="K322" s="104">
        <f t="shared" si="11"/>
        <v>2041</v>
      </c>
      <c r="L322" s="3"/>
      <c r="M322" s="3"/>
    </row>
    <row r="323" spans="7:13">
      <c r="G323" s="31">
        <v>51683</v>
      </c>
      <c r="H323" s="35">
        <v>6.7535390966237454</v>
      </c>
      <c r="I323" s="35">
        <v>6.5749848089120642</v>
      </c>
      <c r="J323" s="35">
        <v>6.5406099769145838</v>
      </c>
      <c r="K323" s="104">
        <f t="shared" si="11"/>
        <v>2041</v>
      </c>
      <c r="L323" s="3"/>
      <c r="M323" s="3"/>
    </row>
    <row r="324" spans="7:13">
      <c r="G324" s="31">
        <v>51714</v>
      </c>
      <c r="H324" s="35">
        <v>6.8472225600730008</v>
      </c>
      <c r="I324" s="35">
        <v>6.6611486800827127</v>
      </c>
      <c r="J324" s="35">
        <v>6.6308438422161995</v>
      </c>
      <c r="K324" s="104">
        <f t="shared" si="11"/>
        <v>2041</v>
      </c>
      <c r="L324" s="3"/>
      <c r="M324" s="3"/>
    </row>
    <row r="325" spans="7:13">
      <c r="G325" s="31">
        <v>51745</v>
      </c>
      <c r="H325" s="35">
        <v>6.809708619081416</v>
      </c>
      <c r="I325" s="35">
        <v>6.5558257750580147</v>
      </c>
      <c r="J325" s="35">
        <v>6.6238178460303123</v>
      </c>
      <c r="K325" s="104">
        <f t="shared" si="11"/>
        <v>2041</v>
      </c>
      <c r="L325" s="3"/>
      <c r="M325" s="3"/>
    </row>
    <row r="326" spans="7:13">
      <c r="G326" s="31">
        <v>51775</v>
      </c>
      <c r="H326" s="35">
        <v>6.7909516485856232</v>
      </c>
      <c r="I326" s="35">
        <v>6.5558775562305929</v>
      </c>
      <c r="J326" s="35">
        <v>6.6654719662752182</v>
      </c>
      <c r="K326" s="104">
        <f t="shared" si="11"/>
        <v>2041</v>
      </c>
      <c r="L326" s="3"/>
      <c r="M326" s="3"/>
    </row>
    <row r="327" spans="7:13">
      <c r="G327" s="31">
        <v>51806</v>
      </c>
      <c r="H327" s="35">
        <v>6.978318575484133</v>
      </c>
      <c r="I327" s="35">
        <v>6.9674343158846233</v>
      </c>
      <c r="J327" s="35">
        <v>6.8233561377095242</v>
      </c>
      <c r="K327" s="104">
        <f t="shared" si="11"/>
        <v>2041</v>
      </c>
      <c r="L327" s="3"/>
      <c r="M327" s="3"/>
    </row>
    <row r="328" spans="7:13">
      <c r="G328" s="31">
        <v>51836</v>
      </c>
      <c r="H328" s="35">
        <v>7.3719107888066517</v>
      </c>
      <c r="I328" s="35">
        <v>7.522424923581136</v>
      </c>
      <c r="J328" s="35">
        <v>7.225544233664559</v>
      </c>
      <c r="K328" s="104">
        <f t="shared" si="11"/>
        <v>2041</v>
      </c>
      <c r="L328" s="3"/>
      <c r="M328" s="3"/>
    </row>
    <row r="329" spans="7:13">
      <c r="G329" s="31">
        <v>51867</v>
      </c>
      <c r="H329" s="35">
        <v>7.4266608648484231</v>
      </c>
      <c r="I329" s="35">
        <v>7.4700741581042589</v>
      </c>
      <c r="J329" s="35">
        <v>7.2320683729800264</v>
      </c>
      <c r="K329" s="104">
        <f t="shared" ref="K329:K340" si="12">YEAR(G329)</f>
        <v>2042</v>
      </c>
    </row>
    <row r="330" spans="7:13">
      <c r="G330" s="31">
        <v>51898</v>
      </c>
      <c r="H330" s="35">
        <v>7.2925231785460811</v>
      </c>
      <c r="I330" s="35">
        <v>7.2057312720909446</v>
      </c>
      <c r="J330" s="35">
        <v>7.1394255947003913</v>
      </c>
      <c r="K330" s="104">
        <f t="shared" si="12"/>
        <v>2042</v>
      </c>
    </row>
    <row r="331" spans="7:13">
      <c r="G331" s="31">
        <v>51926</v>
      </c>
      <c r="H331" s="35">
        <v>7.004882501267363</v>
      </c>
      <c r="I331" s="35">
        <v>6.8238969054969818</v>
      </c>
      <c r="J331" s="35">
        <v>6.87474628124059</v>
      </c>
      <c r="K331" s="104">
        <f t="shared" si="12"/>
        <v>2042</v>
      </c>
    </row>
    <row r="332" spans="7:13">
      <c r="G332" s="31">
        <v>51957</v>
      </c>
      <c r="H332" s="35">
        <v>7.2732592629017541</v>
      </c>
      <c r="I332" s="35">
        <v>7.0980264331276341</v>
      </c>
      <c r="J332" s="35">
        <v>7.1605035832580546</v>
      </c>
      <c r="K332" s="104">
        <f t="shared" si="12"/>
        <v>2042</v>
      </c>
    </row>
    <row r="333" spans="7:13">
      <c r="G333" s="31">
        <v>51987</v>
      </c>
      <c r="H333" s="35">
        <v>7.2732592629017541</v>
      </c>
      <c r="I333" s="35">
        <v>7.0980264331276341</v>
      </c>
      <c r="J333" s="35">
        <v>7.1002807588075871</v>
      </c>
      <c r="K333" s="104">
        <f t="shared" si="12"/>
        <v>2042</v>
      </c>
    </row>
    <row r="334" spans="7:13">
      <c r="G334" s="31">
        <v>52018</v>
      </c>
      <c r="H334" s="35">
        <v>7.3308482317753221</v>
      </c>
      <c r="I334" s="35">
        <v>7.1372247807695697</v>
      </c>
      <c r="J334" s="35">
        <v>7.1748566897520822</v>
      </c>
      <c r="K334" s="104">
        <f t="shared" si="12"/>
        <v>2042</v>
      </c>
    </row>
    <row r="335" spans="7:13">
      <c r="G335" s="31">
        <v>52048</v>
      </c>
      <c r="H335" s="35">
        <v>7.5224734979215251</v>
      </c>
      <c r="I335" s="35">
        <v>7.3232227526715929</v>
      </c>
      <c r="J335" s="35">
        <v>7.3018264779684827</v>
      </c>
      <c r="K335" s="104">
        <f t="shared" si="12"/>
        <v>2042</v>
      </c>
    </row>
    <row r="336" spans="7:13">
      <c r="G336" s="31">
        <v>52079</v>
      </c>
      <c r="H336" s="35">
        <v>7.5992249934097131</v>
      </c>
      <c r="I336" s="35">
        <v>7.4113543084002229</v>
      </c>
      <c r="J336" s="35">
        <v>7.3752983237980523</v>
      </c>
      <c r="K336" s="104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4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4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4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4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4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4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4">
        <f t="shared" si="13"/>
        <v>1900</v>
      </c>
    </row>
    <row r="344" spans="7:11">
      <c r="G344" s="31"/>
      <c r="H344" s="35"/>
      <c r="K344" s="104"/>
    </row>
    <row r="345" spans="7:11">
      <c r="G345" s="31"/>
      <c r="H345" s="35"/>
      <c r="K345" s="104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7"/>
  <sheetViews>
    <sheetView topLeftCell="A2" zoomScale="80" zoomScaleNormal="80" zoomScaleSheetLayoutView="80" workbookViewId="0">
      <selection activeCell="G20" sqref="G20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13.6640625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4"/>
      <c r="J1" s="94"/>
      <c r="K1" s="94"/>
    </row>
    <row r="2" spans="1:18" ht="5.25" customHeight="1"/>
    <row r="3" spans="1:18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57</v>
      </c>
      <c r="O3" s="118"/>
    </row>
    <row r="4" spans="1:18" ht="38.25">
      <c r="B4" s="83" t="str">
        <f ca="1">'Table 1'!B5</f>
        <v>QF - Sch37 - UT - Solar F - 10.0 MW and 26.8% CF</v>
      </c>
      <c r="C4" s="83"/>
      <c r="D4" s="83"/>
      <c r="E4" s="83"/>
      <c r="F4" s="83"/>
      <c r="G4" s="83"/>
      <c r="K4" s="56">
        <f>MIN(K13:K24)</f>
        <v>43466</v>
      </c>
      <c r="M4" s="57" t="s">
        <v>177</v>
      </c>
      <c r="P4" s="251" t="s">
        <v>164</v>
      </c>
      <c r="Q4" s="251" t="s">
        <v>176</v>
      </c>
      <c r="R4" s="251" t="s">
        <v>165</v>
      </c>
    </row>
    <row r="5" spans="1:18">
      <c r="B5" s="83" t="str">
        <f>TEXT($K$5,"MMMM YYYY")&amp;"  through  "&amp;TEXT($K$6,"MMMM YYYY")</f>
        <v>January 2019  through  December 2038</v>
      </c>
      <c r="C5" s="83"/>
      <c r="D5" s="83"/>
      <c r="E5" s="83"/>
      <c r="F5" s="83"/>
      <c r="G5" s="83"/>
      <c r="J5" s="56" t="s">
        <v>40</v>
      </c>
      <c r="K5" s="210">
        <f>MIN(K13:K24)</f>
        <v>43466</v>
      </c>
      <c r="M5" s="56" t="s">
        <v>41</v>
      </c>
      <c r="O5" s="3" t="s">
        <v>99</v>
      </c>
      <c r="P5" s="5">
        <f>MATCH('Table 5'!K5,'Table 5'!$B$12:$B$264,FALSE)+ROW('Table 5'!$B$11)</f>
        <v>13</v>
      </c>
      <c r="Q5" s="5">
        <v>13</v>
      </c>
      <c r="R5" s="5">
        <v>25</v>
      </c>
    </row>
    <row r="6" spans="1:18">
      <c r="B6" s="83" t="s">
        <v>42</v>
      </c>
      <c r="C6" s="83"/>
      <c r="D6" s="83"/>
      <c r="E6" s="83"/>
      <c r="F6" s="83"/>
      <c r="G6" s="83"/>
      <c r="J6" s="56" t="s">
        <v>43</v>
      </c>
      <c r="K6" s="210">
        <f>EDATE(K5,20*12-1)</f>
        <v>50740</v>
      </c>
      <c r="M6" s="57">
        <v>10</v>
      </c>
      <c r="N6" s="56" t="s">
        <v>34</v>
      </c>
      <c r="O6" s="5" t="s">
        <v>100</v>
      </c>
      <c r="P6">
        <f>P5+179</f>
        <v>192</v>
      </c>
      <c r="Q6">
        <f>Q5+239</f>
        <v>252</v>
      </c>
      <c r="R6">
        <f>R5+179</f>
        <v>204</v>
      </c>
    </row>
    <row r="7" spans="1:18">
      <c r="A7" s="107"/>
      <c r="B7" s="190"/>
      <c r="C7" s="58"/>
      <c r="D7" s="58"/>
      <c r="E7" s="58"/>
      <c r="F7" s="58"/>
      <c r="G7" s="91"/>
      <c r="M7" s="111">
        <f ca="1">SUM(OFFSET(F12,MATCH(K5,B13:B24,0),0,12))/(EDATE(K5,12)-K5)/24/Study_MW</f>
        <v>0.26822014896219176</v>
      </c>
      <c r="N7" s="88" t="s">
        <v>36</v>
      </c>
    </row>
    <row r="8" spans="1:18">
      <c r="A8" s="107"/>
      <c r="B8" s="107"/>
      <c r="J8" s="56" t="str">
        <f>'Table 1'!I38</f>
        <v>Discount Rate - 2017 IRP Update</v>
      </c>
    </row>
    <row r="9" spans="1:18">
      <c r="A9" s="107"/>
      <c r="C9" s="58"/>
      <c r="D9" s="58"/>
      <c r="E9" s="58"/>
      <c r="F9" s="58"/>
      <c r="G9" s="91"/>
      <c r="J9" s="110">
        <f>'Table 1'!I39</f>
        <v>6.9099999999999995E-2</v>
      </c>
      <c r="K9" s="93">
        <f>((1+J9)^(1/12))-1</f>
        <v>5.5836284214501042E-3</v>
      </c>
    </row>
    <row r="10" spans="1:18">
      <c r="A10" s="107" t="str">
        <f>R4</f>
        <v>15 Year Starting 2020</v>
      </c>
      <c r="C10" s="58">
        <f ca="1">NPV($K$9,INDIRECT("C"&amp;$R$5&amp;":C"&amp;$R$6))</f>
        <v>4184647.0930757099</v>
      </c>
      <c r="D10" s="58">
        <f ca="1">NPV($K$9,INDIRECT("d"&amp;$R$5&amp;":d"&amp;$R$6))</f>
        <v>1771628.095984106</v>
      </c>
      <c r="E10" s="58">
        <f ca="1">NPV($K$9,INDIRECT("e"&amp;$R$5&amp;":e"&amp;$R$6))</f>
        <v>5956275.1890598154</v>
      </c>
      <c r="F10" s="58">
        <f ca="1">NPV($K$9,INDIRECT("f"&amp;$R$5&amp;":f"&amp;$R$6))</f>
        <v>214787.74794941419</v>
      </c>
      <c r="G10" s="91">
        <f ca="1">($C10+D10)/$F10</f>
        <v>27.730982078468511</v>
      </c>
      <c r="N10" s="59"/>
    </row>
    <row r="11" spans="1:18">
      <c r="B11" s="92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26.5% CF</v>
      </c>
      <c r="E12" s="66" t="s">
        <v>52</v>
      </c>
      <c r="F12" s="67" t="s">
        <v>48</v>
      </c>
      <c r="G12" s="65" t="str">
        <f>D12</f>
        <v>26.5%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84</v>
      </c>
      <c r="R12" s="56" t="s">
        <v>85</v>
      </c>
    </row>
    <row r="13" spans="1:18">
      <c r="B13" s="74">
        <f>[11]NPC!$F$3</f>
        <v>43466</v>
      </c>
      <c r="C13" s="69">
        <f>IF(F13="","",-INDEX([11]Delta!$F$1:$EE$997,$L$13,$I13))</f>
        <v>31706.060437738895</v>
      </c>
      <c r="D13" s="70">
        <f>IF(ISNUMBER($F13),VLOOKUP($J13,'Table 1'!$B$13:$C$33,2,FALSE)/12*1000*Study_MW,"")</f>
        <v>0</v>
      </c>
      <c r="E13" s="71">
        <f>IF(ISNUMBER(C13+D13),C13+D13,"")</f>
        <v>31706.060437738895</v>
      </c>
      <c r="F13" s="69">
        <f>IF(INDEX([11]Delta!$F$1:$EE$997,$L$14,$I13)=0,"",INDEX([11]Delta!$F$1:$EE$997,$L$14,$I13))</f>
        <v>1542.386691721</v>
      </c>
      <c r="G13" s="72">
        <f>IF(ISNUMBER($F13),E13/$F13,"")</f>
        <v>20.556492485267214</v>
      </c>
      <c r="I13" s="60">
        <v>1</v>
      </c>
      <c r="J13" s="73">
        <f>YEAR(B13)</f>
        <v>2019</v>
      </c>
      <c r="K13" s="74">
        <f t="shared" ref="K13:K24" si="0">IF(ISNUMBER(F13),B13,"")</f>
        <v>43466</v>
      </c>
      <c r="L13" s="56">
        <f>MATCH(M13,[11]Delta!$A$1:$A$997,FALSE)</f>
        <v>283</v>
      </c>
      <c r="M13" s="56" t="s">
        <v>51</v>
      </c>
    </row>
    <row r="14" spans="1:18">
      <c r="B14" s="78">
        <f t="shared" ref="B14:B77" si="1">EDATE(B13,1)</f>
        <v>43497</v>
      </c>
      <c r="C14" s="75">
        <f>IF(F14="","",-INDEX([11]Delta!$F$1:$EE$997,$L$13,$I14))</f>
        <v>75966.345110341907</v>
      </c>
      <c r="D14" s="71">
        <f>IF(ISNUMBER($F14),VLOOKUP($J14,'Table 1'!$B$13:$C$33,2,FALSE)/12*1000*Study_MW,"")</f>
        <v>0</v>
      </c>
      <c r="E14" s="71">
        <f t="shared" ref="E14:E22" si="2">IF(ISNUMBER(C14+D14),C14+D14,"")</f>
        <v>75966.345110341907</v>
      </c>
      <c r="F14" s="75">
        <f>IF(INDEX([11]Delta!$F$1:$EE$997,$L$14,$I14)=0,"",INDEX([11]Delta!$F$1:$EE$997,$L$14,$I14))</f>
        <v>1509.599133467</v>
      </c>
      <c r="G14" s="76">
        <f t="shared" ref="G14:G77" si="3">IF(ISNUMBER($F14),E14/$F14,"")</f>
        <v>50.322197082794325</v>
      </c>
      <c r="I14" s="77">
        <f>I13+1</f>
        <v>2</v>
      </c>
      <c r="J14" s="73">
        <f t="shared" ref="J14:J77" si="4">YEAR(B14)</f>
        <v>2019</v>
      </c>
      <c r="K14" s="78">
        <f t="shared" si="0"/>
        <v>43497</v>
      </c>
      <c r="L14" s="56">
        <f>MATCH(M14,[11]Delta!$C$304:$C$507,FALSE)+ROW([11]Delta!$C$303)+2</f>
        <v>379</v>
      </c>
      <c r="M14" s="90" t="str">
        <f>CHOOSE([11]NPC!$EQ$84,[11]NPC!$EI$84,[11]NPC!$EK$84,[11]NPC!$EM$84,[11]NPC!$EO$84)</f>
        <v>QF - Sch37 - UT - Solar F</v>
      </c>
    </row>
    <row r="15" spans="1:18">
      <c r="B15" s="78">
        <f t="shared" si="1"/>
        <v>43525</v>
      </c>
      <c r="C15" s="75">
        <f>IF(F15="","",-INDEX([11]Delta!$F$1:$EE$997,$L$13,$I15))</f>
        <v>45955.91861730814</v>
      </c>
      <c r="D15" s="71">
        <f>IF(ISNUMBER($F15),VLOOKUP($J15,'Table 1'!$B$13:$C$33,2,FALSE)/12*1000*Study_MW,"")</f>
        <v>0</v>
      </c>
      <c r="E15" s="71">
        <f t="shared" si="2"/>
        <v>45955.91861730814</v>
      </c>
      <c r="F15" s="75">
        <f>IF(INDEX([11]Delta!$F$1:$EE$997,$L$14,$I15)=0,"",INDEX([11]Delta!$F$1:$EE$997,$L$14,$I15))</f>
        <v>2032.494021063</v>
      </c>
      <c r="G15" s="76">
        <f t="shared" si="3"/>
        <v>22.610604577952493</v>
      </c>
      <c r="I15" s="77">
        <f t="shared" ref="I15:I24" si="5">I14+1</f>
        <v>3</v>
      </c>
      <c r="J15" s="73">
        <f t="shared" si="4"/>
        <v>2019</v>
      </c>
      <c r="K15" s="78">
        <f t="shared" si="0"/>
        <v>43525</v>
      </c>
    </row>
    <row r="16" spans="1:18">
      <c r="B16" s="78">
        <f t="shared" si="1"/>
        <v>43556</v>
      </c>
      <c r="C16" s="75">
        <f>IF(F16="","",-INDEX([11]Delta!$F$1:$EE$997,$L$13,$I16))</f>
        <v>33006.926519528031</v>
      </c>
      <c r="D16" s="71">
        <f>IF(ISNUMBER($F16),VLOOKUP($J16,'Table 1'!$B$13:$C$33,2,FALSE)/12*1000*Study_MW,"")</f>
        <v>0</v>
      </c>
      <c r="E16" s="71">
        <f t="shared" si="2"/>
        <v>33006.926519528031</v>
      </c>
      <c r="F16" s="75">
        <f>IF(INDEX([11]Delta!$F$1:$EE$997,$L$14,$I16)=0,"",INDEX([11]Delta!$F$1:$EE$997,$L$14,$I16))</f>
        <v>2113.231810275</v>
      </c>
      <c r="G16" s="76">
        <f t="shared" si="3"/>
        <v>15.619169822752554</v>
      </c>
      <c r="I16" s="77">
        <f t="shared" si="5"/>
        <v>4</v>
      </c>
      <c r="J16" s="73">
        <f t="shared" si="4"/>
        <v>2019</v>
      </c>
      <c r="K16" s="78">
        <f t="shared" si="0"/>
        <v>43556</v>
      </c>
      <c r="L16" s="73">
        <f>YEAR(B13)</f>
        <v>2019</v>
      </c>
      <c r="M16" s="56">
        <f>SUMIF($J$13:$J$264,L16,$C$13:$C$264)</f>
        <v>583582.22096897662</v>
      </c>
      <c r="N16" s="56">
        <f>SUMIF($J$13:$J$264,L16,$D$13:$D$264)</f>
        <v>0</v>
      </c>
      <c r="O16" s="56">
        <f t="shared" ref="O16:O25" si="6">SUMIF($J$13:$J$264,L16,$F$13:$F$264)</f>
        <v>23496.085049088</v>
      </c>
      <c r="P16" s="117">
        <f t="shared" ref="P16:P25" si="7">(M16+N16)/O16</f>
        <v>24.837423755904744</v>
      </c>
      <c r="Q16" s="180">
        <f>M16/O16</f>
        <v>24.837423755904744</v>
      </c>
      <c r="R16" s="180">
        <f>IFERROR(N16/O16,0)</f>
        <v>0</v>
      </c>
    </row>
    <row r="17" spans="2:18">
      <c r="B17" s="78">
        <f t="shared" si="1"/>
        <v>43586</v>
      </c>
      <c r="C17" s="75">
        <f>IF(F17="","",-INDEX([11]Delta!$F$1:$EE$997,$L$13,$I17))</f>
        <v>31917.435284152627</v>
      </c>
      <c r="D17" s="71">
        <f>IF(ISNUMBER($F17),VLOOKUP($J17,'Table 1'!$B$13:$C$33,2,FALSE)/12*1000*Study_MW,"")</f>
        <v>0</v>
      </c>
      <c r="E17" s="71">
        <f t="shared" si="2"/>
        <v>31917.435284152627</v>
      </c>
      <c r="F17" s="75">
        <f>IF(INDEX([11]Delta!$F$1:$EE$997,$L$14,$I17)=0,"",INDEX([11]Delta!$F$1:$EE$997,$L$14,$I17))</f>
        <v>2271.270707309</v>
      </c>
      <c r="G17" s="76">
        <f t="shared" si="3"/>
        <v>14.052677728569124</v>
      </c>
      <c r="I17" s="77">
        <f t="shared" si="5"/>
        <v>5</v>
      </c>
      <c r="J17" s="73">
        <f t="shared" si="4"/>
        <v>2019</v>
      </c>
      <c r="K17" s="78">
        <f t="shared" si="0"/>
        <v>43586</v>
      </c>
      <c r="L17" s="73">
        <f>L16+1</f>
        <v>2020</v>
      </c>
      <c r="M17" s="56">
        <f>SUMIF($J$13:$J$264,L17,$C$13:$C$264)</f>
        <v>454671.06653417647</v>
      </c>
      <c r="N17" s="56">
        <f t="shared" ref="N17:N35" si="8">SUMIF($J$13:$J$264,L17,$D$13:$D$264)</f>
        <v>0</v>
      </c>
      <c r="O17" s="56">
        <f t="shared" si="6"/>
        <v>23457.200858508</v>
      </c>
      <c r="P17" s="117">
        <f t="shared" si="7"/>
        <v>19.383006066099565</v>
      </c>
      <c r="Q17" s="180">
        <f t="shared" ref="Q17:Q33" si="9">M17/O17</f>
        <v>19.383006066099565</v>
      </c>
      <c r="R17" s="180">
        <f t="shared" ref="R17:R33" si="10">IFERROR(N17/O17,0)</f>
        <v>0</v>
      </c>
    </row>
    <row r="18" spans="2:18">
      <c r="B18" s="78">
        <f t="shared" si="1"/>
        <v>43617</v>
      </c>
      <c r="C18" s="75">
        <f>IF(F18="","",-INDEX([11]Delta!$F$1:$EE$997,$L$13,$I18))</f>
        <v>42237.58298908174</v>
      </c>
      <c r="D18" s="71">
        <f>IF(ISNUMBER($F18),VLOOKUP($J18,'Table 1'!$B$13:$C$33,2,FALSE)/12*1000*Study_MW,"")</f>
        <v>0</v>
      </c>
      <c r="E18" s="71">
        <f t="shared" si="2"/>
        <v>42237.58298908174</v>
      </c>
      <c r="F18" s="75">
        <f>IF(INDEX([11]Delta!$F$1:$EE$997,$L$14,$I18)=0,"",INDEX([11]Delta!$F$1:$EE$997,$L$14,$I18))</f>
        <v>2268.976470733</v>
      </c>
      <c r="G18" s="76">
        <f t="shared" si="3"/>
        <v>18.615258260230771</v>
      </c>
      <c r="I18" s="77">
        <f t="shared" si="5"/>
        <v>6</v>
      </c>
      <c r="J18" s="73">
        <f t="shared" si="4"/>
        <v>2019</v>
      </c>
      <c r="K18" s="78">
        <f t="shared" si="0"/>
        <v>43617</v>
      </c>
      <c r="L18" s="73">
        <f t="shared" ref="L18:L35" si="11">L17+1</f>
        <v>2021</v>
      </c>
      <c r="M18" s="56">
        <f t="shared" ref="M18:M35" si="12">SUMIF($J$13:$J$264,L18,$C$13:$C$264)</f>
        <v>399475.43705883622</v>
      </c>
      <c r="N18" s="56">
        <f t="shared" si="8"/>
        <v>0</v>
      </c>
      <c r="O18" s="56">
        <f t="shared" si="6"/>
        <v>23261.711589343999</v>
      </c>
      <c r="P18" s="117">
        <f t="shared" si="7"/>
        <v>17.173088726705419</v>
      </c>
      <c r="Q18" s="180">
        <f t="shared" si="9"/>
        <v>17.173088726705419</v>
      </c>
      <c r="R18" s="180">
        <f t="shared" si="10"/>
        <v>0</v>
      </c>
    </row>
    <row r="19" spans="2:18">
      <c r="B19" s="78">
        <f t="shared" si="1"/>
        <v>43647</v>
      </c>
      <c r="C19" s="75">
        <f>IF(F19="","",-INDEX([11]Delta!$F$1:$EE$997,$L$13,$I19))</f>
        <v>84456.434799432755</v>
      </c>
      <c r="D19" s="71">
        <f>IF(ISNUMBER($F19),VLOOKUP($J19,'Table 1'!$B$13:$C$33,2,FALSE)/12*1000*Study_MW,"")</f>
        <v>0</v>
      </c>
      <c r="E19" s="71">
        <f t="shared" si="2"/>
        <v>84456.434799432755</v>
      </c>
      <c r="F19" s="75">
        <f>IF(INDEX([11]Delta!$F$1:$EE$997,$L$14,$I19)=0,"",INDEX([11]Delta!$F$1:$EE$997,$L$14,$I19))</f>
        <v>2138.7310452040001</v>
      </c>
      <c r="G19" s="76">
        <f t="shared" si="3"/>
        <v>39.489039535299298</v>
      </c>
      <c r="I19" s="77">
        <f t="shared" si="5"/>
        <v>7</v>
      </c>
      <c r="J19" s="73">
        <f t="shared" si="4"/>
        <v>2019</v>
      </c>
      <c r="K19" s="78">
        <f t="shared" si="0"/>
        <v>43647</v>
      </c>
      <c r="L19" s="73">
        <f t="shared" si="11"/>
        <v>2022</v>
      </c>
      <c r="M19" s="56">
        <f t="shared" si="12"/>
        <v>372887.44445256889</v>
      </c>
      <c r="N19" s="56">
        <f t="shared" si="8"/>
        <v>0</v>
      </c>
      <c r="O19" s="56">
        <f t="shared" si="6"/>
        <v>23145.403117248003</v>
      </c>
      <c r="P19" s="117">
        <f t="shared" si="7"/>
        <v>16.110648086949602</v>
      </c>
      <c r="Q19" s="180">
        <f t="shared" si="9"/>
        <v>16.110648086949602</v>
      </c>
      <c r="R19" s="180">
        <f t="shared" si="10"/>
        <v>0</v>
      </c>
    </row>
    <row r="20" spans="2:18">
      <c r="B20" s="78">
        <f t="shared" si="1"/>
        <v>43678</v>
      </c>
      <c r="C20" s="75">
        <f>IF(F20="","",-INDEX([11]Delta!$F$1:$EE$997,$L$13,$I20))</f>
        <v>94631.784630328417</v>
      </c>
      <c r="D20" s="71">
        <f>IF(ISNUMBER($F20),VLOOKUP($J20,'Table 1'!$B$13:$C$33,2,FALSE)/12*1000*Study_MW,"")</f>
        <v>0</v>
      </c>
      <c r="E20" s="71">
        <f t="shared" si="2"/>
        <v>94631.784630328417</v>
      </c>
      <c r="F20" s="75">
        <f>IF(INDEX([11]Delta!$F$1:$EE$997,$L$14,$I20)=0,"",INDEX([11]Delta!$F$1:$EE$997,$L$14,$I20))</f>
        <v>2257.5146540410001</v>
      </c>
      <c r="G20" s="76">
        <f t="shared" si="3"/>
        <v>41.918569370495767</v>
      </c>
      <c r="I20" s="77">
        <f t="shared" si="5"/>
        <v>8</v>
      </c>
      <c r="J20" s="73">
        <f t="shared" si="4"/>
        <v>2019</v>
      </c>
      <c r="K20" s="78">
        <f t="shared" si="0"/>
        <v>43678</v>
      </c>
      <c r="L20" s="73">
        <f t="shared" si="11"/>
        <v>2023</v>
      </c>
      <c r="M20" s="56">
        <f t="shared" si="12"/>
        <v>343963.08603265882</v>
      </c>
      <c r="N20" s="56">
        <f t="shared" si="8"/>
        <v>0</v>
      </c>
      <c r="O20" s="56">
        <f t="shared" si="6"/>
        <v>23029.676043628999</v>
      </c>
      <c r="P20" s="117">
        <f t="shared" si="7"/>
        <v>14.935645876261201</v>
      </c>
      <c r="Q20" s="180">
        <f t="shared" si="9"/>
        <v>14.935645876261201</v>
      </c>
      <c r="R20" s="180">
        <f t="shared" si="10"/>
        <v>0</v>
      </c>
    </row>
    <row r="21" spans="2:18">
      <c r="B21" s="78">
        <f t="shared" si="1"/>
        <v>43709</v>
      </c>
      <c r="C21" s="75">
        <f>IF(F21="","",-INDEX([11]Delta!$F$1:$EE$997,$L$13,$I21))</f>
        <v>52298.25056605041</v>
      </c>
      <c r="D21" s="71">
        <f>IF(ISNUMBER($F21),VLOOKUP($J21,'Table 1'!$B$13:$C$33,2,FALSE)/12*1000*Study_MW,"")</f>
        <v>0</v>
      </c>
      <c r="E21" s="71">
        <f t="shared" si="2"/>
        <v>52298.25056605041</v>
      </c>
      <c r="F21" s="75">
        <f>IF(INDEX([11]Delta!$F$1:$EE$997,$L$14,$I21)=0,"",INDEX([11]Delta!$F$1:$EE$997,$L$14,$I21))</f>
        <v>2196.935186706</v>
      </c>
      <c r="G21" s="76">
        <f t="shared" si="3"/>
        <v>23.805094880593355</v>
      </c>
      <c r="I21" s="77">
        <f t="shared" si="5"/>
        <v>9</v>
      </c>
      <c r="J21" s="73">
        <f t="shared" si="4"/>
        <v>2019</v>
      </c>
      <c r="K21" s="78">
        <f t="shared" si="0"/>
        <v>43709</v>
      </c>
      <c r="L21" s="73">
        <f t="shared" si="11"/>
        <v>2024</v>
      </c>
      <c r="M21" s="56">
        <f t="shared" si="12"/>
        <v>479909.01503220201</v>
      </c>
      <c r="N21" s="56">
        <f t="shared" si="8"/>
        <v>0</v>
      </c>
      <c r="O21" s="56">
        <f t="shared" si="6"/>
        <v>22991.563664741996</v>
      </c>
      <c r="P21" s="117">
        <f t="shared" si="7"/>
        <v>20.873265604294314</v>
      </c>
      <c r="Q21" s="180">
        <f t="shared" si="9"/>
        <v>20.873265604294314</v>
      </c>
      <c r="R21" s="180">
        <f t="shared" si="10"/>
        <v>0</v>
      </c>
    </row>
    <row r="22" spans="2:18">
      <c r="B22" s="78">
        <f t="shared" si="1"/>
        <v>43739</v>
      </c>
      <c r="C22" s="75">
        <f>IF(F22="","",-INDEX([11]Delta!$F$1:$EE$997,$L$13,$I22))</f>
        <v>34151.456597626209</v>
      </c>
      <c r="D22" s="71">
        <f>IF(ISNUMBER($F22),VLOOKUP($J22,'Table 1'!$B$13:$C$33,2,FALSE)/12*1000*Study_MW,"")</f>
        <v>0</v>
      </c>
      <c r="E22" s="71">
        <f t="shared" si="2"/>
        <v>34151.456597626209</v>
      </c>
      <c r="F22" s="75">
        <f>IF(INDEX([11]Delta!$F$1:$EE$997,$L$14,$I22)=0,"",INDEX([11]Delta!$F$1:$EE$997,$L$14,$I22))</f>
        <v>2096.0257134379999</v>
      </c>
      <c r="G22" s="76">
        <f t="shared" si="3"/>
        <v>16.293433987319453</v>
      </c>
      <c r="I22" s="77">
        <f t="shared" si="5"/>
        <v>10</v>
      </c>
      <c r="J22" s="73">
        <f t="shared" si="4"/>
        <v>2019</v>
      </c>
      <c r="K22" s="78">
        <f t="shared" si="0"/>
        <v>43739</v>
      </c>
      <c r="L22" s="73">
        <f t="shared" si="11"/>
        <v>2025</v>
      </c>
      <c r="M22" s="56">
        <f t="shared" si="12"/>
        <v>513768.41820004582</v>
      </c>
      <c r="N22" s="56">
        <f t="shared" si="8"/>
        <v>0</v>
      </c>
      <c r="O22" s="56">
        <f t="shared" si="6"/>
        <v>22799.955026832002</v>
      </c>
      <c r="P22" s="117">
        <f t="shared" si="7"/>
        <v>22.533747000615584</v>
      </c>
      <c r="Q22" s="180">
        <f t="shared" si="9"/>
        <v>22.533747000615584</v>
      </c>
      <c r="R22" s="180">
        <f t="shared" si="10"/>
        <v>0</v>
      </c>
    </row>
    <row r="23" spans="2:18">
      <c r="B23" s="78">
        <f t="shared" si="1"/>
        <v>43770</v>
      </c>
      <c r="C23" s="75">
        <f>IF(F23="","",-INDEX([11]Delta!$F$1:$EE$997,$L$13,$I23))</f>
        <v>25660.416044384241</v>
      </c>
      <c r="D23" s="71">
        <f>IF(ISNUMBER($F23),VLOOKUP($J23,'Table 1'!$B$13:$C$33,2,FALSE)/12*1000*Study_MW,"")</f>
        <v>0</v>
      </c>
      <c r="E23" s="71">
        <f t="shared" ref="E23" si="13">IF(ISNUMBER(C23+D23),C23+D23,"")</f>
        <v>25660.416044384241</v>
      </c>
      <c r="F23" s="75">
        <f>IF(INDEX([11]Delta!$F$1:$EE$997,$L$14,$I23)=0,"",INDEX([11]Delta!$F$1:$EE$997,$L$14,$I23))</f>
        <v>1667.442743222</v>
      </c>
      <c r="G23" s="76">
        <f t="shared" ref="G23" si="14">IF(ISNUMBER($F23),E23/$F23,"")</f>
        <v>15.389083762360928</v>
      </c>
      <c r="I23" s="77">
        <f t="shared" si="5"/>
        <v>11</v>
      </c>
      <c r="J23" s="73">
        <f t="shared" si="4"/>
        <v>2019</v>
      </c>
      <c r="K23" s="78">
        <f t="shared" si="0"/>
        <v>43770</v>
      </c>
      <c r="L23" s="73">
        <f t="shared" si="11"/>
        <v>2026</v>
      </c>
      <c r="M23" s="56">
        <f t="shared" si="12"/>
        <v>530488.1215108037</v>
      </c>
      <c r="N23" s="56">
        <f t="shared" si="8"/>
        <v>0</v>
      </c>
      <c r="O23" s="56">
        <f t="shared" si="6"/>
        <v>22685.955324587001</v>
      </c>
      <c r="P23" s="117">
        <f t="shared" si="7"/>
        <v>23.383988636170042</v>
      </c>
      <c r="Q23" s="180">
        <f t="shared" si="9"/>
        <v>23.383988636170042</v>
      </c>
      <c r="R23" s="180">
        <f t="shared" si="10"/>
        <v>0</v>
      </c>
    </row>
    <row r="24" spans="2:18">
      <c r="B24" s="82">
        <f t="shared" si="1"/>
        <v>43800</v>
      </c>
      <c r="C24" s="79">
        <f>IF(F24="","",-INDEX([11]Delta!$F$1:$EE$997,$L$13,$I24))</f>
        <v>31593.609373003244</v>
      </c>
      <c r="D24" s="80">
        <f>IF(F24&lt;&gt;0,VLOOKUP($J24,'Table 1'!$B$13:$C$33,2,FALSE)/12*1000*Study_MW,0)</f>
        <v>0</v>
      </c>
      <c r="E24" s="80">
        <f t="shared" ref="E24" si="15">IF(ISNUMBER(C24+D24),C24+D24,"")</f>
        <v>31593.609373003244</v>
      </c>
      <c r="F24" s="79">
        <f>IF(INDEX([11]Delta!$F$1:$EE$997,$L$14,$I24)=0,"",INDEX([11]Delta!$F$1:$EE$997,$L$14,$I24))</f>
        <v>1401.476871909</v>
      </c>
      <c r="G24" s="81">
        <f t="shared" ref="G24" si="16">IF(ISNUMBER($F24),E24/$F24,"")</f>
        <v>22.5430829478966</v>
      </c>
      <c r="I24" s="64">
        <f t="shared" si="5"/>
        <v>12</v>
      </c>
      <c r="J24" s="73">
        <f t="shared" si="4"/>
        <v>2019</v>
      </c>
      <c r="K24" s="82">
        <f t="shared" si="0"/>
        <v>43800</v>
      </c>
      <c r="L24" s="73">
        <f t="shared" si="11"/>
        <v>2027</v>
      </c>
      <c r="M24" s="56">
        <f t="shared" si="12"/>
        <v>533028.1803625226</v>
      </c>
      <c r="N24" s="56">
        <f t="shared" si="8"/>
        <v>0</v>
      </c>
      <c r="O24" s="56">
        <f t="shared" si="6"/>
        <v>22572.525527291</v>
      </c>
      <c r="P24" s="117">
        <f t="shared" si="7"/>
        <v>23.614024922380629</v>
      </c>
      <c r="Q24" s="180">
        <f t="shared" si="9"/>
        <v>23.614024922380629</v>
      </c>
      <c r="R24" s="180">
        <f t="shared" si="10"/>
        <v>0</v>
      </c>
    </row>
    <row r="25" spans="2:18">
      <c r="B25" s="74">
        <f t="shared" si="1"/>
        <v>43831</v>
      </c>
      <c r="C25" s="69">
        <f>IF(F25&lt;&gt;0,-INDEX([11]Delta!$F$1:$EE$997,$L$13,$I25),0)</f>
        <v>26595.416299968958</v>
      </c>
      <c r="D25" s="70">
        <f>IF(F25&lt;&gt;0,VLOOKUP($J25,'Table 1'!$B$13:$C$33,2,FALSE)/12*1000*Study_MW,0)</f>
        <v>0</v>
      </c>
      <c r="E25" s="70">
        <f t="shared" ref="E25:E77" si="17">C25+D25</f>
        <v>26595.416299968958</v>
      </c>
      <c r="F25" s="69">
        <f>INDEX([11]Delta!$F$1:$EE$997,$L$14,$I25)</f>
        <v>1534.6747551620001</v>
      </c>
      <c r="G25" s="72">
        <f t="shared" si="3"/>
        <v>17.329676018005227</v>
      </c>
      <c r="I25" s="60">
        <f>I13+13</f>
        <v>14</v>
      </c>
      <c r="J25" s="73">
        <f t="shared" si="4"/>
        <v>2020</v>
      </c>
      <c r="K25" s="74">
        <f>IF(ISNUMBER(F25),IF(F25&lt;&gt;0,B25,""),"")</f>
        <v>43831</v>
      </c>
      <c r="L25" s="73">
        <f t="shared" si="11"/>
        <v>2028</v>
      </c>
      <c r="M25" s="56">
        <f t="shared" si="12"/>
        <v>632651.91378325224</v>
      </c>
      <c r="N25" s="56">
        <f t="shared" si="8"/>
        <v>0</v>
      </c>
      <c r="O25" s="56">
        <f t="shared" si="6"/>
        <v>22535.169685910994</v>
      </c>
      <c r="P25" s="117">
        <f t="shared" si="7"/>
        <v>28.073980475895272</v>
      </c>
      <c r="Q25" s="180">
        <f t="shared" si="9"/>
        <v>28.073980475895272</v>
      </c>
      <c r="R25" s="180">
        <f t="shared" si="10"/>
        <v>0</v>
      </c>
    </row>
    <row r="26" spans="2:18">
      <c r="B26" s="78">
        <f t="shared" si="1"/>
        <v>43862</v>
      </c>
      <c r="C26" s="75">
        <f>IF(F26&lt;&gt;0,-INDEX([11]Delta!$F$1:$EE$997,$L$13,$I26),0)</f>
        <v>27701.87253883481</v>
      </c>
      <c r="D26" s="71">
        <f>IF(F26&lt;&gt;0,VLOOKUP($J26,'Table 1'!$B$13:$C$33,2,FALSE)/12*1000*Study_MW,0)</f>
        <v>0</v>
      </c>
      <c r="E26" s="71">
        <f t="shared" si="17"/>
        <v>27701.87253883481</v>
      </c>
      <c r="F26" s="75">
        <f>INDEX([11]Delta!$F$1:$EE$997,$L$14,$I26)</f>
        <v>1580.6473415309999</v>
      </c>
      <c r="G26" s="76">
        <f t="shared" si="3"/>
        <v>17.525650289585176</v>
      </c>
      <c r="I26" s="77">
        <f t="shared" ref="I26:I89" si="18">I14+13</f>
        <v>15</v>
      </c>
      <c r="J26" s="73">
        <f t="shared" si="4"/>
        <v>2020</v>
      </c>
      <c r="K26" s="78">
        <f t="shared" ref="K26:K89" si="19">IF(ISNUMBER(F26),IF(F26&lt;&gt;0,B26,""),"")</f>
        <v>43862</v>
      </c>
      <c r="L26" s="73">
        <f t="shared" si="11"/>
        <v>2029</v>
      </c>
      <c r="M26" s="56">
        <f t="shared" si="12"/>
        <v>693906.81041879952</v>
      </c>
      <c r="N26" s="56">
        <f t="shared" si="8"/>
        <v>0</v>
      </c>
      <c r="O26" s="56">
        <f>SUMIF($J$13:$J$264,L26,$F$13:$F$264)</f>
        <v>22347.364590786998</v>
      </c>
      <c r="P26" s="117">
        <f>(M26+N26)/O26</f>
        <v>31.050945967242686</v>
      </c>
      <c r="Q26" s="180">
        <f t="shared" si="9"/>
        <v>31.050945967242686</v>
      </c>
      <c r="R26" s="180">
        <f t="shared" si="10"/>
        <v>0</v>
      </c>
    </row>
    <row r="27" spans="2:18">
      <c r="B27" s="78">
        <f t="shared" si="1"/>
        <v>43891</v>
      </c>
      <c r="C27" s="75">
        <f>IF(F27&lt;&gt;0,-INDEX([11]Delta!$F$1:$EE$997,$L$13,$I27),0)</f>
        <v>31485.396381244063</v>
      </c>
      <c r="D27" s="71">
        <f>IF(F27&lt;&gt;0,VLOOKUP($J27,'Table 1'!$B$13:$C$33,2,FALSE)/12*1000*Study_MW,0)</f>
        <v>0</v>
      </c>
      <c r="E27" s="71">
        <f t="shared" si="17"/>
        <v>31485.396381244063</v>
      </c>
      <c r="F27" s="75">
        <f>INDEX([11]Delta!$F$1:$EE$997,$L$14,$I27)</f>
        <v>2022.3315496509999</v>
      </c>
      <c r="G27" s="76">
        <f t="shared" si="3"/>
        <v>15.568859807719262</v>
      </c>
      <c r="I27" s="77">
        <f t="shared" si="18"/>
        <v>16</v>
      </c>
      <c r="J27" s="73">
        <f t="shared" si="4"/>
        <v>2020</v>
      </c>
      <c r="K27" s="78">
        <f t="shared" si="19"/>
        <v>43891</v>
      </c>
      <c r="L27" s="73">
        <f t="shared" si="11"/>
        <v>2030</v>
      </c>
      <c r="M27" s="56">
        <f t="shared" si="12"/>
        <v>338437.29340267181</v>
      </c>
      <c r="N27" s="56">
        <f t="shared" si="8"/>
        <v>781045.71420853259</v>
      </c>
      <c r="O27" s="56">
        <f t="shared" ref="O27:O31" si="20">SUMIF($J$13:$J$264,L27,$F$13:$F$264)</f>
        <v>22235.627718321997</v>
      </c>
      <c r="P27" s="117">
        <f t="shared" ref="P27:P31" si="21">(M27+N27)/O27</f>
        <v>50.346364033103434</v>
      </c>
      <c r="Q27" s="180">
        <f t="shared" si="9"/>
        <v>15.22049647934166</v>
      </c>
      <c r="R27" s="180">
        <f t="shared" si="10"/>
        <v>35.125867553761772</v>
      </c>
    </row>
    <row r="28" spans="2:18">
      <c r="B28" s="78">
        <f t="shared" si="1"/>
        <v>43922</v>
      </c>
      <c r="C28" s="75">
        <f>IF(F28&lt;&gt;0,-INDEX([11]Delta!$F$1:$EE$997,$L$13,$I28),0)</f>
        <v>28653.955262377858</v>
      </c>
      <c r="D28" s="71">
        <f>IF(F28&lt;&gt;0,VLOOKUP($J28,'Table 1'!$B$13:$C$33,2,FALSE)/12*1000*Study_MW,0)</f>
        <v>0</v>
      </c>
      <c r="E28" s="71">
        <f t="shared" si="17"/>
        <v>28653.955262377858</v>
      </c>
      <c r="F28" s="75">
        <f>INDEX([11]Delta!$F$1:$EE$997,$L$14,$I28)</f>
        <v>2102.665648059</v>
      </c>
      <c r="G28" s="76">
        <f t="shared" si="3"/>
        <v>13.627442522223504</v>
      </c>
      <c r="I28" s="77">
        <f t="shared" si="18"/>
        <v>17</v>
      </c>
      <c r="J28" s="73">
        <f t="shared" si="4"/>
        <v>2020</v>
      </c>
      <c r="K28" s="78">
        <f t="shared" si="19"/>
        <v>43922</v>
      </c>
      <c r="L28" s="73">
        <f t="shared" si="11"/>
        <v>2031</v>
      </c>
      <c r="M28" s="56">
        <f t="shared" si="12"/>
        <v>341560.38405619562</v>
      </c>
      <c r="N28" s="56">
        <f t="shared" si="8"/>
        <v>798958.69034648919</v>
      </c>
      <c r="O28" s="56">
        <f t="shared" si="20"/>
        <v>22124.449553325998</v>
      </c>
      <c r="P28" s="117">
        <f t="shared" si="21"/>
        <v>51.550167232577728</v>
      </c>
      <c r="Q28" s="180">
        <f t="shared" si="9"/>
        <v>15.438141556152225</v>
      </c>
      <c r="R28" s="180">
        <f t="shared" si="10"/>
        <v>36.112025676425503</v>
      </c>
    </row>
    <row r="29" spans="2:18">
      <c r="B29" s="78">
        <f t="shared" si="1"/>
        <v>43952</v>
      </c>
      <c r="C29" s="75">
        <f>IF(F29&lt;&gt;0,-INDEX([11]Delta!$F$1:$EE$997,$L$13,$I29),0)</f>
        <v>31628.823040783405</v>
      </c>
      <c r="D29" s="71">
        <f>IF(F29&lt;&gt;0,VLOOKUP($J29,'Table 1'!$B$13:$C$33,2,FALSE)/12*1000*Study_MW,0)</f>
        <v>0</v>
      </c>
      <c r="E29" s="71">
        <f t="shared" si="17"/>
        <v>31628.823040783405</v>
      </c>
      <c r="F29" s="75">
        <f>INDEX([11]Delta!$F$1:$EE$997,$L$14,$I29)</f>
        <v>2259.9143544990002</v>
      </c>
      <c r="G29" s="76">
        <f t="shared" si="3"/>
        <v>13.995584822857232</v>
      </c>
      <c r="I29" s="77">
        <f t="shared" si="18"/>
        <v>18</v>
      </c>
      <c r="J29" s="73">
        <f t="shared" si="4"/>
        <v>2020</v>
      </c>
      <c r="K29" s="78">
        <f t="shared" si="19"/>
        <v>43952</v>
      </c>
      <c r="L29" s="73">
        <f t="shared" si="11"/>
        <v>2032</v>
      </c>
      <c r="M29" s="56">
        <f t="shared" si="12"/>
        <v>358943.95507450402</v>
      </c>
      <c r="N29" s="56">
        <f t="shared" si="8"/>
        <v>817337.80340996897</v>
      </c>
      <c r="O29" s="56">
        <f t="shared" si="20"/>
        <v>22087.835303651998</v>
      </c>
      <c r="P29" s="117">
        <f t="shared" si="21"/>
        <v>53.254732404220107</v>
      </c>
      <c r="Q29" s="180">
        <f t="shared" si="9"/>
        <v>16.250752966052598</v>
      </c>
      <c r="R29" s="180">
        <f t="shared" si="10"/>
        <v>37.003979438167512</v>
      </c>
    </row>
    <row r="30" spans="2:18">
      <c r="B30" s="78">
        <f t="shared" si="1"/>
        <v>43983</v>
      </c>
      <c r="C30" s="75">
        <f>IF(F30&lt;&gt;0,-INDEX([11]Delta!$F$1:$EE$997,$L$13,$I30),0)</f>
        <v>38485.295669421554</v>
      </c>
      <c r="D30" s="71">
        <f>IF(F30&lt;&gt;0,VLOOKUP($J30,'Table 1'!$B$13:$C$33,2,FALSE)/12*1000*Study_MW,0)</f>
        <v>0</v>
      </c>
      <c r="E30" s="71">
        <f t="shared" si="17"/>
        <v>38485.295669421554</v>
      </c>
      <c r="F30" s="75">
        <f>INDEX([11]Delta!$F$1:$EE$997,$L$14,$I30)</f>
        <v>2257.6315867620001</v>
      </c>
      <c r="G30" s="76">
        <f t="shared" si="3"/>
        <v>17.046756386244112</v>
      </c>
      <c r="I30" s="77">
        <f t="shared" si="18"/>
        <v>19</v>
      </c>
      <c r="J30" s="73">
        <f t="shared" si="4"/>
        <v>2020</v>
      </c>
      <c r="K30" s="78">
        <f t="shared" si="19"/>
        <v>43983</v>
      </c>
      <c r="L30" s="73">
        <f t="shared" si="11"/>
        <v>2033</v>
      </c>
      <c r="M30" s="56">
        <f t="shared" si="12"/>
        <v>290016.62035238743</v>
      </c>
      <c r="N30" s="56">
        <f t="shared" si="8"/>
        <v>836183.05339897191</v>
      </c>
      <c r="O30" s="56">
        <f t="shared" si="20"/>
        <v>21903.758168395994</v>
      </c>
      <c r="P30" s="117">
        <f t="shared" si="21"/>
        <v>51.41581938100034</v>
      </c>
      <c r="Q30" s="180">
        <f t="shared" si="9"/>
        <v>13.240495905896191</v>
      </c>
      <c r="R30" s="180">
        <f t="shared" si="10"/>
        <v>38.17532347510415</v>
      </c>
    </row>
    <row r="31" spans="2:18">
      <c r="B31" s="78">
        <f t="shared" si="1"/>
        <v>44013</v>
      </c>
      <c r="C31" s="75">
        <f>IF(F31&lt;&gt;0,-INDEX([11]Delta!$F$1:$EE$997,$L$13,$I31),0)</f>
        <v>67135.762538522482</v>
      </c>
      <c r="D31" s="71">
        <f>IF(F31&lt;&gt;0,VLOOKUP($J31,'Table 1'!$B$13:$C$33,2,FALSE)/12*1000*Study_MW,0)</f>
        <v>0</v>
      </c>
      <c r="E31" s="71">
        <f t="shared" si="17"/>
        <v>67135.762538522482</v>
      </c>
      <c r="F31" s="75">
        <f>INDEX([11]Delta!$F$1:$EE$997,$L$14,$I31)</f>
        <v>2128.0374203010001</v>
      </c>
      <c r="G31" s="76">
        <f t="shared" si="3"/>
        <v>31.54820582479535</v>
      </c>
      <c r="I31" s="77">
        <f t="shared" si="18"/>
        <v>20</v>
      </c>
      <c r="J31" s="73">
        <f t="shared" si="4"/>
        <v>2020</v>
      </c>
      <c r="K31" s="78">
        <f t="shared" si="19"/>
        <v>44013</v>
      </c>
      <c r="L31" s="73">
        <f t="shared" si="11"/>
        <v>2034</v>
      </c>
      <c r="M31" s="56">
        <f t="shared" si="12"/>
        <v>297041.49261491001</v>
      </c>
      <c r="N31" s="56">
        <f t="shared" si="8"/>
        <v>855427.84932413779</v>
      </c>
      <c r="O31" s="56">
        <f t="shared" si="20"/>
        <v>21794.239444614999</v>
      </c>
      <c r="P31" s="117">
        <f t="shared" si="21"/>
        <v>52.879539332757226</v>
      </c>
      <c r="Q31" s="180">
        <f t="shared" si="9"/>
        <v>13.629358040677308</v>
      </c>
      <c r="R31" s="180">
        <f t="shared" si="10"/>
        <v>39.250181292079915</v>
      </c>
    </row>
    <row r="32" spans="2:18">
      <c r="B32" s="78">
        <f t="shared" si="1"/>
        <v>44044</v>
      </c>
      <c r="C32" s="75">
        <f>IF(F32&lt;&gt;0,-INDEX([11]Delta!$F$1:$EE$997,$L$13,$I32),0)</f>
        <v>72740.698056697845</v>
      </c>
      <c r="D32" s="71">
        <f>IF(F32&lt;&gt;0,VLOOKUP($J32,'Table 1'!$B$13:$C$33,2,FALSE)/12*1000*Study_MW,0)</f>
        <v>0</v>
      </c>
      <c r="E32" s="71">
        <f t="shared" si="17"/>
        <v>72740.698056697845</v>
      </c>
      <c r="F32" s="75">
        <f>INDEX([11]Delta!$F$1:$EE$997,$L$14,$I32)</f>
        <v>2246.227073087</v>
      </c>
      <c r="G32" s="76">
        <f t="shared" si="3"/>
        <v>32.383501618440548</v>
      </c>
      <c r="I32" s="77">
        <f t="shared" si="18"/>
        <v>21</v>
      </c>
      <c r="J32" s="73">
        <f t="shared" si="4"/>
        <v>2020</v>
      </c>
      <c r="K32" s="78">
        <f t="shared" si="19"/>
        <v>44044</v>
      </c>
      <c r="L32" s="73">
        <f t="shared" si="11"/>
        <v>2035</v>
      </c>
      <c r="M32" s="56">
        <f t="shared" si="12"/>
        <v>408259.59255622327</v>
      </c>
      <c r="N32" s="56">
        <f t="shared" si="8"/>
        <v>874273.09931314073</v>
      </c>
      <c r="O32" s="56">
        <f t="shared" ref="O32:O35" si="22">SUMIF($J$13:$J$264,L32,$F$13:$F$264)</f>
        <v>21685.268184696</v>
      </c>
      <c r="P32" s="117">
        <f t="shared" ref="P32:P34" si="23">(M32+N32)/O32</f>
        <v>59.143040378651584</v>
      </c>
      <c r="Q32" s="180">
        <f t="shared" si="9"/>
        <v>18.826587205610181</v>
      </c>
      <c r="R32" s="180">
        <f t="shared" si="10"/>
        <v>40.316453173041396</v>
      </c>
    </row>
    <row r="33" spans="2:20">
      <c r="B33" s="78">
        <f t="shared" si="1"/>
        <v>44075</v>
      </c>
      <c r="C33" s="75">
        <f>IF(F33&lt;&gt;0,-INDEX([11]Delta!$F$1:$EE$997,$L$13,$I33),0)</f>
        <v>50334.825041264296</v>
      </c>
      <c r="D33" s="71">
        <f>IF(F33&lt;&gt;0,VLOOKUP($J33,'Table 1'!$B$13:$C$33,2,FALSE)/12*1000*Study_MW,0)</f>
        <v>0</v>
      </c>
      <c r="E33" s="71">
        <f t="shared" si="17"/>
        <v>50334.825041264296</v>
      </c>
      <c r="F33" s="75">
        <f>INDEX([11]Delta!$F$1:$EE$997,$L$14,$I33)</f>
        <v>2185.9505227159998</v>
      </c>
      <c r="G33" s="76">
        <f t="shared" si="3"/>
        <v>23.026516162279961</v>
      </c>
      <c r="I33" s="77">
        <f t="shared" si="18"/>
        <v>22</v>
      </c>
      <c r="J33" s="73">
        <f t="shared" si="4"/>
        <v>2020</v>
      </c>
      <c r="K33" s="78">
        <f t="shared" si="19"/>
        <v>44075</v>
      </c>
      <c r="L33" s="73">
        <f t="shared" si="11"/>
        <v>2036</v>
      </c>
      <c r="M33" s="56">
        <f t="shared" si="12"/>
        <v>416950.12943919003</v>
      </c>
      <c r="N33" s="56">
        <f t="shared" si="8"/>
        <v>893517.89523830602</v>
      </c>
      <c r="O33" s="56">
        <f t="shared" si="22"/>
        <v>21649.380778170002</v>
      </c>
      <c r="P33" s="117">
        <f t="shared" si="23"/>
        <v>60.531432196845877</v>
      </c>
      <c r="Q33" s="180">
        <f t="shared" si="9"/>
        <v>19.259217328729267</v>
      </c>
      <c r="R33" s="180">
        <f t="shared" si="10"/>
        <v>41.272214868116613</v>
      </c>
    </row>
    <row r="34" spans="2:20">
      <c r="B34" s="78">
        <f t="shared" si="1"/>
        <v>44105</v>
      </c>
      <c r="C34" s="75">
        <f>IF(F34&lt;&gt;0,-INDEX([11]Delta!$F$1:$EE$997,$L$13,$I34),0)</f>
        <v>32502.236037477851</v>
      </c>
      <c r="D34" s="71">
        <f>IF(F34&lt;&gt;0,VLOOKUP($J34,'Table 1'!$B$13:$C$33,2,FALSE)/12*1000*Study_MW,0)</f>
        <v>0</v>
      </c>
      <c r="E34" s="71">
        <f t="shared" si="17"/>
        <v>32502.236037477851</v>
      </c>
      <c r="F34" s="75">
        <f>INDEX([11]Delta!$F$1:$EE$997,$L$14,$I34)</f>
        <v>2085.5455923869999</v>
      </c>
      <c r="G34" s="76">
        <f t="shared" si="3"/>
        <v>15.584524335561321</v>
      </c>
      <c r="I34" s="77">
        <f t="shared" si="18"/>
        <v>23</v>
      </c>
      <c r="J34" s="73">
        <f t="shared" si="4"/>
        <v>2020</v>
      </c>
      <c r="K34" s="78">
        <f t="shared" si="19"/>
        <v>44105</v>
      </c>
      <c r="L34" s="73">
        <f t="shared" si="11"/>
        <v>2037</v>
      </c>
      <c r="M34" s="56">
        <f t="shared" si="12"/>
        <v>425634.39458599006</v>
      </c>
      <c r="N34" s="56">
        <f t="shared" si="8"/>
        <v>913162.23709963413</v>
      </c>
      <c r="O34" s="56">
        <f t="shared" si="22"/>
        <v>21599.076342584343</v>
      </c>
      <c r="P34" s="117">
        <f t="shared" si="23"/>
        <v>61.983976094666474</v>
      </c>
      <c r="Q34" s="180">
        <f t="shared" ref="Q34" si="24">M34/O34</f>
        <v>19.70613871792365</v>
      </c>
      <c r="R34" s="180">
        <f t="shared" ref="R34" si="25">IFERROR(N34/O34,0)</f>
        <v>42.277837376742831</v>
      </c>
    </row>
    <row r="35" spans="2:20">
      <c r="B35" s="78">
        <f t="shared" si="1"/>
        <v>44136</v>
      </c>
      <c r="C35" s="75">
        <f>IF(F35&lt;&gt;0,-INDEX([11]Delta!$F$1:$EE$997,$L$13,$I35),0)</f>
        <v>23611.542621791363</v>
      </c>
      <c r="D35" s="71">
        <f>IF(F35&lt;&gt;0,VLOOKUP($J35,'Table 1'!$B$13:$C$33,2,FALSE)/12*1000*Study_MW,0)</f>
        <v>0</v>
      </c>
      <c r="E35" s="71">
        <f t="shared" si="17"/>
        <v>23611.542621791363</v>
      </c>
      <c r="F35" s="75">
        <f>INDEX([11]Delta!$F$1:$EE$997,$L$14,$I35)</f>
        <v>1659.105529228</v>
      </c>
      <c r="G35" s="76">
        <f t="shared" si="3"/>
        <v>14.231489321103084</v>
      </c>
      <c r="I35" s="77">
        <f t="shared" si="18"/>
        <v>24</v>
      </c>
      <c r="J35" s="73">
        <f t="shared" si="4"/>
        <v>2020</v>
      </c>
      <c r="K35" s="78">
        <f t="shared" si="19"/>
        <v>44136</v>
      </c>
      <c r="L35" s="73">
        <f t="shared" si="11"/>
        <v>2038</v>
      </c>
      <c r="M35" s="56">
        <f t="shared" si="12"/>
        <v>435423.98566146777</v>
      </c>
      <c r="N35" s="56">
        <f t="shared" si="8"/>
        <v>934204.98973753117</v>
      </c>
      <c r="O35" s="56">
        <f t="shared" si="22"/>
        <v>21599.076342584343</v>
      </c>
      <c r="P35" s="117">
        <f t="shared" ref="P35" si="26">(M35+N35)/O35</f>
        <v>63.411460456698492</v>
      </c>
      <c r="Q35" s="180">
        <f t="shared" ref="Q35" si="27">M35/O35</f>
        <v>20.159379908435891</v>
      </c>
      <c r="R35" s="180">
        <f t="shared" ref="R35" si="28">IFERROR(N35/O35,0)</f>
        <v>43.252080548262597</v>
      </c>
    </row>
    <row r="36" spans="2:20">
      <c r="B36" s="82">
        <f t="shared" si="1"/>
        <v>44166</v>
      </c>
      <c r="C36" s="79">
        <f>IF(F36&lt;&gt;0,-INDEX([11]Delta!$F$1:$EE$997,$L$13,$I36),0)</f>
        <v>23795.243045791984</v>
      </c>
      <c r="D36" s="80">
        <f>IF(F36&lt;&gt;0,VLOOKUP($J36,'Table 1'!$B$13:$C$33,2,FALSE)/12*1000*Study_MW,0)</f>
        <v>0</v>
      </c>
      <c r="E36" s="80">
        <f t="shared" si="17"/>
        <v>23795.243045791984</v>
      </c>
      <c r="F36" s="79">
        <f>INDEX([11]Delta!$F$1:$EE$997,$L$14,$I36)</f>
        <v>1394.4694851249999</v>
      </c>
      <c r="G36" s="81">
        <f t="shared" si="3"/>
        <v>17.064011295778901</v>
      </c>
      <c r="I36" s="64">
        <f t="shared" si="18"/>
        <v>25</v>
      </c>
      <c r="J36" s="73">
        <f t="shared" si="4"/>
        <v>2020</v>
      </c>
      <c r="K36" s="82">
        <f t="shared" si="19"/>
        <v>44166</v>
      </c>
      <c r="L36" s="73"/>
      <c r="P36" s="117"/>
      <c r="Q36" s="180"/>
      <c r="R36" s="180">
        <f t="shared" ref="R36" si="29">IFERROR(N36/O36,0)</f>
        <v>0</v>
      </c>
    </row>
    <row r="37" spans="2:20" outlineLevel="1">
      <c r="B37" s="74">
        <f t="shared" si="1"/>
        <v>44197</v>
      </c>
      <c r="C37" s="69">
        <f>IF(F37&lt;&gt;0,-INDEX([11]Delta!$F$1:$EE$997,$L$13,$I37),0)</f>
        <v>21941.946605145931</v>
      </c>
      <c r="D37" s="70">
        <f>IF(F37&lt;&gt;0,VLOOKUP($J37,'Table 1'!$B$13:$C$33,2,FALSE)/12*1000*Study_MW,0)</f>
        <v>0</v>
      </c>
      <c r="E37" s="70">
        <f t="shared" si="17"/>
        <v>21941.946605145931</v>
      </c>
      <c r="F37" s="69">
        <f>INDEX([11]Delta!$F$1:$EE$997,$L$14,$I37)</f>
        <v>1527.001381606</v>
      </c>
      <c r="G37" s="72">
        <f t="shared" si="3"/>
        <v>14.36930370165666</v>
      </c>
      <c r="I37" s="60">
        <f>I25+13</f>
        <v>27</v>
      </c>
      <c r="J37" s="73">
        <f t="shared" si="4"/>
        <v>2021</v>
      </c>
      <c r="K37" s="74">
        <f t="shared" si="19"/>
        <v>44197</v>
      </c>
      <c r="L37" s="73"/>
      <c r="P37" s="117"/>
      <c r="Q37" s="180"/>
      <c r="R37" s="180">
        <f t="shared" ref="R37" si="30">IFERROR(N37/O37,0)</f>
        <v>0</v>
      </c>
    </row>
    <row r="38" spans="2:20" outlineLevel="1">
      <c r="B38" s="78">
        <f t="shared" si="1"/>
        <v>44228</v>
      </c>
      <c r="C38" s="75">
        <f>IF(F38&lt;&gt;0,-INDEX([11]Delta!$F$1:$EE$997,$L$13,$I38),0)</f>
        <v>20928.977533698082</v>
      </c>
      <c r="D38" s="71">
        <f>IF(F38&lt;&gt;0,VLOOKUP($J38,'Table 1'!$B$13:$C$33,2,FALSE)/12*1000*Study_MW,0)</f>
        <v>0</v>
      </c>
      <c r="E38" s="71">
        <f t="shared" si="17"/>
        <v>20928.977533698082</v>
      </c>
      <c r="F38" s="75">
        <f>INDEX([11]Delta!$F$1:$EE$997,$L$14,$I38)</f>
        <v>1494.54088368</v>
      </c>
      <c r="G38" s="76">
        <f t="shared" si="3"/>
        <v>14.003616603759124</v>
      </c>
      <c r="I38" s="77">
        <f t="shared" si="18"/>
        <v>28</v>
      </c>
      <c r="J38" s="73">
        <f t="shared" si="4"/>
        <v>2021</v>
      </c>
      <c r="K38" s="78">
        <f t="shared" si="19"/>
        <v>44228</v>
      </c>
      <c r="M38" s="191"/>
    </row>
    <row r="39" spans="2:20" outlineLevel="1">
      <c r="B39" s="78">
        <f t="shared" si="1"/>
        <v>44256</v>
      </c>
      <c r="C39" s="75">
        <f>IF(F39&lt;&gt;0,-INDEX([11]Delta!$F$1:$EE$997,$L$13,$I39),0)</f>
        <v>29821.719170227647</v>
      </c>
      <c r="D39" s="71">
        <f>IF(F39&lt;&gt;0,VLOOKUP($J39,'Table 1'!$B$13:$C$33,2,FALSE)/12*1000*Study_MW,0)</f>
        <v>0</v>
      </c>
      <c r="E39" s="71">
        <f t="shared" si="17"/>
        <v>29821.719170227647</v>
      </c>
      <c r="F39" s="75">
        <f>INDEX([11]Delta!$F$1:$EE$997,$L$14,$I39)</f>
        <v>2012.2198833140001</v>
      </c>
      <c r="G39" s="76">
        <f t="shared" si="3"/>
        <v>14.820308365660885</v>
      </c>
      <c r="I39" s="77">
        <f t="shared" si="18"/>
        <v>29</v>
      </c>
      <c r="J39" s="73">
        <f t="shared" si="4"/>
        <v>2021</v>
      </c>
      <c r="K39" s="78">
        <f t="shared" si="19"/>
        <v>44256</v>
      </c>
    </row>
    <row r="40" spans="2:20" outlineLevel="1">
      <c r="B40" s="78">
        <f t="shared" si="1"/>
        <v>44287</v>
      </c>
      <c r="C40" s="75">
        <f>IF(F40&lt;&gt;0,-INDEX([11]Delta!$F$1:$EE$997,$L$13,$I40),0)</f>
        <v>26413.023644924164</v>
      </c>
      <c r="D40" s="71">
        <f>IF(F40&lt;&gt;0,VLOOKUP($J40,'Table 1'!$B$13:$C$33,2,FALSE)/12*1000*Study_MW,0)</f>
        <v>0</v>
      </c>
      <c r="E40" s="71">
        <f t="shared" si="17"/>
        <v>26413.023644924164</v>
      </c>
      <c r="F40" s="75">
        <f>INDEX([11]Delta!$F$1:$EE$997,$L$14,$I40)</f>
        <v>2092.1523234599999</v>
      </c>
      <c r="G40" s="76">
        <f t="shared" si="3"/>
        <v>12.624809077592555</v>
      </c>
      <c r="I40" s="77">
        <f t="shared" si="18"/>
        <v>30</v>
      </c>
      <c r="J40" s="73">
        <f t="shared" si="4"/>
        <v>2021</v>
      </c>
      <c r="K40" s="78">
        <f t="shared" si="19"/>
        <v>44287</v>
      </c>
      <c r="O40" s="218"/>
      <c r="P40" s="58"/>
      <c r="Q40" s="58"/>
      <c r="R40" s="58"/>
      <c r="S40" s="58"/>
      <c r="T40" s="91"/>
    </row>
    <row r="41" spans="2:20" outlineLevel="1">
      <c r="B41" s="78">
        <f t="shared" si="1"/>
        <v>44317</v>
      </c>
      <c r="C41" s="75">
        <f>IF(F41&lt;&gt;0,-INDEX([11]Delta!$F$1:$EE$997,$L$13,$I41),0)</f>
        <v>31431.406443446875</v>
      </c>
      <c r="D41" s="71">
        <f>IF(F41&lt;&gt;0,VLOOKUP($J41,'Table 1'!$B$13:$C$33,2,FALSE)/12*1000*Study_MW,0)</f>
        <v>0</v>
      </c>
      <c r="E41" s="71">
        <f t="shared" si="17"/>
        <v>31431.406443446875</v>
      </c>
      <c r="F41" s="75">
        <f>INDEX([11]Delta!$F$1:$EE$997,$L$14,$I41)</f>
        <v>2248.6147760419999</v>
      </c>
      <c r="G41" s="76">
        <f t="shared" si="3"/>
        <v>13.978119675426253</v>
      </c>
      <c r="I41" s="77">
        <f t="shared" si="18"/>
        <v>31</v>
      </c>
      <c r="J41" s="73">
        <f t="shared" si="4"/>
        <v>2021</v>
      </c>
      <c r="K41" s="78">
        <f t="shared" si="19"/>
        <v>44317</v>
      </c>
      <c r="O41" s="218"/>
      <c r="P41" s="58"/>
      <c r="Q41" s="58"/>
      <c r="R41" s="58"/>
      <c r="S41" s="58"/>
      <c r="T41" s="91"/>
    </row>
    <row r="42" spans="2:20" outlineLevel="1">
      <c r="B42" s="78">
        <f t="shared" si="1"/>
        <v>44348</v>
      </c>
      <c r="C42" s="75">
        <f>IF(F42&lt;&gt;0,-INDEX([11]Delta!$F$1:$EE$997,$L$13,$I42),0)</f>
        <v>34215.071507692337</v>
      </c>
      <c r="D42" s="71">
        <f>IF(F42&lt;&gt;0,VLOOKUP($J42,'Table 1'!$B$13:$C$33,2,FALSE)/12*1000*Study_MW,0)</f>
        <v>0</v>
      </c>
      <c r="E42" s="71">
        <f t="shared" si="17"/>
        <v>34215.071507692337</v>
      </c>
      <c r="F42" s="75">
        <f>INDEX([11]Delta!$F$1:$EE$997,$L$14,$I42)</f>
        <v>2246.3434327909999</v>
      </c>
      <c r="G42" s="76">
        <f t="shared" si="3"/>
        <v>15.23145170423979</v>
      </c>
      <c r="I42" s="77">
        <f t="shared" si="18"/>
        <v>32</v>
      </c>
      <c r="J42" s="73">
        <f t="shared" si="4"/>
        <v>2021</v>
      </c>
      <c r="K42" s="78">
        <f t="shared" si="19"/>
        <v>44348</v>
      </c>
    </row>
    <row r="43" spans="2:20" outlineLevel="1">
      <c r="B43" s="78">
        <f t="shared" si="1"/>
        <v>44378</v>
      </c>
      <c r="C43" s="75">
        <f>IF(F43&lt;&gt;0,-INDEX([11]Delta!$F$1:$EE$997,$L$13,$I43),0)</f>
        <v>65256.316401004791</v>
      </c>
      <c r="D43" s="71">
        <f>IF(F43&lt;&gt;0,VLOOKUP($J43,'Table 1'!$B$13:$C$33,2,FALSE)/12*1000*Study_MW,0)</f>
        <v>0</v>
      </c>
      <c r="E43" s="71">
        <f t="shared" si="17"/>
        <v>65256.316401004791</v>
      </c>
      <c r="F43" s="75">
        <f>INDEX([11]Delta!$F$1:$EE$997,$L$14,$I43)</f>
        <v>2117.3972066239999</v>
      </c>
      <c r="G43" s="76">
        <f t="shared" si="3"/>
        <v>30.819118962119603</v>
      </c>
      <c r="I43" s="77">
        <f t="shared" si="18"/>
        <v>33</v>
      </c>
      <c r="J43" s="73">
        <f t="shared" si="4"/>
        <v>2021</v>
      </c>
      <c r="K43" s="78">
        <f t="shared" si="19"/>
        <v>44378</v>
      </c>
    </row>
    <row r="44" spans="2:20" outlineLevel="1">
      <c r="B44" s="78">
        <f t="shared" si="1"/>
        <v>44409</v>
      </c>
      <c r="C44" s="75">
        <f>IF(F44&lt;&gt;0,-INDEX([11]Delta!$F$1:$EE$997,$L$13,$I44),0)</f>
        <v>58564.32002453506</v>
      </c>
      <c r="D44" s="71">
        <f>IF(F44&lt;&gt;0,VLOOKUP($J44,'Table 1'!$B$13:$C$33,2,FALSE)/12*1000*Study_MW,0)</f>
        <v>0</v>
      </c>
      <c r="E44" s="71">
        <f t="shared" si="17"/>
        <v>58564.32002453506</v>
      </c>
      <c r="F44" s="75">
        <f>INDEX([11]Delta!$F$1:$EE$997,$L$14,$I44)</f>
        <v>2234.9959395440001</v>
      </c>
      <c r="G44" s="76">
        <f t="shared" si="3"/>
        <v>26.203322783881109</v>
      </c>
      <c r="I44" s="77">
        <f t="shared" si="18"/>
        <v>34</v>
      </c>
      <c r="J44" s="73">
        <f t="shared" si="4"/>
        <v>2021</v>
      </c>
      <c r="K44" s="78">
        <f t="shared" si="19"/>
        <v>44409</v>
      </c>
    </row>
    <row r="45" spans="2:20" outlineLevel="1">
      <c r="B45" s="78">
        <f t="shared" si="1"/>
        <v>44440</v>
      </c>
      <c r="C45" s="75">
        <f>IF(F45&lt;&gt;0,-INDEX([11]Delta!$F$1:$EE$997,$L$13,$I45),0)</f>
        <v>38807.475514113903</v>
      </c>
      <c r="D45" s="71">
        <f>IF(F45&lt;&gt;0,VLOOKUP($J45,'Table 1'!$B$13:$C$33,2,FALSE)/12*1000*Study_MW,0)</f>
        <v>0</v>
      </c>
      <c r="E45" s="71">
        <f t="shared" si="17"/>
        <v>38807.475514113903</v>
      </c>
      <c r="F45" s="75">
        <f>INDEX([11]Delta!$F$1:$EE$997,$L$14,$I45)</f>
        <v>2175.0207705500002</v>
      </c>
      <c r="G45" s="76">
        <f t="shared" si="3"/>
        <v>17.84234708908118</v>
      </c>
      <c r="I45" s="77">
        <f t="shared" si="18"/>
        <v>35</v>
      </c>
      <c r="J45" s="73">
        <f t="shared" si="4"/>
        <v>2021</v>
      </c>
      <c r="K45" s="78">
        <f t="shared" si="19"/>
        <v>44440</v>
      </c>
    </row>
    <row r="46" spans="2:20" outlineLevel="1">
      <c r="B46" s="78">
        <f t="shared" si="1"/>
        <v>44470</v>
      </c>
      <c r="C46" s="75">
        <f>IF(F46&lt;&gt;0,-INDEX([11]Delta!$F$1:$EE$997,$L$13,$I46),0)</f>
        <v>28362.586984753609</v>
      </c>
      <c r="D46" s="71">
        <f>IF(F46&lt;&gt;0,VLOOKUP($J46,'Table 1'!$B$13:$C$33,2,FALSE)/12*1000*Study_MW,0)</f>
        <v>0</v>
      </c>
      <c r="E46" s="71">
        <f t="shared" si="17"/>
        <v>28362.586984753609</v>
      </c>
      <c r="F46" s="75">
        <f>INDEX([11]Delta!$F$1:$EE$997,$L$14,$I46)</f>
        <v>2075.1178483949998</v>
      </c>
      <c r="G46" s="76">
        <f t="shared" si="3"/>
        <v>13.667940356587774</v>
      </c>
      <c r="I46" s="77">
        <f t="shared" si="18"/>
        <v>36</v>
      </c>
      <c r="J46" s="73">
        <f t="shared" si="4"/>
        <v>2021</v>
      </c>
      <c r="K46" s="78">
        <f t="shared" si="19"/>
        <v>44470</v>
      </c>
    </row>
    <row r="47" spans="2:20" outlineLevel="1">
      <c r="B47" s="78">
        <f t="shared" si="1"/>
        <v>44501</v>
      </c>
      <c r="C47" s="75">
        <f>IF(F47&lt;&gt;0,-INDEX([11]Delta!$F$1:$EE$997,$L$13,$I47),0)</f>
        <v>21704.623151779175</v>
      </c>
      <c r="D47" s="71">
        <f>IF(F47&lt;&gt;0,VLOOKUP($J47,'Table 1'!$B$13:$C$33,2,FALSE)/12*1000*Study_MW,0)</f>
        <v>0</v>
      </c>
      <c r="E47" s="71">
        <f t="shared" si="17"/>
        <v>21704.623151779175</v>
      </c>
      <c r="F47" s="75">
        <f>INDEX([11]Delta!$F$1:$EE$997,$L$14,$I47)</f>
        <v>1650.8100009790001</v>
      </c>
      <c r="G47" s="76">
        <f t="shared" si="3"/>
        <v>13.14786264858307</v>
      </c>
      <c r="I47" s="77">
        <f t="shared" si="18"/>
        <v>37</v>
      </c>
      <c r="J47" s="73">
        <f t="shared" si="4"/>
        <v>2021</v>
      </c>
      <c r="K47" s="78">
        <f t="shared" si="19"/>
        <v>44501</v>
      </c>
    </row>
    <row r="48" spans="2:20" outlineLevel="1">
      <c r="B48" s="82">
        <f t="shared" si="1"/>
        <v>44531</v>
      </c>
      <c r="C48" s="79">
        <f>IF(F48&lt;&gt;0,-INDEX([11]Delta!$F$1:$EE$997,$L$13,$I48),0)</f>
        <v>22027.970077514648</v>
      </c>
      <c r="D48" s="80">
        <f>IF(F48&lt;&gt;0,VLOOKUP($J48,'Table 1'!$B$13:$C$33,2,FALSE)/12*1000*Study_MW,0)</f>
        <v>0</v>
      </c>
      <c r="E48" s="80">
        <f t="shared" si="17"/>
        <v>22027.970077514648</v>
      </c>
      <c r="F48" s="79">
        <f>INDEX([11]Delta!$F$1:$EE$997,$L$14,$I48)</f>
        <v>1387.497142359</v>
      </c>
      <c r="G48" s="81">
        <f t="shared" si="3"/>
        <v>15.876047167969697</v>
      </c>
      <c r="I48" s="64">
        <f t="shared" si="18"/>
        <v>38</v>
      </c>
      <c r="J48" s="73">
        <f t="shared" si="4"/>
        <v>2021</v>
      </c>
      <c r="K48" s="82">
        <f t="shared" si="19"/>
        <v>44531</v>
      </c>
    </row>
    <row r="49" spans="2:11" outlineLevel="1">
      <c r="B49" s="74">
        <f t="shared" si="1"/>
        <v>44562</v>
      </c>
      <c r="C49" s="69">
        <f>IF(F49&lt;&gt;0,-INDEX([11]Delta!$F$1:$EE$997,$L$13,$I49),0)</f>
        <v>20755.81138189137</v>
      </c>
      <c r="D49" s="70">
        <f>IF(F49&lt;&gt;0,VLOOKUP($J49,'Table 1'!$B$13:$C$33,2,FALSE)/12*1000*Study_MW,0)</f>
        <v>0</v>
      </c>
      <c r="E49" s="70">
        <f t="shared" si="17"/>
        <v>20755.81138189137</v>
      </c>
      <c r="F49" s="69">
        <f>INDEX([11]Delta!$F$1:$EE$997,$L$14,$I49)</f>
        <v>1519.3663984499999</v>
      </c>
      <c r="G49" s="72">
        <f t="shared" si="3"/>
        <v>13.660833491556522</v>
      </c>
      <c r="I49" s="60">
        <f>I37+13</f>
        <v>40</v>
      </c>
      <c r="J49" s="73">
        <f t="shared" si="4"/>
        <v>2022</v>
      </c>
      <c r="K49" s="74">
        <f t="shared" si="19"/>
        <v>44562</v>
      </c>
    </row>
    <row r="50" spans="2:11" outlineLevel="1">
      <c r="B50" s="78">
        <f t="shared" si="1"/>
        <v>44593</v>
      </c>
      <c r="C50" s="75">
        <f>IF(F50&lt;&gt;0,-INDEX([11]Delta!$F$1:$EE$997,$L$13,$I50),0)</f>
        <v>19271.339183941483</v>
      </c>
      <c r="D50" s="71">
        <f>IF(F50&lt;&gt;0,VLOOKUP($J50,'Table 1'!$B$13:$C$33,2,FALSE)/12*1000*Study_MW,0)</f>
        <v>0</v>
      </c>
      <c r="E50" s="71">
        <f t="shared" si="17"/>
        <v>19271.339183941483</v>
      </c>
      <c r="F50" s="75">
        <f>INDEX([11]Delta!$F$1:$EE$997,$L$14,$I50)</f>
        <v>1487.0681917530001</v>
      </c>
      <c r="G50" s="76">
        <f t="shared" si="3"/>
        <v>12.959284107357483</v>
      </c>
      <c r="I50" s="77">
        <f t="shared" si="18"/>
        <v>41</v>
      </c>
      <c r="J50" s="73">
        <f t="shared" si="4"/>
        <v>2022</v>
      </c>
      <c r="K50" s="78">
        <f t="shared" si="19"/>
        <v>44593</v>
      </c>
    </row>
    <row r="51" spans="2:11" outlineLevel="1">
      <c r="B51" s="78">
        <f t="shared" si="1"/>
        <v>44621</v>
      </c>
      <c r="C51" s="75">
        <f>IF(F51&lt;&gt;0,-INDEX([11]Delta!$F$1:$EE$997,$L$13,$I51),0)</f>
        <v>24876.285435050726</v>
      </c>
      <c r="D51" s="71">
        <f>IF(F51&lt;&gt;0,VLOOKUP($J51,'Table 1'!$B$13:$C$33,2,FALSE)/12*1000*Study_MW,0)</f>
        <v>0</v>
      </c>
      <c r="E51" s="71">
        <f t="shared" si="17"/>
        <v>24876.285435050726</v>
      </c>
      <c r="F51" s="75">
        <f>INDEX([11]Delta!$F$1:$EE$997,$L$14,$I51)</f>
        <v>2002.1587885710001</v>
      </c>
      <c r="G51" s="76">
        <f t="shared" si="3"/>
        <v>12.424731533309437</v>
      </c>
      <c r="I51" s="77">
        <f t="shared" si="18"/>
        <v>42</v>
      </c>
      <c r="J51" s="73">
        <f t="shared" si="4"/>
        <v>2022</v>
      </c>
      <c r="K51" s="78">
        <f t="shared" si="19"/>
        <v>44621</v>
      </c>
    </row>
    <row r="52" spans="2:11" outlineLevel="1">
      <c r="B52" s="78">
        <f t="shared" si="1"/>
        <v>44652</v>
      </c>
      <c r="C52" s="75">
        <f>IF(F52&lt;&gt;0,-INDEX([11]Delta!$F$1:$EE$997,$L$13,$I52),0)</f>
        <v>23680.658450394869</v>
      </c>
      <c r="D52" s="71">
        <f>IF(F52&lt;&gt;0,VLOOKUP($J52,'Table 1'!$B$13:$C$33,2,FALSE)/12*1000*Study_MW,0)</f>
        <v>0</v>
      </c>
      <c r="E52" s="71">
        <f t="shared" si="17"/>
        <v>23680.658450394869</v>
      </c>
      <c r="F52" s="75">
        <f>INDEX([11]Delta!$F$1:$EE$997,$L$14,$I52)</f>
        <v>2081.6915615990001</v>
      </c>
      <c r="G52" s="76">
        <f t="shared" si="3"/>
        <v>11.375680666258335</v>
      </c>
      <c r="I52" s="77">
        <f t="shared" si="18"/>
        <v>43</v>
      </c>
      <c r="J52" s="73">
        <f t="shared" si="4"/>
        <v>2022</v>
      </c>
      <c r="K52" s="78">
        <f t="shared" si="19"/>
        <v>44652</v>
      </c>
    </row>
    <row r="53" spans="2:11" outlineLevel="1">
      <c r="B53" s="78">
        <f t="shared" si="1"/>
        <v>44682</v>
      </c>
      <c r="C53" s="75">
        <f>IF(F53&lt;&gt;0,-INDEX([11]Delta!$F$1:$EE$997,$L$13,$I53),0)</f>
        <v>28701.364947274327</v>
      </c>
      <c r="D53" s="71">
        <f>IF(F53&lt;&gt;0,VLOOKUP($J53,'Table 1'!$B$13:$C$33,2,FALSE)/12*1000*Study_MW,0)</f>
        <v>0</v>
      </c>
      <c r="E53" s="71">
        <f t="shared" si="17"/>
        <v>28701.364947274327</v>
      </c>
      <c r="F53" s="75">
        <f>INDEX([11]Delta!$F$1:$EE$997,$L$14,$I53)</f>
        <v>2237.3717033749999</v>
      </c>
      <c r="G53" s="76">
        <f t="shared" si="3"/>
        <v>12.828161232207989</v>
      </c>
      <c r="I53" s="77">
        <f t="shared" si="18"/>
        <v>44</v>
      </c>
      <c r="J53" s="73">
        <f t="shared" si="4"/>
        <v>2022</v>
      </c>
      <c r="K53" s="78">
        <f t="shared" si="19"/>
        <v>44682</v>
      </c>
    </row>
    <row r="54" spans="2:11" outlineLevel="1">
      <c r="B54" s="78">
        <f t="shared" si="1"/>
        <v>44713</v>
      </c>
      <c r="C54" s="75">
        <f>IF(F54&lt;&gt;0,-INDEX([11]Delta!$F$1:$EE$997,$L$13,$I54),0)</f>
        <v>31536.394522175193</v>
      </c>
      <c r="D54" s="71">
        <f>IF(F54&lt;&gt;0,VLOOKUP($J54,'Table 1'!$B$13:$C$33,2,FALSE)/12*1000*Study_MW,0)</f>
        <v>0</v>
      </c>
      <c r="E54" s="71">
        <f t="shared" si="17"/>
        <v>31536.394522175193</v>
      </c>
      <c r="F54" s="75">
        <f>INDEX([11]Delta!$F$1:$EE$997,$L$14,$I54)</f>
        <v>2235.1117110999999</v>
      </c>
      <c r="G54" s="76">
        <f t="shared" si="3"/>
        <v>14.109538402738135</v>
      </c>
      <c r="I54" s="77">
        <f t="shared" si="18"/>
        <v>45</v>
      </c>
      <c r="J54" s="73">
        <f t="shared" si="4"/>
        <v>2022</v>
      </c>
      <c r="K54" s="78">
        <f t="shared" si="19"/>
        <v>44713</v>
      </c>
    </row>
    <row r="55" spans="2:11" outlineLevel="1">
      <c r="B55" s="78">
        <f t="shared" si="1"/>
        <v>44743</v>
      </c>
      <c r="C55" s="75">
        <f>IF(F55&lt;&gt;0,-INDEX([11]Delta!$F$1:$EE$997,$L$13,$I55),0)</f>
        <v>68172.300466835499</v>
      </c>
      <c r="D55" s="71">
        <f>IF(F55&lt;&gt;0,VLOOKUP($J55,'Table 1'!$B$13:$C$33,2,FALSE)/12*1000*Study_MW,0)</f>
        <v>0</v>
      </c>
      <c r="E55" s="71">
        <f t="shared" si="17"/>
        <v>68172.300466835499</v>
      </c>
      <c r="F55" s="75">
        <f>INDEX([11]Delta!$F$1:$EE$997,$L$14,$I55)</f>
        <v>2106.8102517249999</v>
      </c>
      <c r="G55" s="76">
        <f t="shared" si="3"/>
        <v>32.358063765361806</v>
      </c>
      <c r="I55" s="77">
        <f t="shared" si="18"/>
        <v>46</v>
      </c>
      <c r="J55" s="73">
        <f t="shared" si="4"/>
        <v>2022</v>
      </c>
      <c r="K55" s="78">
        <f t="shared" si="19"/>
        <v>44743</v>
      </c>
    </row>
    <row r="56" spans="2:11" outlineLevel="1">
      <c r="B56" s="78">
        <f t="shared" si="1"/>
        <v>44774</v>
      </c>
      <c r="C56" s="75">
        <f>IF(F56&lt;&gt;0,-INDEX([11]Delta!$F$1:$EE$997,$L$13,$I56),0)</f>
        <v>57595.755633115768</v>
      </c>
      <c r="D56" s="71">
        <f>IF(F56&lt;&gt;0,VLOOKUP($J56,'Table 1'!$B$13:$C$33,2,FALSE)/12*1000*Study_MW,0)</f>
        <v>0</v>
      </c>
      <c r="E56" s="71">
        <f t="shared" si="17"/>
        <v>57595.755633115768</v>
      </c>
      <c r="F56" s="75">
        <f>INDEX([11]Delta!$F$1:$EE$997,$L$14,$I56)</f>
        <v>2223.8209672060002</v>
      </c>
      <c r="G56" s="76">
        <f t="shared" si="3"/>
        <v>25.899457052731563</v>
      </c>
      <c r="I56" s="77">
        <f t="shared" si="18"/>
        <v>47</v>
      </c>
      <c r="J56" s="73">
        <f t="shared" si="4"/>
        <v>2022</v>
      </c>
      <c r="K56" s="78">
        <f t="shared" si="19"/>
        <v>44774</v>
      </c>
    </row>
    <row r="57" spans="2:11" outlineLevel="1">
      <c r="B57" s="78">
        <f t="shared" si="1"/>
        <v>44805</v>
      </c>
      <c r="C57" s="75">
        <f>IF(F57&lt;&gt;0,-INDEX([11]Delta!$F$1:$EE$997,$L$13,$I57),0)</f>
        <v>30947.780685886741</v>
      </c>
      <c r="D57" s="71">
        <f>IF(F57&lt;&gt;0,VLOOKUP($J57,'Table 1'!$B$13:$C$33,2,FALSE)/12*1000*Study_MW,0)</f>
        <v>0</v>
      </c>
      <c r="E57" s="71">
        <f t="shared" si="17"/>
        <v>30947.780685886741</v>
      </c>
      <c r="F57" s="75">
        <f>INDEX([11]Delta!$F$1:$EE$997,$L$14,$I57)</f>
        <v>2164.1456673140001</v>
      </c>
      <c r="G57" s="76">
        <f t="shared" si="3"/>
        <v>14.300229949076005</v>
      </c>
      <c r="I57" s="77">
        <f t="shared" si="18"/>
        <v>48</v>
      </c>
      <c r="J57" s="73">
        <f t="shared" si="4"/>
        <v>2022</v>
      </c>
      <c r="K57" s="78">
        <f t="shared" si="19"/>
        <v>44805</v>
      </c>
    </row>
    <row r="58" spans="2:11" outlineLevel="1">
      <c r="B58" s="78">
        <f t="shared" si="1"/>
        <v>44835</v>
      </c>
      <c r="C58" s="75">
        <f>IF(F58&lt;&gt;0,-INDEX([11]Delta!$F$1:$EE$997,$L$13,$I58),0)</f>
        <v>28288.106354445219</v>
      </c>
      <c r="D58" s="71">
        <f>IF(F58&lt;&gt;0,VLOOKUP($J58,'Table 1'!$B$13:$C$33,2,FALSE)/12*1000*Study_MW,0)</f>
        <v>0</v>
      </c>
      <c r="E58" s="71">
        <f t="shared" si="17"/>
        <v>28288.106354445219</v>
      </c>
      <c r="F58" s="75">
        <f>INDEX([11]Delta!$F$1:$EE$997,$L$14,$I58)</f>
        <v>2064.7422689650002</v>
      </c>
      <c r="G58" s="76">
        <f t="shared" si="3"/>
        <v>13.700550804641242</v>
      </c>
      <c r="I58" s="77">
        <f t="shared" si="18"/>
        <v>49</v>
      </c>
      <c r="J58" s="73">
        <f t="shared" si="4"/>
        <v>2022</v>
      </c>
      <c r="K58" s="78">
        <f t="shared" si="19"/>
        <v>44835</v>
      </c>
    </row>
    <row r="59" spans="2:11" outlineLevel="1">
      <c r="B59" s="78">
        <f t="shared" si="1"/>
        <v>44866</v>
      </c>
      <c r="C59" s="75">
        <f>IF(F59&lt;&gt;0,-INDEX([11]Delta!$F$1:$EE$997,$L$13,$I59),0)</f>
        <v>20774.004453867674</v>
      </c>
      <c r="D59" s="71">
        <f>IF(F59&lt;&gt;0,VLOOKUP($J59,'Table 1'!$B$13:$C$33,2,FALSE)/12*1000*Study_MW,0)</f>
        <v>0</v>
      </c>
      <c r="E59" s="71">
        <f t="shared" si="17"/>
        <v>20774.004453867674</v>
      </c>
      <c r="F59" s="75">
        <f>INDEX([11]Delta!$F$1:$EE$997,$L$14,$I59)</f>
        <v>1642.5559548880001</v>
      </c>
      <c r="G59" s="76">
        <f t="shared" si="3"/>
        <v>12.647364853567</v>
      </c>
      <c r="I59" s="77">
        <f t="shared" si="18"/>
        <v>50</v>
      </c>
      <c r="J59" s="73">
        <f t="shared" si="4"/>
        <v>2022</v>
      </c>
      <c r="K59" s="78">
        <f t="shared" si="19"/>
        <v>44866</v>
      </c>
    </row>
    <row r="60" spans="2:11" outlineLevel="1">
      <c r="B60" s="82">
        <f t="shared" si="1"/>
        <v>44896</v>
      </c>
      <c r="C60" s="79">
        <f>IF(F60&lt;&gt;0,-INDEX([11]Delta!$F$1:$EE$997,$L$13,$I60),0)</f>
        <v>18287.64293769002</v>
      </c>
      <c r="D60" s="80">
        <f>IF(F60&lt;&gt;0,VLOOKUP($J60,'Table 1'!$B$13:$C$33,2,FALSE)/12*1000*Study_MW,0)</f>
        <v>0</v>
      </c>
      <c r="E60" s="80">
        <f t="shared" si="17"/>
        <v>18287.64293769002</v>
      </c>
      <c r="F60" s="79">
        <f>INDEX([11]Delta!$F$1:$EE$997,$L$14,$I60)</f>
        <v>1380.5596523019999</v>
      </c>
      <c r="G60" s="81">
        <f t="shared" si="3"/>
        <v>13.246543100978272</v>
      </c>
      <c r="I60" s="64">
        <f t="shared" si="18"/>
        <v>51</v>
      </c>
      <c r="J60" s="73">
        <f t="shared" si="4"/>
        <v>2022</v>
      </c>
      <c r="K60" s="82">
        <f t="shared" si="19"/>
        <v>44896</v>
      </c>
    </row>
    <row r="61" spans="2:11" outlineLevel="1">
      <c r="B61" s="74">
        <f t="shared" si="1"/>
        <v>44927</v>
      </c>
      <c r="C61" s="69">
        <f>IF(F61&lt;&gt;0,-INDEX([11]Delta!$F$1:$EE$997,$L$13,$I61),0)</f>
        <v>-24026.16941857338</v>
      </c>
      <c r="D61" s="70">
        <f>IF(F61&lt;&gt;0,VLOOKUP($J61,'Table 1'!$B$13:$C$33,2,FALSE)/12*1000*Study_MW,0)</f>
        <v>0</v>
      </c>
      <c r="E61" s="70">
        <f t="shared" si="17"/>
        <v>-24026.16941857338</v>
      </c>
      <c r="F61" s="69">
        <f>INDEX([11]Delta!$F$1:$EE$997,$L$14,$I61)</f>
        <v>1511.769543695</v>
      </c>
      <c r="G61" s="72">
        <f t="shared" si="3"/>
        <v>-15.892746033135237</v>
      </c>
      <c r="I61" s="60">
        <f>I49+13</f>
        <v>53</v>
      </c>
      <c r="J61" s="73">
        <f t="shared" si="4"/>
        <v>2023</v>
      </c>
      <c r="K61" s="74">
        <f t="shared" si="19"/>
        <v>44927</v>
      </c>
    </row>
    <row r="62" spans="2:11" outlineLevel="1">
      <c r="B62" s="78">
        <f t="shared" si="1"/>
        <v>44958</v>
      </c>
      <c r="C62" s="75">
        <f>IF(F62&lt;&gt;0,-INDEX([11]Delta!$F$1:$EE$997,$L$13,$I62),0)</f>
        <v>20409.619406595826</v>
      </c>
      <c r="D62" s="71">
        <f>IF(F62&lt;&gt;0,VLOOKUP($J62,'Table 1'!$B$13:$C$33,2,FALSE)/12*1000*Study_MW,0)</f>
        <v>0</v>
      </c>
      <c r="E62" s="71">
        <f t="shared" si="17"/>
        <v>20409.619406595826</v>
      </c>
      <c r="F62" s="75">
        <f>INDEX([11]Delta!$F$1:$EE$997,$L$14,$I62)</f>
        <v>1479.6328412400001</v>
      </c>
      <c r="G62" s="76">
        <f t="shared" si="3"/>
        <v>13.793705328608164</v>
      </c>
      <c r="I62" s="77">
        <f t="shared" si="18"/>
        <v>54</v>
      </c>
      <c r="J62" s="73">
        <f t="shared" si="4"/>
        <v>2023</v>
      </c>
      <c r="K62" s="78">
        <f t="shared" si="19"/>
        <v>44958</v>
      </c>
    </row>
    <row r="63" spans="2:11" outlineLevel="1">
      <c r="B63" s="78">
        <f t="shared" si="1"/>
        <v>44986</v>
      </c>
      <c r="C63" s="75">
        <f>IF(F63&lt;&gt;0,-INDEX([11]Delta!$F$1:$EE$997,$L$13,$I63),0)</f>
        <v>26440.872141420841</v>
      </c>
      <c r="D63" s="71">
        <f>IF(F63&lt;&gt;0,VLOOKUP($J63,'Table 1'!$B$13:$C$33,2,FALSE)/12*1000*Study_MW,0)</f>
        <v>0</v>
      </c>
      <c r="E63" s="71">
        <f t="shared" si="17"/>
        <v>26440.872141420841</v>
      </c>
      <c r="F63" s="75">
        <f>INDEX([11]Delta!$F$1:$EE$997,$L$14,$I63)</f>
        <v>1992.1479988680001</v>
      </c>
      <c r="G63" s="76">
        <f t="shared" si="3"/>
        <v>13.272544086305516</v>
      </c>
      <c r="I63" s="77">
        <f t="shared" si="18"/>
        <v>55</v>
      </c>
      <c r="J63" s="73">
        <f t="shared" si="4"/>
        <v>2023</v>
      </c>
      <c r="K63" s="78">
        <f t="shared" si="19"/>
        <v>44986</v>
      </c>
    </row>
    <row r="64" spans="2:11" outlineLevel="1">
      <c r="B64" s="78">
        <f t="shared" si="1"/>
        <v>45017</v>
      </c>
      <c r="C64" s="75">
        <f>IF(F64&lt;&gt;0,-INDEX([11]Delta!$F$1:$EE$997,$L$13,$I64),0)</f>
        <v>25889.496919468045</v>
      </c>
      <c r="D64" s="71">
        <f>IF(F64&lt;&gt;0,VLOOKUP($J64,'Table 1'!$B$13:$C$33,2,FALSE)/12*1000*Study_MW,0)</f>
        <v>0</v>
      </c>
      <c r="E64" s="71">
        <f t="shared" si="17"/>
        <v>25889.496919468045</v>
      </c>
      <c r="F64" s="75">
        <f>INDEX([11]Delta!$F$1:$EE$997,$L$14,$I64)</f>
        <v>2071.283103626</v>
      </c>
      <c r="G64" s="76">
        <f t="shared" si="3"/>
        <v>12.499255593861479</v>
      </c>
      <c r="I64" s="77">
        <f t="shared" si="18"/>
        <v>56</v>
      </c>
      <c r="J64" s="73">
        <f t="shared" si="4"/>
        <v>2023</v>
      </c>
      <c r="K64" s="78">
        <f t="shared" si="19"/>
        <v>45017</v>
      </c>
    </row>
    <row r="65" spans="2:11" outlineLevel="1">
      <c r="B65" s="78">
        <f t="shared" si="1"/>
        <v>45047</v>
      </c>
      <c r="C65" s="75">
        <f>IF(F65&lt;&gt;0,-INDEX([11]Delta!$F$1:$EE$997,$L$13,$I65),0)</f>
        <v>29427.760158106685</v>
      </c>
      <c r="D65" s="71">
        <f>IF(F65&lt;&gt;0,VLOOKUP($J65,'Table 1'!$B$13:$C$33,2,FALSE)/12*1000*Study_MW,0)</f>
        <v>0</v>
      </c>
      <c r="E65" s="71">
        <f t="shared" si="17"/>
        <v>29427.760158106685</v>
      </c>
      <c r="F65" s="75">
        <f>INDEX([11]Delta!$F$1:$EE$997,$L$14,$I65)</f>
        <v>2226.1848441840002</v>
      </c>
      <c r="G65" s="76">
        <f t="shared" si="3"/>
        <v>13.218920358292763</v>
      </c>
      <c r="I65" s="77">
        <f t="shared" si="18"/>
        <v>57</v>
      </c>
      <c r="J65" s="73">
        <f t="shared" si="4"/>
        <v>2023</v>
      </c>
      <c r="K65" s="78">
        <f t="shared" si="19"/>
        <v>45047</v>
      </c>
    </row>
    <row r="66" spans="2:11" outlineLevel="1">
      <c r="B66" s="78">
        <f t="shared" si="1"/>
        <v>45078</v>
      </c>
      <c r="C66" s="75">
        <f>IF(F66&lt;&gt;0,-INDEX([11]Delta!$F$1:$EE$997,$L$13,$I66),0)</f>
        <v>30430.766229093075</v>
      </c>
      <c r="D66" s="71">
        <f>IF(F66&lt;&gt;0,VLOOKUP($J66,'Table 1'!$B$13:$C$33,2,FALSE)/12*1000*Study_MW,0)</f>
        <v>0</v>
      </c>
      <c r="E66" s="71">
        <f t="shared" si="17"/>
        <v>30430.766229093075</v>
      </c>
      <c r="F66" s="75">
        <f>INDEX([11]Delta!$F$1:$EE$997,$L$14,$I66)</f>
        <v>2223.9361536890001</v>
      </c>
      <c r="G66" s="76">
        <f t="shared" si="3"/>
        <v>13.683291302502283</v>
      </c>
      <c r="I66" s="77">
        <f t="shared" si="18"/>
        <v>58</v>
      </c>
      <c r="J66" s="73">
        <f t="shared" si="4"/>
        <v>2023</v>
      </c>
      <c r="K66" s="78">
        <f t="shared" si="19"/>
        <v>45078</v>
      </c>
    </row>
    <row r="67" spans="2:11" outlineLevel="1">
      <c r="B67" s="78">
        <f t="shared" si="1"/>
        <v>45108</v>
      </c>
      <c r="C67" s="75">
        <f>IF(F67&lt;&gt;0,-INDEX([11]Delta!$F$1:$EE$997,$L$13,$I67),0)</f>
        <v>69392.914302647114</v>
      </c>
      <c r="D67" s="71">
        <f>IF(F67&lt;&gt;0,VLOOKUP($J67,'Table 1'!$B$13:$C$33,2,FALSE)/12*1000*Study_MW,0)</f>
        <v>0</v>
      </c>
      <c r="E67" s="71">
        <f t="shared" si="17"/>
        <v>69392.914302647114</v>
      </c>
      <c r="F67" s="75">
        <f>INDEX([11]Delta!$F$1:$EE$997,$L$14,$I67)</f>
        <v>2096.2761691760002</v>
      </c>
      <c r="G67" s="76">
        <f t="shared" si="3"/>
        <v>33.102944794685108</v>
      </c>
      <c r="I67" s="77">
        <f t="shared" si="18"/>
        <v>59</v>
      </c>
      <c r="J67" s="73">
        <f t="shared" si="4"/>
        <v>2023</v>
      </c>
      <c r="K67" s="78">
        <f t="shared" si="19"/>
        <v>45108</v>
      </c>
    </row>
    <row r="68" spans="2:11" outlineLevel="1">
      <c r="B68" s="78">
        <f t="shared" si="1"/>
        <v>45139</v>
      </c>
      <c r="C68" s="75">
        <f>IF(F68&lt;&gt;0,-INDEX([11]Delta!$F$1:$EE$997,$L$13,$I68),0)</f>
        <v>61999.964592665434</v>
      </c>
      <c r="D68" s="71">
        <f>IF(F68&lt;&gt;0,VLOOKUP($J68,'Table 1'!$B$13:$C$33,2,FALSE)/12*1000*Study_MW,0)</f>
        <v>0</v>
      </c>
      <c r="E68" s="71">
        <f t="shared" si="17"/>
        <v>61999.964592665434</v>
      </c>
      <c r="F68" s="75">
        <f>INDEX([11]Delta!$F$1:$EE$997,$L$14,$I68)</f>
        <v>2212.7018610159998</v>
      </c>
      <c r="G68" s="76">
        <f t="shared" si="3"/>
        <v>28.020026414311911</v>
      </c>
      <c r="I68" s="77">
        <f t="shared" si="18"/>
        <v>60</v>
      </c>
      <c r="J68" s="73">
        <f t="shared" si="4"/>
        <v>2023</v>
      </c>
      <c r="K68" s="78">
        <f t="shared" si="19"/>
        <v>45139</v>
      </c>
    </row>
    <row r="69" spans="2:11" outlineLevel="1">
      <c r="B69" s="78">
        <f t="shared" si="1"/>
        <v>45170</v>
      </c>
      <c r="C69" s="75">
        <f>IF(F69&lt;&gt;0,-INDEX([11]Delta!$F$1:$EE$997,$L$13,$I69),0)</f>
        <v>31170.37051667273</v>
      </c>
      <c r="D69" s="71">
        <f>IF(F69&lt;&gt;0,VLOOKUP($J69,'Table 1'!$B$13:$C$33,2,FALSE)/12*1000*Study_MW,0)</f>
        <v>0</v>
      </c>
      <c r="E69" s="71">
        <f t="shared" si="17"/>
        <v>31170.37051667273</v>
      </c>
      <c r="F69" s="75">
        <f>INDEX([11]Delta!$F$1:$EE$997,$L$14,$I69)</f>
        <v>2153.3249405890001</v>
      </c>
      <c r="G69" s="76">
        <f t="shared" si="3"/>
        <v>14.475460683674932</v>
      </c>
      <c r="I69" s="77">
        <f t="shared" si="18"/>
        <v>61</v>
      </c>
      <c r="J69" s="73">
        <f t="shared" si="4"/>
        <v>2023</v>
      </c>
      <c r="K69" s="78">
        <f t="shared" si="19"/>
        <v>45170</v>
      </c>
    </row>
    <row r="70" spans="2:11" outlineLevel="1">
      <c r="B70" s="78">
        <f t="shared" si="1"/>
        <v>45200</v>
      </c>
      <c r="C70" s="75">
        <f>IF(F70&lt;&gt;0,-INDEX([11]Delta!$F$1:$EE$997,$L$13,$I70),0)</f>
        <v>29649.115825146437</v>
      </c>
      <c r="D70" s="71">
        <f>IF(F70&lt;&gt;0,VLOOKUP($J70,'Table 1'!$B$13:$C$33,2,FALSE)/12*1000*Study_MW,0)</f>
        <v>0</v>
      </c>
      <c r="E70" s="71">
        <f t="shared" si="17"/>
        <v>29649.115825146437</v>
      </c>
      <c r="F70" s="75">
        <f>INDEX([11]Delta!$F$1:$EE$997,$L$14,$I70)</f>
        <v>2054.4185587289999</v>
      </c>
      <c r="G70" s="76">
        <f t="shared" si="3"/>
        <v>14.431876941127982</v>
      </c>
      <c r="I70" s="77">
        <f t="shared" si="18"/>
        <v>62</v>
      </c>
      <c r="J70" s="73">
        <f t="shared" si="4"/>
        <v>2023</v>
      </c>
      <c r="K70" s="78">
        <f t="shared" si="19"/>
        <v>45200</v>
      </c>
    </row>
    <row r="71" spans="2:11" outlineLevel="1">
      <c r="B71" s="78">
        <f t="shared" si="1"/>
        <v>45231</v>
      </c>
      <c r="C71" s="75">
        <f>IF(F71&lt;&gt;0,-INDEX([11]Delta!$F$1:$EE$997,$L$13,$I71),0)</f>
        <v>23334.880563929677</v>
      </c>
      <c r="D71" s="71">
        <f>IF(F71&lt;&gt;0,VLOOKUP($J71,'Table 1'!$B$13:$C$33,2,FALSE)/12*1000*Study_MW,0)</f>
        <v>0</v>
      </c>
      <c r="E71" s="71">
        <f t="shared" si="17"/>
        <v>23334.880563929677</v>
      </c>
      <c r="F71" s="75">
        <f>INDEX([11]Delta!$F$1:$EE$997,$L$14,$I71)</f>
        <v>1634.343170779</v>
      </c>
      <c r="G71" s="76">
        <f t="shared" si="3"/>
        <v>14.277834044368566</v>
      </c>
      <c r="I71" s="77">
        <f t="shared" si="18"/>
        <v>63</v>
      </c>
      <c r="J71" s="73">
        <f t="shared" si="4"/>
        <v>2023</v>
      </c>
      <c r="K71" s="78">
        <f t="shared" si="19"/>
        <v>45231</v>
      </c>
    </row>
    <row r="72" spans="2:11" outlineLevel="1">
      <c r="B72" s="82">
        <f t="shared" si="1"/>
        <v>45261</v>
      </c>
      <c r="C72" s="79">
        <f>IF(F72&lt;&gt;0,-INDEX([11]Delta!$F$1:$EE$997,$L$13,$I72),0)</f>
        <v>19843.494795486331</v>
      </c>
      <c r="D72" s="80">
        <f>IF(F72&lt;&gt;0,VLOOKUP($J72,'Table 1'!$B$13:$C$33,2,FALSE)/12*1000*Study_MW,0)</f>
        <v>0</v>
      </c>
      <c r="E72" s="80">
        <f t="shared" si="17"/>
        <v>19843.494795486331</v>
      </c>
      <c r="F72" s="79">
        <f>INDEX([11]Delta!$F$1:$EE$997,$L$14,$I72)</f>
        <v>1373.6568580380001</v>
      </c>
      <c r="G72" s="81">
        <f t="shared" si="3"/>
        <v>14.445743621757822</v>
      </c>
      <c r="I72" s="64">
        <f t="shared" si="18"/>
        <v>64</v>
      </c>
      <c r="J72" s="73">
        <f t="shared" si="4"/>
        <v>2023</v>
      </c>
      <c r="K72" s="82">
        <f t="shared" si="19"/>
        <v>45261</v>
      </c>
    </row>
    <row r="73" spans="2:11" outlineLevel="1">
      <c r="B73" s="74">
        <f t="shared" si="1"/>
        <v>45292</v>
      </c>
      <c r="C73" s="69">
        <f>IF(F73&lt;&gt;0,-INDEX([11]Delta!$F$1:$EE$997,$L$13,$I73),0)</f>
        <v>26348.216353848577</v>
      </c>
      <c r="D73" s="70">
        <f>IF(F73&lt;&gt;0,VLOOKUP($J73,'Table 1'!$B$13:$C$33,2,FALSE)/12*1000*Study_MW,0)</f>
        <v>0</v>
      </c>
      <c r="E73" s="70">
        <f t="shared" si="17"/>
        <v>26348.216353848577</v>
      </c>
      <c r="F73" s="69">
        <f>INDEX([11]Delta!$F$1:$EE$997,$L$14,$I73)</f>
        <v>1504.2106498430001</v>
      </c>
      <c r="G73" s="72">
        <f t="shared" si="3"/>
        <v>17.516307544158551</v>
      </c>
      <c r="I73" s="60">
        <f>I61+13</f>
        <v>66</v>
      </c>
      <c r="J73" s="73">
        <f t="shared" si="4"/>
        <v>2024</v>
      </c>
      <c r="K73" s="74">
        <f t="shared" si="19"/>
        <v>45292</v>
      </c>
    </row>
    <row r="74" spans="2:11" outlineLevel="1">
      <c r="B74" s="78">
        <f t="shared" si="1"/>
        <v>45323</v>
      </c>
      <c r="C74" s="75">
        <f>IF(F74&lt;&gt;0,-INDEX([11]Delta!$F$1:$EE$997,$L$13,$I74),0)</f>
        <v>25614.694584146142</v>
      </c>
      <c r="D74" s="71">
        <f>IF(F74&lt;&gt;0,VLOOKUP($J74,'Table 1'!$B$13:$C$33,2,FALSE)/12*1000*Study_MW,0)</f>
        <v>0</v>
      </c>
      <c r="E74" s="71">
        <f t="shared" si="17"/>
        <v>25614.694584146142</v>
      </c>
      <c r="F74" s="75">
        <f>INDEX([11]Delta!$F$1:$EE$997,$L$14,$I74)</f>
        <v>1549.2707013239999</v>
      </c>
      <c r="G74" s="76">
        <f t="shared" si="3"/>
        <v>16.533388621017579</v>
      </c>
      <c r="I74" s="77">
        <f t="shared" si="18"/>
        <v>67</v>
      </c>
      <c r="J74" s="73">
        <f t="shared" si="4"/>
        <v>2024</v>
      </c>
      <c r="K74" s="78">
        <f t="shared" si="19"/>
        <v>45323</v>
      </c>
    </row>
    <row r="75" spans="2:11" outlineLevel="1">
      <c r="B75" s="78">
        <f t="shared" si="1"/>
        <v>45352</v>
      </c>
      <c r="C75" s="75">
        <f>IF(F75&lt;&gt;0,-INDEX([11]Delta!$F$1:$EE$997,$L$13,$I75),0)</f>
        <v>30931.871156215668</v>
      </c>
      <c r="D75" s="71">
        <f>IF(F75&lt;&gt;0,VLOOKUP($J75,'Table 1'!$B$13:$C$33,2,FALSE)/12*1000*Study_MW,0)</f>
        <v>0</v>
      </c>
      <c r="E75" s="71">
        <f t="shared" si="17"/>
        <v>30931.871156215668</v>
      </c>
      <c r="F75" s="75">
        <f>INDEX([11]Delta!$F$1:$EE$997,$L$14,$I75)</f>
        <v>1982.1872651440001</v>
      </c>
      <c r="G75" s="76">
        <f t="shared" si="3"/>
        <v>15.604918717893467</v>
      </c>
      <c r="I75" s="77">
        <f t="shared" si="18"/>
        <v>68</v>
      </c>
      <c r="J75" s="73">
        <f t="shared" si="4"/>
        <v>2024</v>
      </c>
      <c r="K75" s="78">
        <f t="shared" si="19"/>
        <v>45352</v>
      </c>
    </row>
    <row r="76" spans="2:11" outlineLevel="1">
      <c r="B76" s="78">
        <f t="shared" si="1"/>
        <v>45383</v>
      </c>
      <c r="C76" s="75">
        <f>IF(F76&lt;&gt;0,-INDEX([11]Delta!$F$1:$EE$997,$L$13,$I76),0)</f>
        <v>27762.304875552654</v>
      </c>
      <c r="D76" s="71">
        <f>IF(F76&lt;&gt;0,VLOOKUP($J76,'Table 1'!$B$13:$C$33,2,FALSE)/12*1000*Study_MW,0)</f>
        <v>0</v>
      </c>
      <c r="E76" s="71">
        <f t="shared" si="17"/>
        <v>27762.304875552654</v>
      </c>
      <c r="F76" s="75">
        <f>INDEX([11]Delta!$F$1:$EE$997,$L$14,$I76)</f>
        <v>2060.9266875359999</v>
      </c>
      <c r="G76" s="76">
        <f t="shared" si="3"/>
        <v>13.470787215990043</v>
      </c>
      <c r="I76" s="77">
        <f t="shared" si="18"/>
        <v>69</v>
      </c>
      <c r="J76" s="73">
        <f t="shared" si="4"/>
        <v>2024</v>
      </c>
      <c r="K76" s="78">
        <f t="shared" si="19"/>
        <v>45383</v>
      </c>
    </row>
    <row r="77" spans="2:11" outlineLevel="1">
      <c r="B77" s="78">
        <f t="shared" si="1"/>
        <v>45413</v>
      </c>
      <c r="C77" s="75">
        <f>IF(F77&lt;&gt;0,-INDEX([11]Delta!$F$1:$EE$997,$L$13,$I77),0)</f>
        <v>33089.400184765458</v>
      </c>
      <c r="D77" s="71">
        <f>IF(F77&lt;&gt;0,VLOOKUP($J77,'Table 1'!$B$13:$C$33,2,FALSE)/12*1000*Study_MW,0)</f>
        <v>0</v>
      </c>
      <c r="E77" s="71">
        <f t="shared" si="17"/>
        <v>33089.400184765458</v>
      </c>
      <c r="F77" s="75">
        <f>INDEX([11]Delta!$F$1:$EE$997,$L$14,$I77)</f>
        <v>2215.053923557</v>
      </c>
      <c r="G77" s="76">
        <f t="shared" si="3"/>
        <v>14.938417450185369</v>
      </c>
      <c r="I77" s="77">
        <f t="shared" si="18"/>
        <v>70</v>
      </c>
      <c r="J77" s="73">
        <f t="shared" si="4"/>
        <v>2024</v>
      </c>
      <c r="K77" s="78">
        <f t="shared" si="19"/>
        <v>45413</v>
      </c>
    </row>
    <row r="78" spans="2:11" outlineLevel="1">
      <c r="B78" s="78">
        <f t="shared" ref="B78:B141" si="31">EDATE(B77,1)</f>
        <v>45444</v>
      </c>
      <c r="C78" s="75">
        <f>IF(F78&lt;&gt;0,-INDEX([11]Delta!$F$1:$EE$997,$L$13,$I78),0)</f>
        <v>42724.823441624641</v>
      </c>
      <c r="D78" s="71">
        <f>IF(F78&lt;&gt;0,VLOOKUP($J78,'Table 1'!$B$13:$C$33,2,FALSE)/12*1000*Study_MW,0)</f>
        <v>0</v>
      </c>
      <c r="E78" s="71">
        <f t="shared" ref="E78:E141" si="32">C78+D78</f>
        <v>42724.823441624641</v>
      </c>
      <c r="F78" s="75">
        <f>INDEX([11]Delta!$F$1:$EE$997,$L$14,$I78)</f>
        <v>2212.8164672029998</v>
      </c>
      <c r="G78" s="76">
        <f t="shared" ref="G78:G141" si="33">IF(ISNUMBER($F78),E78/$F78,"")</f>
        <v>19.307892938644308</v>
      </c>
      <c r="I78" s="77">
        <f t="shared" si="18"/>
        <v>71</v>
      </c>
      <c r="J78" s="73">
        <f t="shared" ref="J78:J141" si="34">YEAR(B78)</f>
        <v>2024</v>
      </c>
      <c r="K78" s="78">
        <f t="shared" si="19"/>
        <v>45444</v>
      </c>
    </row>
    <row r="79" spans="2:11" outlineLevel="1">
      <c r="B79" s="78">
        <f t="shared" si="31"/>
        <v>45474</v>
      </c>
      <c r="C79" s="75">
        <f>IF(F79&lt;&gt;0,-INDEX([11]Delta!$F$1:$EE$997,$L$13,$I79),0)</f>
        <v>79926.591849207878</v>
      </c>
      <c r="D79" s="71">
        <f>IF(F79&lt;&gt;0,VLOOKUP($J79,'Table 1'!$B$13:$C$33,2,FALSE)/12*1000*Study_MW,0)</f>
        <v>0</v>
      </c>
      <c r="E79" s="71">
        <f t="shared" si="32"/>
        <v>79926.591849207878</v>
      </c>
      <c r="F79" s="75">
        <f>INDEX([11]Delta!$F$1:$EE$997,$L$14,$I79)</f>
        <v>2085.7948342290001</v>
      </c>
      <c r="G79" s="76">
        <f t="shared" si="33"/>
        <v>38.319488828704571</v>
      </c>
      <c r="I79" s="77">
        <f t="shared" si="18"/>
        <v>72</v>
      </c>
      <c r="J79" s="73">
        <f t="shared" si="34"/>
        <v>2024</v>
      </c>
      <c r="K79" s="78">
        <f t="shared" si="19"/>
        <v>45474</v>
      </c>
    </row>
    <row r="80" spans="2:11" outlineLevel="1">
      <c r="B80" s="78">
        <f t="shared" si="31"/>
        <v>45505</v>
      </c>
      <c r="C80" s="75">
        <f>IF(F80&lt;&gt;0,-INDEX([11]Delta!$F$1:$EE$997,$L$13,$I80),0)</f>
        <v>78051.714065253735</v>
      </c>
      <c r="D80" s="71">
        <f>IF(F80&lt;&gt;0,VLOOKUP($J80,'Table 1'!$B$13:$C$33,2,FALSE)/12*1000*Study_MW,0)</f>
        <v>0</v>
      </c>
      <c r="E80" s="71">
        <f t="shared" si="32"/>
        <v>78051.714065253735</v>
      </c>
      <c r="F80" s="75">
        <f>INDEX([11]Delta!$F$1:$EE$997,$L$14,$I80)</f>
        <v>2201.638344985</v>
      </c>
      <c r="G80" s="76">
        <f t="shared" si="33"/>
        <v>35.451650923069977</v>
      </c>
      <c r="I80" s="77">
        <f t="shared" si="18"/>
        <v>73</v>
      </c>
      <c r="J80" s="73">
        <f t="shared" si="34"/>
        <v>2024</v>
      </c>
      <c r="K80" s="78">
        <f t="shared" si="19"/>
        <v>45505</v>
      </c>
    </row>
    <row r="81" spans="2:11" outlineLevel="1">
      <c r="B81" s="78">
        <f t="shared" si="31"/>
        <v>45536</v>
      </c>
      <c r="C81" s="75">
        <f>IF(F81&lt;&gt;0,-INDEX([11]Delta!$F$1:$EE$997,$L$13,$I81),0)</f>
        <v>41888.146293133497</v>
      </c>
      <c r="D81" s="71">
        <f>IF(F81&lt;&gt;0,VLOOKUP($J81,'Table 1'!$B$13:$C$33,2,FALSE)/12*1000*Study_MW,0)</f>
        <v>0</v>
      </c>
      <c r="E81" s="71">
        <f t="shared" si="32"/>
        <v>41888.146293133497</v>
      </c>
      <c r="F81" s="75">
        <f>INDEX([11]Delta!$F$1:$EE$997,$L$14,$I81)</f>
        <v>2142.5583064460002</v>
      </c>
      <c r="G81" s="76">
        <f t="shared" si="33"/>
        <v>19.550528061295129</v>
      </c>
      <c r="I81" s="77">
        <f t="shared" si="18"/>
        <v>74</v>
      </c>
      <c r="J81" s="73">
        <f t="shared" si="34"/>
        <v>2024</v>
      </c>
      <c r="K81" s="78">
        <f t="shared" si="19"/>
        <v>45536</v>
      </c>
    </row>
    <row r="82" spans="2:11" outlineLevel="1">
      <c r="B82" s="78">
        <f t="shared" si="31"/>
        <v>45566</v>
      </c>
      <c r="C82" s="75">
        <f>IF(F82&lt;&gt;0,-INDEX([11]Delta!$F$1:$EE$997,$L$13,$I82),0)</f>
        <v>37666.717694908381</v>
      </c>
      <c r="D82" s="71">
        <f>IF(F82&lt;&gt;0,VLOOKUP($J82,'Table 1'!$B$13:$C$33,2,FALSE)/12*1000*Study_MW,0)</f>
        <v>0</v>
      </c>
      <c r="E82" s="71">
        <f t="shared" si="32"/>
        <v>37666.717694908381</v>
      </c>
      <c r="F82" s="75">
        <f>INDEX([11]Delta!$F$1:$EE$997,$L$14,$I82)</f>
        <v>2044.146462298</v>
      </c>
      <c r="G82" s="76">
        <f t="shared" si="33"/>
        <v>18.426623722726795</v>
      </c>
      <c r="I82" s="77">
        <f t="shared" si="18"/>
        <v>75</v>
      </c>
      <c r="J82" s="73">
        <f t="shared" si="34"/>
        <v>2024</v>
      </c>
      <c r="K82" s="78">
        <f t="shared" si="19"/>
        <v>45566</v>
      </c>
    </row>
    <row r="83" spans="2:11" outlineLevel="1">
      <c r="B83" s="78">
        <f t="shared" si="31"/>
        <v>45597</v>
      </c>
      <c r="C83" s="75">
        <f>IF(F83&lt;&gt;0,-INDEX([11]Delta!$F$1:$EE$997,$L$13,$I83),0)</f>
        <v>28135.923217594624</v>
      </c>
      <c r="D83" s="71">
        <f>IF(F83&lt;&gt;0,VLOOKUP($J83,'Table 1'!$B$13:$C$33,2,FALSE)/12*1000*Study_MW,0)</f>
        <v>0</v>
      </c>
      <c r="E83" s="71">
        <f t="shared" si="32"/>
        <v>28135.923217594624</v>
      </c>
      <c r="F83" s="75">
        <f>INDEX([11]Delta!$F$1:$EE$997,$L$14,$I83)</f>
        <v>1626.171451377</v>
      </c>
      <c r="G83" s="76">
        <f t="shared" si="33"/>
        <v>17.30194143659935</v>
      </c>
      <c r="I83" s="77">
        <f t="shared" si="18"/>
        <v>76</v>
      </c>
      <c r="J83" s="73">
        <f t="shared" si="34"/>
        <v>2024</v>
      </c>
      <c r="K83" s="78">
        <f t="shared" si="19"/>
        <v>45597</v>
      </c>
    </row>
    <row r="84" spans="2:11" outlineLevel="1">
      <c r="B84" s="82">
        <f t="shared" si="31"/>
        <v>45627</v>
      </c>
      <c r="C84" s="79">
        <f>IF(F84&lt;&gt;0,-INDEX([11]Delta!$F$1:$EE$997,$L$13,$I84),0)</f>
        <v>27768.611315950751</v>
      </c>
      <c r="D84" s="80">
        <f>IF(F84&lt;&gt;0,VLOOKUP($J84,'Table 1'!$B$13:$C$33,2,FALSE)/12*1000*Study_MW,0)</f>
        <v>0</v>
      </c>
      <c r="E84" s="80">
        <f t="shared" si="32"/>
        <v>27768.611315950751</v>
      </c>
      <c r="F84" s="79">
        <f>INDEX([11]Delta!$F$1:$EE$997,$L$14,$I84)</f>
        <v>1366.7885707999999</v>
      </c>
      <c r="G84" s="81">
        <f t="shared" si="33"/>
        <v>20.316683874300622</v>
      </c>
      <c r="I84" s="64">
        <f t="shared" si="18"/>
        <v>77</v>
      </c>
      <c r="J84" s="73">
        <f t="shared" si="34"/>
        <v>2024</v>
      </c>
      <c r="K84" s="82">
        <f t="shared" si="19"/>
        <v>45627</v>
      </c>
    </row>
    <row r="85" spans="2:11" outlineLevel="1">
      <c r="B85" s="74">
        <f t="shared" si="31"/>
        <v>45658</v>
      </c>
      <c r="C85" s="69">
        <f>IF(F85&lt;&gt;0,-INDEX([11]Delta!$F$1:$EE$997,$L$13,$I85),0)</f>
        <v>27772.878794789314</v>
      </c>
      <c r="D85" s="70">
        <f>IF(F85&lt;&gt;0,VLOOKUP($J85,'Table 1'!$B$13:$C$33,2,FALSE)/12*1000*Study_MW,0)</f>
        <v>0</v>
      </c>
      <c r="E85" s="70">
        <f t="shared" si="32"/>
        <v>27772.878794789314</v>
      </c>
      <c r="F85" s="69">
        <f>INDEX([11]Delta!$F$1:$EE$997,$L$14,$I85)</f>
        <v>1496.689634497</v>
      </c>
      <c r="G85" s="72">
        <f t="shared" si="33"/>
        <v>18.556204409154663</v>
      </c>
      <c r="I85" s="60">
        <f>I73+13</f>
        <v>79</v>
      </c>
      <c r="J85" s="73">
        <f t="shared" si="34"/>
        <v>2025</v>
      </c>
      <c r="K85" s="74">
        <f t="shared" si="19"/>
        <v>45658</v>
      </c>
    </row>
    <row r="86" spans="2:11" outlineLevel="1">
      <c r="B86" s="78">
        <f t="shared" si="31"/>
        <v>45689</v>
      </c>
      <c r="C86" s="75">
        <f>IF(F86&lt;&gt;0,-INDEX([11]Delta!$F$1:$EE$997,$L$13,$I86),0)</f>
        <v>25775.566435828805</v>
      </c>
      <c r="D86" s="71">
        <f>IF(F86&lt;&gt;0,VLOOKUP($J86,'Table 1'!$B$13:$C$33,2,FALSE)/12*1000*Study_MW,0)</f>
        <v>0</v>
      </c>
      <c r="E86" s="71">
        <f t="shared" si="32"/>
        <v>25775.566435828805</v>
      </c>
      <c r="F86" s="75">
        <f>INDEX([11]Delta!$F$1:$EE$997,$L$14,$I86)</f>
        <v>1464.873502574</v>
      </c>
      <c r="G86" s="76">
        <f t="shared" si="33"/>
        <v>17.595762631064943</v>
      </c>
      <c r="I86" s="77">
        <f t="shared" si="18"/>
        <v>80</v>
      </c>
      <c r="J86" s="73">
        <f t="shared" si="34"/>
        <v>2025</v>
      </c>
      <c r="K86" s="78">
        <f t="shared" si="19"/>
        <v>45689</v>
      </c>
    </row>
    <row r="87" spans="2:11" outlineLevel="1">
      <c r="B87" s="78">
        <f t="shared" si="31"/>
        <v>45717</v>
      </c>
      <c r="C87" s="75">
        <f>IF(F87&lt;&gt;0,-INDEX([11]Delta!$F$1:$EE$997,$L$13,$I87),0)</f>
        <v>30386.44563087821</v>
      </c>
      <c r="D87" s="71">
        <f>IF(F87&lt;&gt;0,VLOOKUP($J87,'Table 1'!$B$13:$C$33,2,FALSE)/12*1000*Study_MW,0)</f>
        <v>0</v>
      </c>
      <c r="E87" s="71">
        <f t="shared" si="32"/>
        <v>30386.44563087821</v>
      </c>
      <c r="F87" s="75">
        <f>INDEX([11]Delta!$F$1:$EE$997,$L$14,$I87)</f>
        <v>1972.27631361</v>
      </c>
      <c r="G87" s="76">
        <f t="shared" si="33"/>
        <v>15.406789313034794</v>
      </c>
      <c r="I87" s="77">
        <f t="shared" si="18"/>
        <v>81</v>
      </c>
      <c r="J87" s="73">
        <f t="shared" si="34"/>
        <v>2025</v>
      </c>
      <c r="K87" s="78">
        <f t="shared" si="19"/>
        <v>45717</v>
      </c>
    </row>
    <row r="88" spans="2:11" outlineLevel="1">
      <c r="B88" s="78">
        <f t="shared" si="31"/>
        <v>45748</v>
      </c>
      <c r="C88" s="75">
        <f>IF(F88&lt;&gt;0,-INDEX([11]Delta!$F$1:$EE$997,$L$13,$I88),0)</f>
        <v>30976.969736263156</v>
      </c>
      <c r="D88" s="71">
        <f>IF(F88&lt;&gt;0,VLOOKUP($J88,'Table 1'!$B$13:$C$33,2,FALSE)/12*1000*Study_MW,0)</f>
        <v>0</v>
      </c>
      <c r="E88" s="71">
        <f t="shared" si="32"/>
        <v>30976.969736263156</v>
      </c>
      <c r="F88" s="75">
        <f>INDEX([11]Delta!$F$1:$EE$997,$L$14,$I88)</f>
        <v>2050.6220506569998</v>
      </c>
      <c r="G88" s="76">
        <f t="shared" si="33"/>
        <v>15.106133149372129</v>
      </c>
      <c r="I88" s="77">
        <f t="shared" si="18"/>
        <v>82</v>
      </c>
      <c r="J88" s="73">
        <f t="shared" si="34"/>
        <v>2025</v>
      </c>
      <c r="K88" s="78">
        <f t="shared" si="19"/>
        <v>45748</v>
      </c>
    </row>
    <row r="89" spans="2:11" outlineLevel="1">
      <c r="B89" s="78">
        <f t="shared" si="31"/>
        <v>45778</v>
      </c>
      <c r="C89" s="75">
        <f>IF(F89&lt;&gt;0,-INDEX([11]Delta!$F$1:$EE$997,$L$13,$I89),0)</f>
        <v>35165.448991134763</v>
      </c>
      <c r="D89" s="71">
        <f>IF(F89&lt;&gt;0,VLOOKUP($J89,'Table 1'!$B$13:$C$33,2,FALSE)/12*1000*Study_MW,0)</f>
        <v>0</v>
      </c>
      <c r="E89" s="71">
        <f t="shared" si="32"/>
        <v>35165.448991134763</v>
      </c>
      <c r="F89" s="75">
        <f>INDEX([11]Delta!$F$1:$EE$997,$L$14,$I89)</f>
        <v>2203.9786494539999</v>
      </c>
      <c r="G89" s="76">
        <f t="shared" si="33"/>
        <v>15.955439949405333</v>
      </c>
      <c r="I89" s="77">
        <f t="shared" si="18"/>
        <v>83</v>
      </c>
      <c r="J89" s="73">
        <f t="shared" si="34"/>
        <v>2025</v>
      </c>
      <c r="K89" s="78">
        <f t="shared" si="19"/>
        <v>45778</v>
      </c>
    </row>
    <row r="90" spans="2:11" outlineLevel="1">
      <c r="B90" s="78">
        <f t="shared" si="31"/>
        <v>45809</v>
      </c>
      <c r="C90" s="75">
        <f>IF(F90&lt;&gt;0,-INDEX([11]Delta!$F$1:$EE$997,$L$13,$I90),0)</f>
        <v>45615.144629746675</v>
      </c>
      <c r="D90" s="71">
        <f>IF(F90&lt;&gt;0,VLOOKUP($J90,'Table 1'!$B$13:$C$33,2,FALSE)/12*1000*Study_MW,0)</f>
        <v>0</v>
      </c>
      <c r="E90" s="71">
        <f t="shared" si="32"/>
        <v>45615.144629746675</v>
      </c>
      <c r="F90" s="75">
        <f>INDEX([11]Delta!$F$1:$EE$997,$L$14,$I90)</f>
        <v>2201.7523873270002</v>
      </c>
      <c r="G90" s="76">
        <f t="shared" si="33"/>
        <v>20.717654215933411</v>
      </c>
      <c r="I90" s="77">
        <f t="shared" ref="I90:I96" si="35">I78+13</f>
        <v>84</v>
      </c>
      <c r="J90" s="73">
        <f t="shared" si="34"/>
        <v>2025</v>
      </c>
      <c r="K90" s="78">
        <f t="shared" ref="K90:K153" si="36">IF(ISNUMBER(F90),IF(F90&lt;&gt;0,B90,""),"")</f>
        <v>45809</v>
      </c>
    </row>
    <row r="91" spans="2:11" outlineLevel="1">
      <c r="B91" s="78">
        <f t="shared" si="31"/>
        <v>45839</v>
      </c>
      <c r="C91" s="75">
        <f>IF(F91&lt;&gt;0,-INDEX([11]Delta!$F$1:$EE$997,$L$13,$I91),0)</f>
        <v>83104.847922831774</v>
      </c>
      <c r="D91" s="71">
        <f>IF(F91&lt;&gt;0,VLOOKUP($J91,'Table 1'!$B$13:$C$33,2,FALSE)/12*1000*Study_MW,0)</f>
        <v>0</v>
      </c>
      <c r="E91" s="71">
        <f t="shared" si="32"/>
        <v>83104.847922831774</v>
      </c>
      <c r="F91" s="75">
        <f>INDEX([11]Delta!$F$1:$EE$997,$L$14,$I91)</f>
        <v>2075.3658540030001</v>
      </c>
      <c r="G91" s="76">
        <f t="shared" si="33"/>
        <v>40.043468847932409</v>
      </c>
      <c r="I91" s="77">
        <f t="shared" si="35"/>
        <v>85</v>
      </c>
      <c r="J91" s="73">
        <f t="shared" si="34"/>
        <v>2025</v>
      </c>
      <c r="K91" s="78">
        <f t="shared" si="36"/>
        <v>45839</v>
      </c>
    </row>
    <row r="92" spans="2:11" outlineLevel="1">
      <c r="B92" s="78">
        <f t="shared" si="31"/>
        <v>45870</v>
      </c>
      <c r="C92" s="75">
        <f>IF(F92&lt;&gt;0,-INDEX([11]Delta!$F$1:$EE$997,$L$13,$I92),0)</f>
        <v>89343.332532793283</v>
      </c>
      <c r="D92" s="71">
        <f>IF(F92&lt;&gt;0,VLOOKUP($J92,'Table 1'!$B$13:$C$33,2,FALSE)/12*1000*Study_MW,0)</f>
        <v>0</v>
      </c>
      <c r="E92" s="71">
        <f t="shared" si="32"/>
        <v>89343.332532793283</v>
      </c>
      <c r="F92" s="75">
        <f>INDEX([11]Delta!$F$1:$EE$997,$L$14,$I92)</f>
        <v>2190.6301528029999</v>
      </c>
      <c r="G92" s="76">
        <f t="shared" si="33"/>
        <v>40.784306934913168</v>
      </c>
      <c r="I92" s="77">
        <f t="shared" si="35"/>
        <v>86</v>
      </c>
      <c r="J92" s="73">
        <f t="shared" si="34"/>
        <v>2025</v>
      </c>
      <c r="K92" s="78">
        <f t="shared" si="36"/>
        <v>45870</v>
      </c>
    </row>
    <row r="93" spans="2:11" outlineLevel="1">
      <c r="B93" s="78">
        <f t="shared" si="31"/>
        <v>45901</v>
      </c>
      <c r="C93" s="75">
        <f>IF(F93&lt;&gt;0,-INDEX([11]Delta!$F$1:$EE$997,$L$13,$I93),0)</f>
        <v>44041.424782276154</v>
      </c>
      <c r="D93" s="71">
        <f>IF(F93&lt;&gt;0,VLOOKUP($J93,'Table 1'!$B$13:$C$33,2,FALSE)/12*1000*Study_MW,0)</f>
        <v>0</v>
      </c>
      <c r="E93" s="71">
        <f t="shared" si="32"/>
        <v>44041.424782276154</v>
      </c>
      <c r="F93" s="75">
        <f>INDEX([11]Delta!$F$1:$EE$997,$L$14,$I93)</f>
        <v>2131.8455218439999</v>
      </c>
      <c r="G93" s="76">
        <f t="shared" si="33"/>
        <v>20.658825572024224</v>
      </c>
      <c r="I93" s="77">
        <f t="shared" si="35"/>
        <v>87</v>
      </c>
      <c r="J93" s="73">
        <f t="shared" si="34"/>
        <v>2025</v>
      </c>
      <c r="K93" s="78">
        <f t="shared" si="36"/>
        <v>45901</v>
      </c>
    </row>
    <row r="94" spans="2:11" outlineLevel="1">
      <c r="B94" s="78">
        <f t="shared" si="31"/>
        <v>45931</v>
      </c>
      <c r="C94" s="75">
        <f>IF(F94&lt;&gt;0,-INDEX([11]Delta!$F$1:$EE$997,$L$13,$I94),0)</f>
        <v>40426.09571364522</v>
      </c>
      <c r="D94" s="71">
        <f>IF(F94&lt;&gt;0,VLOOKUP($J94,'Table 1'!$B$13:$C$33,2,FALSE)/12*1000*Study_MW,0)</f>
        <v>0</v>
      </c>
      <c r="E94" s="71">
        <f t="shared" si="32"/>
        <v>40426.09571364522</v>
      </c>
      <c r="F94" s="75">
        <f>INDEX([11]Delta!$F$1:$EE$997,$L$14,$I94)</f>
        <v>2033.925733045</v>
      </c>
      <c r="G94" s="76">
        <f t="shared" si="33"/>
        <v>19.875895691197691</v>
      </c>
      <c r="I94" s="77">
        <f t="shared" si="35"/>
        <v>88</v>
      </c>
      <c r="J94" s="73">
        <f t="shared" si="34"/>
        <v>2025</v>
      </c>
      <c r="K94" s="78">
        <f t="shared" si="36"/>
        <v>45931</v>
      </c>
    </row>
    <row r="95" spans="2:11" outlineLevel="1">
      <c r="B95" s="78">
        <f t="shared" si="31"/>
        <v>45962</v>
      </c>
      <c r="C95" s="75">
        <f>IF(F95&lt;&gt;0,-INDEX([11]Delta!$F$1:$EE$997,$L$13,$I95),0)</f>
        <v>31750.671564698219</v>
      </c>
      <c r="D95" s="71">
        <f>IF(F95&lt;&gt;0,VLOOKUP($J95,'Table 1'!$B$13:$C$33,2,FALSE)/12*1000*Study_MW,0)</f>
        <v>0</v>
      </c>
      <c r="E95" s="71">
        <f t="shared" si="32"/>
        <v>31750.671564698219</v>
      </c>
      <c r="F95" s="75">
        <f>INDEX([11]Delta!$F$1:$EE$997,$L$14,$I95)</f>
        <v>1618.0406014079999</v>
      </c>
      <c r="G95" s="76">
        <f t="shared" si="33"/>
        <v>19.622913996761984</v>
      </c>
      <c r="I95" s="77">
        <f t="shared" si="35"/>
        <v>89</v>
      </c>
      <c r="J95" s="73">
        <f t="shared" si="34"/>
        <v>2025</v>
      </c>
      <c r="K95" s="78">
        <f t="shared" si="36"/>
        <v>45962</v>
      </c>
    </row>
    <row r="96" spans="2:11" outlineLevel="1">
      <c r="B96" s="82">
        <f t="shared" si="31"/>
        <v>45992</v>
      </c>
      <c r="C96" s="79">
        <f>IF(F96&lt;&gt;0,-INDEX([11]Delta!$F$1:$EE$997,$L$13,$I96),0)</f>
        <v>29409.591465160251</v>
      </c>
      <c r="D96" s="80">
        <f>IF(F96&lt;&gt;0,VLOOKUP($J96,'Table 1'!$B$13:$C$33,2,FALSE)/12*1000*Study_MW,0)</f>
        <v>0</v>
      </c>
      <c r="E96" s="80">
        <f t="shared" si="32"/>
        <v>29409.591465160251</v>
      </c>
      <c r="F96" s="79">
        <f>INDEX([11]Delta!$F$1:$EE$997,$L$14,$I96)</f>
        <v>1359.95462561</v>
      </c>
      <c r="G96" s="81">
        <f t="shared" si="33"/>
        <v>21.625421106949613</v>
      </c>
      <c r="I96" s="64">
        <f t="shared" si="35"/>
        <v>90</v>
      </c>
      <c r="J96" s="73">
        <f t="shared" si="34"/>
        <v>2025</v>
      </c>
      <c r="K96" s="82">
        <f t="shared" si="36"/>
        <v>45992</v>
      </c>
    </row>
    <row r="97" spans="2:11" outlineLevel="1">
      <c r="B97" s="74">
        <f t="shared" si="31"/>
        <v>46023</v>
      </c>
      <c r="C97" s="69">
        <f>IF(F97&lt;&gt;0,-INDEX([11]Delta!$F$1:$EE$997,$L$13,$I97),0)</f>
        <v>27826.12324360013</v>
      </c>
      <c r="D97" s="70">
        <f>IF(F97&lt;&gt;0,VLOOKUP($J97,'Table 1'!$B$13:$C$33,2,FALSE)/12*1000*Study_MW,0)</f>
        <v>0</v>
      </c>
      <c r="E97" s="70">
        <f t="shared" si="32"/>
        <v>27826.12324360013</v>
      </c>
      <c r="F97" s="69">
        <f>INDEX([11]Delta!$F$1:$EE$997,$L$14,$I97)</f>
        <v>1489.206242942</v>
      </c>
      <c r="G97" s="72">
        <f t="shared" si="33"/>
        <v>18.68520453461722</v>
      </c>
      <c r="I97" s="60">
        <f>I85+13</f>
        <v>92</v>
      </c>
      <c r="J97" s="73">
        <f t="shared" si="34"/>
        <v>2026</v>
      </c>
      <c r="K97" s="74">
        <f t="shared" si="36"/>
        <v>46023</v>
      </c>
    </row>
    <row r="98" spans="2:11" outlineLevel="1">
      <c r="B98" s="78">
        <f t="shared" si="31"/>
        <v>46054</v>
      </c>
      <c r="C98" s="75">
        <f>IF(F98&lt;&gt;0,-INDEX([11]Delta!$F$1:$EE$997,$L$13,$I98),0)</f>
        <v>26844.20766158402</v>
      </c>
      <c r="D98" s="71">
        <f>IF(F98&lt;&gt;0,VLOOKUP($J98,'Table 1'!$B$13:$C$33,2,FALSE)/12*1000*Study_MW,0)</f>
        <v>0</v>
      </c>
      <c r="E98" s="71">
        <f t="shared" si="32"/>
        <v>26844.20766158402</v>
      </c>
      <c r="F98" s="75">
        <f>INDEX([11]Delta!$F$1:$EE$997,$L$14,$I98)</f>
        <v>1457.549140397</v>
      </c>
      <c r="G98" s="76">
        <f t="shared" si="33"/>
        <v>18.417360291723906</v>
      </c>
      <c r="I98" s="77">
        <f t="shared" ref="I98:I120" si="37">I86+13</f>
        <v>93</v>
      </c>
      <c r="J98" s="73">
        <f t="shared" si="34"/>
        <v>2026</v>
      </c>
      <c r="K98" s="78">
        <f t="shared" si="36"/>
        <v>46054</v>
      </c>
    </row>
    <row r="99" spans="2:11" outlineLevel="1">
      <c r="B99" s="78">
        <f t="shared" si="31"/>
        <v>46082</v>
      </c>
      <c r="C99" s="75">
        <f>IF(F99&lt;&gt;0,-INDEX([11]Delta!$F$1:$EE$997,$L$13,$I99),0)</f>
        <v>34313.150912493467</v>
      </c>
      <c r="D99" s="71">
        <f>IF(F99&lt;&gt;0,VLOOKUP($J99,'Table 1'!$B$13:$C$33,2,FALSE)/12*1000*Study_MW,0)</f>
        <v>0</v>
      </c>
      <c r="E99" s="71">
        <f t="shared" si="32"/>
        <v>34313.150912493467</v>
      </c>
      <c r="F99" s="75">
        <f>INDEX([11]Delta!$F$1:$EE$997,$L$14,$I99)</f>
        <v>1962.4149430479999</v>
      </c>
      <c r="G99" s="76">
        <f t="shared" si="33"/>
        <v>17.485165934987574</v>
      </c>
      <c r="I99" s="77">
        <f t="shared" si="37"/>
        <v>94</v>
      </c>
      <c r="J99" s="73">
        <f t="shared" si="34"/>
        <v>2026</v>
      </c>
      <c r="K99" s="78">
        <f t="shared" si="36"/>
        <v>46082</v>
      </c>
    </row>
    <row r="100" spans="2:11" outlineLevel="1">
      <c r="B100" s="78">
        <f t="shared" si="31"/>
        <v>46113</v>
      </c>
      <c r="C100" s="75">
        <f>IF(F100&lt;&gt;0,-INDEX([11]Delta!$F$1:$EE$997,$L$13,$I100),0)</f>
        <v>33050.564710944891</v>
      </c>
      <c r="D100" s="71">
        <f>IF(F100&lt;&gt;0,VLOOKUP($J100,'Table 1'!$B$13:$C$33,2,FALSE)/12*1000*Study_MW,0)</f>
        <v>0</v>
      </c>
      <c r="E100" s="71">
        <f t="shared" si="32"/>
        <v>33050.564710944891</v>
      </c>
      <c r="F100" s="75">
        <f>INDEX([11]Delta!$F$1:$EE$997,$L$14,$I100)</f>
        <v>2040.368944692</v>
      </c>
      <c r="G100" s="76">
        <f t="shared" si="33"/>
        <v>16.19832765879211</v>
      </c>
      <c r="I100" s="77">
        <f t="shared" si="37"/>
        <v>95</v>
      </c>
      <c r="J100" s="73">
        <f t="shared" si="34"/>
        <v>2026</v>
      </c>
      <c r="K100" s="78">
        <f t="shared" si="36"/>
        <v>46113</v>
      </c>
    </row>
    <row r="101" spans="2:11" outlineLevel="1">
      <c r="B101" s="78">
        <f t="shared" si="31"/>
        <v>46143</v>
      </c>
      <c r="C101" s="75">
        <f>IF(F101&lt;&gt;0,-INDEX([11]Delta!$F$1:$EE$997,$L$13,$I101),0)</f>
        <v>35898.971591293812</v>
      </c>
      <c r="D101" s="71">
        <f>IF(F101&lt;&gt;0,VLOOKUP($J101,'Table 1'!$B$13:$C$33,2,FALSE)/12*1000*Study_MW,0)</f>
        <v>0</v>
      </c>
      <c r="E101" s="71">
        <f t="shared" si="32"/>
        <v>35898.971591293812</v>
      </c>
      <c r="F101" s="75">
        <f>INDEX([11]Delta!$F$1:$EE$997,$L$14,$I101)</f>
        <v>2192.9587598039998</v>
      </c>
      <c r="G101" s="76">
        <f t="shared" si="33"/>
        <v>16.370107933312141</v>
      </c>
      <c r="I101" s="77">
        <f t="shared" si="37"/>
        <v>96</v>
      </c>
      <c r="J101" s="73">
        <f t="shared" si="34"/>
        <v>2026</v>
      </c>
      <c r="K101" s="78">
        <f t="shared" si="36"/>
        <v>46143</v>
      </c>
    </row>
    <row r="102" spans="2:11" outlineLevel="1">
      <c r="B102" s="78">
        <f t="shared" si="31"/>
        <v>46174</v>
      </c>
      <c r="C102" s="75">
        <f>IF(F102&lt;&gt;0,-INDEX([11]Delta!$F$1:$EE$997,$L$13,$I102),0)</f>
        <v>47764.139183536172</v>
      </c>
      <c r="D102" s="71">
        <f>IF(F102&lt;&gt;0,VLOOKUP($J102,'Table 1'!$B$13:$C$33,2,FALSE)/12*1000*Study_MW,0)</f>
        <v>0</v>
      </c>
      <c r="E102" s="71">
        <f t="shared" si="32"/>
        <v>47764.139183536172</v>
      </c>
      <c r="F102" s="75">
        <f>INDEX([11]Delta!$F$1:$EE$997,$L$14,$I102)</f>
        <v>2190.7436271269999</v>
      </c>
      <c r="G102" s="76">
        <f t="shared" si="33"/>
        <v>21.80270598170145</v>
      </c>
      <c r="I102" s="77">
        <f t="shared" si="37"/>
        <v>97</v>
      </c>
      <c r="J102" s="73">
        <f t="shared" si="34"/>
        <v>2026</v>
      </c>
      <c r="K102" s="78">
        <f t="shared" si="36"/>
        <v>46174</v>
      </c>
    </row>
    <row r="103" spans="2:11" outlineLevel="1">
      <c r="B103" s="78">
        <f t="shared" si="31"/>
        <v>46204</v>
      </c>
      <c r="C103" s="75">
        <f>IF(F103&lt;&gt;0,-INDEX([11]Delta!$F$1:$EE$997,$L$13,$I103),0)</f>
        <v>90180.715603113174</v>
      </c>
      <c r="D103" s="71">
        <f>IF(F103&lt;&gt;0,VLOOKUP($J103,'Table 1'!$B$13:$C$33,2,FALSE)/12*1000*Study_MW,0)</f>
        <v>0</v>
      </c>
      <c r="E103" s="71">
        <f t="shared" si="32"/>
        <v>90180.715603113174</v>
      </c>
      <c r="F103" s="75">
        <f>INDEX([11]Delta!$F$1:$EE$997,$L$14,$I103)</f>
        <v>2064.9890131010002</v>
      </c>
      <c r="G103" s="76">
        <f t="shared" si="33"/>
        <v>43.671281072671917</v>
      </c>
      <c r="I103" s="77">
        <f t="shared" si="37"/>
        <v>98</v>
      </c>
      <c r="J103" s="73">
        <f t="shared" si="34"/>
        <v>2026</v>
      </c>
      <c r="K103" s="78">
        <f t="shared" si="36"/>
        <v>46204</v>
      </c>
    </row>
    <row r="104" spans="2:11" outlineLevel="1">
      <c r="B104" s="78">
        <f t="shared" si="31"/>
        <v>46235</v>
      </c>
      <c r="C104" s="75">
        <f>IF(F104&lt;&gt;0,-INDEX([11]Delta!$F$1:$EE$997,$L$13,$I104),0)</f>
        <v>87400.101985126734</v>
      </c>
      <c r="D104" s="71">
        <f>IF(F104&lt;&gt;0,VLOOKUP($J104,'Table 1'!$B$13:$C$33,2,FALSE)/12*1000*Study_MW,0)</f>
        <v>0</v>
      </c>
      <c r="E104" s="71">
        <f t="shared" si="32"/>
        <v>87400.101985126734</v>
      </c>
      <c r="F104" s="75">
        <f>INDEX([11]Delta!$F$1:$EE$997,$L$14,$I104)</f>
        <v>2179.677003665</v>
      </c>
      <c r="G104" s="76">
        <f t="shared" si="33"/>
        <v>40.097730919842043</v>
      </c>
      <c r="I104" s="77">
        <f t="shared" si="37"/>
        <v>99</v>
      </c>
      <c r="J104" s="73">
        <f t="shared" si="34"/>
        <v>2026</v>
      </c>
      <c r="K104" s="78">
        <f t="shared" si="36"/>
        <v>46235</v>
      </c>
    </row>
    <row r="105" spans="2:11" outlineLevel="1">
      <c r="B105" s="78">
        <f t="shared" si="31"/>
        <v>46266</v>
      </c>
      <c r="C105" s="75">
        <f>IF(F105&lt;&gt;0,-INDEX([11]Delta!$F$1:$EE$997,$L$13,$I105),0)</f>
        <v>43414.054783925414</v>
      </c>
      <c r="D105" s="71">
        <f>IF(F105&lt;&gt;0,VLOOKUP($J105,'Table 1'!$B$13:$C$33,2,FALSE)/12*1000*Study_MW,0)</f>
        <v>0</v>
      </c>
      <c r="E105" s="71">
        <f t="shared" si="32"/>
        <v>43414.054783925414</v>
      </c>
      <c r="F105" s="75">
        <f>INDEX([11]Delta!$F$1:$EE$997,$L$14,$I105)</f>
        <v>2121.1862958830002</v>
      </c>
      <c r="G105" s="76">
        <f t="shared" si="33"/>
        <v>20.466875006776885</v>
      </c>
      <c r="I105" s="77">
        <f t="shared" si="37"/>
        <v>100</v>
      </c>
      <c r="J105" s="73">
        <f t="shared" si="34"/>
        <v>2026</v>
      </c>
      <c r="K105" s="78">
        <f t="shared" si="36"/>
        <v>46266</v>
      </c>
    </row>
    <row r="106" spans="2:11" outlineLevel="1">
      <c r="B106" s="78">
        <f t="shared" si="31"/>
        <v>46296</v>
      </c>
      <c r="C106" s="75">
        <f>IF(F106&lt;&gt;0,-INDEX([11]Delta!$F$1:$EE$997,$L$13,$I106),0)</f>
        <v>41371.217865198851</v>
      </c>
      <c r="D106" s="71">
        <f>IF(F106&lt;&gt;0,VLOOKUP($J106,'Table 1'!$B$13:$C$33,2,FALSE)/12*1000*Study_MW,0)</f>
        <v>0</v>
      </c>
      <c r="E106" s="71">
        <f t="shared" si="32"/>
        <v>41371.217865198851</v>
      </c>
      <c r="F106" s="75">
        <f>INDEX([11]Delta!$F$1:$EE$997,$L$14,$I106)</f>
        <v>2023.7561035839999</v>
      </c>
      <c r="G106" s="76">
        <f t="shared" si="33"/>
        <v>20.442788432821473</v>
      </c>
      <c r="I106" s="77">
        <f t="shared" si="37"/>
        <v>101</v>
      </c>
      <c r="J106" s="73">
        <f t="shared" si="34"/>
        <v>2026</v>
      </c>
      <c r="K106" s="78">
        <f t="shared" si="36"/>
        <v>46296</v>
      </c>
    </row>
    <row r="107" spans="2:11" outlineLevel="1">
      <c r="B107" s="78">
        <f t="shared" si="31"/>
        <v>46327</v>
      </c>
      <c r="C107" s="75">
        <f>IF(F107&lt;&gt;0,-INDEX([11]Delta!$F$1:$EE$997,$L$13,$I107),0)</f>
        <v>32352.905654609203</v>
      </c>
      <c r="D107" s="71">
        <f>IF(F107&lt;&gt;0,VLOOKUP($J107,'Table 1'!$B$13:$C$33,2,FALSE)/12*1000*Study_MW,0)</f>
        <v>0</v>
      </c>
      <c r="E107" s="71">
        <f t="shared" si="32"/>
        <v>32352.905654609203</v>
      </c>
      <c r="F107" s="75">
        <f>INDEX([11]Delta!$F$1:$EE$997,$L$14,$I107)</f>
        <v>1609.9503929150001</v>
      </c>
      <c r="G107" s="76">
        <f t="shared" si="33"/>
        <v>20.095591638715373</v>
      </c>
      <c r="I107" s="77">
        <f t="shared" si="37"/>
        <v>102</v>
      </c>
      <c r="J107" s="73">
        <f t="shared" si="34"/>
        <v>2026</v>
      </c>
      <c r="K107" s="78">
        <f t="shared" si="36"/>
        <v>46327</v>
      </c>
    </row>
    <row r="108" spans="2:11" outlineLevel="1">
      <c r="B108" s="82">
        <f t="shared" si="31"/>
        <v>46357</v>
      </c>
      <c r="C108" s="79">
        <f>IF(F108&lt;&gt;0,-INDEX([11]Delta!$F$1:$EE$997,$L$13,$I108),0)</f>
        <v>30071.968315377831</v>
      </c>
      <c r="D108" s="80">
        <f>IF(F108&lt;&gt;0,VLOOKUP($J108,'Table 1'!$B$13:$C$33,2,FALSE)/12*1000*Study_MW,0)</f>
        <v>0</v>
      </c>
      <c r="E108" s="80">
        <f t="shared" si="32"/>
        <v>30071.968315377831</v>
      </c>
      <c r="F108" s="79">
        <f>INDEX([11]Delta!$F$1:$EE$997,$L$14,$I108)</f>
        <v>1353.154857429</v>
      </c>
      <c r="G108" s="81">
        <f t="shared" si="33"/>
        <v>22.223597063025512</v>
      </c>
      <c r="I108" s="64">
        <f t="shared" si="37"/>
        <v>103</v>
      </c>
      <c r="J108" s="73">
        <f t="shared" si="34"/>
        <v>2026</v>
      </c>
      <c r="K108" s="82">
        <f t="shared" si="36"/>
        <v>46357</v>
      </c>
    </row>
    <row r="109" spans="2:11" outlineLevel="1">
      <c r="B109" s="74">
        <f t="shared" si="31"/>
        <v>46388</v>
      </c>
      <c r="C109" s="69">
        <f>IF(F109&lt;&gt;0,-INDEX([11]Delta!$F$1:$EE$997,$L$13,$I109),0)</f>
        <v>28545.374631538987</v>
      </c>
      <c r="D109" s="70">
        <f>IF(F109&lt;&gt;0,VLOOKUP($J109,'Table 1'!$B$13:$C$33,2,FALSE)/12*1000*Study_MW,0)</f>
        <v>0</v>
      </c>
      <c r="E109" s="70">
        <f t="shared" si="32"/>
        <v>28545.374631538987</v>
      </c>
      <c r="F109" s="69">
        <f>INDEX([11]Delta!$F$1:$EE$997,$L$14,$I109)</f>
        <v>1481.760214912</v>
      </c>
      <c r="G109" s="72">
        <f t="shared" si="33"/>
        <v>19.264503355041331</v>
      </c>
      <c r="I109" s="60">
        <f>I97+13</f>
        <v>105</v>
      </c>
      <c r="J109" s="73">
        <f t="shared" si="34"/>
        <v>2027</v>
      </c>
      <c r="K109" s="74">
        <f t="shared" si="36"/>
        <v>46388</v>
      </c>
    </row>
    <row r="110" spans="2:11" outlineLevel="1">
      <c r="B110" s="78">
        <f t="shared" si="31"/>
        <v>46419</v>
      </c>
      <c r="C110" s="75">
        <f>IF(F110&lt;&gt;0,-INDEX([11]Delta!$F$1:$EE$997,$L$13,$I110),0)</f>
        <v>27638.808036029339</v>
      </c>
      <c r="D110" s="71">
        <f>IF(F110&lt;&gt;0,VLOOKUP($J110,'Table 1'!$B$13:$C$33,2,FALSE)/12*1000*Study_MW,0)</f>
        <v>0</v>
      </c>
      <c r="E110" s="71">
        <f t="shared" si="32"/>
        <v>27638.808036029339</v>
      </c>
      <c r="F110" s="75">
        <f>INDEX([11]Delta!$F$1:$EE$997,$L$14,$I110)</f>
        <v>1450.2613943270001</v>
      </c>
      <c r="G110" s="76">
        <f t="shared" si="33"/>
        <v>19.057811332594454</v>
      </c>
      <c r="I110" s="77">
        <f t="shared" si="37"/>
        <v>106</v>
      </c>
      <c r="J110" s="73">
        <f t="shared" si="34"/>
        <v>2027</v>
      </c>
      <c r="K110" s="78">
        <f t="shared" si="36"/>
        <v>46419</v>
      </c>
    </row>
    <row r="111" spans="2:11" outlineLevel="1">
      <c r="B111" s="78">
        <f t="shared" si="31"/>
        <v>46447</v>
      </c>
      <c r="C111" s="75">
        <f>IF(F111&lt;&gt;0,-INDEX([11]Delta!$F$1:$EE$997,$L$13,$I111),0)</f>
        <v>35790.267079219222</v>
      </c>
      <c r="D111" s="71">
        <f>IF(F111&lt;&gt;0,VLOOKUP($J111,'Table 1'!$B$13:$C$33,2,FALSE)/12*1000*Study_MW,0)</f>
        <v>0</v>
      </c>
      <c r="E111" s="71">
        <f t="shared" si="32"/>
        <v>35790.267079219222</v>
      </c>
      <c r="F111" s="75">
        <f>INDEX([11]Delta!$F$1:$EE$997,$L$14,$I111)</f>
        <v>1952.6028663909999</v>
      </c>
      <c r="G111" s="76">
        <f t="shared" si="33"/>
        <v>18.329516818425269</v>
      </c>
      <c r="I111" s="77">
        <f t="shared" si="37"/>
        <v>107</v>
      </c>
      <c r="J111" s="73">
        <f t="shared" si="34"/>
        <v>2027</v>
      </c>
      <c r="K111" s="78">
        <f t="shared" si="36"/>
        <v>46447</v>
      </c>
    </row>
    <row r="112" spans="2:11" outlineLevel="1">
      <c r="B112" s="78">
        <f t="shared" si="31"/>
        <v>46478</v>
      </c>
      <c r="C112" s="75">
        <f>IF(F112&lt;&gt;0,-INDEX([11]Delta!$F$1:$EE$997,$L$13,$I112),0)</f>
        <v>32943.573930114508</v>
      </c>
      <c r="D112" s="71">
        <f>IF(F112&lt;&gt;0,VLOOKUP($J112,'Table 1'!$B$13:$C$33,2,FALSE)/12*1000*Study_MW,0)</f>
        <v>0</v>
      </c>
      <c r="E112" s="71">
        <f t="shared" si="32"/>
        <v>32943.573930114508</v>
      </c>
      <c r="F112" s="75">
        <f>INDEX([11]Delta!$F$1:$EE$997,$L$14,$I112)</f>
        <v>2030.167103303</v>
      </c>
      <c r="G112" s="76">
        <f t="shared" si="33"/>
        <v>16.227025783501585</v>
      </c>
      <c r="I112" s="77">
        <f t="shared" si="37"/>
        <v>108</v>
      </c>
      <c r="J112" s="73">
        <f t="shared" si="34"/>
        <v>2027</v>
      </c>
      <c r="K112" s="78">
        <f t="shared" si="36"/>
        <v>46478</v>
      </c>
    </row>
    <row r="113" spans="2:11" outlineLevel="1">
      <c r="B113" s="78">
        <f t="shared" si="31"/>
        <v>46508</v>
      </c>
      <c r="C113" s="75">
        <f>IF(F113&lt;&gt;0,-INDEX([11]Delta!$F$1:$EE$997,$L$13,$I113),0)</f>
        <v>35364.233058020473</v>
      </c>
      <c r="D113" s="71">
        <f>IF(F113&lt;&gt;0,VLOOKUP($J113,'Table 1'!$B$13:$C$33,2,FALSE)/12*1000*Study_MW,0)</f>
        <v>0</v>
      </c>
      <c r="E113" s="71">
        <f t="shared" si="32"/>
        <v>35364.233058020473</v>
      </c>
      <c r="F113" s="75">
        <f>INDEX([11]Delta!$F$1:$EE$997,$L$14,$I113)</f>
        <v>2181.9939674850002</v>
      </c>
      <c r="G113" s="76">
        <f t="shared" si="33"/>
        <v>16.207301021451418</v>
      </c>
      <c r="I113" s="77">
        <f t="shared" si="37"/>
        <v>109</v>
      </c>
      <c r="J113" s="73">
        <f t="shared" si="34"/>
        <v>2027</v>
      </c>
      <c r="K113" s="78">
        <f t="shared" si="36"/>
        <v>46508</v>
      </c>
    </row>
    <row r="114" spans="2:11" outlineLevel="1">
      <c r="B114" s="78">
        <f t="shared" si="31"/>
        <v>46539</v>
      </c>
      <c r="C114" s="75">
        <f>IF(F114&lt;&gt;0,-INDEX([11]Delta!$F$1:$EE$997,$L$13,$I114),0)</f>
        <v>49490.041289463639</v>
      </c>
      <c r="D114" s="71">
        <f>IF(F114&lt;&gt;0,VLOOKUP($J114,'Table 1'!$B$13:$C$33,2,FALSE)/12*1000*Study_MW,0)</f>
        <v>0</v>
      </c>
      <c r="E114" s="71">
        <f t="shared" si="32"/>
        <v>49490.041289463639</v>
      </c>
      <c r="F114" s="75">
        <f>INDEX([11]Delta!$F$1:$EE$997,$L$14,$I114)</f>
        <v>2179.7899084259998</v>
      </c>
      <c r="G114" s="76">
        <f t="shared" si="33"/>
        <v>22.704041842821361</v>
      </c>
      <c r="I114" s="77">
        <f t="shared" si="37"/>
        <v>110</v>
      </c>
      <c r="J114" s="73">
        <f t="shared" si="34"/>
        <v>2027</v>
      </c>
      <c r="K114" s="78">
        <f t="shared" si="36"/>
        <v>46539</v>
      </c>
    </row>
    <row r="115" spans="2:11" outlineLevel="1">
      <c r="B115" s="78">
        <f t="shared" si="31"/>
        <v>46569</v>
      </c>
      <c r="C115" s="75">
        <f>IF(F115&lt;&gt;0,-INDEX([11]Delta!$F$1:$EE$997,$L$13,$I115),0)</f>
        <v>87692.562587916851</v>
      </c>
      <c r="D115" s="71">
        <f>IF(F115&lt;&gt;0,VLOOKUP($J115,'Table 1'!$B$13:$C$33,2,FALSE)/12*1000*Study_MW,0)</f>
        <v>0</v>
      </c>
      <c r="E115" s="71">
        <f t="shared" si="32"/>
        <v>87692.562587916851</v>
      </c>
      <c r="F115" s="75">
        <f>INDEX([11]Delta!$F$1:$EE$997,$L$14,$I115)</f>
        <v>2054.6640549540002</v>
      </c>
      <c r="G115" s="76">
        <f t="shared" si="33"/>
        <v>42.67975700284498</v>
      </c>
      <c r="I115" s="77">
        <f t="shared" si="37"/>
        <v>111</v>
      </c>
      <c r="J115" s="73">
        <f t="shared" si="34"/>
        <v>2027</v>
      </c>
      <c r="K115" s="78">
        <f t="shared" si="36"/>
        <v>46569</v>
      </c>
    </row>
    <row r="116" spans="2:11" outlineLevel="1">
      <c r="B116" s="78">
        <f t="shared" si="31"/>
        <v>46600</v>
      </c>
      <c r="C116" s="75">
        <f>IF(F116&lt;&gt;0,-INDEX([11]Delta!$F$1:$EE$997,$L$13,$I116),0)</f>
        <v>84075.952469795942</v>
      </c>
      <c r="D116" s="71">
        <f>IF(F116&lt;&gt;0,VLOOKUP($J116,'Table 1'!$B$13:$C$33,2,FALSE)/12*1000*Study_MW,0)</f>
        <v>0</v>
      </c>
      <c r="E116" s="71">
        <f t="shared" si="32"/>
        <v>84075.952469795942</v>
      </c>
      <c r="F116" s="75">
        <f>INDEX([11]Delta!$F$1:$EE$997,$L$14,$I116)</f>
        <v>2168.778617635</v>
      </c>
      <c r="G116" s="76">
        <f t="shared" si="33"/>
        <v>38.76649824290444</v>
      </c>
      <c r="I116" s="77">
        <f t="shared" si="37"/>
        <v>112</v>
      </c>
      <c r="J116" s="73">
        <f t="shared" si="34"/>
        <v>2027</v>
      </c>
      <c r="K116" s="78">
        <f t="shared" si="36"/>
        <v>46600</v>
      </c>
    </row>
    <row r="117" spans="2:11" outlineLevel="1">
      <c r="B117" s="78">
        <f t="shared" si="31"/>
        <v>46631</v>
      </c>
      <c r="C117" s="75">
        <f>IF(F117&lt;&gt;0,-INDEX([11]Delta!$F$1:$EE$997,$L$13,$I117),0)</f>
        <v>44434.014906957746</v>
      </c>
      <c r="D117" s="71">
        <f>IF(F117&lt;&gt;0,VLOOKUP($J117,'Table 1'!$B$13:$C$33,2,FALSE)/12*1000*Study_MW,0)</f>
        <v>0</v>
      </c>
      <c r="E117" s="71">
        <f t="shared" si="32"/>
        <v>44434.014906957746</v>
      </c>
      <c r="F117" s="75">
        <f>INDEX([11]Delta!$F$1:$EE$997,$L$14,$I117)</f>
        <v>2110.5803622449998</v>
      </c>
      <c r="G117" s="76">
        <f t="shared" si="33"/>
        <v>21.052984146831442</v>
      </c>
      <c r="I117" s="77">
        <f t="shared" si="37"/>
        <v>113</v>
      </c>
      <c r="J117" s="73">
        <f t="shared" si="34"/>
        <v>2027</v>
      </c>
      <c r="K117" s="78">
        <f t="shared" si="36"/>
        <v>46631</v>
      </c>
    </row>
    <row r="118" spans="2:11" outlineLevel="1">
      <c r="B118" s="78">
        <f t="shared" si="31"/>
        <v>46661</v>
      </c>
      <c r="C118" s="75">
        <f>IF(F118&lt;&gt;0,-INDEX([11]Delta!$F$1:$EE$997,$L$13,$I118),0)</f>
        <v>42268.90331825614</v>
      </c>
      <c r="D118" s="71">
        <f>IF(F118&lt;&gt;0,VLOOKUP($J118,'Table 1'!$B$13:$C$33,2,FALSE)/12*1000*Study_MW,0)</f>
        <v>0</v>
      </c>
      <c r="E118" s="71">
        <f t="shared" si="32"/>
        <v>42268.90331825614</v>
      </c>
      <c r="F118" s="75">
        <f>INDEX([11]Delta!$F$1:$EE$997,$L$14,$I118)</f>
        <v>2013.637321059</v>
      </c>
      <c r="G118" s="76">
        <f t="shared" si="33"/>
        <v>20.991318980930654</v>
      </c>
      <c r="I118" s="77">
        <f t="shared" si="37"/>
        <v>114</v>
      </c>
      <c r="J118" s="73">
        <f t="shared" si="34"/>
        <v>2027</v>
      </c>
      <c r="K118" s="78">
        <f t="shared" si="36"/>
        <v>46661</v>
      </c>
    </row>
    <row r="119" spans="2:11" outlineLevel="1">
      <c r="B119" s="78">
        <f t="shared" si="31"/>
        <v>46692</v>
      </c>
      <c r="C119" s="75">
        <f>IF(F119&lt;&gt;0,-INDEX([11]Delta!$F$1:$EE$997,$L$13,$I119),0)</f>
        <v>33786.413919150829</v>
      </c>
      <c r="D119" s="71">
        <f>IF(F119&lt;&gt;0,VLOOKUP($J119,'Table 1'!$B$13:$C$33,2,FALSE)/12*1000*Study_MW,0)</f>
        <v>0</v>
      </c>
      <c r="E119" s="71">
        <f t="shared" si="32"/>
        <v>33786.413919150829</v>
      </c>
      <c r="F119" s="75">
        <f>INDEX([11]Delta!$F$1:$EE$997,$L$14,$I119)</f>
        <v>1601.9006367909999</v>
      </c>
      <c r="G119" s="76">
        <f t="shared" si="33"/>
        <v>21.091454203322691</v>
      </c>
      <c r="I119" s="77">
        <f t="shared" si="37"/>
        <v>115</v>
      </c>
      <c r="J119" s="73">
        <f t="shared" si="34"/>
        <v>2027</v>
      </c>
      <c r="K119" s="78">
        <f t="shared" si="36"/>
        <v>46692</v>
      </c>
    </row>
    <row r="120" spans="2:11" outlineLevel="1">
      <c r="B120" s="82">
        <f t="shared" si="31"/>
        <v>46722</v>
      </c>
      <c r="C120" s="79">
        <f>IF(F120&lt;&gt;0,-INDEX([11]Delta!$F$1:$EE$997,$L$13,$I120),0)</f>
        <v>30998.035136058927</v>
      </c>
      <c r="D120" s="80">
        <f>IF(F120&lt;&gt;0,VLOOKUP($J120,'Table 1'!$B$13:$C$33,2,FALSE)/12*1000*Study_MW,0)</f>
        <v>0</v>
      </c>
      <c r="E120" s="80">
        <f t="shared" si="32"/>
        <v>30998.035136058927</v>
      </c>
      <c r="F120" s="79">
        <f>INDEX([11]Delta!$F$1:$EE$997,$L$14,$I120)</f>
        <v>1346.3890797629999</v>
      </c>
      <c r="G120" s="81">
        <f t="shared" si="33"/>
        <v>23.023088646496895</v>
      </c>
      <c r="I120" s="64">
        <f t="shared" si="37"/>
        <v>116</v>
      </c>
      <c r="J120" s="73">
        <f t="shared" si="34"/>
        <v>2027</v>
      </c>
      <c r="K120" s="82">
        <f t="shared" si="36"/>
        <v>46722</v>
      </c>
    </row>
    <row r="121" spans="2:11" outlineLevel="1">
      <c r="B121" s="74">
        <f t="shared" si="31"/>
        <v>46753</v>
      </c>
      <c r="C121" s="69">
        <f>IF(F121&lt;&gt;0,-INDEX([11]Delta!$F$1:$EE$997,$L$13,$I121),0)</f>
        <v>32085.508555144072</v>
      </c>
      <c r="D121" s="70">
        <f>IF(F121&lt;&gt;0,VLOOKUP($J121,'Table 1'!$B$13:$C$33,2,FALSE)/12*1000*Study_MW,0)</f>
        <v>0</v>
      </c>
      <c r="E121" s="70">
        <f t="shared" si="32"/>
        <v>32085.508555144072</v>
      </c>
      <c r="F121" s="69">
        <f>INDEX([11]Delta!$F$1:$EE$997,$L$14,$I121)</f>
        <v>1474.3513814519999</v>
      </c>
      <c r="G121" s="72">
        <f t="shared" si="33"/>
        <v>21.762457009091676</v>
      </c>
      <c r="I121" s="60">
        <f>I109+13</f>
        <v>118</v>
      </c>
      <c r="J121" s="73">
        <f t="shared" si="34"/>
        <v>2028</v>
      </c>
      <c r="K121" s="74">
        <f t="shared" si="36"/>
        <v>46753</v>
      </c>
    </row>
    <row r="122" spans="2:11" outlineLevel="1">
      <c r="B122" s="78">
        <f t="shared" si="31"/>
        <v>46784</v>
      </c>
      <c r="C122" s="75">
        <f>IF(F122&lt;&gt;0,-INDEX([11]Delta!$F$1:$EE$997,$L$13,$I122),0)</f>
        <v>31722.356630727649</v>
      </c>
      <c r="D122" s="71">
        <f>IF(F122&lt;&gt;0,VLOOKUP($J122,'Table 1'!$B$13:$C$33,2,FALSE)/12*1000*Study_MW,0)</f>
        <v>0</v>
      </c>
      <c r="E122" s="71">
        <f t="shared" si="32"/>
        <v>31722.356630727649</v>
      </c>
      <c r="F122" s="75">
        <f>INDEX([11]Delta!$F$1:$EE$997,$L$14,$I122)</f>
        <v>1518.516900395</v>
      </c>
      <c r="G122" s="76">
        <f t="shared" si="33"/>
        <v>20.890354675984153</v>
      </c>
      <c r="I122" s="77">
        <f t="shared" ref="I122:I132" si="38">I110+13</f>
        <v>119</v>
      </c>
      <c r="J122" s="73">
        <f t="shared" si="34"/>
        <v>2028</v>
      </c>
      <c r="K122" s="78">
        <f t="shared" si="36"/>
        <v>46784</v>
      </c>
    </row>
    <row r="123" spans="2:11" outlineLevel="1">
      <c r="B123" s="78">
        <f t="shared" si="31"/>
        <v>46813</v>
      </c>
      <c r="C123" s="75">
        <f>IF(F123&lt;&gt;0,-INDEX([11]Delta!$F$1:$EE$997,$L$13,$I123),0)</f>
        <v>36916.446585074067</v>
      </c>
      <c r="D123" s="71">
        <f>IF(F123&lt;&gt;0,VLOOKUP($J123,'Table 1'!$B$13:$C$33,2,FALSE)/12*1000*Study_MW,0)</f>
        <v>0</v>
      </c>
      <c r="E123" s="71">
        <f t="shared" si="32"/>
        <v>36916.446585074067</v>
      </c>
      <c r="F123" s="75">
        <f>INDEX([11]Delta!$F$1:$EE$997,$L$14,$I123)</f>
        <v>1942.8398493550001</v>
      </c>
      <c r="G123" s="76">
        <f t="shared" si="33"/>
        <v>19.001281344589412</v>
      </c>
      <c r="I123" s="77">
        <f t="shared" si="38"/>
        <v>120</v>
      </c>
      <c r="J123" s="73">
        <f t="shared" si="34"/>
        <v>2028</v>
      </c>
      <c r="K123" s="78">
        <f t="shared" si="36"/>
        <v>46813</v>
      </c>
    </row>
    <row r="124" spans="2:11" outlineLevel="1">
      <c r="B124" s="78">
        <f t="shared" si="31"/>
        <v>46844</v>
      </c>
      <c r="C124" s="75">
        <f>IF(F124&lt;&gt;0,-INDEX([11]Delta!$F$1:$EE$997,$L$13,$I124),0)</f>
        <v>36730.678236052394</v>
      </c>
      <c r="D124" s="71">
        <f>IF(F124&lt;&gt;0,VLOOKUP($J124,'Table 1'!$B$13:$C$33,2,FALSE)/12*1000*Study_MW,0)</f>
        <v>0</v>
      </c>
      <c r="E124" s="71">
        <f t="shared" si="32"/>
        <v>36730.678236052394</v>
      </c>
      <c r="F124" s="75">
        <f>INDEX([11]Delta!$F$1:$EE$997,$L$14,$I124)</f>
        <v>2020.016262675</v>
      </c>
      <c r="G124" s="76">
        <f t="shared" si="33"/>
        <v>18.183357686146504</v>
      </c>
      <c r="I124" s="77">
        <f t="shared" si="38"/>
        <v>121</v>
      </c>
      <c r="J124" s="73">
        <f t="shared" si="34"/>
        <v>2028</v>
      </c>
      <c r="K124" s="78">
        <f t="shared" si="36"/>
        <v>46844</v>
      </c>
    </row>
    <row r="125" spans="2:11" outlineLevel="1">
      <c r="B125" s="78">
        <f t="shared" si="31"/>
        <v>46874</v>
      </c>
      <c r="C125" s="75">
        <f>IF(F125&lt;&gt;0,-INDEX([11]Delta!$F$1:$EE$997,$L$13,$I125),0)</f>
        <v>41118.680367648602</v>
      </c>
      <c r="D125" s="71">
        <f>IF(F125&lt;&gt;0,VLOOKUP($J125,'Table 1'!$B$13:$C$33,2,FALSE)/12*1000*Study_MW,0)</f>
        <v>0</v>
      </c>
      <c r="E125" s="71">
        <f t="shared" si="32"/>
        <v>41118.680367648602</v>
      </c>
      <c r="F125" s="75">
        <f>INDEX([11]Delta!$F$1:$EE$997,$L$14,$I125)</f>
        <v>2171.083997235</v>
      </c>
      <c r="G125" s="76">
        <f t="shared" si="33"/>
        <v>18.939239762264197</v>
      </c>
      <c r="I125" s="77">
        <f t="shared" si="38"/>
        <v>122</v>
      </c>
      <c r="J125" s="73">
        <f t="shared" si="34"/>
        <v>2028</v>
      </c>
      <c r="K125" s="78">
        <f t="shared" si="36"/>
        <v>46874</v>
      </c>
    </row>
    <row r="126" spans="2:11" outlineLevel="1">
      <c r="B126" s="78">
        <f t="shared" si="31"/>
        <v>46905</v>
      </c>
      <c r="C126" s="75">
        <f>IF(F126&lt;&gt;0,-INDEX([11]Delta!$F$1:$EE$997,$L$13,$I126),0)</f>
        <v>59004.504265069962</v>
      </c>
      <c r="D126" s="71">
        <f>IF(F126&lt;&gt;0,VLOOKUP($J126,'Table 1'!$B$13:$C$33,2,FALSE)/12*1000*Study_MW,0)</f>
        <v>0</v>
      </c>
      <c r="E126" s="71">
        <f t="shared" si="32"/>
        <v>59004.504265069962</v>
      </c>
      <c r="F126" s="75">
        <f>INDEX([11]Delta!$F$1:$EE$997,$L$14,$I126)</f>
        <v>2168.8909552109999</v>
      </c>
      <c r="G126" s="76">
        <f t="shared" si="33"/>
        <v>27.20491969561915</v>
      </c>
      <c r="I126" s="77">
        <f t="shared" si="38"/>
        <v>123</v>
      </c>
      <c r="J126" s="73">
        <f t="shared" si="34"/>
        <v>2028</v>
      </c>
      <c r="K126" s="78">
        <f t="shared" si="36"/>
        <v>46905</v>
      </c>
    </row>
    <row r="127" spans="2:11" outlineLevel="1">
      <c r="B127" s="78">
        <f t="shared" si="31"/>
        <v>46935</v>
      </c>
      <c r="C127" s="75">
        <f>IF(F127&lt;&gt;0,-INDEX([11]Delta!$F$1:$EE$997,$L$13,$I127),0)</f>
        <v>108569.86388418078</v>
      </c>
      <c r="D127" s="71">
        <f>IF(F127&lt;&gt;0,VLOOKUP($J127,'Table 1'!$B$13:$C$33,2,FALSE)/12*1000*Study_MW,0)</f>
        <v>0</v>
      </c>
      <c r="E127" s="71">
        <f t="shared" si="32"/>
        <v>108569.86388418078</v>
      </c>
      <c r="F127" s="75">
        <f>INDEX([11]Delta!$F$1:$EE$997,$L$14,$I127)</f>
        <v>2044.3907462019999</v>
      </c>
      <c r="G127" s="76">
        <f t="shared" si="33"/>
        <v>53.106219584430328</v>
      </c>
      <c r="I127" s="77">
        <f t="shared" si="38"/>
        <v>124</v>
      </c>
      <c r="J127" s="73">
        <f t="shared" si="34"/>
        <v>2028</v>
      </c>
      <c r="K127" s="78">
        <f t="shared" si="36"/>
        <v>46935</v>
      </c>
    </row>
    <row r="128" spans="2:11" outlineLevel="1">
      <c r="B128" s="78">
        <f t="shared" si="31"/>
        <v>46966</v>
      </c>
      <c r="C128" s="75">
        <f>IF(F128&lt;&gt;0,-INDEX([11]Delta!$F$1:$EE$997,$L$13,$I128),0)</f>
        <v>117505.48988091946</v>
      </c>
      <c r="D128" s="71">
        <f>IF(F128&lt;&gt;0,VLOOKUP($J128,'Table 1'!$B$13:$C$33,2,FALSE)/12*1000*Study_MW,0)</f>
        <v>0</v>
      </c>
      <c r="E128" s="71">
        <f t="shared" si="32"/>
        <v>117505.48988091946</v>
      </c>
      <c r="F128" s="75">
        <f>INDEX([11]Delta!$F$1:$EE$997,$L$14,$I128)</f>
        <v>2157.9347261799999</v>
      </c>
      <c r="G128" s="76">
        <f t="shared" si="33"/>
        <v>54.452754504270381</v>
      </c>
      <c r="I128" s="77">
        <f t="shared" si="38"/>
        <v>125</v>
      </c>
      <c r="J128" s="73">
        <f t="shared" si="34"/>
        <v>2028</v>
      </c>
      <c r="K128" s="78">
        <f t="shared" si="36"/>
        <v>46966</v>
      </c>
    </row>
    <row r="129" spans="2:11" outlineLevel="1">
      <c r="B129" s="78">
        <f t="shared" si="31"/>
        <v>46997</v>
      </c>
      <c r="C129" s="75">
        <f>IF(F129&lt;&gt;0,-INDEX([11]Delta!$F$1:$EE$997,$L$13,$I129),0)</f>
        <v>53144.111015483737</v>
      </c>
      <c r="D129" s="71">
        <f>IF(F129&lt;&gt;0,VLOOKUP($J129,'Table 1'!$B$13:$C$33,2,FALSE)/12*1000*Study_MW,0)</f>
        <v>0</v>
      </c>
      <c r="E129" s="71">
        <f t="shared" si="32"/>
        <v>53144.111015483737</v>
      </c>
      <c r="F129" s="75">
        <f>INDEX([11]Delta!$F$1:$EE$997,$L$14,$I129)</f>
        <v>2100.0274610050001</v>
      </c>
      <c r="G129" s="76">
        <f t="shared" si="33"/>
        <v>25.306388607914116</v>
      </c>
      <c r="I129" s="77">
        <f t="shared" si="38"/>
        <v>126</v>
      </c>
      <c r="J129" s="73">
        <f t="shared" si="34"/>
        <v>2028</v>
      </c>
      <c r="K129" s="78">
        <f t="shared" si="36"/>
        <v>46997</v>
      </c>
    </row>
    <row r="130" spans="2:11" outlineLevel="1">
      <c r="B130" s="78">
        <f t="shared" si="31"/>
        <v>47027</v>
      </c>
      <c r="C130" s="75">
        <f>IF(F130&lt;&gt;0,-INDEX([11]Delta!$F$1:$EE$997,$L$13,$I130),0)</f>
        <v>44269.20828987658</v>
      </c>
      <c r="D130" s="71">
        <f>IF(F130&lt;&gt;0,VLOOKUP($J130,'Table 1'!$B$13:$C$33,2,FALSE)/12*1000*Study_MW,0)</f>
        <v>0</v>
      </c>
      <c r="E130" s="71">
        <f t="shared" si="32"/>
        <v>44269.20828987658</v>
      </c>
      <c r="F130" s="75">
        <f>INDEX([11]Delta!$F$1:$EE$997,$L$14,$I130)</f>
        <v>2003.5691328729999</v>
      </c>
      <c r="G130" s="76">
        <f t="shared" si="33"/>
        <v>22.095173839296049</v>
      </c>
      <c r="I130" s="77">
        <f t="shared" si="38"/>
        <v>127</v>
      </c>
      <c r="J130" s="73">
        <f t="shared" si="34"/>
        <v>2028</v>
      </c>
      <c r="K130" s="78">
        <f t="shared" si="36"/>
        <v>47027</v>
      </c>
    </row>
    <row r="131" spans="2:11" outlineLevel="1">
      <c r="B131" s="78">
        <f t="shared" si="31"/>
        <v>47058</v>
      </c>
      <c r="C131" s="75">
        <f>IF(F131&lt;&gt;0,-INDEX([11]Delta!$F$1:$EE$997,$L$13,$I131),0)</f>
        <v>36205.980199843645</v>
      </c>
      <c r="D131" s="71">
        <f>IF(F131&lt;&gt;0,VLOOKUP($J131,'Table 1'!$B$13:$C$33,2,FALSE)/12*1000*Study_MW,0)</f>
        <v>0</v>
      </c>
      <c r="E131" s="71">
        <f t="shared" si="32"/>
        <v>36205.980199843645</v>
      </c>
      <c r="F131" s="75">
        <f>INDEX([11]Delta!$F$1:$EE$997,$L$14,$I131)</f>
        <v>1593.891140701</v>
      </c>
      <c r="G131" s="76">
        <f t="shared" si="33"/>
        <v>22.715466116412507</v>
      </c>
      <c r="I131" s="77">
        <f t="shared" si="38"/>
        <v>128</v>
      </c>
      <c r="J131" s="73">
        <f t="shared" si="34"/>
        <v>2028</v>
      </c>
      <c r="K131" s="78">
        <f t="shared" si="36"/>
        <v>47058</v>
      </c>
    </row>
    <row r="132" spans="2:11" outlineLevel="1">
      <c r="B132" s="82">
        <f t="shared" si="31"/>
        <v>47088</v>
      </c>
      <c r="C132" s="79">
        <f>IF(F132&lt;&gt;0,-INDEX([11]Delta!$F$1:$EE$997,$L$13,$I132),0)</f>
        <v>35379.085873231292</v>
      </c>
      <c r="D132" s="80">
        <f>IF(F132&lt;&gt;0,VLOOKUP($J132,'Table 1'!$B$13:$C$33,2,FALSE)/12*1000*Study_MW,0)</f>
        <v>0</v>
      </c>
      <c r="E132" s="80">
        <f t="shared" si="32"/>
        <v>35379.085873231292</v>
      </c>
      <c r="F132" s="79">
        <f>INDEX([11]Delta!$F$1:$EE$997,$L$14,$I132)</f>
        <v>1339.657132627</v>
      </c>
      <c r="G132" s="81">
        <f t="shared" si="33"/>
        <v>26.409060207707544</v>
      </c>
      <c r="I132" s="64">
        <f t="shared" si="38"/>
        <v>129</v>
      </c>
      <c r="J132" s="73">
        <f t="shared" si="34"/>
        <v>2028</v>
      </c>
      <c r="K132" s="82">
        <f t="shared" si="36"/>
        <v>47088</v>
      </c>
    </row>
    <row r="133" spans="2:11" outlineLevel="1">
      <c r="B133" s="74">
        <f t="shared" si="31"/>
        <v>47119</v>
      </c>
      <c r="C133" s="69">
        <f>IF(F133&lt;&gt;0,-INDEX([12]Delta!$F$1:$EE$65554,$L$13,$I133),0)</f>
        <v>37384.221093416214</v>
      </c>
      <c r="D133" s="70">
        <f>IF(F133&lt;&gt;0,VLOOKUP($J133,'Table 1'!$B$13:$C$33,2,FALSE)/12*1000*Study_MW,0)</f>
        <v>0</v>
      </c>
      <c r="E133" s="70">
        <f t="shared" si="32"/>
        <v>37384.221093416214</v>
      </c>
      <c r="F133" s="69">
        <f>INDEX([12]Delta!$F$1:$EE$65554,$L$14,$I133)</f>
        <v>1466.979666016</v>
      </c>
      <c r="G133" s="72">
        <f t="shared" si="33"/>
        <v>25.483803190635687</v>
      </c>
      <c r="I133" s="60">
        <f>I13</f>
        <v>1</v>
      </c>
      <c r="J133" s="73">
        <f t="shared" si="34"/>
        <v>2029</v>
      </c>
      <c r="K133" s="74">
        <f t="shared" si="36"/>
        <v>47119</v>
      </c>
    </row>
    <row r="134" spans="2:11" outlineLevel="1">
      <c r="B134" s="78">
        <f t="shared" si="31"/>
        <v>47150</v>
      </c>
      <c r="C134" s="75">
        <f>IF(F134&lt;&gt;0,-INDEX([12]Delta!$F$1:$EE$65554,$L$13,$I134),0)</f>
        <v>34041.927895620465</v>
      </c>
      <c r="D134" s="71">
        <f>IF(F134&lt;&gt;0,VLOOKUP($J134,'Table 1'!$B$13:$C$33,2,FALSE)/12*1000*Study_MW,0)</f>
        <v>0</v>
      </c>
      <c r="E134" s="71">
        <f t="shared" si="32"/>
        <v>34041.927895620465</v>
      </c>
      <c r="F134" s="75">
        <f>INDEX([12]Delta!$F$1:$EE$65554,$L$14,$I134)</f>
        <v>1435.795038451</v>
      </c>
      <c r="G134" s="76">
        <f t="shared" si="33"/>
        <v>23.709461994203867</v>
      </c>
      <c r="I134" s="77">
        <f t="shared" ref="I134:I197" si="39">I14</f>
        <v>2</v>
      </c>
      <c r="J134" s="73">
        <f t="shared" si="34"/>
        <v>2029</v>
      </c>
      <c r="K134" s="78">
        <f t="shared" si="36"/>
        <v>47150</v>
      </c>
    </row>
    <row r="135" spans="2:11" outlineLevel="1">
      <c r="B135" s="78">
        <f t="shared" si="31"/>
        <v>47178</v>
      </c>
      <c r="C135" s="75">
        <f>IF(F135&lt;&gt;0,-INDEX([12]Delta!$F$1:$EE$65554,$L$13,$I135),0)</f>
        <v>40719.823903128505</v>
      </c>
      <c r="D135" s="71">
        <f>IF(F135&lt;&gt;0,VLOOKUP($J135,'Table 1'!$B$13:$C$33,2,FALSE)/12*1000*Study_MW,0)</f>
        <v>0</v>
      </c>
      <c r="E135" s="71">
        <f t="shared" si="32"/>
        <v>40719.823903128505</v>
      </c>
      <c r="F135" s="75">
        <f>INDEX([12]Delta!$F$1:$EE$65554,$L$14,$I135)</f>
        <v>1933.1256519250001</v>
      </c>
      <c r="G135" s="76">
        <f t="shared" si="33"/>
        <v>21.064240631528449</v>
      </c>
      <c r="I135" s="77">
        <f t="shared" si="39"/>
        <v>3</v>
      </c>
      <c r="J135" s="73">
        <f t="shared" si="34"/>
        <v>2029</v>
      </c>
      <c r="K135" s="78">
        <f t="shared" si="36"/>
        <v>47178</v>
      </c>
    </row>
    <row r="136" spans="2:11" outlineLevel="1">
      <c r="B136" s="78">
        <f t="shared" si="31"/>
        <v>47209</v>
      </c>
      <c r="C136" s="75">
        <f>IF(F136&lt;&gt;0,-INDEX([12]Delta!$F$1:$EE$65554,$L$13,$I136),0)</f>
        <v>39410.87217566371</v>
      </c>
      <c r="D136" s="71">
        <f>IF(F136&lt;&gt;0,VLOOKUP($J136,'Table 1'!$B$13:$C$33,2,FALSE)/12*1000*Study_MW,0)</f>
        <v>0</v>
      </c>
      <c r="E136" s="71">
        <f t="shared" si="32"/>
        <v>39410.87217566371</v>
      </c>
      <c r="F136" s="75">
        <f>INDEX([12]Delta!$F$1:$EE$65554,$L$14,$I136)</f>
        <v>2009.9161793400001</v>
      </c>
      <c r="G136" s="76">
        <f t="shared" si="33"/>
        <v>19.608216790714692</v>
      </c>
      <c r="I136" s="77">
        <f t="shared" si="39"/>
        <v>4</v>
      </c>
      <c r="J136" s="73">
        <f t="shared" si="34"/>
        <v>2029</v>
      </c>
      <c r="K136" s="78">
        <f t="shared" si="36"/>
        <v>47209</v>
      </c>
    </row>
    <row r="137" spans="2:11" outlineLevel="1">
      <c r="B137" s="78">
        <f t="shared" si="31"/>
        <v>47239</v>
      </c>
      <c r="C137" s="75">
        <f>IF(F137&lt;&gt;0,-INDEX([12]Delta!$F$1:$EE$65554,$L$13,$I137),0)</f>
        <v>43159.732303887606</v>
      </c>
      <c r="D137" s="71">
        <f>IF(F137&lt;&gt;0,VLOOKUP($J137,'Table 1'!$B$13:$C$33,2,FALSE)/12*1000*Study_MW,0)</f>
        <v>0</v>
      </c>
      <c r="E137" s="71">
        <f t="shared" si="32"/>
        <v>43159.732303887606</v>
      </c>
      <c r="F137" s="75">
        <f>INDEX([12]Delta!$F$1:$EE$65554,$L$14,$I137)</f>
        <v>2160.2285741830001</v>
      </c>
      <c r="G137" s="76">
        <f t="shared" si="33"/>
        <v>19.979243316976607</v>
      </c>
      <c r="I137" s="77">
        <f t="shared" si="39"/>
        <v>5</v>
      </c>
      <c r="J137" s="73">
        <f t="shared" si="34"/>
        <v>2029</v>
      </c>
      <c r="K137" s="78">
        <f t="shared" si="36"/>
        <v>47239</v>
      </c>
    </row>
    <row r="138" spans="2:11" outlineLevel="1">
      <c r="B138" s="78">
        <f t="shared" si="31"/>
        <v>47270</v>
      </c>
      <c r="C138" s="75">
        <f>IF(F138&lt;&gt;0,-INDEX([12]Delta!$F$1:$EE$65554,$L$13,$I138),0)</f>
        <v>61441.623584911227</v>
      </c>
      <c r="D138" s="71">
        <f>IF(F138&lt;&gt;0,VLOOKUP($J138,'Table 1'!$B$13:$C$33,2,FALSE)/12*1000*Study_MW,0)</f>
        <v>0</v>
      </c>
      <c r="E138" s="71">
        <f t="shared" si="32"/>
        <v>61441.623584911227</v>
      </c>
      <c r="F138" s="75">
        <f>INDEX([12]Delta!$F$1:$EE$65554,$L$14,$I138)</f>
        <v>2158.0465056510002</v>
      </c>
      <c r="G138" s="76">
        <f t="shared" si="33"/>
        <v>28.470945099663936</v>
      </c>
      <c r="I138" s="77">
        <f t="shared" si="39"/>
        <v>6</v>
      </c>
      <c r="J138" s="73">
        <f t="shared" si="34"/>
        <v>2029</v>
      </c>
      <c r="K138" s="78">
        <f t="shared" si="36"/>
        <v>47270</v>
      </c>
    </row>
    <row r="139" spans="2:11" outlineLevel="1">
      <c r="B139" s="78">
        <f t="shared" si="31"/>
        <v>47300</v>
      </c>
      <c r="C139" s="75">
        <f>IF(F139&lt;&gt;0,-INDEX([12]Delta!$F$1:$EE$65554,$L$13,$I139),0)</f>
        <v>110570.14946517348</v>
      </c>
      <c r="D139" s="71">
        <f>IF(F139&lt;&gt;0,VLOOKUP($J139,'Table 1'!$B$13:$C$33,2,FALSE)/12*1000*Study_MW,0)</f>
        <v>0</v>
      </c>
      <c r="E139" s="71">
        <f t="shared" si="32"/>
        <v>110570.14946517348</v>
      </c>
      <c r="F139" s="75">
        <f>INDEX([12]Delta!$F$1:$EE$65554,$L$14,$I139)</f>
        <v>2034.1687843889999</v>
      </c>
      <c r="G139" s="76">
        <f t="shared" si="33"/>
        <v>54.356428195010999</v>
      </c>
      <c r="I139" s="77">
        <f t="shared" si="39"/>
        <v>7</v>
      </c>
      <c r="J139" s="73">
        <f t="shared" si="34"/>
        <v>2029</v>
      </c>
      <c r="K139" s="78">
        <f t="shared" si="36"/>
        <v>47300</v>
      </c>
    </row>
    <row r="140" spans="2:11" outlineLevel="1">
      <c r="B140" s="78">
        <f t="shared" si="31"/>
        <v>47331</v>
      </c>
      <c r="C140" s="75">
        <f>IF(F140&lt;&gt;0,-INDEX([12]Delta!$F$1:$EE$65554,$L$13,$I140),0)</f>
        <v>140769.88338831067</v>
      </c>
      <c r="D140" s="71">
        <f>IF(F140&lt;&gt;0,VLOOKUP($J140,'Table 1'!$B$13:$C$33,2,FALSE)/12*1000*Study_MW,0)</f>
        <v>0</v>
      </c>
      <c r="E140" s="71">
        <f t="shared" si="32"/>
        <v>140769.88338831067</v>
      </c>
      <c r="F140" s="75">
        <f>INDEX([12]Delta!$F$1:$EE$65554,$L$14,$I140)</f>
        <v>2147.145052973</v>
      </c>
      <c r="G140" s="76">
        <f t="shared" si="33"/>
        <v>65.561422221287074</v>
      </c>
      <c r="I140" s="77">
        <f t="shared" si="39"/>
        <v>8</v>
      </c>
      <c r="J140" s="73">
        <f t="shared" si="34"/>
        <v>2029</v>
      </c>
      <c r="K140" s="78">
        <f t="shared" si="36"/>
        <v>47331</v>
      </c>
    </row>
    <row r="141" spans="2:11" outlineLevel="1">
      <c r="B141" s="78">
        <f t="shared" si="31"/>
        <v>47362</v>
      </c>
      <c r="C141" s="75">
        <f>IF(F141&lt;&gt;0,-INDEX([12]Delta!$F$1:$EE$65554,$L$13,$I141),0)</f>
        <v>59314.011681720614</v>
      </c>
      <c r="D141" s="71">
        <f>IF(F141&lt;&gt;0,VLOOKUP($J141,'Table 1'!$B$13:$C$33,2,FALSE)/12*1000*Study_MW,0)</f>
        <v>0</v>
      </c>
      <c r="E141" s="71">
        <f t="shared" si="32"/>
        <v>59314.011681720614</v>
      </c>
      <c r="F141" s="75">
        <f>INDEX([12]Delta!$F$1:$EE$65554,$L$14,$I141)</f>
        <v>2089.5273171409999</v>
      </c>
      <c r="G141" s="76">
        <f t="shared" si="33"/>
        <v>28.386329862811813</v>
      </c>
      <c r="I141" s="77">
        <f t="shared" si="39"/>
        <v>9</v>
      </c>
      <c r="J141" s="73">
        <f t="shared" si="34"/>
        <v>2029</v>
      </c>
      <c r="K141" s="78">
        <f t="shared" si="36"/>
        <v>47362</v>
      </c>
    </row>
    <row r="142" spans="2:11" outlineLevel="1">
      <c r="B142" s="78">
        <f t="shared" ref="B142:B205" si="40">EDATE(B141,1)</f>
        <v>47392</v>
      </c>
      <c r="C142" s="75">
        <f>IF(F142&lt;&gt;0,-INDEX([12]Delta!$F$1:$EE$65554,$L$13,$I142),0)</f>
        <v>49204.280400767922</v>
      </c>
      <c r="D142" s="71">
        <f>IF(F142&lt;&gt;0,VLOOKUP($J142,'Table 1'!$B$13:$C$33,2,FALSE)/12*1000*Study_MW,0)</f>
        <v>0</v>
      </c>
      <c r="E142" s="71">
        <f t="shared" ref="E142:E192" si="41">C142+D142</f>
        <v>49204.280400767922</v>
      </c>
      <c r="F142" s="75">
        <f>INDEX([12]Delta!$F$1:$EE$65554,$L$14,$I142)</f>
        <v>1993.5512904719999</v>
      </c>
      <c r="G142" s="76">
        <f t="shared" ref="G142:G192" si="42">IF(ISNUMBER($F142),E142/$F142,"")</f>
        <v>24.681722830977755</v>
      </c>
      <c r="I142" s="77">
        <f t="shared" si="39"/>
        <v>10</v>
      </c>
      <c r="J142" s="73">
        <f t="shared" ref="J142:J192" si="43">YEAR(B142)</f>
        <v>2029</v>
      </c>
      <c r="K142" s="78">
        <f t="shared" si="36"/>
        <v>47392</v>
      </c>
    </row>
    <row r="143" spans="2:11" outlineLevel="1">
      <c r="B143" s="78">
        <f t="shared" si="40"/>
        <v>47423</v>
      </c>
      <c r="C143" s="75">
        <f>IF(F143&lt;&gt;0,-INDEX([12]Delta!$F$1:$EE$65554,$L$13,$I143),0)</f>
        <v>39458.536884695292</v>
      </c>
      <c r="D143" s="71">
        <f>IF(F143&lt;&gt;0,VLOOKUP($J143,'Table 1'!$B$13:$C$33,2,FALSE)/12*1000*Study_MW,0)</f>
        <v>0</v>
      </c>
      <c r="E143" s="71">
        <f t="shared" si="41"/>
        <v>39458.536884695292</v>
      </c>
      <c r="F143" s="75">
        <f>INDEX([12]Delta!$F$1:$EE$65554,$L$14,$I143)</f>
        <v>1585.9216828030001</v>
      </c>
      <c r="G143" s="76">
        <f t="shared" si="42"/>
        <v>24.880507853928339</v>
      </c>
      <c r="I143" s="77">
        <f t="shared" si="39"/>
        <v>11</v>
      </c>
      <c r="J143" s="73">
        <f t="shared" si="43"/>
        <v>2029</v>
      </c>
      <c r="K143" s="78">
        <f t="shared" si="36"/>
        <v>47423</v>
      </c>
    </row>
    <row r="144" spans="2:11" outlineLevel="1">
      <c r="B144" s="82">
        <f t="shared" si="40"/>
        <v>47453</v>
      </c>
      <c r="C144" s="79">
        <f>IF(F144&lt;&gt;0,-INDEX([12]Delta!$F$1:$EE$65554,$L$13,$I144),0)</f>
        <v>38431.747641503811</v>
      </c>
      <c r="D144" s="80">
        <f>IF(F144&lt;&gt;0,VLOOKUP($J144,'Table 1'!$B$13:$C$33,2,FALSE)/12*1000*Study_MW,0)</f>
        <v>0</v>
      </c>
      <c r="E144" s="80">
        <f t="shared" si="41"/>
        <v>38431.747641503811</v>
      </c>
      <c r="F144" s="79">
        <f>INDEX([12]Delta!$F$1:$EE$65554,$L$14,$I144)</f>
        <v>1332.958847443</v>
      </c>
      <c r="G144" s="81">
        <f t="shared" si="42"/>
        <v>28.831908588346145</v>
      </c>
      <c r="I144" s="64">
        <f t="shared" si="39"/>
        <v>12</v>
      </c>
      <c r="J144" s="73">
        <f t="shared" si="43"/>
        <v>2029</v>
      </c>
      <c r="K144" s="82">
        <f t="shared" si="36"/>
        <v>47453</v>
      </c>
    </row>
    <row r="145" spans="2:11" outlineLevel="1">
      <c r="B145" s="74">
        <f t="shared" si="40"/>
        <v>47484</v>
      </c>
      <c r="C145" s="69">
        <f>IF(F145&lt;&gt;0,-INDEX([12]Delta!$F$1:$EE$65554,$L$13,$I145),0)</f>
        <v>18921.088801473379</v>
      </c>
      <c r="D145" s="70">
        <f>IF(F145&lt;&gt;0,VLOOKUP($J145,'Table 1'!$B$13:$C$33,2,FALSE)/12*1000*Study_MW,0)</f>
        <v>65087.142850711054</v>
      </c>
      <c r="E145" s="70">
        <f t="shared" si="41"/>
        <v>84008.231652184433</v>
      </c>
      <c r="F145" s="69">
        <f>INDEX([12]Delta!$F$1:$EE$65554,$L$14,$I145)</f>
        <v>1459.644724705</v>
      </c>
      <c r="G145" s="72">
        <f t="shared" si="42"/>
        <v>57.553889813264547</v>
      </c>
      <c r="I145" s="60">
        <f>I25</f>
        <v>14</v>
      </c>
      <c r="J145" s="73">
        <f t="shared" si="43"/>
        <v>2030</v>
      </c>
      <c r="K145" s="74">
        <f t="shared" si="36"/>
        <v>47484</v>
      </c>
    </row>
    <row r="146" spans="2:11" outlineLevel="1">
      <c r="B146" s="78">
        <f t="shared" si="40"/>
        <v>47515</v>
      </c>
      <c r="C146" s="75">
        <f>IF(F146&lt;&gt;0,-INDEX([12]Delta!$F$1:$EE$65554,$L$13,$I146),0)</f>
        <v>13818.40549479425</v>
      </c>
      <c r="D146" s="71">
        <f>IF(F146&lt;&gt;0,VLOOKUP($J146,'Table 1'!$B$13:$C$33,2,FALSE)/12*1000*Study_MW,0)</f>
        <v>65087.142850711054</v>
      </c>
      <c r="E146" s="71">
        <f t="shared" si="41"/>
        <v>78905.548345505304</v>
      </c>
      <c r="F146" s="75">
        <f>INDEX([12]Delta!$F$1:$EE$65554,$L$14,$I146)</f>
        <v>1428.616058996</v>
      </c>
      <c r="G146" s="76">
        <f t="shared" si="42"/>
        <v>55.232158317580719</v>
      </c>
      <c r="I146" s="77">
        <f t="shared" si="39"/>
        <v>15</v>
      </c>
      <c r="J146" s="73">
        <f t="shared" si="43"/>
        <v>2030</v>
      </c>
      <c r="K146" s="78">
        <f t="shared" si="36"/>
        <v>47515</v>
      </c>
    </row>
    <row r="147" spans="2:11" outlineLevel="1">
      <c r="B147" s="78">
        <f t="shared" si="40"/>
        <v>47543</v>
      </c>
      <c r="C147" s="75">
        <f>IF(F147&lt;&gt;0,-INDEX([12]Delta!$F$1:$EE$65554,$L$13,$I147),0)</f>
        <v>24006.697313457727</v>
      </c>
      <c r="D147" s="71">
        <f>IF(F147&lt;&gt;0,VLOOKUP($J147,'Table 1'!$B$13:$C$33,2,FALSE)/12*1000*Study_MW,0)</f>
        <v>65087.142850711054</v>
      </c>
      <c r="E147" s="71">
        <f t="shared" si="41"/>
        <v>89093.840164168781</v>
      </c>
      <c r="F147" s="75">
        <f>INDEX([12]Delta!$F$1:$EE$65554,$L$14,$I147)</f>
        <v>1923.4600226</v>
      </c>
      <c r="G147" s="76">
        <f t="shared" si="42"/>
        <v>46.319569482779215</v>
      </c>
      <c r="I147" s="77">
        <f t="shared" si="39"/>
        <v>16</v>
      </c>
      <c r="J147" s="73">
        <f t="shared" si="43"/>
        <v>2030</v>
      </c>
      <c r="K147" s="78">
        <f t="shared" si="36"/>
        <v>47543</v>
      </c>
    </row>
    <row r="148" spans="2:11" outlineLevel="1">
      <c r="B148" s="78">
        <f t="shared" si="40"/>
        <v>47574</v>
      </c>
      <c r="C148" s="75">
        <f>IF(F148&lt;&gt;0,-INDEX([12]Delta!$F$1:$EE$65554,$L$13,$I148),0)</f>
        <v>20986.125348612666</v>
      </c>
      <c r="D148" s="71">
        <f>IF(F148&lt;&gt;0,VLOOKUP($J148,'Table 1'!$B$13:$C$33,2,FALSE)/12*1000*Study_MW,0)</f>
        <v>65087.142850711054</v>
      </c>
      <c r="E148" s="71">
        <f t="shared" si="41"/>
        <v>86073.26819932372</v>
      </c>
      <c r="F148" s="75">
        <f>INDEX([12]Delta!$F$1:$EE$65554,$L$14,$I148)</f>
        <v>1999.866601485</v>
      </c>
      <c r="G148" s="76">
        <f t="shared" si="42"/>
        <v>43.039504802675367</v>
      </c>
      <c r="I148" s="77">
        <f t="shared" si="39"/>
        <v>17</v>
      </c>
      <c r="J148" s="73">
        <f t="shared" si="43"/>
        <v>2030</v>
      </c>
      <c r="K148" s="78">
        <f t="shared" si="36"/>
        <v>47574</v>
      </c>
    </row>
    <row r="149" spans="2:11" outlineLevel="1">
      <c r="B149" s="78">
        <f t="shared" si="40"/>
        <v>47604</v>
      </c>
      <c r="C149" s="75">
        <f>IF(F149&lt;&gt;0,-INDEX([12]Delta!$F$1:$EE$65554,$L$13,$I149),0)</f>
        <v>26124.128984391689</v>
      </c>
      <c r="D149" s="71">
        <f>IF(F149&lt;&gt;0,VLOOKUP($J149,'Table 1'!$B$13:$C$33,2,FALSE)/12*1000*Study_MW,0)</f>
        <v>65087.142850711054</v>
      </c>
      <c r="E149" s="71">
        <f t="shared" si="41"/>
        <v>91211.271835102743</v>
      </c>
      <c r="F149" s="75">
        <f>INDEX([12]Delta!$F$1:$EE$65554,$L$14,$I149)</f>
        <v>2149.4274318150001</v>
      </c>
      <c r="G149" s="76">
        <f t="shared" si="42"/>
        <v>42.435148302765889</v>
      </c>
      <c r="I149" s="77">
        <f t="shared" si="39"/>
        <v>18</v>
      </c>
      <c r="J149" s="73">
        <f t="shared" si="43"/>
        <v>2030</v>
      </c>
      <c r="K149" s="78">
        <f t="shared" si="36"/>
        <v>47604</v>
      </c>
    </row>
    <row r="150" spans="2:11" outlineLevel="1">
      <c r="B150" s="78">
        <f t="shared" si="40"/>
        <v>47635</v>
      </c>
      <c r="C150" s="75">
        <f>IF(F150&lt;&gt;0,-INDEX([12]Delta!$F$1:$EE$65554,$L$13,$I150),0)</f>
        <v>32741.049051329494</v>
      </c>
      <c r="D150" s="71">
        <f>IF(F150&lt;&gt;0,VLOOKUP($J150,'Table 1'!$B$13:$C$33,2,FALSE)/12*1000*Study_MW,0)</f>
        <v>65087.142850711054</v>
      </c>
      <c r="E150" s="71">
        <f t="shared" si="41"/>
        <v>97828.191902040548</v>
      </c>
      <c r="F150" s="75">
        <f>INDEX([12]Delta!$F$1:$EE$65554,$L$14,$I150)</f>
        <v>2147.2562719399998</v>
      </c>
      <c r="G150" s="76">
        <f t="shared" si="42"/>
        <v>45.559625639679645</v>
      </c>
      <c r="I150" s="77">
        <f t="shared" si="39"/>
        <v>19</v>
      </c>
      <c r="J150" s="73">
        <f t="shared" si="43"/>
        <v>2030</v>
      </c>
      <c r="K150" s="78">
        <f t="shared" si="36"/>
        <v>47635</v>
      </c>
    </row>
    <row r="151" spans="2:11" outlineLevel="1">
      <c r="B151" s="78">
        <f t="shared" si="40"/>
        <v>47665</v>
      </c>
      <c r="C151" s="75">
        <f>IF(F151&lt;&gt;0,-INDEX([12]Delta!$F$1:$EE$65554,$L$13,$I151),0)</f>
        <v>26529.649123162031</v>
      </c>
      <c r="D151" s="71">
        <f>IF(F151&lt;&gt;0,VLOOKUP($J151,'Table 1'!$B$13:$C$33,2,FALSE)/12*1000*Study_MW,0)</f>
        <v>65087.142850711054</v>
      </c>
      <c r="E151" s="71">
        <f t="shared" si="41"/>
        <v>91616.791973873085</v>
      </c>
      <c r="F151" s="75">
        <f>INDEX([12]Delta!$F$1:$EE$65554,$L$14,$I151)</f>
        <v>2023.9979338539999</v>
      </c>
      <c r="G151" s="76">
        <f t="shared" si="42"/>
        <v>45.265259633650302</v>
      </c>
      <c r="I151" s="77">
        <f t="shared" si="39"/>
        <v>20</v>
      </c>
      <c r="J151" s="73">
        <f t="shared" si="43"/>
        <v>2030</v>
      </c>
      <c r="K151" s="78">
        <f t="shared" si="36"/>
        <v>47665</v>
      </c>
    </row>
    <row r="152" spans="2:11" outlineLevel="1">
      <c r="B152" s="78">
        <f t="shared" si="40"/>
        <v>47696</v>
      </c>
      <c r="C152" s="75">
        <f>IF(F152&lt;&gt;0,-INDEX([12]Delta!$F$1:$EE$65554,$L$13,$I152),0)</f>
        <v>55929.777239263058</v>
      </c>
      <c r="D152" s="71">
        <f>IF(F152&lt;&gt;0,VLOOKUP($J152,'Table 1'!$B$13:$C$33,2,FALSE)/12*1000*Study_MW,0)</f>
        <v>65087.142850711054</v>
      </c>
      <c r="E152" s="71">
        <f t="shared" si="41"/>
        <v>121016.92008997411</v>
      </c>
      <c r="F152" s="75">
        <f>INDEX([12]Delta!$F$1:$EE$65554,$L$14,$I152)</f>
        <v>2136.4093263119998</v>
      </c>
      <c r="G152" s="76">
        <f t="shared" si="42"/>
        <v>56.645006459918854</v>
      </c>
      <c r="I152" s="77">
        <f t="shared" si="39"/>
        <v>21</v>
      </c>
      <c r="J152" s="73">
        <f t="shared" si="43"/>
        <v>2030</v>
      </c>
      <c r="K152" s="78">
        <f t="shared" si="36"/>
        <v>47696</v>
      </c>
    </row>
    <row r="153" spans="2:11" outlineLevel="1">
      <c r="B153" s="78">
        <f t="shared" si="40"/>
        <v>47727</v>
      </c>
      <c r="C153" s="75">
        <f>IF(F153&lt;&gt;0,-INDEX([12]Delta!$F$1:$EE$65554,$L$13,$I153),0)</f>
        <v>38128.003309383988</v>
      </c>
      <c r="D153" s="71">
        <f>IF(F153&lt;&gt;0,VLOOKUP($J153,'Table 1'!$B$13:$C$33,2,FALSE)/12*1000*Study_MW,0)</f>
        <v>65087.142850711054</v>
      </c>
      <c r="E153" s="71">
        <f t="shared" si="41"/>
        <v>103215.14616009504</v>
      </c>
      <c r="F153" s="75">
        <f>INDEX([12]Delta!$F$1:$EE$65554,$L$14,$I153)</f>
        <v>2079.0796894189998</v>
      </c>
      <c r="G153" s="76">
        <f t="shared" si="42"/>
        <v>49.644632038581733</v>
      </c>
      <c r="I153" s="77">
        <f t="shared" si="39"/>
        <v>22</v>
      </c>
      <c r="J153" s="73">
        <f t="shared" si="43"/>
        <v>2030</v>
      </c>
      <c r="K153" s="78">
        <f t="shared" si="36"/>
        <v>47727</v>
      </c>
    </row>
    <row r="154" spans="2:11" outlineLevel="1">
      <c r="B154" s="78">
        <f t="shared" si="40"/>
        <v>47757</v>
      </c>
      <c r="C154" s="75">
        <f>IF(F154&lt;&gt;0,-INDEX([12]Delta!$F$1:$EE$65554,$L$13,$I154),0)</f>
        <v>41034.364171549678</v>
      </c>
      <c r="D154" s="71">
        <f>IF(F154&lt;&gt;0,VLOOKUP($J154,'Table 1'!$B$13:$C$33,2,FALSE)/12*1000*Study_MW,0)</f>
        <v>65087.142850711054</v>
      </c>
      <c r="E154" s="71">
        <f t="shared" si="41"/>
        <v>106121.50702226073</v>
      </c>
      <c r="F154" s="75">
        <f>INDEX([12]Delta!$F$1:$EE$65554,$L$14,$I154)</f>
        <v>1983.5835296810001</v>
      </c>
      <c r="G154" s="76">
        <f t="shared" si="42"/>
        <v>53.499893215652577</v>
      </c>
      <c r="I154" s="77">
        <f t="shared" si="39"/>
        <v>23</v>
      </c>
      <c r="J154" s="73">
        <f t="shared" si="43"/>
        <v>2030</v>
      </c>
      <c r="K154" s="78">
        <f t="shared" ref="K154:K192" si="44">IF(ISNUMBER(F154),IF(F154&lt;&gt;0,B154,""),"")</f>
        <v>47757</v>
      </c>
    </row>
    <row r="155" spans="2:11" outlineLevel="1">
      <c r="B155" s="78">
        <f t="shared" si="40"/>
        <v>47788</v>
      </c>
      <c r="C155" s="75">
        <f>IF(F155&lt;&gt;0,-INDEX([12]Delta!$F$1:$EE$65554,$L$13,$I155),0)</f>
        <v>19003.700341746211</v>
      </c>
      <c r="D155" s="71">
        <f>IF(F155&lt;&gt;0,VLOOKUP($J155,'Table 1'!$B$13:$C$33,2,FALSE)/12*1000*Study_MW,0)</f>
        <v>65087.142850711054</v>
      </c>
      <c r="E155" s="71">
        <f t="shared" si="41"/>
        <v>84090.843192457265</v>
      </c>
      <c r="F155" s="75">
        <f>INDEX([12]Delta!$F$1:$EE$65554,$L$14,$I155)</f>
        <v>1577.9920767870001</v>
      </c>
      <c r="G155" s="76">
        <f t="shared" si="42"/>
        <v>53.289775297020064</v>
      </c>
      <c r="I155" s="77">
        <f t="shared" si="39"/>
        <v>24</v>
      </c>
      <c r="J155" s="73">
        <f t="shared" si="43"/>
        <v>2030</v>
      </c>
      <c r="K155" s="78">
        <f t="shared" si="44"/>
        <v>47788</v>
      </c>
    </row>
    <row r="156" spans="2:11" outlineLevel="1">
      <c r="B156" s="82">
        <f t="shared" si="40"/>
        <v>47818</v>
      </c>
      <c r="C156" s="79">
        <f>IF(F156&lt;&gt;0,-INDEX([12]Delta!$F$1:$EE$65554,$L$13,$I156),0)</f>
        <v>21214.304223507643</v>
      </c>
      <c r="D156" s="80">
        <f>IF(F156&lt;&gt;0,VLOOKUP($J156,'Table 1'!$B$13:$C$33,2,FALSE)/12*1000*Study_MW,0)</f>
        <v>65087.142850711054</v>
      </c>
      <c r="E156" s="80">
        <f t="shared" si="41"/>
        <v>86301.447074218697</v>
      </c>
      <c r="F156" s="79">
        <f>INDEX([12]Delta!$F$1:$EE$65554,$L$14,$I156)</f>
        <v>1326.294050728</v>
      </c>
      <c r="G156" s="81">
        <f t="shared" si="42"/>
        <v>65.069617877610185</v>
      </c>
      <c r="I156" s="64">
        <f t="shared" si="39"/>
        <v>25</v>
      </c>
      <c r="J156" s="73">
        <f t="shared" si="43"/>
        <v>2030</v>
      </c>
      <c r="K156" s="82">
        <f t="shared" si="44"/>
        <v>47818</v>
      </c>
    </row>
    <row r="157" spans="2:11" outlineLevel="1">
      <c r="B157" s="74">
        <f t="shared" si="40"/>
        <v>47849</v>
      </c>
      <c r="C157" s="69">
        <f>IF(F157&lt;&gt;0,-INDEX([12]Delta!$F$1:$EE$65554,$L$13,$I157),0)</f>
        <v>19893.070134043694</v>
      </c>
      <c r="D157" s="70">
        <f>IF(F157&lt;&gt;0,VLOOKUP($J157,'Table 1'!$B$13:$C$33,2,FALSE)/12*1000*Study_MW,0)</f>
        <v>66579.890862207452</v>
      </c>
      <c r="E157" s="70">
        <f t="shared" si="41"/>
        <v>86472.960996251146</v>
      </c>
      <c r="F157" s="69">
        <f>INDEX([12]Delta!$F$1:$EE$65554,$L$14,$I157)</f>
        <v>1452.3464811270001</v>
      </c>
      <c r="G157" s="72">
        <f t="shared" si="42"/>
        <v>59.540173174895131</v>
      </c>
      <c r="I157" s="60">
        <f>I37</f>
        <v>27</v>
      </c>
      <c r="J157" s="73">
        <f t="shared" si="43"/>
        <v>2031</v>
      </c>
      <c r="K157" s="74">
        <f t="shared" si="44"/>
        <v>47849</v>
      </c>
    </row>
    <row r="158" spans="2:11" outlineLevel="1">
      <c r="B158" s="78">
        <f t="shared" si="40"/>
        <v>47880</v>
      </c>
      <c r="C158" s="75">
        <f>IF(F158&lt;&gt;0,-INDEX([12]Delta!$F$1:$EE$65554,$L$13,$I158),0)</f>
        <v>14268.58222925663</v>
      </c>
      <c r="D158" s="71">
        <f>IF(F158&lt;&gt;0,VLOOKUP($J158,'Table 1'!$B$13:$C$33,2,FALSE)/12*1000*Study_MW,0)</f>
        <v>66579.890862207452</v>
      </c>
      <c r="E158" s="71">
        <f t="shared" si="41"/>
        <v>80848.473091464082</v>
      </c>
      <c r="F158" s="75">
        <f>INDEX([12]Delta!$F$1:$EE$65554,$L$14,$I158)</f>
        <v>1421.4729713280001</v>
      </c>
      <c r="G158" s="76">
        <f t="shared" si="42"/>
        <v>56.876546175853086</v>
      </c>
      <c r="I158" s="77">
        <f t="shared" si="39"/>
        <v>28</v>
      </c>
      <c r="J158" s="73">
        <f t="shared" si="43"/>
        <v>2031</v>
      </c>
      <c r="K158" s="78">
        <f t="shared" si="44"/>
        <v>47880</v>
      </c>
    </row>
    <row r="159" spans="2:11" outlineLevel="1">
      <c r="B159" s="78">
        <f t="shared" si="40"/>
        <v>47908</v>
      </c>
      <c r="C159" s="75">
        <f>IF(F159&lt;&gt;0,-INDEX([12]Delta!$F$1:$EE$65554,$L$13,$I159),0)</f>
        <v>24796.202307447791</v>
      </c>
      <c r="D159" s="71">
        <f>IF(F159&lt;&gt;0,VLOOKUP($J159,'Table 1'!$B$13:$C$33,2,FALSE)/12*1000*Study_MW,0)</f>
        <v>66579.890862207452</v>
      </c>
      <c r="E159" s="71">
        <f t="shared" si="41"/>
        <v>91376.093169655243</v>
      </c>
      <c r="F159" s="75">
        <f>INDEX([12]Delta!$F$1:$EE$65554,$L$14,$I159)</f>
        <v>1913.8427206409999</v>
      </c>
      <c r="G159" s="76">
        <f t="shared" si="42"/>
        <v>47.744828864020135</v>
      </c>
      <c r="I159" s="77">
        <f t="shared" si="39"/>
        <v>29</v>
      </c>
      <c r="J159" s="73">
        <f t="shared" si="43"/>
        <v>2031</v>
      </c>
      <c r="K159" s="78">
        <f t="shared" si="44"/>
        <v>47908</v>
      </c>
    </row>
    <row r="160" spans="2:11" outlineLevel="1">
      <c r="B160" s="78">
        <f t="shared" si="40"/>
        <v>47939</v>
      </c>
      <c r="C160" s="75">
        <f>IF(F160&lt;&gt;0,-INDEX([12]Delta!$F$1:$EE$65554,$L$13,$I160),0)</f>
        <v>24962.623425990343</v>
      </c>
      <c r="D160" s="71">
        <f>IF(F160&lt;&gt;0,VLOOKUP($J160,'Table 1'!$B$13:$C$33,2,FALSE)/12*1000*Study_MW,0)</f>
        <v>66579.890862207452</v>
      </c>
      <c r="E160" s="71">
        <f t="shared" si="41"/>
        <v>91542.514288197795</v>
      </c>
      <c r="F160" s="75">
        <f>INDEX([12]Delta!$F$1:$EE$65554,$L$14,$I160)</f>
        <v>1989.867271755</v>
      </c>
      <c r="G160" s="76">
        <f t="shared" si="42"/>
        <v>46.004331840414757</v>
      </c>
      <c r="I160" s="77">
        <f t="shared" si="39"/>
        <v>30</v>
      </c>
      <c r="J160" s="73">
        <f t="shared" si="43"/>
        <v>2031</v>
      </c>
      <c r="K160" s="78">
        <f t="shared" si="44"/>
        <v>47939</v>
      </c>
    </row>
    <row r="161" spans="2:11" outlineLevel="1">
      <c r="B161" s="78">
        <f t="shared" si="40"/>
        <v>47969</v>
      </c>
      <c r="C161" s="75">
        <f>IF(F161&lt;&gt;0,-INDEX([12]Delta!$F$1:$EE$65554,$L$13,$I161),0)</f>
        <v>26622.303903624415</v>
      </c>
      <c r="D161" s="71">
        <f>IF(F161&lt;&gt;0,VLOOKUP($J161,'Table 1'!$B$13:$C$33,2,FALSE)/12*1000*Study_MW,0)</f>
        <v>66579.890862207452</v>
      </c>
      <c r="E161" s="71">
        <f t="shared" si="41"/>
        <v>93202.194765831868</v>
      </c>
      <c r="F161" s="75">
        <f>INDEX([12]Delta!$F$1:$EE$65554,$L$14,$I161)</f>
        <v>2138.6802933200001</v>
      </c>
      <c r="G161" s="76">
        <f t="shared" si="42"/>
        <v>43.579302178517096</v>
      </c>
      <c r="I161" s="77">
        <f t="shared" si="39"/>
        <v>31</v>
      </c>
      <c r="J161" s="73">
        <f t="shared" si="43"/>
        <v>2031</v>
      </c>
      <c r="K161" s="78">
        <f t="shared" si="44"/>
        <v>47969</v>
      </c>
    </row>
    <row r="162" spans="2:11" outlineLevel="1">
      <c r="B162" s="78">
        <f t="shared" si="40"/>
        <v>48000</v>
      </c>
      <c r="C162" s="75">
        <f>IF(F162&lt;&gt;0,-INDEX([12]Delta!$F$1:$EE$65554,$L$13,$I162),0)</f>
        <v>31397.511038824916</v>
      </c>
      <c r="D162" s="71">
        <f>IF(F162&lt;&gt;0,VLOOKUP($J162,'Table 1'!$B$13:$C$33,2,FALSE)/12*1000*Study_MW,0)</f>
        <v>66579.890862207452</v>
      </c>
      <c r="E162" s="71">
        <f t="shared" si="41"/>
        <v>97977.401901032368</v>
      </c>
      <c r="F162" s="75">
        <f>INDEX([12]Delta!$F$1:$EE$65554,$L$14,$I162)</f>
        <v>2136.5199903799999</v>
      </c>
      <c r="G162" s="76">
        <f t="shared" si="42"/>
        <v>45.858406353411269</v>
      </c>
      <c r="I162" s="77">
        <f t="shared" si="39"/>
        <v>32</v>
      </c>
      <c r="J162" s="73">
        <f t="shared" si="43"/>
        <v>2031</v>
      </c>
      <c r="K162" s="78">
        <f t="shared" si="44"/>
        <v>48000</v>
      </c>
    </row>
    <row r="163" spans="2:11" outlineLevel="1">
      <c r="B163" s="78">
        <f t="shared" si="40"/>
        <v>48030</v>
      </c>
      <c r="C163" s="75">
        <f>IF(F163&lt;&gt;0,-INDEX([12]Delta!$F$1:$EE$65554,$L$13,$I163),0)</f>
        <v>23643.006445348263</v>
      </c>
      <c r="D163" s="71">
        <f>IF(F163&lt;&gt;0,VLOOKUP($J163,'Table 1'!$B$13:$C$33,2,FALSE)/12*1000*Study_MW,0)</f>
        <v>66579.890862207452</v>
      </c>
      <c r="E163" s="71">
        <f t="shared" si="41"/>
        <v>90222.897307555715</v>
      </c>
      <c r="F163" s="75">
        <f>INDEX([12]Delta!$F$1:$EE$65554,$L$14,$I163)</f>
        <v>2013.8779458179999</v>
      </c>
      <c r="G163" s="76">
        <f t="shared" si="42"/>
        <v>44.800578652202702</v>
      </c>
      <c r="I163" s="77">
        <f t="shared" si="39"/>
        <v>33</v>
      </c>
      <c r="J163" s="73">
        <f t="shared" si="43"/>
        <v>2031</v>
      </c>
      <c r="K163" s="78">
        <f t="shared" si="44"/>
        <v>48030</v>
      </c>
    </row>
    <row r="164" spans="2:11" outlineLevel="1">
      <c r="B164" s="78">
        <f t="shared" si="40"/>
        <v>48061</v>
      </c>
      <c r="C164" s="75">
        <f>IF(F164&lt;&gt;0,-INDEX([12]Delta!$F$1:$EE$65554,$L$13,$I164),0)</f>
        <v>58656.475797951221</v>
      </c>
      <c r="D164" s="71">
        <f>IF(F164&lt;&gt;0,VLOOKUP($J164,'Table 1'!$B$13:$C$33,2,FALSE)/12*1000*Study_MW,0)</f>
        <v>66579.890862207452</v>
      </c>
      <c r="E164" s="71">
        <f t="shared" si="41"/>
        <v>125236.36666015867</v>
      </c>
      <c r="F164" s="75">
        <f>INDEX([12]Delta!$F$1:$EE$65554,$L$14,$I164)</f>
        <v>2125.7272755210001</v>
      </c>
      <c r="G164" s="76">
        <f t="shared" si="42"/>
        <v>58.914597419118195</v>
      </c>
      <c r="I164" s="77">
        <f t="shared" si="39"/>
        <v>34</v>
      </c>
      <c r="J164" s="73">
        <f t="shared" si="43"/>
        <v>2031</v>
      </c>
      <c r="K164" s="78">
        <f t="shared" si="44"/>
        <v>48061</v>
      </c>
    </row>
    <row r="165" spans="2:11" outlineLevel="1">
      <c r="B165" s="78">
        <f t="shared" si="40"/>
        <v>48092</v>
      </c>
      <c r="C165" s="75">
        <f>IF(F165&lt;&gt;0,-INDEX([12]Delta!$F$1:$EE$65554,$L$13,$I165),0)</f>
        <v>42792.666124224663</v>
      </c>
      <c r="D165" s="71">
        <f>IF(F165&lt;&gt;0,VLOOKUP($J165,'Table 1'!$B$13:$C$33,2,FALSE)/12*1000*Study_MW,0)</f>
        <v>66579.890862207452</v>
      </c>
      <c r="E165" s="71">
        <f t="shared" si="41"/>
        <v>109372.55698643212</v>
      </c>
      <c r="F165" s="75">
        <f>INDEX([12]Delta!$F$1:$EE$65554,$L$14,$I165)</f>
        <v>2068.684286533</v>
      </c>
      <c r="G165" s="76">
        <f t="shared" si="42"/>
        <v>52.870589146173891</v>
      </c>
      <c r="I165" s="77">
        <f t="shared" si="39"/>
        <v>35</v>
      </c>
      <c r="J165" s="73">
        <f t="shared" si="43"/>
        <v>2031</v>
      </c>
      <c r="K165" s="78">
        <f t="shared" si="44"/>
        <v>48092</v>
      </c>
    </row>
    <row r="166" spans="2:11" outlineLevel="1">
      <c r="B166" s="78">
        <f t="shared" si="40"/>
        <v>48122</v>
      </c>
      <c r="C166" s="75">
        <f>IF(F166&lt;&gt;0,-INDEX([12]Delta!$F$1:$EE$65554,$L$13,$I166),0)</f>
        <v>35733.34735481441</v>
      </c>
      <c r="D166" s="71">
        <f>IF(F166&lt;&gt;0,VLOOKUP($J166,'Table 1'!$B$13:$C$33,2,FALSE)/12*1000*Study_MW,0)</f>
        <v>66579.890862207452</v>
      </c>
      <c r="E166" s="71">
        <f t="shared" si="41"/>
        <v>102313.23821702186</v>
      </c>
      <c r="F166" s="75">
        <f>INDEX([12]Delta!$F$1:$EE$65554,$L$14,$I166)</f>
        <v>1973.665622295</v>
      </c>
      <c r="G166" s="76">
        <f t="shared" si="42"/>
        <v>51.83919558676353</v>
      </c>
      <c r="I166" s="77">
        <f t="shared" si="39"/>
        <v>36</v>
      </c>
      <c r="J166" s="73">
        <f t="shared" si="43"/>
        <v>2031</v>
      </c>
      <c r="K166" s="78">
        <f t="shared" si="44"/>
        <v>48122</v>
      </c>
    </row>
    <row r="167" spans="2:11" outlineLevel="1">
      <c r="B167" s="78">
        <f t="shared" si="40"/>
        <v>48153</v>
      </c>
      <c r="C167" s="75">
        <f>IF(F167&lt;&gt;0,-INDEX([12]Delta!$F$1:$EE$65554,$L$13,$I167),0)</f>
        <v>18745.83180950582</v>
      </c>
      <c r="D167" s="71">
        <f>IF(F167&lt;&gt;0,VLOOKUP($J167,'Table 1'!$B$13:$C$33,2,FALSE)/12*1000*Study_MW,0)</f>
        <v>66579.890862207452</v>
      </c>
      <c r="E167" s="71">
        <f t="shared" si="41"/>
        <v>85325.722671713273</v>
      </c>
      <c r="F167" s="75">
        <f>INDEX([12]Delta!$F$1:$EE$65554,$L$14,$I167)</f>
        <v>1570.1021142320001</v>
      </c>
      <c r="G167" s="76">
        <f t="shared" si="42"/>
        <v>54.344059471220767</v>
      </c>
      <c r="I167" s="77">
        <f t="shared" si="39"/>
        <v>37</v>
      </c>
      <c r="J167" s="73">
        <f t="shared" si="43"/>
        <v>2031</v>
      </c>
      <c r="K167" s="78">
        <f t="shared" si="44"/>
        <v>48153</v>
      </c>
    </row>
    <row r="168" spans="2:11" outlineLevel="1">
      <c r="B168" s="82">
        <f t="shared" si="40"/>
        <v>48183</v>
      </c>
      <c r="C168" s="79">
        <f>IF(F168&lt;&gt;0,-INDEX([12]Delta!$F$1:$EE$65554,$L$13,$I168),0)</f>
        <v>20048.76348516345</v>
      </c>
      <c r="D168" s="80">
        <f>IF(F168&lt;&gt;0,VLOOKUP($J168,'Table 1'!$B$13:$C$33,2,FALSE)/12*1000*Study_MW,0)</f>
        <v>66579.890862207452</v>
      </c>
      <c r="E168" s="80">
        <f t="shared" si="41"/>
        <v>86628.654347370903</v>
      </c>
      <c r="F168" s="79">
        <f>INDEX([12]Delta!$F$1:$EE$65554,$L$14,$I168)</f>
        <v>1319.6625803760001</v>
      </c>
      <c r="G168" s="81">
        <f t="shared" si="42"/>
        <v>65.644548565352622</v>
      </c>
      <c r="I168" s="64">
        <f t="shared" si="39"/>
        <v>38</v>
      </c>
      <c r="J168" s="73">
        <f t="shared" si="43"/>
        <v>2031</v>
      </c>
      <c r="K168" s="82">
        <f t="shared" si="44"/>
        <v>48183</v>
      </c>
    </row>
    <row r="169" spans="2:11" outlineLevel="1">
      <c r="B169" s="74">
        <f t="shared" si="40"/>
        <v>48214</v>
      </c>
      <c r="C169" s="69">
        <f>IF(F169&lt;&gt;0,-INDEX([12]Delta!$F$1:$EE$65554,$L$13,$I169),0)</f>
        <v>18064.431890428066</v>
      </c>
      <c r="D169" s="70">
        <f>IF(F169&lt;&gt;0,VLOOKUP($J169,'Table 1'!$B$13:$C$33,2,FALSE)/12*1000*Study_MW,0)</f>
        <v>68111.483617497433</v>
      </c>
      <c r="E169" s="70">
        <f t="shared" si="41"/>
        <v>86175.9155079255</v>
      </c>
      <c r="F169" s="69">
        <f>INDEX([12]Delta!$F$1:$EE$65554,$L$14,$I169)</f>
        <v>1445.084756103</v>
      </c>
      <c r="G169" s="72">
        <f t="shared" si="42"/>
        <v>59.633813964184682</v>
      </c>
      <c r="I169" s="60">
        <f>I49</f>
        <v>40</v>
      </c>
      <c r="J169" s="73">
        <f t="shared" si="43"/>
        <v>2032</v>
      </c>
      <c r="K169" s="74">
        <f t="shared" si="44"/>
        <v>48214</v>
      </c>
    </row>
    <row r="170" spans="2:11" outlineLevel="1">
      <c r="B170" s="78">
        <f t="shared" si="40"/>
        <v>48245</v>
      </c>
      <c r="C170" s="75">
        <f>IF(F170&lt;&gt;0,-INDEX([12]Delta!$F$1:$EE$65554,$L$13,$I170),0)</f>
        <v>15026.407468944788</v>
      </c>
      <c r="D170" s="71">
        <f>IF(F170&lt;&gt;0,VLOOKUP($J170,'Table 1'!$B$13:$C$33,2,FALSE)/12*1000*Study_MW,0)</f>
        <v>68111.483617497433</v>
      </c>
      <c r="E170" s="71">
        <f t="shared" si="41"/>
        <v>83137.891086442221</v>
      </c>
      <c r="F170" s="75">
        <f>INDEX([12]Delta!$F$1:$EE$65554,$L$14,$I170)</f>
        <v>1488.373589609</v>
      </c>
      <c r="G170" s="76">
        <f t="shared" si="42"/>
        <v>55.858214407232786</v>
      </c>
      <c r="I170" s="77">
        <f t="shared" si="39"/>
        <v>41</v>
      </c>
      <c r="J170" s="73">
        <f t="shared" si="43"/>
        <v>2032</v>
      </c>
      <c r="K170" s="78">
        <f t="shared" si="44"/>
        <v>48245</v>
      </c>
    </row>
    <row r="171" spans="2:11" outlineLevel="1">
      <c r="B171" s="78">
        <f t="shared" si="40"/>
        <v>48274</v>
      </c>
      <c r="C171" s="75">
        <f>IF(F171&lt;&gt;0,-INDEX([12]Delta!$F$1:$EE$65554,$L$13,$I171),0)</f>
        <v>24611.669304162264</v>
      </c>
      <c r="D171" s="71">
        <f>IF(F171&lt;&gt;0,VLOOKUP($J171,'Table 1'!$B$13:$C$33,2,FALSE)/12*1000*Study_MW,0)</f>
        <v>68111.483617497433</v>
      </c>
      <c r="E171" s="71">
        <f t="shared" si="41"/>
        <v>92723.152921659697</v>
      </c>
      <c r="F171" s="75">
        <f>INDEX([12]Delta!$F$1:$EE$65554,$L$14,$I171)</f>
        <v>1904.273507357</v>
      </c>
      <c r="G171" s="76">
        <f t="shared" si="42"/>
        <v>48.692140369244029</v>
      </c>
      <c r="I171" s="77">
        <f t="shared" si="39"/>
        <v>42</v>
      </c>
      <c r="J171" s="73">
        <f t="shared" si="43"/>
        <v>2032</v>
      </c>
      <c r="K171" s="78">
        <f t="shared" si="44"/>
        <v>48274</v>
      </c>
    </row>
    <row r="172" spans="2:11" outlineLevel="1">
      <c r="B172" s="78">
        <f t="shared" si="40"/>
        <v>48305</v>
      </c>
      <c r="C172" s="75">
        <f>IF(F172&lt;&gt;0,-INDEX([12]Delta!$F$1:$EE$65554,$L$13,$I172),0)</f>
        <v>24863.541763037443</v>
      </c>
      <c r="D172" s="71">
        <f>IF(F172&lt;&gt;0,VLOOKUP($J172,'Table 1'!$B$13:$C$33,2,FALSE)/12*1000*Study_MW,0)</f>
        <v>68111.483617497433</v>
      </c>
      <c r="E172" s="71">
        <f t="shared" si="41"/>
        <v>92975.025380534877</v>
      </c>
      <c r="F172" s="75">
        <f>INDEX([12]Delta!$F$1:$EE$65554,$L$14,$I172)</f>
        <v>1979.9179330449999</v>
      </c>
      <c r="G172" s="76">
        <f t="shared" si="42"/>
        <v>46.959029881377269</v>
      </c>
      <c r="I172" s="77">
        <f t="shared" si="39"/>
        <v>43</v>
      </c>
      <c r="J172" s="73">
        <f t="shared" si="43"/>
        <v>2032</v>
      </c>
      <c r="K172" s="78">
        <f t="shared" si="44"/>
        <v>48305</v>
      </c>
    </row>
    <row r="173" spans="2:11" outlineLevel="1">
      <c r="B173" s="78">
        <f t="shared" si="40"/>
        <v>48335</v>
      </c>
      <c r="C173" s="75">
        <f>IF(F173&lt;&gt;0,-INDEX([12]Delta!$F$1:$EE$65554,$L$13,$I173),0)</f>
        <v>32357.003263562918</v>
      </c>
      <c r="D173" s="71">
        <f>IF(F173&lt;&gt;0,VLOOKUP($J173,'Table 1'!$B$13:$C$33,2,FALSE)/12*1000*Study_MW,0)</f>
        <v>68111.483617497433</v>
      </c>
      <c r="E173" s="71">
        <f t="shared" si="41"/>
        <v>100468.48688106035</v>
      </c>
      <c r="F173" s="75">
        <f>INDEX([12]Delta!$F$1:$EE$65554,$L$14,$I173)</f>
        <v>2127.9868930379998</v>
      </c>
      <c r="G173" s="76">
        <f t="shared" si="42"/>
        <v>47.212925610470982</v>
      </c>
      <c r="I173" s="77">
        <f t="shared" si="39"/>
        <v>44</v>
      </c>
      <c r="J173" s="73">
        <f t="shared" si="43"/>
        <v>2032</v>
      </c>
      <c r="K173" s="78">
        <f t="shared" si="44"/>
        <v>48335</v>
      </c>
    </row>
    <row r="174" spans="2:11" outlineLevel="1">
      <c r="B174" s="78">
        <f t="shared" si="40"/>
        <v>48366</v>
      </c>
      <c r="C174" s="75">
        <f>IF(F174&lt;&gt;0,-INDEX([12]Delta!$F$1:$EE$65554,$L$13,$I174),0)</f>
        <v>34901.317190602422</v>
      </c>
      <c r="D174" s="71">
        <f>IF(F174&lt;&gt;0,VLOOKUP($J174,'Table 1'!$B$13:$C$33,2,FALSE)/12*1000*Study_MW,0)</f>
        <v>68111.483617497433</v>
      </c>
      <c r="E174" s="71">
        <f t="shared" si="41"/>
        <v>103012.80080809986</v>
      </c>
      <c r="F174" s="75">
        <f>INDEX([12]Delta!$F$1:$EE$65554,$L$14,$I174)</f>
        <v>2125.8373921799998</v>
      </c>
      <c r="G174" s="76">
        <f t="shared" si="42"/>
        <v>48.457516641224601</v>
      </c>
      <c r="I174" s="77">
        <f t="shared" si="39"/>
        <v>45</v>
      </c>
      <c r="J174" s="73">
        <f t="shared" si="43"/>
        <v>2032</v>
      </c>
      <c r="K174" s="78">
        <f t="shared" si="44"/>
        <v>48366</v>
      </c>
    </row>
    <row r="175" spans="2:11" outlineLevel="1">
      <c r="B175" s="78">
        <f t="shared" si="40"/>
        <v>48396</v>
      </c>
      <c r="C175" s="75">
        <f>IF(F175&lt;&gt;0,-INDEX([12]Delta!$F$1:$EE$65554,$L$13,$I175),0)</f>
        <v>26256.147433757782</v>
      </c>
      <c r="D175" s="71">
        <f>IF(F175&lt;&gt;0,VLOOKUP($J175,'Table 1'!$B$13:$C$33,2,FALSE)/12*1000*Study_MW,0)</f>
        <v>68111.483617497433</v>
      </c>
      <c r="E175" s="71">
        <f t="shared" si="41"/>
        <v>94367.631051255215</v>
      </c>
      <c r="F175" s="75">
        <f>INDEX([12]Delta!$F$1:$EE$65554,$L$14,$I175)</f>
        <v>2003.808556537</v>
      </c>
      <c r="G175" s="76">
        <f t="shared" si="42"/>
        <v>47.094135187416413</v>
      </c>
      <c r="I175" s="77">
        <f t="shared" si="39"/>
        <v>46</v>
      </c>
      <c r="J175" s="73">
        <f t="shared" si="43"/>
        <v>2032</v>
      </c>
      <c r="K175" s="78">
        <f t="shared" si="44"/>
        <v>48396</v>
      </c>
    </row>
    <row r="176" spans="2:11" outlineLevel="1">
      <c r="B176" s="78">
        <f t="shared" si="40"/>
        <v>48427</v>
      </c>
      <c r="C176" s="75">
        <f>IF(F176&lt;&gt;0,-INDEX([12]Delta!$F$1:$EE$65554,$L$13,$I176),0)</f>
        <v>61922.39201143384</v>
      </c>
      <c r="D176" s="71">
        <f>IF(F176&lt;&gt;0,VLOOKUP($J176,'Table 1'!$B$13:$C$33,2,FALSE)/12*1000*Study_MW,0)</f>
        <v>68111.483617497433</v>
      </c>
      <c r="E176" s="71">
        <f t="shared" si="41"/>
        <v>130033.87562893127</v>
      </c>
      <c r="F176" s="75">
        <f>INDEX([12]Delta!$F$1:$EE$65554,$L$14,$I176)</f>
        <v>2115.0986394689999</v>
      </c>
      <c r="G176" s="76">
        <f t="shared" si="42"/>
        <v>61.478870631573265</v>
      </c>
      <c r="I176" s="77">
        <f t="shared" si="39"/>
        <v>47</v>
      </c>
      <c r="J176" s="73">
        <f t="shared" si="43"/>
        <v>2032</v>
      </c>
      <c r="K176" s="78">
        <f t="shared" si="44"/>
        <v>48427</v>
      </c>
    </row>
    <row r="177" spans="2:11" outlineLevel="1">
      <c r="B177" s="78">
        <f t="shared" si="40"/>
        <v>48458</v>
      </c>
      <c r="C177" s="75">
        <f>IF(F177&lt;&gt;0,-INDEX([12]Delta!$F$1:$EE$65554,$L$13,$I177),0)</f>
        <v>41387.640919268131</v>
      </c>
      <c r="D177" s="71">
        <f>IF(F177&lt;&gt;0,VLOOKUP($J177,'Table 1'!$B$13:$C$33,2,FALSE)/12*1000*Study_MW,0)</f>
        <v>68111.483617497433</v>
      </c>
      <c r="E177" s="71">
        <f t="shared" si="41"/>
        <v>109499.12453676556</v>
      </c>
      <c r="F177" s="75">
        <f>INDEX([12]Delta!$F$1:$EE$65554,$L$14,$I177)</f>
        <v>2058.3408721199999</v>
      </c>
      <c r="G177" s="76">
        <f t="shared" si="42"/>
        <v>53.19776040009657</v>
      </c>
      <c r="I177" s="77">
        <f t="shared" si="39"/>
        <v>48</v>
      </c>
      <c r="J177" s="73">
        <f t="shared" si="43"/>
        <v>2032</v>
      </c>
      <c r="K177" s="78">
        <f t="shared" si="44"/>
        <v>48458</v>
      </c>
    </row>
    <row r="178" spans="2:11" outlineLevel="1">
      <c r="B178" s="78">
        <f t="shared" si="40"/>
        <v>48488</v>
      </c>
      <c r="C178" s="75">
        <f>IF(F178&lt;&gt;0,-INDEX([12]Delta!$F$1:$EE$65554,$L$13,$I178),0)</f>
        <v>38929.360347762704</v>
      </c>
      <c r="D178" s="71">
        <f>IF(F178&lt;&gt;0,VLOOKUP($J178,'Table 1'!$B$13:$C$33,2,FALSE)/12*1000*Study_MW,0)</f>
        <v>68111.483617497433</v>
      </c>
      <c r="E178" s="71">
        <f t="shared" si="41"/>
        <v>107040.84396526014</v>
      </c>
      <c r="F178" s="75">
        <f>INDEX([12]Delta!$F$1:$EE$65554,$L$14,$I178)</f>
        <v>1963.7972867829999</v>
      </c>
      <c r="G178" s="76">
        <f t="shared" si="42"/>
        <v>54.507073966177742</v>
      </c>
      <c r="I178" s="77">
        <f t="shared" si="39"/>
        <v>49</v>
      </c>
      <c r="J178" s="73">
        <f t="shared" si="43"/>
        <v>2032</v>
      </c>
      <c r="K178" s="78">
        <f t="shared" si="44"/>
        <v>48488</v>
      </c>
    </row>
    <row r="179" spans="2:11" outlineLevel="1">
      <c r="B179" s="78">
        <f t="shared" si="40"/>
        <v>48519</v>
      </c>
      <c r="C179" s="75">
        <f>IF(F179&lt;&gt;0,-INDEX([12]Delta!$F$1:$EE$65554,$L$13,$I179),0)</f>
        <v>19852.452087834477</v>
      </c>
      <c r="D179" s="71">
        <f>IF(F179&lt;&gt;0,VLOOKUP($J179,'Table 1'!$B$13:$C$33,2,FALSE)/12*1000*Study_MW,0)</f>
        <v>68111.483617497433</v>
      </c>
      <c r="E179" s="71">
        <f t="shared" si="41"/>
        <v>87963.935705331911</v>
      </c>
      <c r="F179" s="75">
        <f>INDEX([12]Delta!$F$1:$EE$65554,$L$14,$I179)</f>
        <v>1562.2516032779999</v>
      </c>
      <c r="G179" s="76">
        <f t="shared" si="42"/>
        <v>56.305870015278764</v>
      </c>
      <c r="I179" s="77">
        <f t="shared" si="39"/>
        <v>50</v>
      </c>
      <c r="J179" s="73">
        <f t="shared" si="43"/>
        <v>2032</v>
      </c>
      <c r="K179" s="78">
        <f t="shared" si="44"/>
        <v>48519</v>
      </c>
    </row>
    <row r="180" spans="2:11" outlineLevel="1">
      <c r="B180" s="82">
        <f t="shared" si="40"/>
        <v>48549</v>
      </c>
      <c r="C180" s="79">
        <f>IF(F180&lt;&gt;0,-INDEX([12]Delta!$F$1:$EE$65554,$L$13,$I180),0)</f>
        <v>20771.591393709183</v>
      </c>
      <c r="D180" s="80">
        <f>IF(F180&lt;&gt;0,VLOOKUP($J180,'Table 1'!$B$13:$C$33,2,FALSE)/12*1000*Study_MW,0)</f>
        <v>68111.483617497433</v>
      </c>
      <c r="E180" s="80">
        <f t="shared" si="41"/>
        <v>88883.075011206616</v>
      </c>
      <c r="F180" s="79">
        <f>INDEX([12]Delta!$F$1:$EE$65554,$L$14,$I180)</f>
        <v>1313.064274133</v>
      </c>
      <c r="G180" s="81">
        <f t="shared" si="42"/>
        <v>67.691336031433039</v>
      </c>
      <c r="I180" s="64">
        <f t="shared" si="39"/>
        <v>51</v>
      </c>
      <c r="J180" s="73">
        <f t="shared" si="43"/>
        <v>2032</v>
      </c>
      <c r="K180" s="82">
        <f t="shared" si="44"/>
        <v>48549</v>
      </c>
    </row>
    <row r="181" spans="2:11" outlineLevel="1" collapsed="1">
      <c r="B181" s="74">
        <f t="shared" si="40"/>
        <v>48580</v>
      </c>
      <c r="C181" s="69">
        <f>IF(F181&lt;&gt;0,-INDEX([12]Delta!$F$1:$EE$65554,$L$13,$I181),0)</f>
        <v>14243.975008562207</v>
      </c>
      <c r="D181" s="70">
        <f>IF(F181&lt;&gt;0,VLOOKUP($J181,'Table 1'!$B$13:$C$33,2,FALSE)/12*1000*Study_MW,0)</f>
        <v>69681.921116581012</v>
      </c>
      <c r="E181" s="70">
        <f t="shared" si="41"/>
        <v>83925.896125143219</v>
      </c>
      <c r="F181" s="69">
        <f>INDEX([12]Delta!$F$1:$EE$65554,$L$14,$I181)</f>
        <v>1437.859312156</v>
      </c>
      <c r="G181" s="72">
        <f t="shared" si="42"/>
        <v>58.368642478171544</v>
      </c>
      <c r="I181" s="60">
        <f>I61</f>
        <v>53</v>
      </c>
      <c r="J181" s="73">
        <f t="shared" si="43"/>
        <v>2033</v>
      </c>
      <c r="K181" s="74">
        <f t="shared" si="44"/>
        <v>48580</v>
      </c>
    </row>
    <row r="182" spans="2:11" outlineLevel="1">
      <c r="B182" s="78">
        <f t="shared" si="40"/>
        <v>48611</v>
      </c>
      <c r="C182" s="75">
        <f>IF(F182&lt;&gt;0,-INDEX([12]Delta!$F$1:$EE$65554,$L$13,$I182),0)</f>
        <v>7711.9658647030592</v>
      </c>
      <c r="D182" s="71">
        <f>IF(F182&lt;&gt;0,VLOOKUP($J182,'Table 1'!$B$13:$C$33,2,FALSE)/12*1000*Study_MW,0)</f>
        <v>69681.921116581012</v>
      </c>
      <c r="E182" s="71">
        <f t="shared" si="41"/>
        <v>77393.886981284071</v>
      </c>
      <c r="F182" s="75">
        <f>INDEX([12]Delta!$F$1:$EE$65554,$L$14,$I182)</f>
        <v>1407.2937819690001</v>
      </c>
      <c r="G182" s="76">
        <f t="shared" si="42"/>
        <v>54.994833326840428</v>
      </c>
      <c r="I182" s="77">
        <f t="shared" si="39"/>
        <v>54</v>
      </c>
      <c r="J182" s="73">
        <f t="shared" si="43"/>
        <v>2033</v>
      </c>
      <c r="K182" s="78">
        <f t="shared" si="44"/>
        <v>48611</v>
      </c>
    </row>
    <row r="183" spans="2:11" outlineLevel="1">
      <c r="B183" s="78">
        <f t="shared" si="40"/>
        <v>48639</v>
      </c>
      <c r="C183" s="75">
        <f>IF(F183&lt;&gt;0,-INDEX([12]Delta!$F$1:$EE$65554,$L$13,$I183),0)</f>
        <v>16579.940087690949</v>
      </c>
      <c r="D183" s="71">
        <f>IF(F183&lt;&gt;0,VLOOKUP($J183,'Table 1'!$B$13:$C$33,2,FALSE)/12*1000*Study_MW,0)</f>
        <v>69681.921116581012</v>
      </c>
      <c r="E183" s="71">
        <f t="shared" si="41"/>
        <v>86261.861204271961</v>
      </c>
      <c r="F183" s="75">
        <f>INDEX([12]Delta!$F$1:$EE$65554,$L$14,$I183)</f>
        <v>1894.7521416049999</v>
      </c>
      <c r="G183" s="76">
        <f t="shared" si="42"/>
        <v>45.526725797075265</v>
      </c>
      <c r="I183" s="77">
        <f t="shared" si="39"/>
        <v>55</v>
      </c>
      <c r="J183" s="73">
        <f t="shared" si="43"/>
        <v>2033</v>
      </c>
      <c r="K183" s="78">
        <f t="shared" si="44"/>
        <v>48639</v>
      </c>
    </row>
    <row r="184" spans="2:11" outlineLevel="1">
      <c r="B184" s="78">
        <f t="shared" si="40"/>
        <v>48670</v>
      </c>
      <c r="C184" s="75">
        <f>IF(F184&lt;&gt;0,-INDEX([12]Delta!$F$1:$EE$65554,$L$13,$I184),0)</f>
        <v>17632.917689278722</v>
      </c>
      <c r="D184" s="71">
        <f>IF(F184&lt;&gt;0,VLOOKUP($J184,'Table 1'!$B$13:$C$33,2,FALSE)/12*1000*Study_MW,0)</f>
        <v>69681.921116581012</v>
      </c>
      <c r="E184" s="71">
        <f t="shared" si="41"/>
        <v>87314.838805859734</v>
      </c>
      <c r="F184" s="75">
        <f>INDEX([12]Delta!$F$1:$EE$65554,$L$14,$I184)</f>
        <v>1970.0183479570001</v>
      </c>
      <c r="G184" s="76">
        <f t="shared" si="42"/>
        <v>44.321840401339031</v>
      </c>
      <c r="I184" s="77">
        <f t="shared" si="39"/>
        <v>56</v>
      </c>
      <c r="J184" s="73">
        <f t="shared" si="43"/>
        <v>2033</v>
      </c>
      <c r="K184" s="78">
        <f t="shared" si="44"/>
        <v>48670</v>
      </c>
    </row>
    <row r="185" spans="2:11" outlineLevel="1">
      <c r="B185" s="78">
        <f t="shared" si="40"/>
        <v>48700</v>
      </c>
      <c r="C185" s="75">
        <f>IF(F185&lt;&gt;0,-INDEX([12]Delta!$F$1:$EE$65554,$L$13,$I185),0)</f>
        <v>23596.965941384435</v>
      </c>
      <c r="D185" s="71">
        <f>IF(F185&lt;&gt;0,VLOOKUP($J185,'Table 1'!$B$13:$C$33,2,FALSE)/12*1000*Study_MW,0)</f>
        <v>69681.921116581012</v>
      </c>
      <c r="E185" s="71">
        <f t="shared" si="41"/>
        <v>93278.887057965447</v>
      </c>
      <c r="F185" s="75">
        <f>INDEX([12]Delta!$F$1:$EE$65554,$L$14,$I185)</f>
        <v>2117.3469570259999</v>
      </c>
      <c r="G185" s="76">
        <f t="shared" si="42"/>
        <v>44.054606519936556</v>
      </c>
      <c r="I185" s="77">
        <f t="shared" si="39"/>
        <v>57</v>
      </c>
      <c r="J185" s="73">
        <f t="shared" si="43"/>
        <v>2033</v>
      </c>
      <c r="K185" s="78">
        <f t="shared" si="44"/>
        <v>48700</v>
      </c>
    </row>
    <row r="186" spans="2:11" outlineLevel="1">
      <c r="B186" s="78">
        <f t="shared" si="40"/>
        <v>48731</v>
      </c>
      <c r="C186" s="75">
        <f>IF(F186&lt;&gt;0,-INDEX([12]Delta!$F$1:$EE$65554,$L$13,$I186),0)</f>
        <v>29769.541150718927</v>
      </c>
      <c r="D186" s="71">
        <f>IF(F186&lt;&gt;0,VLOOKUP($J186,'Table 1'!$B$13:$C$33,2,FALSE)/12*1000*Study_MW,0)</f>
        <v>69681.921116581012</v>
      </c>
      <c r="E186" s="71">
        <f t="shared" si="41"/>
        <v>99451.462267299939</v>
      </c>
      <c r="F186" s="75">
        <f>INDEX([12]Delta!$F$1:$EE$65554,$L$14,$I186)</f>
        <v>2115.208201635</v>
      </c>
      <c r="G186" s="76">
        <f t="shared" si="42"/>
        <v>47.017339565167433</v>
      </c>
      <c r="I186" s="77">
        <f t="shared" si="39"/>
        <v>58</v>
      </c>
      <c r="J186" s="73">
        <f t="shared" si="43"/>
        <v>2033</v>
      </c>
      <c r="K186" s="78">
        <f t="shared" si="44"/>
        <v>48731</v>
      </c>
    </row>
    <row r="187" spans="2:11" outlineLevel="1">
      <c r="B187" s="78">
        <f t="shared" si="40"/>
        <v>48761</v>
      </c>
      <c r="C187" s="75">
        <f>IF(F187&lt;&gt;0,-INDEX([12]Delta!$F$1:$EE$65554,$L$13,$I187),0)</f>
        <v>29707.224194079638</v>
      </c>
      <c r="D187" s="71">
        <f>IF(F187&lt;&gt;0,VLOOKUP($J187,'Table 1'!$B$13:$C$33,2,FALSE)/12*1000*Study_MW,0)</f>
        <v>69681.921116581012</v>
      </c>
      <c r="E187" s="71">
        <f t="shared" si="41"/>
        <v>99389.14531066065</v>
      </c>
      <c r="F187" s="75">
        <f>INDEX([12]Delta!$F$1:$EE$65554,$L$14,$I187)</f>
        <v>1993.7895120139999</v>
      </c>
      <c r="G187" s="76">
        <f t="shared" si="42"/>
        <v>49.849367103082024</v>
      </c>
      <c r="I187" s="77">
        <f t="shared" si="39"/>
        <v>59</v>
      </c>
      <c r="J187" s="73">
        <f t="shared" si="43"/>
        <v>2033</v>
      </c>
      <c r="K187" s="78">
        <f t="shared" si="44"/>
        <v>48761</v>
      </c>
    </row>
    <row r="188" spans="2:11" outlineLevel="1">
      <c r="B188" s="78">
        <f t="shared" si="40"/>
        <v>48792</v>
      </c>
      <c r="C188" s="75">
        <f>IF(F188&lt;&gt;0,-INDEX([12]Delta!$F$1:$EE$65554,$L$13,$I188),0)</f>
        <v>59513.520142346621</v>
      </c>
      <c r="D188" s="71">
        <f>IF(F188&lt;&gt;0,VLOOKUP($J188,'Table 1'!$B$13:$C$33,2,FALSE)/12*1000*Study_MW,0)</f>
        <v>69681.921116581012</v>
      </c>
      <c r="E188" s="71">
        <f t="shared" si="41"/>
        <v>129195.44125892763</v>
      </c>
      <c r="F188" s="75">
        <f>INDEX([12]Delta!$F$1:$EE$65554,$L$14,$I188)</f>
        <v>2104.5231507939998</v>
      </c>
      <c r="G188" s="76">
        <f t="shared" si="42"/>
        <v>61.389413183782011</v>
      </c>
      <c r="I188" s="77">
        <f t="shared" si="39"/>
        <v>60</v>
      </c>
      <c r="J188" s="73">
        <f t="shared" si="43"/>
        <v>2033</v>
      </c>
      <c r="K188" s="78">
        <f t="shared" si="44"/>
        <v>48792</v>
      </c>
    </row>
    <row r="189" spans="2:11" outlineLevel="1">
      <c r="B189" s="78">
        <f t="shared" si="40"/>
        <v>48823</v>
      </c>
      <c r="C189" s="75">
        <f>IF(F189&lt;&gt;0,-INDEX([12]Delta!$F$1:$EE$65554,$L$13,$I189),0)</f>
        <v>29441.500837445259</v>
      </c>
      <c r="D189" s="71">
        <f>IF(F189&lt;&gt;0,VLOOKUP($J189,'Table 1'!$B$13:$C$33,2,FALSE)/12*1000*Study_MW,0)</f>
        <v>69681.921116581012</v>
      </c>
      <c r="E189" s="71">
        <f t="shared" si="41"/>
        <v>99123.421954026271</v>
      </c>
      <c r="F189" s="75">
        <f>INDEX([12]Delta!$F$1:$EE$65554,$L$14,$I189)</f>
        <v>2048.0491634959999</v>
      </c>
      <c r="G189" s="76">
        <f t="shared" si="42"/>
        <v>48.398946529595783</v>
      </c>
      <c r="I189" s="77">
        <f t="shared" si="39"/>
        <v>61</v>
      </c>
      <c r="J189" s="73">
        <f t="shared" si="43"/>
        <v>2033</v>
      </c>
      <c r="K189" s="78">
        <f t="shared" si="44"/>
        <v>48823</v>
      </c>
    </row>
    <row r="190" spans="2:11" outlineLevel="1">
      <c r="B190" s="78">
        <f t="shared" si="40"/>
        <v>48853</v>
      </c>
      <c r="C190" s="75">
        <f>IF(F190&lt;&gt;0,-INDEX([12]Delta!$F$1:$EE$65554,$L$13,$I190),0)</f>
        <v>30549.443706318736</v>
      </c>
      <c r="D190" s="71">
        <f>IF(F190&lt;&gt;0,VLOOKUP($J190,'Table 1'!$B$13:$C$33,2,FALSE)/12*1000*Study_MW,0)</f>
        <v>69681.921116581012</v>
      </c>
      <c r="E190" s="71">
        <f t="shared" si="41"/>
        <v>100231.36482289975</v>
      </c>
      <c r="F190" s="75">
        <f>INDEX([12]Delta!$F$1:$EE$65554,$L$14,$I190)</f>
        <v>1953.9782977049999</v>
      </c>
      <c r="G190" s="76">
        <f t="shared" si="42"/>
        <v>51.296048139646274</v>
      </c>
      <c r="I190" s="77">
        <f t="shared" si="39"/>
        <v>62</v>
      </c>
      <c r="J190" s="73">
        <f t="shared" si="43"/>
        <v>2033</v>
      </c>
      <c r="K190" s="78">
        <f t="shared" si="44"/>
        <v>48853</v>
      </c>
    </row>
    <row r="191" spans="2:11" outlineLevel="1">
      <c r="B191" s="78">
        <f t="shared" si="40"/>
        <v>48884</v>
      </c>
      <c r="C191" s="75">
        <f>IF(F191&lt;&gt;0,-INDEX([12]Delta!$F$1:$EE$65554,$L$13,$I191),0)</f>
        <v>13878.363817304373</v>
      </c>
      <c r="D191" s="71">
        <f>IF(F191&lt;&gt;0,VLOOKUP($J191,'Table 1'!$B$13:$C$33,2,FALSE)/12*1000*Study_MW,0)</f>
        <v>69681.921116581012</v>
      </c>
      <c r="E191" s="71">
        <f t="shared" si="41"/>
        <v>83560.284933885385</v>
      </c>
      <c r="F191" s="75">
        <f>INDEX([12]Delta!$F$1:$EE$65554,$L$14,$I191)</f>
        <v>1554.440352132</v>
      </c>
      <c r="G191" s="76">
        <f t="shared" si="42"/>
        <v>53.755864494432274</v>
      </c>
      <c r="I191" s="77">
        <f t="shared" si="39"/>
        <v>63</v>
      </c>
      <c r="J191" s="73">
        <f t="shared" si="43"/>
        <v>2033</v>
      </c>
      <c r="K191" s="78">
        <f t="shared" si="44"/>
        <v>48884</v>
      </c>
    </row>
    <row r="192" spans="2:11" outlineLevel="1">
      <c r="B192" s="82">
        <f t="shared" si="40"/>
        <v>48914</v>
      </c>
      <c r="C192" s="79">
        <f>IF(F192&lt;&gt;0,-INDEX([12]Delta!$F$1:$EE$65554,$L$13,$I192),0)</f>
        <v>17391.261912554502</v>
      </c>
      <c r="D192" s="80">
        <f>IF(F192&lt;&gt;0,VLOOKUP($J192,'Table 1'!$B$13:$C$33,2,FALSE)/12*1000*Study_MW,0)</f>
        <v>69681.921116581012</v>
      </c>
      <c r="E192" s="80">
        <f t="shared" si="41"/>
        <v>87073.183029135515</v>
      </c>
      <c r="F192" s="79">
        <f>INDEX([12]Delta!$F$1:$EE$65554,$L$14,$I192)</f>
        <v>1306.498949907</v>
      </c>
      <c r="G192" s="81">
        <f t="shared" si="42"/>
        <v>66.646194423144095</v>
      </c>
      <c r="I192" s="64">
        <f t="shared" si="39"/>
        <v>64</v>
      </c>
      <c r="J192" s="73">
        <f t="shared" si="43"/>
        <v>2033</v>
      </c>
      <c r="K192" s="82">
        <f t="shared" si="44"/>
        <v>48914</v>
      </c>
    </row>
    <row r="193" spans="2:13">
      <c r="B193" s="74">
        <f t="shared" si="40"/>
        <v>48945</v>
      </c>
      <c r="C193" s="69">
        <f>IF(F193&lt;&gt;0,-INDEX([12]Delta!$F$1:$EE$65554,$L$13,$I193),0)</f>
        <v>14029.592173442245</v>
      </c>
      <c r="D193" s="70">
        <f>IF(F193&lt;&gt;0,VLOOKUP($J193,'Table 1'!$B$13:$C$33,2,FALSE)/12*1000*Study_MW,0)</f>
        <v>71285.654110344796</v>
      </c>
      <c r="E193" s="70">
        <f t="shared" ref="E193:E216" si="45">C193+D193</f>
        <v>85315.246283787041</v>
      </c>
      <c r="F193" s="69">
        <f>INDEX([12]Delta!$F$1:$EE$65554,$L$14,$I193)</f>
        <v>1430.670060491</v>
      </c>
      <c r="G193" s="72">
        <f t="shared" ref="G193:G216" si="46">IF(ISNUMBER($F193),E193/$F193,"")</f>
        <v>59.633068895358868</v>
      </c>
      <c r="I193" s="60">
        <f>I73</f>
        <v>66</v>
      </c>
      <c r="J193" s="73">
        <f t="shared" ref="J193:J256" si="47">YEAR(B193)</f>
        <v>2034</v>
      </c>
      <c r="K193" s="74">
        <f t="shared" ref="K193:K256" si="48">IF(ISNUMBER(F193),IF(F193&lt;&gt;0,B193,""),"")</f>
        <v>48945</v>
      </c>
      <c r="M193" s="41">
        <v>2.3E-2</v>
      </c>
    </row>
    <row r="194" spans="2:13">
      <c r="B194" s="78">
        <f t="shared" si="40"/>
        <v>48976</v>
      </c>
      <c r="C194" s="75">
        <f>IF(F194&lt;&gt;0,-INDEX([12]Delta!$F$1:$EE$65554,$L$13,$I194),0)</f>
        <v>9565.0196744352579</v>
      </c>
      <c r="D194" s="71">
        <f>IF(F194&lt;&gt;0,VLOOKUP($J194,'Table 1'!$B$13:$C$33,2,FALSE)/12*1000*Study_MW,0)</f>
        <v>71285.654110344796</v>
      </c>
      <c r="E194" s="71">
        <f t="shared" si="45"/>
        <v>80850.673784780054</v>
      </c>
      <c r="F194" s="75">
        <f>INDEX([12]Delta!$F$1:$EE$65554,$L$14,$I194)</f>
        <v>1400.257314921</v>
      </c>
      <c r="G194" s="76">
        <f t="shared" si="46"/>
        <v>57.739868896411728</v>
      </c>
      <c r="I194" s="77">
        <f t="shared" si="39"/>
        <v>67</v>
      </c>
      <c r="J194" s="73">
        <f t="shared" si="47"/>
        <v>2034</v>
      </c>
      <c r="K194" s="78">
        <f t="shared" si="48"/>
        <v>48976</v>
      </c>
      <c r="M194" s="41">
        <v>2.3E-2</v>
      </c>
    </row>
    <row r="195" spans="2:13">
      <c r="B195" s="78">
        <f t="shared" si="40"/>
        <v>49004</v>
      </c>
      <c r="C195" s="75">
        <f>IF(F195&lt;&gt;0,-INDEX([12]Delta!$F$1:$EE$65554,$L$13,$I195),0)</f>
        <v>17594.029497668147</v>
      </c>
      <c r="D195" s="71">
        <f>IF(F195&lt;&gt;0,VLOOKUP($J195,'Table 1'!$B$13:$C$33,2,FALSE)/12*1000*Study_MW,0)</f>
        <v>71285.654110344796</v>
      </c>
      <c r="E195" s="71">
        <f t="shared" si="45"/>
        <v>88879.683608012943</v>
      </c>
      <c r="F195" s="75">
        <f>INDEX([12]Delta!$F$1:$EE$65554,$L$14,$I195)</f>
        <v>1885.2783829320001</v>
      </c>
      <c r="G195" s="76">
        <f t="shared" si="46"/>
        <v>47.144063398099618</v>
      </c>
      <c r="I195" s="77">
        <f t="shared" si="39"/>
        <v>68</v>
      </c>
      <c r="J195" s="73">
        <f t="shared" si="47"/>
        <v>2034</v>
      </c>
      <c r="K195" s="78">
        <f t="shared" si="48"/>
        <v>49004</v>
      </c>
      <c r="M195" s="41">
        <v>2.3E-2</v>
      </c>
    </row>
    <row r="196" spans="2:13">
      <c r="B196" s="78">
        <f t="shared" si="40"/>
        <v>49035</v>
      </c>
      <c r="C196" s="75">
        <f>IF(F196&lt;&gt;0,-INDEX([12]Delta!$F$1:$EE$65554,$L$13,$I196),0)</f>
        <v>17758.97122335434</v>
      </c>
      <c r="D196" s="71">
        <f>IF(F196&lt;&gt;0,VLOOKUP($J196,'Table 1'!$B$13:$C$33,2,FALSE)/12*1000*Study_MW,0)</f>
        <v>71285.654110344796</v>
      </c>
      <c r="E196" s="71">
        <f t="shared" si="45"/>
        <v>89044.625333699136</v>
      </c>
      <c r="F196" s="75">
        <f>INDEX([12]Delta!$F$1:$EE$65554,$L$14,$I196)</f>
        <v>1960.1682511460001</v>
      </c>
      <c r="G196" s="76">
        <f t="shared" si="46"/>
        <v>45.427031726301941</v>
      </c>
      <c r="I196" s="77">
        <f t="shared" si="39"/>
        <v>69</v>
      </c>
      <c r="J196" s="73">
        <f t="shared" si="47"/>
        <v>2034</v>
      </c>
      <c r="K196" s="78">
        <f t="shared" si="48"/>
        <v>49035</v>
      </c>
      <c r="M196" s="41">
        <v>2.3E-2</v>
      </c>
    </row>
    <row r="197" spans="2:13">
      <c r="B197" s="78">
        <f t="shared" si="40"/>
        <v>49065</v>
      </c>
      <c r="C197" s="75">
        <f>IF(F197&lt;&gt;0,-INDEX([12]Delta!$F$1:$EE$65554,$L$13,$I197),0)</f>
        <v>21946.533104762435</v>
      </c>
      <c r="D197" s="71">
        <f>IF(F197&lt;&gt;0,VLOOKUP($J197,'Table 1'!$B$13:$C$33,2,FALSE)/12*1000*Study_MW,0)</f>
        <v>71285.654110344796</v>
      </c>
      <c r="E197" s="71">
        <f t="shared" si="45"/>
        <v>93232.187215107231</v>
      </c>
      <c r="F197" s="75">
        <f>INDEX([12]Delta!$F$1:$EE$65554,$L$14,$I197)</f>
        <v>2106.760224356</v>
      </c>
      <c r="G197" s="76">
        <f t="shared" si="46"/>
        <v>44.25381974524732</v>
      </c>
      <c r="I197" s="77">
        <f t="shared" si="39"/>
        <v>70</v>
      </c>
      <c r="J197" s="73">
        <f t="shared" si="47"/>
        <v>2034</v>
      </c>
      <c r="K197" s="78">
        <f t="shared" si="48"/>
        <v>49065</v>
      </c>
      <c r="M197" s="41">
        <v>2.3E-2</v>
      </c>
    </row>
    <row r="198" spans="2:13">
      <c r="B198" s="78">
        <f t="shared" si="40"/>
        <v>49096</v>
      </c>
      <c r="C198" s="75">
        <f>IF(F198&lt;&gt;0,-INDEX([12]Delta!$F$1:$EE$65554,$L$13,$I198),0)</f>
        <v>26919.186730891466</v>
      </c>
      <c r="D198" s="71">
        <f>IF(F198&lt;&gt;0,VLOOKUP($J198,'Table 1'!$B$13:$C$33,2,FALSE)/12*1000*Study_MW,0)</f>
        <v>71285.654110344796</v>
      </c>
      <c r="E198" s="71">
        <f t="shared" si="45"/>
        <v>98204.840841236262</v>
      </c>
      <c r="F198" s="75">
        <f>INDEX([12]Delta!$F$1:$EE$65554,$L$14,$I198)</f>
        <v>2104.6321622199998</v>
      </c>
      <c r="G198" s="76">
        <f t="shared" si="46"/>
        <v>46.661284857325484</v>
      </c>
      <c r="I198" s="77">
        <f t="shared" ref="I198:I204" si="49">I78</f>
        <v>71</v>
      </c>
      <c r="J198" s="73">
        <f t="shared" si="47"/>
        <v>2034</v>
      </c>
      <c r="K198" s="78">
        <f t="shared" si="48"/>
        <v>49096</v>
      </c>
      <c r="M198" s="41">
        <v>2.3E-2</v>
      </c>
    </row>
    <row r="199" spans="2:13">
      <c r="B199" s="78">
        <f t="shared" si="40"/>
        <v>49126</v>
      </c>
      <c r="C199" s="75">
        <f>IF(F199&lt;&gt;0,-INDEX([12]Delta!$F$1:$EE$65554,$L$13,$I199),0)</f>
        <v>27156.431908279657</v>
      </c>
      <c r="D199" s="71">
        <f>IF(F199&lt;&gt;0,VLOOKUP($J199,'Table 1'!$B$13:$C$33,2,FALSE)/12*1000*Study_MW,0)</f>
        <v>71285.654110344796</v>
      </c>
      <c r="E199" s="71">
        <f t="shared" si="45"/>
        <v>98442.086018624454</v>
      </c>
      <c r="F199" s="75">
        <f>INDEX([12]Delta!$F$1:$EE$65554,$L$14,$I199)</f>
        <v>1983.8205921460001</v>
      </c>
      <c r="G199" s="76">
        <f t="shared" si="46"/>
        <v>49.622474133174826</v>
      </c>
      <c r="I199" s="77">
        <f t="shared" si="49"/>
        <v>72</v>
      </c>
      <c r="J199" s="73">
        <f t="shared" si="47"/>
        <v>2034</v>
      </c>
      <c r="K199" s="78">
        <f t="shared" si="48"/>
        <v>49126</v>
      </c>
      <c r="M199" s="41">
        <v>2.3E-2</v>
      </c>
    </row>
    <row r="200" spans="2:13">
      <c r="B200" s="78">
        <f t="shared" si="40"/>
        <v>49157</v>
      </c>
      <c r="C200" s="75">
        <f>IF(F200&lt;&gt;0,-INDEX([12]Delta!$F$1:$EE$65554,$L$13,$I200),0)</f>
        <v>69228.425067931414</v>
      </c>
      <c r="D200" s="71">
        <f>IF(F200&lt;&gt;0,VLOOKUP($J200,'Table 1'!$B$13:$C$33,2,FALSE)/12*1000*Study_MW,0)</f>
        <v>71285.654110344796</v>
      </c>
      <c r="E200" s="71">
        <f t="shared" si="45"/>
        <v>140514.07917827621</v>
      </c>
      <c r="F200" s="75">
        <f>INDEX([12]Delta!$F$1:$EE$65554,$L$14,$I200)</f>
        <v>2094.0005367660001</v>
      </c>
      <c r="G200" s="76">
        <f t="shared" si="46"/>
        <v>67.103172473531387</v>
      </c>
      <c r="I200" s="77">
        <f t="shared" si="49"/>
        <v>73</v>
      </c>
      <c r="J200" s="73">
        <f t="shared" si="47"/>
        <v>2034</v>
      </c>
      <c r="K200" s="78">
        <f t="shared" si="48"/>
        <v>49157</v>
      </c>
      <c r="M200" s="41">
        <v>2.3E-2</v>
      </c>
    </row>
    <row r="201" spans="2:13">
      <c r="B201" s="78">
        <f t="shared" si="40"/>
        <v>49188</v>
      </c>
      <c r="C201" s="75">
        <f>IF(F201&lt;&gt;0,-INDEX([12]Delta!$F$1:$EE$65554,$L$13,$I201),0)</f>
        <v>29984.382852256298</v>
      </c>
      <c r="D201" s="71">
        <f>IF(F201&lt;&gt;0,VLOOKUP($J201,'Table 1'!$B$13:$C$33,2,FALSE)/12*1000*Study_MW,0)</f>
        <v>71285.654110344796</v>
      </c>
      <c r="E201" s="71">
        <f t="shared" si="45"/>
        <v>101270.03696260109</v>
      </c>
      <c r="F201" s="75">
        <f>INDEX([12]Delta!$F$1:$EE$65554,$L$14,$I201)</f>
        <v>2037.808909649</v>
      </c>
      <c r="G201" s="76">
        <f t="shared" si="46"/>
        <v>49.695551179057425</v>
      </c>
      <c r="I201" s="77">
        <f t="shared" si="49"/>
        <v>74</v>
      </c>
      <c r="J201" s="73">
        <f t="shared" si="47"/>
        <v>2034</v>
      </c>
      <c r="K201" s="78">
        <f t="shared" si="48"/>
        <v>49188</v>
      </c>
      <c r="M201" s="41">
        <v>2.3E-2</v>
      </c>
    </row>
    <row r="202" spans="2:13">
      <c r="B202" s="78">
        <f t="shared" si="40"/>
        <v>49218</v>
      </c>
      <c r="C202" s="75">
        <f>IF(F202&lt;&gt;0,-INDEX([12]Delta!$F$1:$EE$65554,$L$13,$I202),0)</f>
        <v>29975.846950516105</v>
      </c>
      <c r="D202" s="71">
        <f>IF(F202&lt;&gt;0,VLOOKUP($J202,'Table 1'!$B$13:$C$33,2,FALSE)/12*1000*Study_MW,0)</f>
        <v>71285.654110344796</v>
      </c>
      <c r="E202" s="71">
        <f t="shared" si="45"/>
        <v>101261.5010608609</v>
      </c>
      <c r="F202" s="75">
        <f>INDEX([12]Delta!$F$1:$EE$65554,$L$14,$I202)</f>
        <v>1944.2084080970001</v>
      </c>
      <c r="G202" s="76">
        <f t="shared" si="46"/>
        <v>52.083665845255815</v>
      </c>
      <c r="I202" s="77">
        <f t="shared" si="49"/>
        <v>75</v>
      </c>
      <c r="J202" s="73">
        <f t="shared" si="47"/>
        <v>2034</v>
      </c>
      <c r="K202" s="78">
        <f t="shared" si="48"/>
        <v>49218</v>
      </c>
      <c r="M202" s="41">
        <v>2.3E-2</v>
      </c>
    </row>
    <row r="203" spans="2:13">
      <c r="B203" s="78">
        <f t="shared" si="40"/>
        <v>49249</v>
      </c>
      <c r="C203" s="75">
        <f>IF(F203&lt;&gt;0,-INDEX([12]Delta!$F$1:$EE$65554,$L$13,$I203),0)</f>
        <v>14497.487270802259</v>
      </c>
      <c r="D203" s="71">
        <f>IF(F203&lt;&gt;0,VLOOKUP($J203,'Table 1'!$B$13:$C$33,2,FALSE)/12*1000*Study_MW,0)</f>
        <v>71285.654110344796</v>
      </c>
      <c r="E203" s="71">
        <f t="shared" si="45"/>
        <v>85783.141381147056</v>
      </c>
      <c r="F203" s="75">
        <f>INDEX([12]Delta!$F$1:$EE$65554,$L$14,$I203)</f>
        <v>1546.6681477459999</v>
      </c>
      <c r="G203" s="76">
        <f t="shared" si="46"/>
        <v>55.463184850713503</v>
      </c>
      <c r="I203" s="77">
        <f t="shared" si="49"/>
        <v>76</v>
      </c>
      <c r="J203" s="73">
        <f t="shared" si="47"/>
        <v>2034</v>
      </c>
      <c r="K203" s="78">
        <f t="shared" si="48"/>
        <v>49249</v>
      </c>
      <c r="M203" s="41">
        <v>2.3E-2</v>
      </c>
    </row>
    <row r="204" spans="2:13">
      <c r="B204" s="82">
        <f t="shared" si="40"/>
        <v>49279</v>
      </c>
      <c r="C204" s="79">
        <f>IF(F204&lt;&gt;0,-INDEX([12]Delta!$F$1:$EE$65554,$L$13,$I204),0)</f>
        <v>18385.586160570383</v>
      </c>
      <c r="D204" s="80">
        <f>IF(F204&lt;&gt;0,VLOOKUP($J204,'Table 1'!$B$13:$C$33,2,FALSE)/12*1000*Study_MW,0)</f>
        <v>71285.654110344796</v>
      </c>
      <c r="E204" s="80">
        <f t="shared" si="45"/>
        <v>89671.240270915179</v>
      </c>
      <c r="F204" s="79">
        <f>INDEX([12]Delta!$F$1:$EE$65554,$L$14,$I204)</f>
        <v>1299.9664541449999</v>
      </c>
      <c r="G204" s="81">
        <f t="shared" si="46"/>
        <v>68.979657117300604</v>
      </c>
      <c r="I204" s="64">
        <f t="shared" si="49"/>
        <v>77</v>
      </c>
      <c r="J204" s="73">
        <f t="shared" si="47"/>
        <v>2034</v>
      </c>
      <c r="K204" s="82">
        <f t="shared" si="48"/>
        <v>49279</v>
      </c>
      <c r="M204" s="41">
        <v>2.3E-2</v>
      </c>
    </row>
    <row r="205" spans="2:13" outlineLevel="1">
      <c r="B205" s="74">
        <f t="shared" si="40"/>
        <v>49310</v>
      </c>
      <c r="C205" s="69">
        <f>IF(F205&lt;&gt;0,-INDEX([12]Delta!$F$1:$EE$65554,$L$13,$I205),0)</f>
        <v>16852.946382820606</v>
      </c>
      <c r="D205" s="70">
        <f>IF(F205&lt;&gt;0,VLOOKUP($J205,'Table 1'!$B$13:$C$33,2,FALSE)/12*1000*Study_MW,0)</f>
        <v>72856.091609428375</v>
      </c>
      <c r="E205" s="70">
        <f t="shared" si="45"/>
        <v>89709.037992248981</v>
      </c>
      <c r="F205" s="69">
        <f>INDEX([12]Delta!$F$1:$EE$65554,$L$14,$I205)</f>
        <v>1423.5166575129999</v>
      </c>
      <c r="G205" s="72">
        <f t="shared" si="46"/>
        <v>63.019310324740431</v>
      </c>
      <c r="I205" s="60">
        <f>I85</f>
        <v>79</v>
      </c>
      <c r="J205" s="73">
        <f t="shared" si="47"/>
        <v>2035</v>
      </c>
      <c r="K205" s="74">
        <f t="shared" si="48"/>
        <v>49310</v>
      </c>
      <c r="M205" s="41">
        <v>2.1999999999999999E-2</v>
      </c>
    </row>
    <row r="206" spans="2:13" outlineLevel="1">
      <c r="B206" s="78">
        <f t="shared" ref="B206:B228" si="50">EDATE(B205,1)</f>
        <v>49341</v>
      </c>
      <c r="C206" s="75">
        <f>IF(F206&lt;&gt;0,-INDEX([12]Delta!$F$1:$EE$65554,$L$13,$I206),0)</f>
        <v>12801.950551852584</v>
      </c>
      <c r="D206" s="71">
        <f>IF(F206&lt;&gt;0,VLOOKUP($J206,'Table 1'!$B$13:$C$33,2,FALSE)/12*1000*Study_MW,0)</f>
        <v>72856.091609428375</v>
      </c>
      <c r="E206" s="71">
        <f t="shared" si="45"/>
        <v>85658.042161280959</v>
      </c>
      <c r="F206" s="75">
        <f>INDEX([12]Delta!$F$1:$EE$65554,$L$14,$I206)</f>
        <v>1393.256022608</v>
      </c>
      <c r="G206" s="76">
        <f t="shared" si="46"/>
        <v>61.480475067992082</v>
      </c>
      <c r="I206" s="77">
        <f t="shared" ref="I206:I228" si="51">I86</f>
        <v>80</v>
      </c>
      <c r="J206" s="73">
        <f t="shared" si="47"/>
        <v>2035</v>
      </c>
      <c r="K206" s="78">
        <f t="shared" si="48"/>
        <v>49341</v>
      </c>
      <c r="M206" s="41">
        <v>2.1999999999999999E-2</v>
      </c>
    </row>
    <row r="207" spans="2:13" outlineLevel="1">
      <c r="B207" s="78">
        <f t="shared" si="50"/>
        <v>49369</v>
      </c>
      <c r="C207" s="75">
        <f>IF(F207&lt;&gt;0,-INDEX([12]Delta!$F$1:$EE$65554,$L$13,$I207),0)</f>
        <v>20144.242151662707</v>
      </c>
      <c r="D207" s="71">
        <f>IF(F207&lt;&gt;0,VLOOKUP($J207,'Table 1'!$B$13:$C$33,2,FALSE)/12*1000*Study_MW,0)</f>
        <v>72856.091609428375</v>
      </c>
      <c r="E207" s="71">
        <f t="shared" si="45"/>
        <v>93000.333761091082</v>
      </c>
      <c r="F207" s="75">
        <f>INDEX([12]Delta!$F$1:$EE$65554,$L$14,$I207)</f>
        <v>1875.851983109</v>
      </c>
      <c r="G207" s="76">
        <f t="shared" si="46"/>
        <v>49.577650368209845</v>
      </c>
      <c r="I207" s="77">
        <f t="shared" si="51"/>
        <v>81</v>
      </c>
      <c r="J207" s="73">
        <f t="shared" si="47"/>
        <v>2035</v>
      </c>
      <c r="K207" s="78">
        <f t="shared" si="48"/>
        <v>49369</v>
      </c>
      <c r="M207" s="41">
        <v>2.1999999999999999E-2</v>
      </c>
    </row>
    <row r="208" spans="2:13" outlineLevel="1">
      <c r="B208" s="78">
        <f t="shared" si="50"/>
        <v>49400</v>
      </c>
      <c r="C208" s="75">
        <f>IF(F208&lt;&gt;0,-INDEX([12]Delta!$F$1:$EE$65554,$L$13,$I208),0)</f>
        <v>16982.465515106916</v>
      </c>
      <c r="D208" s="71">
        <f>IF(F208&lt;&gt;0,VLOOKUP($J208,'Table 1'!$B$13:$C$33,2,FALSE)/12*1000*Study_MW,0)</f>
        <v>72856.091609428375</v>
      </c>
      <c r="E208" s="71">
        <f t="shared" si="45"/>
        <v>89838.557124535291</v>
      </c>
      <c r="F208" s="75">
        <f>INDEX([12]Delta!$F$1:$EE$65554,$L$14,$I208)</f>
        <v>1950.36740811</v>
      </c>
      <c r="G208" s="76">
        <f t="shared" si="46"/>
        <v>46.062376119991249</v>
      </c>
      <c r="I208" s="77">
        <f t="shared" si="51"/>
        <v>82</v>
      </c>
      <c r="J208" s="73">
        <f t="shared" si="47"/>
        <v>2035</v>
      </c>
      <c r="K208" s="78">
        <f t="shared" si="48"/>
        <v>49400</v>
      </c>
      <c r="M208" s="41">
        <v>2.1999999999999999E-2</v>
      </c>
    </row>
    <row r="209" spans="2:13" outlineLevel="1">
      <c r="B209" s="78">
        <f t="shared" si="50"/>
        <v>49430</v>
      </c>
      <c r="C209" s="75">
        <f>IF(F209&lt;&gt;0,-INDEX([12]Delta!$F$1:$EE$65554,$L$13,$I209),0)</f>
        <v>32619.222270667553</v>
      </c>
      <c r="D209" s="71">
        <f>IF(F209&lt;&gt;0,VLOOKUP($J209,'Table 1'!$B$13:$C$33,2,FALSE)/12*1000*Study_MW,0)</f>
        <v>72856.091609428375</v>
      </c>
      <c r="E209" s="71">
        <f t="shared" si="45"/>
        <v>105475.31388009593</v>
      </c>
      <c r="F209" s="75">
        <f>INDEX([12]Delta!$F$1:$EE$65554,$L$14,$I209)</f>
        <v>2096.2264233010001</v>
      </c>
      <c r="G209" s="76">
        <f t="shared" si="46"/>
        <v>50.316756199456883</v>
      </c>
      <c r="I209" s="77">
        <f t="shared" si="51"/>
        <v>83</v>
      </c>
      <c r="J209" s="73">
        <f t="shared" si="47"/>
        <v>2035</v>
      </c>
      <c r="K209" s="78">
        <f t="shared" si="48"/>
        <v>49430</v>
      </c>
      <c r="M209" s="41">
        <v>2.1999999999999999E-2</v>
      </c>
    </row>
    <row r="210" spans="2:13" outlineLevel="1">
      <c r="B210" s="78">
        <f t="shared" si="50"/>
        <v>49461</v>
      </c>
      <c r="C210" s="75">
        <f>IF(F210&lt;&gt;0,-INDEX([12]Delta!$F$1:$EE$65554,$L$13,$I210),0)</f>
        <v>38492.75978846848</v>
      </c>
      <c r="D210" s="71">
        <f>IF(F210&lt;&gt;0,VLOOKUP($J210,'Table 1'!$B$13:$C$33,2,FALSE)/12*1000*Study_MW,0)</f>
        <v>72856.091609428375</v>
      </c>
      <c r="E210" s="71">
        <f t="shared" si="45"/>
        <v>111348.85139789685</v>
      </c>
      <c r="F210" s="75">
        <f>INDEX([12]Delta!$F$1:$EE$65554,$L$14,$I210)</f>
        <v>2094.1089982550002</v>
      </c>
      <c r="G210" s="76">
        <f t="shared" si="46"/>
        <v>53.172423923818066</v>
      </c>
      <c r="I210" s="77">
        <f t="shared" si="51"/>
        <v>84</v>
      </c>
      <c r="J210" s="73">
        <f t="shared" si="47"/>
        <v>2035</v>
      </c>
      <c r="K210" s="78">
        <f t="shared" si="48"/>
        <v>49461</v>
      </c>
      <c r="M210" s="41">
        <v>2.1999999999999999E-2</v>
      </c>
    </row>
    <row r="211" spans="2:13" outlineLevel="1">
      <c r="B211" s="78">
        <f t="shared" si="50"/>
        <v>49491</v>
      </c>
      <c r="C211" s="75">
        <f>IF(F211&lt;&gt;0,-INDEX([12]Delta!$F$1:$EE$65554,$L$13,$I211),0)</f>
        <v>59346.950644224882</v>
      </c>
      <c r="D211" s="71">
        <f>IF(F211&lt;&gt;0,VLOOKUP($J211,'Table 1'!$B$13:$C$33,2,FALSE)/12*1000*Study_MW,0)</f>
        <v>72856.091609428375</v>
      </c>
      <c r="E211" s="71">
        <f t="shared" si="45"/>
        <v>132203.04225365326</v>
      </c>
      <c r="F211" s="75">
        <f>INDEX([12]Delta!$F$1:$EE$65554,$L$14,$I211)</f>
        <v>1973.9014955279999</v>
      </c>
      <c r="G211" s="76">
        <f t="shared" si="46"/>
        <v>66.97550133741106</v>
      </c>
      <c r="I211" s="77">
        <f t="shared" si="51"/>
        <v>85</v>
      </c>
      <c r="J211" s="73">
        <f t="shared" si="47"/>
        <v>2035</v>
      </c>
      <c r="K211" s="78">
        <f t="shared" si="48"/>
        <v>49491</v>
      </c>
      <c r="M211" s="41">
        <v>2.1999999999999999E-2</v>
      </c>
    </row>
    <row r="212" spans="2:13" outlineLevel="1">
      <c r="B212" s="78">
        <f t="shared" si="50"/>
        <v>49522</v>
      </c>
      <c r="C212" s="75">
        <f>IF(F212&lt;&gt;0,-INDEX([12]Delta!$F$1:$EE$65554,$L$13,$I212),0)</f>
        <v>101087.63288331032</v>
      </c>
      <c r="D212" s="71">
        <f>IF(F212&lt;&gt;0,VLOOKUP($J212,'Table 1'!$B$13:$C$33,2,FALSE)/12*1000*Study_MW,0)</f>
        <v>72856.091609428375</v>
      </c>
      <c r="E212" s="71">
        <f t="shared" si="45"/>
        <v>173943.72449273869</v>
      </c>
      <c r="F212" s="75">
        <f>INDEX([12]Delta!$F$1:$EE$65554,$L$14,$I212)</f>
        <v>2083.5305366429998</v>
      </c>
      <c r="G212" s="76">
        <f t="shared" si="46"/>
        <v>83.485085259656501</v>
      </c>
      <c r="I212" s="77">
        <f t="shared" si="51"/>
        <v>86</v>
      </c>
      <c r="J212" s="73">
        <f t="shared" si="47"/>
        <v>2035</v>
      </c>
      <c r="K212" s="78">
        <f t="shared" si="48"/>
        <v>49522</v>
      </c>
      <c r="M212" s="41">
        <v>2.1999999999999999E-2</v>
      </c>
    </row>
    <row r="213" spans="2:13" outlineLevel="1">
      <c r="B213" s="78">
        <f t="shared" si="50"/>
        <v>49553</v>
      </c>
      <c r="C213" s="75">
        <f>IF(F213&lt;&gt;0,-INDEX([12]Delta!$F$1:$EE$65554,$L$13,$I213),0)</f>
        <v>35647.945835411549</v>
      </c>
      <c r="D213" s="71">
        <f>IF(F213&lt;&gt;0,VLOOKUP($J213,'Table 1'!$B$13:$C$33,2,FALSE)/12*1000*Study_MW,0)</f>
        <v>72856.091609428375</v>
      </c>
      <c r="E213" s="71">
        <f t="shared" si="45"/>
        <v>108504.03744483992</v>
      </c>
      <c r="F213" s="75">
        <f>INDEX([12]Delta!$F$1:$EE$65554,$L$14,$I213)</f>
        <v>2027.6198701820001</v>
      </c>
      <c r="G213" s="76">
        <f t="shared" si="46"/>
        <v>53.513007561471838</v>
      </c>
      <c r="I213" s="77">
        <f t="shared" si="51"/>
        <v>87</v>
      </c>
      <c r="J213" s="73">
        <f t="shared" si="47"/>
        <v>2035</v>
      </c>
      <c r="K213" s="78">
        <f t="shared" si="48"/>
        <v>49553</v>
      </c>
      <c r="M213" s="41">
        <v>2.1999999999999999E-2</v>
      </c>
    </row>
    <row r="214" spans="2:13" outlineLevel="1">
      <c r="B214" s="78">
        <f t="shared" si="50"/>
        <v>49583</v>
      </c>
      <c r="C214" s="75">
        <f>IF(F214&lt;&gt;0,-INDEX([12]Delta!$F$1:$EE$65554,$L$13,$I214),0)</f>
        <v>38057.380399644375</v>
      </c>
      <c r="D214" s="71">
        <f>IF(F214&lt;&gt;0,VLOOKUP($J214,'Table 1'!$B$13:$C$33,2,FALSE)/12*1000*Study_MW,0)</f>
        <v>72856.091609428375</v>
      </c>
      <c r="E214" s="71">
        <f t="shared" si="45"/>
        <v>110913.47200907275</v>
      </c>
      <c r="F214" s="75">
        <f>INDEX([12]Delta!$F$1:$EE$65554,$L$14,$I214)</f>
        <v>1934.4873697370001</v>
      </c>
      <c r="G214" s="76">
        <f t="shared" si="46"/>
        <v>57.334813214185935</v>
      </c>
      <c r="I214" s="77">
        <f t="shared" si="51"/>
        <v>88</v>
      </c>
      <c r="J214" s="73">
        <f t="shared" si="47"/>
        <v>2035</v>
      </c>
      <c r="K214" s="78">
        <f t="shared" si="48"/>
        <v>49583</v>
      </c>
      <c r="M214" s="41">
        <v>2.1999999999999999E-2</v>
      </c>
    </row>
    <row r="215" spans="2:13" outlineLevel="1">
      <c r="B215" s="78">
        <f t="shared" si="50"/>
        <v>49614</v>
      </c>
      <c r="C215" s="75">
        <f>IF(F215&lt;&gt;0,-INDEX([12]Delta!$F$1:$EE$65554,$L$13,$I215),0)</f>
        <v>17865.009992569685</v>
      </c>
      <c r="D215" s="71">
        <f>IF(F215&lt;&gt;0,VLOOKUP($J215,'Table 1'!$B$13:$C$33,2,FALSE)/12*1000*Study_MW,0)</f>
        <v>72856.091609428375</v>
      </c>
      <c r="E215" s="71">
        <f t="shared" si="45"/>
        <v>90721.10160199806</v>
      </c>
      <c r="F215" s="75">
        <f>INDEX([12]Delta!$F$1:$EE$65554,$L$14,$I215)</f>
        <v>1538.9348017469999</v>
      </c>
      <c r="G215" s="76">
        <f t="shared" si="46"/>
        <v>58.95058159644671</v>
      </c>
      <c r="I215" s="77">
        <f t="shared" si="51"/>
        <v>89</v>
      </c>
      <c r="J215" s="73">
        <f t="shared" si="47"/>
        <v>2035</v>
      </c>
      <c r="K215" s="78">
        <f t="shared" si="48"/>
        <v>49614</v>
      </c>
      <c r="M215" s="41">
        <v>2.1999999999999999E-2</v>
      </c>
    </row>
    <row r="216" spans="2:13" outlineLevel="1">
      <c r="B216" s="82">
        <f t="shared" si="50"/>
        <v>49644</v>
      </c>
      <c r="C216" s="79">
        <f>IF(F216&lt;&gt;0,-INDEX([12]Delta!$F$1:$EE$65554,$L$13,$I216),0)</f>
        <v>18361.086140483618</v>
      </c>
      <c r="D216" s="80">
        <f>IF(F216&lt;&gt;0,VLOOKUP($J216,'Table 1'!$B$13:$C$33,2,FALSE)/12*1000*Study_MW,0)</f>
        <v>72856.091609428375</v>
      </c>
      <c r="E216" s="80">
        <f t="shared" si="45"/>
        <v>91217.177749911993</v>
      </c>
      <c r="F216" s="79">
        <f>INDEX([12]Delta!$F$1:$EE$65554,$L$14,$I216)</f>
        <v>1293.4666179630001</v>
      </c>
      <c r="G216" s="81">
        <f t="shared" si="46"/>
        <v>70.521478083109898</v>
      </c>
      <c r="I216" s="64">
        <f t="shared" si="51"/>
        <v>90</v>
      </c>
      <c r="J216" s="73">
        <f t="shared" si="47"/>
        <v>2035</v>
      </c>
      <c r="K216" s="82">
        <f t="shared" si="48"/>
        <v>49644</v>
      </c>
      <c r="M216" s="41">
        <v>2.1999999999999999E-2</v>
      </c>
    </row>
    <row r="217" spans="2:13" outlineLevel="1">
      <c r="B217" s="74">
        <f t="shared" si="50"/>
        <v>49675</v>
      </c>
      <c r="C217" s="69">
        <f>IF(F217&lt;&gt;0,-INDEX([12]Delta!$F$1:$EE$65554,$L$13,$I217),0)</f>
        <v>15715.566573143005</v>
      </c>
      <c r="D217" s="70">
        <f>IF(F217&lt;&gt;0,VLOOKUP($J217,'Table 1'!$B$13:$C$33,2,FALSE)/12*1000*Study_MW,0)</f>
        <v>74459.824603192174</v>
      </c>
      <c r="E217" s="70">
        <f t="shared" ref="E217:E228" si="52">C217+D217</f>
        <v>90175.391176335179</v>
      </c>
      <c r="F217" s="69">
        <f>INDEX([12]Delta!$F$1:$EE$65554,$L$14,$I217)</f>
        <v>1416.399123054</v>
      </c>
      <c r="G217" s="72">
        <f t="shared" ref="G217:G228" si="53">IF(ISNUMBER($F217),E217/$F217,"")</f>
        <v>63.665240756363595</v>
      </c>
      <c r="I217" s="60">
        <f>I97</f>
        <v>92</v>
      </c>
      <c r="J217" s="73">
        <f t="shared" si="47"/>
        <v>2036</v>
      </c>
      <c r="K217" s="74">
        <f t="shared" si="48"/>
        <v>49675</v>
      </c>
      <c r="M217" s="41">
        <v>2.1999999999999999E-2</v>
      </c>
    </row>
    <row r="218" spans="2:13" outlineLevel="1">
      <c r="B218" s="78">
        <f t="shared" si="50"/>
        <v>49706</v>
      </c>
      <c r="C218" s="75">
        <f>IF(F218&lt;&gt;0,-INDEX([12]Delta!$F$1:$EE$65554,$L$13,$I218),0)</f>
        <v>13865.453351274133</v>
      </c>
      <c r="D218" s="71">
        <f>IF(F218&lt;&gt;0,VLOOKUP($J218,'Table 1'!$B$13:$C$33,2,FALSE)/12*1000*Study_MW,0)</f>
        <v>74459.824603192174</v>
      </c>
      <c r="E218" s="71">
        <f t="shared" si="52"/>
        <v>88325.277954466306</v>
      </c>
      <c r="F218" s="75">
        <f>INDEX([12]Delta!$F$1:$EE$65554,$L$14,$I218)</f>
        <v>1458.8286319839999</v>
      </c>
      <c r="G218" s="76">
        <f t="shared" si="53"/>
        <v>60.545341665212831</v>
      </c>
      <c r="I218" s="77">
        <f t="shared" si="51"/>
        <v>93</v>
      </c>
      <c r="J218" s="73">
        <f t="shared" si="47"/>
        <v>2036</v>
      </c>
      <c r="K218" s="78">
        <f t="shared" si="48"/>
        <v>49706</v>
      </c>
      <c r="M218" s="41">
        <v>2.1999999999999999E-2</v>
      </c>
    </row>
    <row r="219" spans="2:13" outlineLevel="1">
      <c r="B219" s="78">
        <f t="shared" si="50"/>
        <v>49735</v>
      </c>
      <c r="C219" s="75">
        <f>IF(F219&lt;&gt;0,-INDEX([12]Delta!$F$1:$EE$65554,$L$13,$I219),0)</f>
        <v>28641.37537305057</v>
      </c>
      <c r="D219" s="71">
        <f>IF(F219&lt;&gt;0,VLOOKUP($J219,'Table 1'!$B$13:$C$33,2,FALSE)/12*1000*Study_MW,0)</f>
        <v>74459.824603192174</v>
      </c>
      <c r="E219" s="71">
        <f t="shared" si="52"/>
        <v>103101.19997624274</v>
      </c>
      <c r="F219" s="75">
        <f>INDEX([12]Delta!$F$1:$EE$65554,$L$14,$I219)</f>
        <v>1866.4727293589999</v>
      </c>
      <c r="G219" s="76">
        <f t="shared" si="53"/>
        <v>55.238524707323556</v>
      </c>
      <c r="I219" s="77">
        <f t="shared" si="51"/>
        <v>94</v>
      </c>
      <c r="J219" s="73">
        <f t="shared" si="47"/>
        <v>2036</v>
      </c>
      <c r="K219" s="78">
        <f t="shared" si="48"/>
        <v>49735</v>
      </c>
      <c r="M219" s="41">
        <v>2.1999999999999999E-2</v>
      </c>
    </row>
    <row r="220" spans="2:13" outlineLevel="1">
      <c r="B220" s="78">
        <f t="shared" si="50"/>
        <v>49766</v>
      </c>
      <c r="C220" s="75">
        <f>IF(F220&lt;&gt;0,-INDEX([12]Delta!$F$1:$EE$65554,$L$13,$I220),0)</f>
        <v>21767.643083885312</v>
      </c>
      <c r="D220" s="71">
        <f>IF(F220&lt;&gt;0,VLOOKUP($J220,'Table 1'!$B$13:$C$33,2,FALSE)/12*1000*Study_MW,0)</f>
        <v>74459.824603192174</v>
      </c>
      <c r="E220" s="71">
        <f t="shared" si="52"/>
        <v>96227.467687077486</v>
      </c>
      <c r="F220" s="75">
        <f>INDEX([12]Delta!$F$1:$EE$65554,$L$14,$I220)</f>
        <v>1940.615571474</v>
      </c>
      <c r="G220" s="76">
        <f t="shared" si="53"/>
        <v>49.586053570614013</v>
      </c>
      <c r="I220" s="77">
        <f t="shared" si="51"/>
        <v>95</v>
      </c>
      <c r="J220" s="73">
        <f t="shared" si="47"/>
        <v>2036</v>
      </c>
      <c r="K220" s="78">
        <f t="shared" si="48"/>
        <v>49766</v>
      </c>
      <c r="M220" s="41">
        <v>2.1999999999999999E-2</v>
      </c>
    </row>
    <row r="221" spans="2:13" outlineLevel="1">
      <c r="B221" s="78">
        <f t="shared" si="50"/>
        <v>49796</v>
      </c>
      <c r="C221" s="75">
        <f>IF(F221&lt;&gt;0,-INDEX([12]Delta!$F$1:$EE$65554,$L$13,$I221),0)</f>
        <v>31662.818701148033</v>
      </c>
      <c r="D221" s="71">
        <f>IF(F221&lt;&gt;0,VLOOKUP($J221,'Table 1'!$B$13:$C$33,2,FALSE)/12*1000*Study_MW,0)</f>
        <v>74459.824603192174</v>
      </c>
      <c r="E221" s="71">
        <f t="shared" si="52"/>
        <v>106122.64330434021</v>
      </c>
      <c r="F221" s="75">
        <f>INDEX([12]Delta!$F$1:$EE$65554,$L$14,$I221)</f>
        <v>2085.7452941460001</v>
      </c>
      <c r="G221" s="76">
        <f t="shared" si="53"/>
        <v>50.879962957217984</v>
      </c>
      <c r="I221" s="77">
        <f t="shared" si="51"/>
        <v>96</v>
      </c>
      <c r="J221" s="73">
        <f t="shared" si="47"/>
        <v>2036</v>
      </c>
      <c r="K221" s="78">
        <f t="shared" si="48"/>
        <v>49796</v>
      </c>
      <c r="M221" s="41">
        <v>2.1999999999999999E-2</v>
      </c>
    </row>
    <row r="222" spans="2:13" outlineLevel="1">
      <c r="B222" s="78">
        <f t="shared" si="50"/>
        <v>49827</v>
      </c>
      <c r="C222" s="75">
        <f>IF(F222&lt;&gt;0,-INDEX([12]Delta!$F$1:$EE$65554,$L$13,$I222),0)</f>
        <v>35687.941900119185</v>
      </c>
      <c r="D222" s="71">
        <f>IF(F222&lt;&gt;0,VLOOKUP($J222,'Table 1'!$B$13:$C$33,2,FALSE)/12*1000*Study_MW,0)</f>
        <v>74459.824603192174</v>
      </c>
      <c r="E222" s="71">
        <f t="shared" si="52"/>
        <v>110147.76650331136</v>
      </c>
      <c r="F222" s="75">
        <f>INDEX([12]Delta!$F$1:$EE$65554,$L$14,$I222)</f>
        <v>2083.6384492299999</v>
      </c>
      <c r="G222" s="76">
        <f t="shared" si="53"/>
        <v>52.863185810386646</v>
      </c>
      <c r="I222" s="77">
        <f t="shared" si="51"/>
        <v>97</v>
      </c>
      <c r="J222" s="73">
        <f t="shared" si="47"/>
        <v>2036</v>
      </c>
      <c r="K222" s="78">
        <f t="shared" si="48"/>
        <v>49827</v>
      </c>
      <c r="M222" s="41">
        <v>2.1999999999999999E-2</v>
      </c>
    </row>
    <row r="223" spans="2:13" outlineLevel="1">
      <c r="B223" s="78">
        <f t="shared" si="50"/>
        <v>49857</v>
      </c>
      <c r="C223" s="75">
        <f>IF(F223&lt;&gt;0,-INDEX([12]Delta!$F$1:$EE$65554,$L$13,$I223),0)</f>
        <v>54354.676544159651</v>
      </c>
      <c r="D223" s="71">
        <f>IF(F223&lt;&gt;0,VLOOKUP($J223,'Table 1'!$B$13:$C$33,2,FALSE)/12*1000*Study_MW,0)</f>
        <v>74459.824603192174</v>
      </c>
      <c r="E223" s="71">
        <f t="shared" si="52"/>
        <v>128814.50114735182</v>
      </c>
      <c r="F223" s="75">
        <f>INDEX([12]Delta!$F$1:$EE$65554,$L$14,$I223)</f>
        <v>1964.031983182</v>
      </c>
      <c r="G223" s="76">
        <f t="shared" si="53"/>
        <v>65.586763479612358</v>
      </c>
      <c r="I223" s="77">
        <f t="shared" si="51"/>
        <v>98</v>
      </c>
      <c r="J223" s="73">
        <f t="shared" si="47"/>
        <v>2036</v>
      </c>
      <c r="K223" s="78">
        <f t="shared" si="48"/>
        <v>49857</v>
      </c>
      <c r="M223" s="41">
        <v>2.1999999999999999E-2</v>
      </c>
    </row>
    <row r="224" spans="2:13" outlineLevel="1">
      <c r="B224" s="78">
        <f t="shared" si="50"/>
        <v>49888</v>
      </c>
      <c r="C224" s="75">
        <f>IF(F224&lt;&gt;0,-INDEX([12]Delta!$F$1:$EE$65554,$L$13,$I224),0)</f>
        <v>81011.818596839905</v>
      </c>
      <c r="D224" s="71">
        <f>IF(F224&lt;&gt;0,VLOOKUP($J224,'Table 1'!$B$13:$C$33,2,FALSE)/12*1000*Study_MW,0)</f>
        <v>74459.824603192174</v>
      </c>
      <c r="E224" s="71">
        <f t="shared" si="52"/>
        <v>155471.64320003206</v>
      </c>
      <c r="F224" s="75">
        <f>INDEX([12]Delta!$F$1:$EE$65554,$L$14,$I224)</f>
        <v>2073.1128729339998</v>
      </c>
      <c r="G224" s="76">
        <f t="shared" si="53"/>
        <v>74.994297334133478</v>
      </c>
      <c r="I224" s="77">
        <f t="shared" si="51"/>
        <v>99</v>
      </c>
      <c r="J224" s="73">
        <f t="shared" si="47"/>
        <v>2036</v>
      </c>
      <c r="K224" s="78">
        <f t="shared" si="48"/>
        <v>49888</v>
      </c>
      <c r="M224" s="41">
        <v>2.1999999999999999E-2</v>
      </c>
    </row>
    <row r="225" spans="2:20" outlineLevel="1">
      <c r="B225" s="78">
        <f t="shared" si="50"/>
        <v>49919</v>
      </c>
      <c r="C225" s="75">
        <f>IF(F225&lt;&gt;0,-INDEX([12]Delta!$F$1:$EE$65554,$L$13,$I225),0)</f>
        <v>46118.833206415176</v>
      </c>
      <c r="D225" s="71">
        <f>IF(F225&lt;&gt;0,VLOOKUP($J225,'Table 1'!$B$13:$C$33,2,FALSE)/12*1000*Study_MW,0)</f>
        <v>74459.824603192174</v>
      </c>
      <c r="E225" s="71">
        <f t="shared" si="52"/>
        <v>120578.65780960735</v>
      </c>
      <c r="F225" s="75">
        <f>INDEX([12]Delta!$F$1:$EE$65554,$L$14,$I225)</f>
        <v>2017.48177308</v>
      </c>
      <c r="G225" s="76">
        <f t="shared" si="53"/>
        <v>59.766913098563094</v>
      </c>
      <c r="I225" s="77">
        <f t="shared" si="51"/>
        <v>100</v>
      </c>
      <c r="J225" s="73">
        <f t="shared" si="47"/>
        <v>2036</v>
      </c>
      <c r="K225" s="78">
        <f t="shared" si="48"/>
        <v>49919</v>
      </c>
      <c r="M225" s="41">
        <v>2.1999999999999999E-2</v>
      </c>
    </row>
    <row r="226" spans="2:20" outlineLevel="1">
      <c r="B226" s="78">
        <f t="shared" si="50"/>
        <v>49949</v>
      </c>
      <c r="C226" s="75">
        <f>IF(F226&lt;&gt;0,-INDEX([12]Delta!$F$1:$EE$65554,$L$13,$I226),0)</f>
        <v>47488.661154925823</v>
      </c>
      <c r="D226" s="71">
        <f>IF(F226&lt;&gt;0,VLOOKUP($J226,'Table 1'!$B$13:$C$33,2,FALSE)/12*1000*Study_MW,0)</f>
        <v>74459.824603192174</v>
      </c>
      <c r="E226" s="71">
        <f t="shared" si="52"/>
        <v>121948.485758118</v>
      </c>
      <c r="F226" s="75">
        <f>INDEX([12]Delta!$F$1:$EE$65554,$L$14,$I226)</f>
        <v>1924.814930106</v>
      </c>
      <c r="G226" s="76">
        <f t="shared" si="53"/>
        <v>63.35595378585424</v>
      </c>
      <c r="I226" s="77">
        <f t="shared" si="51"/>
        <v>101</v>
      </c>
      <c r="J226" s="73">
        <f t="shared" si="47"/>
        <v>2036</v>
      </c>
      <c r="K226" s="78">
        <f t="shared" si="48"/>
        <v>49949</v>
      </c>
      <c r="M226" s="41">
        <v>2.1999999999999999E-2</v>
      </c>
    </row>
    <row r="227" spans="2:20" outlineLevel="1">
      <c r="B227" s="78">
        <f t="shared" si="50"/>
        <v>49980</v>
      </c>
      <c r="C227" s="75">
        <f>IF(F227&lt;&gt;0,-INDEX([12]Delta!$F$1:$EE$65554,$L$13,$I227),0)</f>
        <v>22706.864692851901</v>
      </c>
      <c r="D227" s="71">
        <f>IF(F227&lt;&gt;0,VLOOKUP($J227,'Table 1'!$B$13:$C$33,2,FALSE)/12*1000*Study_MW,0)</f>
        <v>74459.824603192174</v>
      </c>
      <c r="E227" s="71">
        <f t="shared" si="52"/>
        <v>97166.689296044075</v>
      </c>
      <c r="F227" s="75">
        <f>INDEX([12]Delta!$F$1:$EE$65554,$L$14,$I227)</f>
        <v>1531.2401272689999</v>
      </c>
      <c r="G227" s="76">
        <f t="shared" si="53"/>
        <v>63.456206225043864</v>
      </c>
      <c r="I227" s="77">
        <f t="shared" si="51"/>
        <v>102</v>
      </c>
      <c r="J227" s="73">
        <f t="shared" si="47"/>
        <v>2036</v>
      </c>
      <c r="K227" s="78">
        <f t="shared" si="48"/>
        <v>49980</v>
      </c>
      <c r="M227" s="41">
        <v>2.1999999999999999E-2</v>
      </c>
      <c r="T227" s="192"/>
    </row>
    <row r="228" spans="2:20" outlineLevel="1">
      <c r="B228" s="82">
        <f t="shared" si="50"/>
        <v>50010</v>
      </c>
      <c r="C228" s="79">
        <f>IF(F228&lt;&gt;0,-INDEX([12]Delta!$F$1:$EE$65554,$L$13,$I228),0)</f>
        <v>17928.476261377335</v>
      </c>
      <c r="D228" s="80">
        <f>IF(F228&lt;&gt;0,VLOOKUP($J228,'Table 1'!$B$13:$C$33,2,FALSE)/12*1000*Study_MW,0)</f>
        <v>74459.824603192174</v>
      </c>
      <c r="E228" s="80">
        <f t="shared" si="52"/>
        <v>92388.300864569508</v>
      </c>
      <c r="F228" s="79">
        <f>INDEX([12]Delta!$F$1:$EE$65554,$L$14,$I228)</f>
        <v>1286.9992923520001</v>
      </c>
      <c r="G228" s="81">
        <f t="shared" si="53"/>
        <v>71.785821028486538</v>
      </c>
      <c r="I228" s="64">
        <f t="shared" si="51"/>
        <v>103</v>
      </c>
      <c r="J228" s="73">
        <f t="shared" si="47"/>
        <v>2036</v>
      </c>
      <c r="K228" s="82">
        <f t="shared" si="48"/>
        <v>50010</v>
      </c>
      <c r="M228" s="41">
        <v>2.1999999999999999E-2</v>
      </c>
      <c r="T228" s="192"/>
    </row>
    <row r="229" spans="2:20" outlineLevel="1">
      <c r="B229" s="211">
        <f t="shared" ref="B229:B252" si="54">EDATE(B228,1)</f>
        <v>50041</v>
      </c>
      <c r="C229" s="200">
        <f t="shared" ref="C229:C252" si="55">(C217*(1+M229))*IF(AND(MONTH(K229)=2,OR(J217=2036,J217=2040)),28/29,1)</f>
        <v>16061.309037752151</v>
      </c>
      <c r="D229" s="201">
        <f>IF(ISNUMBER($F229)*SUM(F229:F240)&lt;&gt;0,VLOOKUP($J229,'Table 1'!$B$13:$C$33,2,FALSE)/12*1000*Study_MW,0)</f>
        <v>76096.853091636163</v>
      </c>
      <c r="E229" s="201">
        <f t="shared" ref="E229:E252" si="56">C229+D229</f>
        <v>92158.162129388307</v>
      </c>
      <c r="F229" s="200">
        <f>IF(J229&gt;2036,F217*IF(AND(MONTH(B229)=2,OR(J217=2036,J217=2040)),28/29,1),INDEX([12]Delta!$F$1:$EE$65554,$L$14,$I229))</f>
        <v>1416.399123054</v>
      </c>
      <c r="G229" s="202">
        <f t="shared" ref="G229:G252" si="57">IFERROR(E229/$F229,0)</f>
        <v>65.065108153046197</v>
      </c>
      <c r="I229" s="60">
        <f>I109</f>
        <v>105</v>
      </c>
      <c r="J229" s="73">
        <f t="shared" si="47"/>
        <v>2037</v>
      </c>
      <c r="K229" s="74">
        <f t="shared" si="48"/>
        <v>50041</v>
      </c>
      <c r="M229" s="41">
        <v>2.1999999999999999E-2</v>
      </c>
      <c r="T229" s="192"/>
    </row>
    <row r="230" spans="2:20" outlineLevel="1">
      <c r="B230" s="212">
        <f t="shared" si="54"/>
        <v>50072</v>
      </c>
      <c r="C230" s="194">
        <f t="shared" si="55"/>
        <v>13681.855624140022</v>
      </c>
      <c r="D230" s="195">
        <f>IF(ISNUMBER($F230)*SUM(F230:F241)&lt;&gt;0,VLOOKUP($J230,'Table 1'!$B$13:$C$33,2,FALSE)/12*1000*Study_MW,0)</f>
        <v>76096.853091636163</v>
      </c>
      <c r="E230" s="195">
        <f t="shared" si="56"/>
        <v>89778.708715776185</v>
      </c>
      <c r="F230" s="194">
        <f>IF(J230&gt;2036,F218*IF(AND(MONTH(B230)=2,OR(J218=2036,J218=2040)),28/29,1),INDEX([12]Delta!$F$1:$EE$65554,$L$14,$I230))</f>
        <v>1408.5241963983449</v>
      </c>
      <c r="G230" s="196">
        <f t="shared" si="57"/>
        <v>63.739557293615604</v>
      </c>
      <c r="I230" s="77">
        <f t="shared" ref="I230:I264" si="58">I110</f>
        <v>106</v>
      </c>
      <c r="J230" s="73">
        <f t="shared" si="47"/>
        <v>2037</v>
      </c>
      <c r="K230" s="78">
        <f t="shared" si="48"/>
        <v>50072</v>
      </c>
      <c r="M230" s="41">
        <v>2.1999999999999999E-2</v>
      </c>
      <c r="T230" s="192"/>
    </row>
    <row r="231" spans="2:20" outlineLevel="1">
      <c r="B231" s="212">
        <f t="shared" si="54"/>
        <v>50100</v>
      </c>
      <c r="C231" s="194">
        <f t="shared" si="55"/>
        <v>29271.485631257685</v>
      </c>
      <c r="D231" s="195">
        <f>IF(ISNUMBER($F231)*SUM(F231:F242)&lt;&gt;0,VLOOKUP($J231,'Table 1'!$B$13:$C$33,2,FALSE)/12*1000*Study_MW,0)</f>
        <v>76096.853091636163</v>
      </c>
      <c r="E231" s="195">
        <f t="shared" si="56"/>
        <v>105368.33872289385</v>
      </c>
      <c r="F231" s="194">
        <f>IF(J231&gt;2036,F219*IF(AND(MONTH(B231)=2,OR(J219=2036,J219=2040)),28/29,1),INDEX([12]Delta!$F$1:$EE$65554,$L$14,$I231))</f>
        <v>1866.4727293589999</v>
      </c>
      <c r="G231" s="196">
        <f t="shared" si="57"/>
        <v>56.453189519184861</v>
      </c>
      <c r="I231" s="77">
        <f t="shared" si="58"/>
        <v>107</v>
      </c>
      <c r="J231" s="73">
        <f t="shared" si="47"/>
        <v>2037</v>
      </c>
      <c r="K231" s="78">
        <f t="shared" si="48"/>
        <v>50100</v>
      </c>
      <c r="M231" s="41">
        <v>2.1999999999999999E-2</v>
      </c>
      <c r="T231" s="192"/>
    </row>
    <row r="232" spans="2:20" outlineLevel="1">
      <c r="B232" s="212">
        <f t="shared" si="54"/>
        <v>50131</v>
      </c>
      <c r="C232" s="194">
        <f t="shared" si="55"/>
        <v>22246.531231730791</v>
      </c>
      <c r="D232" s="195">
        <f>IF(ISNUMBER($F232)*SUM(F232:F243)&lt;&gt;0,VLOOKUP($J232,'Table 1'!$B$13:$C$33,2,FALSE)/12*1000*Study_MW,0)</f>
        <v>76096.853091636163</v>
      </c>
      <c r="E232" s="195">
        <f t="shared" si="56"/>
        <v>98343.384323366947</v>
      </c>
      <c r="F232" s="194">
        <f>IF(J232&gt;2036,F220*IF(AND(MONTH(B232)=2,OR(J220=2036,J220=2040)),28/29,1),INDEX([12]Delta!$F$1:$EE$65554,$L$14,$I232))</f>
        <v>1940.615571474</v>
      </c>
      <c r="G232" s="196">
        <f t="shared" si="57"/>
        <v>50.676386281220012</v>
      </c>
      <c r="I232" s="77">
        <f t="shared" si="58"/>
        <v>108</v>
      </c>
      <c r="J232" s="73">
        <f t="shared" si="47"/>
        <v>2037</v>
      </c>
      <c r="K232" s="78">
        <f t="shared" si="48"/>
        <v>50131</v>
      </c>
      <c r="M232" s="41">
        <v>2.1999999999999999E-2</v>
      </c>
      <c r="T232" s="192"/>
    </row>
    <row r="233" spans="2:20" outlineLevel="1">
      <c r="B233" s="212">
        <f t="shared" si="54"/>
        <v>50161</v>
      </c>
      <c r="C233" s="194">
        <f t="shared" si="55"/>
        <v>32359.40071257329</v>
      </c>
      <c r="D233" s="195">
        <f>IF(ISNUMBER($F233)*SUM(F233:F244)&lt;&gt;0,VLOOKUP($J233,'Table 1'!$B$13:$C$33,2,FALSE)/12*1000*Study_MW,0)</f>
        <v>76096.853091636163</v>
      </c>
      <c r="E233" s="195">
        <f t="shared" si="56"/>
        <v>108456.25380420945</v>
      </c>
      <c r="F233" s="194">
        <f>IF(J233&gt;2036,F221*IF(AND(MONTH(B233)=2,OR(J221=2036,J221=2040)),28/29,1),INDEX([12]Delta!$F$1:$EE$65554,$L$14,$I233))</f>
        <v>2085.7452941460001</v>
      </c>
      <c r="G233" s="196">
        <f t="shared" si="57"/>
        <v>51.99880067264705</v>
      </c>
      <c r="I233" s="77">
        <f t="shared" si="58"/>
        <v>109</v>
      </c>
      <c r="J233" s="73">
        <f t="shared" si="47"/>
        <v>2037</v>
      </c>
      <c r="K233" s="78">
        <f t="shared" si="48"/>
        <v>50161</v>
      </c>
      <c r="M233" s="41">
        <v>2.1999999999999999E-2</v>
      </c>
      <c r="T233" s="192"/>
    </row>
    <row r="234" spans="2:20" outlineLevel="1">
      <c r="B234" s="212">
        <f t="shared" si="54"/>
        <v>50192</v>
      </c>
      <c r="C234" s="194">
        <f t="shared" si="55"/>
        <v>36473.076621921806</v>
      </c>
      <c r="D234" s="195">
        <f>IF(ISNUMBER($F234)*SUM(F234:F245)&lt;&gt;0,VLOOKUP($J234,'Table 1'!$B$13:$C$33,2,FALSE)/12*1000*Study_MW,0)</f>
        <v>76096.853091636163</v>
      </c>
      <c r="E234" s="195">
        <f t="shared" si="56"/>
        <v>112569.92971355797</v>
      </c>
      <c r="F234" s="194">
        <f>IF(J234&gt;2036,F222*IF(AND(MONTH(B234)=2,OR(J222=2036,J222=2040)),28/29,1),INDEX([12]Delta!$F$1:$EE$65554,$L$14,$I234))</f>
        <v>2083.6384492299999</v>
      </c>
      <c r="G234" s="196">
        <f t="shared" si="57"/>
        <v>54.02565390130794</v>
      </c>
      <c r="I234" s="77">
        <f t="shared" si="58"/>
        <v>110</v>
      </c>
      <c r="J234" s="73">
        <f t="shared" si="47"/>
        <v>2037</v>
      </c>
      <c r="K234" s="78">
        <f t="shared" si="48"/>
        <v>50192</v>
      </c>
      <c r="M234" s="41">
        <v>2.1999999999999999E-2</v>
      </c>
      <c r="T234" s="192"/>
    </row>
    <row r="235" spans="2:20" outlineLevel="1">
      <c r="B235" s="212">
        <f t="shared" si="54"/>
        <v>50222</v>
      </c>
      <c r="C235" s="194">
        <f t="shared" si="55"/>
        <v>55550.479428131162</v>
      </c>
      <c r="D235" s="195">
        <f>IF(ISNUMBER($F235)*SUM(F235:F246)&lt;&gt;0,VLOOKUP($J235,'Table 1'!$B$13:$C$33,2,FALSE)/12*1000*Study_MW,0)</f>
        <v>76096.853091636163</v>
      </c>
      <c r="E235" s="195">
        <f t="shared" si="56"/>
        <v>131647.33251976734</v>
      </c>
      <c r="F235" s="194">
        <f>IF(J235&gt;2036,F223*IF(AND(MONTH(B235)=2,OR(J223=2036,J223=2040)),28/29,1),INDEX([12]Delta!$F$1:$EE$65554,$L$14,$I235))</f>
        <v>1964.031983182</v>
      </c>
      <c r="G235" s="196">
        <f t="shared" si="57"/>
        <v>67.029118490464029</v>
      </c>
      <c r="I235" s="77">
        <f t="shared" si="58"/>
        <v>111</v>
      </c>
      <c r="J235" s="73">
        <f t="shared" si="47"/>
        <v>2037</v>
      </c>
      <c r="K235" s="78">
        <f t="shared" si="48"/>
        <v>50222</v>
      </c>
      <c r="M235" s="41">
        <v>2.1999999999999999E-2</v>
      </c>
      <c r="T235" s="192"/>
    </row>
    <row r="236" spans="2:20" outlineLevel="1">
      <c r="B236" s="212">
        <f t="shared" si="54"/>
        <v>50253</v>
      </c>
      <c r="C236" s="194">
        <f t="shared" si="55"/>
        <v>82794.078605970382</v>
      </c>
      <c r="D236" s="195">
        <f>IF(ISNUMBER($F236)*SUM(F236:F247)&lt;&gt;0,VLOOKUP($J236,'Table 1'!$B$13:$C$33,2,FALSE)/12*1000*Study_MW,0)</f>
        <v>76096.853091636163</v>
      </c>
      <c r="E236" s="195">
        <f t="shared" si="56"/>
        <v>158890.93169760655</v>
      </c>
      <c r="F236" s="194">
        <f>IF(J236&gt;2036,F224*IF(AND(MONTH(B236)=2,OR(J224=2036,J224=2040)),28/29,1),INDEX([12]Delta!$F$1:$EE$65554,$L$14,$I236))</f>
        <v>2073.1128729339998</v>
      </c>
      <c r="G236" s="196">
        <f t="shared" si="57"/>
        <v>76.643647228302669</v>
      </c>
      <c r="I236" s="77">
        <f t="shared" si="58"/>
        <v>112</v>
      </c>
      <c r="J236" s="73">
        <f t="shared" si="47"/>
        <v>2037</v>
      </c>
      <c r="K236" s="78">
        <f t="shared" si="48"/>
        <v>50253</v>
      </c>
      <c r="M236" s="41">
        <v>2.1999999999999999E-2</v>
      </c>
      <c r="T236" s="192"/>
    </row>
    <row r="237" spans="2:20" outlineLevel="1">
      <c r="B237" s="212">
        <f t="shared" si="54"/>
        <v>50284</v>
      </c>
      <c r="C237" s="194">
        <f t="shared" si="55"/>
        <v>47133.447536956308</v>
      </c>
      <c r="D237" s="195">
        <f>IF(ISNUMBER($F237)*SUM(F237:F248)&lt;&gt;0,VLOOKUP($J237,'Table 1'!$B$13:$C$33,2,FALSE)/12*1000*Study_MW,0)</f>
        <v>76096.853091636163</v>
      </c>
      <c r="E237" s="195">
        <f t="shared" si="56"/>
        <v>123230.30062859246</v>
      </c>
      <c r="F237" s="194">
        <f>IF(J237&gt;2036,F225*IF(AND(MONTH(B237)=2,OR(J225=2036,J225=2040)),28/29,1),INDEX([12]Delta!$F$1:$EE$65554,$L$14,$I237))</f>
        <v>2017.48177308</v>
      </c>
      <c r="G237" s="196">
        <f t="shared" si="57"/>
        <v>61.08124607265335</v>
      </c>
      <c r="I237" s="77">
        <f t="shared" si="58"/>
        <v>113</v>
      </c>
      <c r="J237" s="73">
        <f t="shared" si="47"/>
        <v>2037</v>
      </c>
      <c r="K237" s="78">
        <f t="shared" si="48"/>
        <v>50284</v>
      </c>
      <c r="M237" s="41">
        <v>2.1999999999999999E-2</v>
      </c>
      <c r="T237" s="192"/>
    </row>
    <row r="238" spans="2:20" outlineLevel="1">
      <c r="B238" s="212">
        <f t="shared" si="54"/>
        <v>50314</v>
      </c>
      <c r="C238" s="194">
        <f t="shared" si="55"/>
        <v>48533.411700334189</v>
      </c>
      <c r="D238" s="195">
        <f>IF(ISNUMBER($F238)*SUM(F238:F249)&lt;&gt;0,VLOOKUP($J238,'Table 1'!$B$13:$C$33,2,FALSE)/12*1000*Study_MW,0)</f>
        <v>76096.853091636163</v>
      </c>
      <c r="E238" s="195">
        <f t="shared" si="56"/>
        <v>124630.26479197034</v>
      </c>
      <c r="F238" s="194">
        <f>IF(J238&gt;2036,F226*IF(AND(MONTH(B238)=2,OR(J226=2036,J226=2040)),28/29,1),INDEX([12]Delta!$F$1:$EE$65554,$L$14,$I238))</f>
        <v>1924.814930106</v>
      </c>
      <c r="G238" s="196">
        <f t="shared" si="57"/>
        <v>64.749219700362005</v>
      </c>
      <c r="I238" s="77">
        <f t="shared" si="58"/>
        <v>114</v>
      </c>
      <c r="J238" s="73">
        <f t="shared" si="47"/>
        <v>2037</v>
      </c>
      <c r="K238" s="78">
        <f t="shared" si="48"/>
        <v>50314</v>
      </c>
      <c r="M238" s="41">
        <v>2.1999999999999999E-2</v>
      </c>
      <c r="T238" s="192"/>
    </row>
    <row r="239" spans="2:20" outlineLevel="1">
      <c r="B239" s="212">
        <f t="shared" si="54"/>
        <v>50345</v>
      </c>
      <c r="C239" s="194">
        <f t="shared" si="55"/>
        <v>23206.415716094642</v>
      </c>
      <c r="D239" s="195">
        <f>IF(ISNUMBER($F239)*SUM(F239:F250)&lt;&gt;0,VLOOKUP($J239,'Table 1'!$B$13:$C$33,2,FALSE)/12*1000*Study_MW,0)</f>
        <v>76096.853091636163</v>
      </c>
      <c r="E239" s="195">
        <f t="shared" si="56"/>
        <v>99303.268807730812</v>
      </c>
      <c r="F239" s="194">
        <f>IF(J239&gt;2036,F227*IF(AND(MONTH(B239)=2,OR(J227=2036,J227=2040)),28/29,1),INDEX([12]Delta!$F$1:$EE$65554,$L$14,$I239))</f>
        <v>1531.2401272689999</v>
      </c>
      <c r="G239" s="196">
        <f t="shared" si="57"/>
        <v>64.851532453528606</v>
      </c>
      <c r="I239" s="77">
        <f t="shared" si="58"/>
        <v>115</v>
      </c>
      <c r="J239" s="73">
        <f t="shared" si="47"/>
        <v>2037</v>
      </c>
      <c r="K239" s="78">
        <f t="shared" si="48"/>
        <v>50345</v>
      </c>
      <c r="M239" s="41">
        <v>2.1999999999999999E-2</v>
      </c>
      <c r="T239" s="192"/>
    </row>
    <row r="240" spans="2:20" outlineLevel="1">
      <c r="B240" s="213">
        <f t="shared" si="54"/>
        <v>50375</v>
      </c>
      <c r="C240" s="197">
        <f t="shared" si="55"/>
        <v>18322.902739127636</v>
      </c>
      <c r="D240" s="198">
        <f>IF(ISNUMBER($F240)*SUM(F240:F251)&lt;&gt;0,VLOOKUP($J240,'Table 1'!$B$13:$C$33,2,FALSE)/12*1000*Study_MW,0)</f>
        <v>76096.853091636163</v>
      </c>
      <c r="E240" s="198">
        <f t="shared" si="56"/>
        <v>94419.755830763796</v>
      </c>
      <c r="F240" s="197">
        <f>IF(J240&gt;2036,F228*IF(AND(MONTH(B240)=2,OR(J228=2036,J228=2040)),28/29,1),INDEX([12]Delta!$F$1:$EE$65554,$L$14,$I240))</f>
        <v>1286.9992923520001</v>
      </c>
      <c r="G240" s="199">
        <f t="shared" si="57"/>
        <v>73.364263983557478</v>
      </c>
      <c r="I240" s="64">
        <f t="shared" si="58"/>
        <v>116</v>
      </c>
      <c r="J240" s="73">
        <f t="shared" si="47"/>
        <v>2037</v>
      </c>
      <c r="K240" s="82">
        <f t="shared" si="48"/>
        <v>50375</v>
      </c>
      <c r="M240" s="41">
        <v>2.1999999999999999E-2</v>
      </c>
      <c r="T240" s="192"/>
    </row>
    <row r="241" spans="2:20" outlineLevel="1">
      <c r="B241" s="211">
        <f t="shared" si="54"/>
        <v>50406</v>
      </c>
      <c r="C241" s="200">
        <f t="shared" si="55"/>
        <v>16430.719145620449</v>
      </c>
      <c r="D241" s="201">
        <f>IF(ISNUMBER($F241)*SUM(F241:F252)&lt;&gt;0,VLOOKUP($J241,'Table 1'!$B$13:$C$33,2,FALSE)/12*1000*Study_MW,0)</f>
        <v>77850.415811460931</v>
      </c>
      <c r="E241" s="201">
        <f t="shared" si="56"/>
        <v>94281.134957081376</v>
      </c>
      <c r="F241" s="200">
        <f>IF(J241&gt;2036,F229*IF(AND(MONTH(B241)=2,OR(J229=2036,J229=2040)),28/29,1),INDEX([12]Delta!$F$1:$EE$65554,$L$14,$I241))</f>
        <v>1416.399123054</v>
      </c>
      <c r="G241" s="202">
        <f t="shared" si="57"/>
        <v>66.563960272578427</v>
      </c>
      <c r="I241" s="60">
        <f>I121</f>
        <v>118</v>
      </c>
      <c r="J241" s="73">
        <f t="shared" si="47"/>
        <v>2038</v>
      </c>
      <c r="K241" s="74">
        <f t="shared" si="48"/>
        <v>50406</v>
      </c>
      <c r="M241" s="41">
        <v>2.3E-2</v>
      </c>
      <c r="T241" s="192"/>
    </row>
    <row r="242" spans="2:20" outlineLevel="1">
      <c r="B242" s="212">
        <f t="shared" si="54"/>
        <v>50437</v>
      </c>
      <c r="C242" s="194">
        <f t="shared" si="55"/>
        <v>13996.538303495241</v>
      </c>
      <c r="D242" s="195">
        <f>IF(ISNUMBER($F242)*SUM(F242:F253)&lt;&gt;0,VLOOKUP($J242,'Table 1'!$B$13:$C$33,2,FALSE)/12*1000*Study_MW,0)</f>
        <v>77850.415811460931</v>
      </c>
      <c r="E242" s="195">
        <f t="shared" si="56"/>
        <v>91846.95411495617</v>
      </c>
      <c r="F242" s="194">
        <f>IF(J242&gt;2036,F230*IF(AND(MONTH(B242)=2,OR(J230=2036,J230=2040)),28/29,1),INDEX([12]Delta!$F$1:$EE$65554,$L$14,$I242))</f>
        <v>1408.5241963983449</v>
      </c>
      <c r="G242" s="196">
        <f t="shared" si="57"/>
        <v>65.207934907907628</v>
      </c>
      <c r="I242" s="77">
        <f t="shared" si="58"/>
        <v>119</v>
      </c>
      <c r="J242" s="73">
        <f t="shared" si="47"/>
        <v>2038</v>
      </c>
      <c r="K242" s="78">
        <f t="shared" si="48"/>
        <v>50437</v>
      </c>
      <c r="M242" s="41">
        <v>2.3E-2</v>
      </c>
      <c r="T242" s="192"/>
    </row>
    <row r="243" spans="2:20" outlineLevel="1">
      <c r="B243" s="212">
        <f t="shared" si="54"/>
        <v>50465</v>
      </c>
      <c r="C243" s="194">
        <f t="shared" si="55"/>
        <v>29944.729800776608</v>
      </c>
      <c r="D243" s="195">
        <f>IF(ISNUMBER($F243)*SUM(F243:F254)&lt;&gt;0,VLOOKUP($J243,'Table 1'!$B$13:$C$33,2,FALSE)/12*1000*Study_MW,0)</f>
        <v>77850.415811460931</v>
      </c>
      <c r="E243" s="195">
        <f t="shared" si="56"/>
        <v>107795.14561223754</v>
      </c>
      <c r="F243" s="194">
        <f>IF(J243&gt;2036,F231*IF(AND(MONTH(B243)=2,OR(J231=2036,J231=2040)),28/29,1),INDEX([12]Delta!$F$1:$EE$65554,$L$14,$I243))</f>
        <v>1866.4727293589999</v>
      </c>
      <c r="G243" s="196">
        <f t="shared" si="57"/>
        <v>57.75339972379745</v>
      </c>
      <c r="I243" s="77">
        <f t="shared" si="58"/>
        <v>120</v>
      </c>
      <c r="J243" s="73">
        <f t="shared" si="47"/>
        <v>2038</v>
      </c>
      <c r="K243" s="78">
        <f t="shared" si="48"/>
        <v>50465</v>
      </c>
      <c r="M243" s="41">
        <v>2.3E-2</v>
      </c>
      <c r="T243" s="192"/>
    </row>
    <row r="244" spans="2:20" outlineLevel="1">
      <c r="B244" s="212">
        <f t="shared" si="54"/>
        <v>50496</v>
      </c>
      <c r="C244" s="194">
        <f t="shared" si="55"/>
        <v>22758.201450060598</v>
      </c>
      <c r="D244" s="195">
        <f>IF(ISNUMBER($F244)*SUM(F244:F255)&lt;&gt;0,VLOOKUP($J244,'Table 1'!$B$13:$C$33,2,FALSE)/12*1000*Study_MW,0)</f>
        <v>77850.415811460931</v>
      </c>
      <c r="E244" s="195">
        <f t="shared" si="56"/>
        <v>100608.61726152153</v>
      </c>
      <c r="F244" s="194">
        <f>IF(J244&gt;2036,F232*IF(AND(MONTH(B244)=2,OR(J232=2036,J232=2040)),28/29,1),INDEX([12]Delta!$F$1:$EE$65554,$L$14,$I244))</f>
        <v>1940.615571474</v>
      </c>
      <c r="G244" s="196">
        <f t="shared" si="57"/>
        <v>51.843661743425038</v>
      </c>
      <c r="I244" s="77">
        <f t="shared" si="58"/>
        <v>121</v>
      </c>
      <c r="J244" s="73">
        <f t="shared" si="47"/>
        <v>2038</v>
      </c>
      <c r="K244" s="78">
        <f t="shared" si="48"/>
        <v>50496</v>
      </c>
      <c r="M244" s="41">
        <v>2.3E-2</v>
      </c>
      <c r="T244" s="192"/>
    </row>
    <row r="245" spans="2:20" outlineLevel="1">
      <c r="B245" s="212">
        <f t="shared" si="54"/>
        <v>50526</v>
      </c>
      <c r="C245" s="194">
        <f t="shared" si="55"/>
        <v>33103.66692896247</v>
      </c>
      <c r="D245" s="195">
        <f>IF(ISNUMBER($F245)*SUM(F245:F256)&lt;&gt;0,VLOOKUP($J245,'Table 1'!$B$13:$C$33,2,FALSE)/12*1000*Study_MW,0)</f>
        <v>77850.415811460931</v>
      </c>
      <c r="E245" s="195">
        <f t="shared" si="56"/>
        <v>110954.0827404234</v>
      </c>
      <c r="F245" s="194">
        <f>IF(J245&gt;2036,F233*IF(AND(MONTH(B245)=2,OR(J233=2036,J233=2040)),28/29,1),INDEX([12]Delta!$F$1:$EE$65554,$L$14,$I245))</f>
        <v>2085.7452941460001</v>
      </c>
      <c r="G245" s="196">
        <f t="shared" si="57"/>
        <v>53.196372084278437</v>
      </c>
      <c r="I245" s="77">
        <f t="shared" si="58"/>
        <v>122</v>
      </c>
      <c r="J245" s="73">
        <f t="shared" si="47"/>
        <v>2038</v>
      </c>
      <c r="K245" s="78">
        <f t="shared" si="48"/>
        <v>50526</v>
      </c>
      <c r="M245" s="41">
        <v>2.3E-2</v>
      </c>
      <c r="T245" s="192"/>
    </row>
    <row r="246" spans="2:20" outlineLevel="1">
      <c r="B246" s="212">
        <f t="shared" si="54"/>
        <v>50557</v>
      </c>
      <c r="C246" s="194">
        <f t="shared" si="55"/>
        <v>37311.957384226007</v>
      </c>
      <c r="D246" s="195">
        <f>IF(ISNUMBER($F246)*SUM(F246:F257)&lt;&gt;0,VLOOKUP($J246,'Table 1'!$B$13:$C$33,2,FALSE)/12*1000*Study_MW,0)</f>
        <v>77850.415811460931</v>
      </c>
      <c r="E246" s="195">
        <f t="shared" si="56"/>
        <v>115162.37319568693</v>
      </c>
      <c r="F246" s="194">
        <f>IF(J246&gt;2036,F234*IF(AND(MONTH(B246)=2,OR(J234=2036,J234=2040)),28/29,1),INDEX([12]Delta!$F$1:$EE$65554,$L$14,$I246))</f>
        <v>2083.6384492299999</v>
      </c>
      <c r="G246" s="196">
        <f t="shared" si="57"/>
        <v>55.269844554003463</v>
      </c>
      <c r="I246" s="77">
        <f t="shared" si="58"/>
        <v>123</v>
      </c>
      <c r="J246" s="73">
        <f t="shared" si="47"/>
        <v>2038</v>
      </c>
      <c r="K246" s="78">
        <f t="shared" si="48"/>
        <v>50557</v>
      </c>
      <c r="M246" s="41">
        <v>2.3E-2</v>
      </c>
      <c r="T246" s="192"/>
    </row>
    <row r="247" spans="2:20" outlineLevel="1">
      <c r="B247" s="212">
        <f t="shared" si="54"/>
        <v>50587</v>
      </c>
      <c r="C247" s="194">
        <f t="shared" si="55"/>
        <v>56828.140454978173</v>
      </c>
      <c r="D247" s="195">
        <f>IF(ISNUMBER($F247)*SUM(F247:F258)&lt;&gt;0,VLOOKUP($J247,'Table 1'!$B$13:$C$33,2,FALSE)/12*1000*Study_MW,0)</f>
        <v>77850.415811460931</v>
      </c>
      <c r="E247" s="195">
        <f t="shared" si="56"/>
        <v>134678.55626643909</v>
      </c>
      <c r="F247" s="194">
        <f>IF(J247&gt;2036,F235*IF(AND(MONTH(B247)=2,OR(J235=2036,J235=2040)),28/29,1),INDEX([12]Delta!$F$1:$EE$65554,$L$14,$I247))</f>
        <v>1964.031983182</v>
      </c>
      <c r="G247" s="196">
        <f t="shared" si="57"/>
        <v>68.572486303528237</v>
      </c>
      <c r="I247" s="77">
        <f t="shared" si="58"/>
        <v>124</v>
      </c>
      <c r="J247" s="73">
        <f t="shared" si="47"/>
        <v>2038</v>
      </c>
      <c r="K247" s="78">
        <f t="shared" si="48"/>
        <v>50587</v>
      </c>
      <c r="M247" s="41">
        <v>2.3E-2</v>
      </c>
      <c r="T247" s="192"/>
    </row>
    <row r="248" spans="2:20" outlineLevel="1">
      <c r="B248" s="212">
        <f t="shared" si="54"/>
        <v>50618</v>
      </c>
      <c r="C248" s="194">
        <f t="shared" si="55"/>
        <v>84698.342413907696</v>
      </c>
      <c r="D248" s="195">
        <f>IF(ISNUMBER($F248)*SUM(F248:F259)&lt;&gt;0,VLOOKUP($J248,'Table 1'!$B$13:$C$33,2,FALSE)/12*1000*Study_MW,0)</f>
        <v>77850.415811460931</v>
      </c>
      <c r="E248" s="195">
        <f t="shared" si="56"/>
        <v>162548.75822536863</v>
      </c>
      <c r="F248" s="194">
        <f>IF(J248&gt;2036,F236*IF(AND(MONTH(B248)=2,OR(J236=2036,J236=2040)),28/29,1),INDEX([12]Delta!$F$1:$EE$65554,$L$14,$I248))</f>
        <v>2073.1128729339998</v>
      </c>
      <c r="G248" s="196">
        <f t="shared" si="57"/>
        <v>78.408059854126222</v>
      </c>
      <c r="I248" s="77">
        <f t="shared" si="58"/>
        <v>125</v>
      </c>
      <c r="J248" s="73">
        <f t="shared" si="47"/>
        <v>2038</v>
      </c>
      <c r="K248" s="78">
        <f t="shared" si="48"/>
        <v>50618</v>
      </c>
      <c r="M248" s="41">
        <v>2.3E-2</v>
      </c>
      <c r="T248" s="192"/>
    </row>
    <row r="249" spans="2:20" outlineLevel="1">
      <c r="B249" s="212">
        <f t="shared" si="54"/>
        <v>50649</v>
      </c>
      <c r="C249" s="194">
        <f t="shared" si="55"/>
        <v>48217.516830306296</v>
      </c>
      <c r="D249" s="195">
        <f>IF(ISNUMBER($F249)*SUM(F249:F260)&lt;&gt;0,VLOOKUP($J249,'Table 1'!$B$13:$C$33,2,FALSE)/12*1000*Study_MW,0)</f>
        <v>77850.415811460931</v>
      </c>
      <c r="E249" s="195">
        <f t="shared" si="56"/>
        <v>126067.93264176723</v>
      </c>
      <c r="F249" s="194">
        <f>IF(J249&gt;2036,F237*IF(AND(MONTH(B249)=2,OR(J237=2036,J237=2040)),28/29,1),INDEX([12]Delta!$F$1:$EE$65554,$L$14,$I249))</f>
        <v>2017.48177308</v>
      </c>
      <c r="G249" s="196">
        <f t="shared" si="57"/>
        <v>62.487767832125144</v>
      </c>
      <c r="I249" s="77">
        <f t="shared" si="58"/>
        <v>126</v>
      </c>
      <c r="J249" s="73">
        <f t="shared" si="47"/>
        <v>2038</v>
      </c>
      <c r="K249" s="78">
        <f t="shared" si="48"/>
        <v>50649</v>
      </c>
      <c r="M249" s="41">
        <v>2.3E-2</v>
      </c>
      <c r="T249" s="192"/>
    </row>
    <row r="250" spans="2:20" outlineLevel="1">
      <c r="B250" s="212">
        <f t="shared" si="54"/>
        <v>50679</v>
      </c>
      <c r="C250" s="194">
        <f t="shared" si="55"/>
        <v>49649.680169441868</v>
      </c>
      <c r="D250" s="195">
        <f>IF(ISNUMBER($F250)*SUM(F250:F261)&lt;&gt;0,VLOOKUP($J250,'Table 1'!$B$13:$C$33,2,FALSE)/12*1000*Study_MW,0)</f>
        <v>77850.415811460931</v>
      </c>
      <c r="E250" s="195">
        <f t="shared" si="56"/>
        <v>127500.0959809028</v>
      </c>
      <c r="F250" s="194">
        <f>IF(J250&gt;2036,F238*IF(AND(MONTH(B250)=2,OR(J238=2036,J238=2040)),28/29,1),INDEX([12]Delta!$F$1:$EE$65554,$L$14,$I250))</f>
        <v>1924.814930106</v>
      </c>
      <c r="G250" s="196">
        <f t="shared" si="57"/>
        <v>66.240184438865157</v>
      </c>
      <c r="I250" s="77">
        <f t="shared" si="58"/>
        <v>127</v>
      </c>
      <c r="J250" s="73">
        <f t="shared" si="47"/>
        <v>2038</v>
      </c>
      <c r="K250" s="78">
        <f t="shared" si="48"/>
        <v>50679</v>
      </c>
      <c r="M250" s="41">
        <v>2.3E-2</v>
      </c>
      <c r="T250" s="192"/>
    </row>
    <row r="251" spans="2:20" outlineLevel="1">
      <c r="B251" s="212">
        <f t="shared" si="54"/>
        <v>50710</v>
      </c>
      <c r="C251" s="194">
        <f t="shared" si="55"/>
        <v>23740.163277564818</v>
      </c>
      <c r="D251" s="195">
        <f>IF(ISNUMBER($F251)*SUM(F251:F262)&lt;&gt;0,VLOOKUP($J251,'Table 1'!$B$13:$C$33,2,FALSE)/12*1000*Study_MW,0)</f>
        <v>77850.415811460931</v>
      </c>
      <c r="E251" s="195">
        <f t="shared" si="56"/>
        <v>101590.57908902575</v>
      </c>
      <c r="F251" s="194">
        <f>IF(J251&gt;2036,F239*IF(AND(MONTH(B251)=2,OR(J239=2036,J239=2040)),28/29,1),INDEX([12]Delta!$F$1:$EE$65554,$L$14,$I251))</f>
        <v>1531.2401272689999</v>
      </c>
      <c r="G251" s="196">
        <f t="shared" si="57"/>
        <v>66.345295737654652</v>
      </c>
      <c r="I251" s="77">
        <f t="shared" si="58"/>
        <v>128</v>
      </c>
      <c r="J251" s="73">
        <f t="shared" si="47"/>
        <v>2038</v>
      </c>
      <c r="K251" s="78">
        <f t="shared" si="48"/>
        <v>50710</v>
      </c>
      <c r="M251" s="41">
        <v>2.3E-2</v>
      </c>
      <c r="O251" s="192"/>
      <c r="P251" s="192"/>
      <c r="T251" s="192"/>
    </row>
    <row r="252" spans="2:20" outlineLevel="1" collapsed="1">
      <c r="B252" s="213">
        <f t="shared" si="54"/>
        <v>50740</v>
      </c>
      <c r="C252" s="197">
        <f t="shared" si="55"/>
        <v>18744.32950212757</v>
      </c>
      <c r="D252" s="198">
        <f>IF(ISNUMBER($F252)*SUM(F252:F263)&lt;&gt;0,VLOOKUP($J252,'Table 1'!$B$13:$C$33,2,FALSE)/12*1000*Study_MW,0)</f>
        <v>77850.415811460931</v>
      </c>
      <c r="E252" s="198">
        <f t="shared" si="56"/>
        <v>96594.745313588501</v>
      </c>
      <c r="F252" s="197">
        <f>IF(J252&gt;2036,F240*IF(AND(MONTH(B252)=2,OR(J240=2036,J240=2040)),28/29,1),INDEX([12]Delta!$F$1:$EE$65554,$L$14,$I252))</f>
        <v>1286.9992923520001</v>
      </c>
      <c r="G252" s="199">
        <f t="shared" si="57"/>
        <v>75.054233430898734</v>
      </c>
      <c r="I252" s="64">
        <f t="shared" si="58"/>
        <v>129</v>
      </c>
      <c r="J252" s="73">
        <f t="shared" si="47"/>
        <v>2038</v>
      </c>
      <c r="K252" s="82">
        <f t="shared" si="48"/>
        <v>50740</v>
      </c>
      <c r="M252" s="41">
        <v>2.3E-2</v>
      </c>
      <c r="O252" s="192"/>
      <c r="P252" s="192"/>
      <c r="T252" s="192"/>
    </row>
    <row r="253" spans="2:20" hidden="1" outlineLevel="1">
      <c r="B253" s="211"/>
      <c r="C253" s="200"/>
      <c r="D253" s="201"/>
      <c r="E253" s="201"/>
      <c r="F253" s="200"/>
      <c r="G253" s="202"/>
      <c r="I253" s="60">
        <f>I133</f>
        <v>1</v>
      </c>
      <c r="J253" s="73">
        <f t="shared" si="47"/>
        <v>1900</v>
      </c>
      <c r="K253" s="74" t="str">
        <f t="shared" si="48"/>
        <v/>
      </c>
      <c r="M253" s="41" t="e">
        <v>#N/A</v>
      </c>
      <c r="O253" s="192"/>
      <c r="P253" s="192"/>
      <c r="T253" s="192"/>
    </row>
    <row r="254" spans="2:20" hidden="1" outlineLevel="1">
      <c r="B254" s="212"/>
      <c r="C254" s="194"/>
      <c r="D254" s="195"/>
      <c r="E254" s="195"/>
      <c r="F254" s="194"/>
      <c r="G254" s="196"/>
      <c r="I254" s="77">
        <f t="shared" si="58"/>
        <v>2</v>
      </c>
      <c r="J254" s="73">
        <f t="shared" si="47"/>
        <v>1900</v>
      </c>
      <c r="K254" s="78" t="str">
        <f t="shared" si="48"/>
        <v/>
      </c>
      <c r="M254" s="41" t="e">
        <v>#N/A</v>
      </c>
      <c r="O254" s="192"/>
      <c r="P254" s="192"/>
      <c r="T254" s="192"/>
    </row>
    <row r="255" spans="2:20" hidden="1" outlineLevel="1">
      <c r="B255" s="212"/>
      <c r="C255" s="194"/>
      <c r="D255" s="195"/>
      <c r="E255" s="195"/>
      <c r="F255" s="194"/>
      <c r="G255" s="196"/>
      <c r="I255" s="77">
        <f t="shared" si="58"/>
        <v>3</v>
      </c>
      <c r="J255" s="73">
        <f t="shared" si="47"/>
        <v>1900</v>
      </c>
      <c r="K255" s="78" t="str">
        <f t="shared" si="48"/>
        <v/>
      </c>
      <c r="M255" s="41" t="e">
        <v>#N/A</v>
      </c>
      <c r="O255" s="192"/>
      <c r="P255" s="192"/>
      <c r="T255" s="192"/>
    </row>
    <row r="256" spans="2:20" hidden="1" outlineLevel="1">
      <c r="B256" s="212"/>
      <c r="C256" s="194"/>
      <c r="D256" s="195"/>
      <c r="E256" s="195"/>
      <c r="F256" s="194"/>
      <c r="G256" s="196"/>
      <c r="I256" s="77">
        <f t="shared" si="58"/>
        <v>4</v>
      </c>
      <c r="J256" s="73">
        <f t="shared" si="47"/>
        <v>1900</v>
      </c>
      <c r="K256" s="78" t="str">
        <f t="shared" si="48"/>
        <v/>
      </c>
      <c r="M256" s="41" t="e">
        <v>#N/A</v>
      </c>
      <c r="O256" s="192"/>
      <c r="P256" s="192"/>
      <c r="T256" s="192"/>
    </row>
    <row r="257" spans="2:20" hidden="1" outlineLevel="1">
      <c r="B257" s="212"/>
      <c r="C257" s="194"/>
      <c r="D257" s="195"/>
      <c r="E257" s="195"/>
      <c r="F257" s="194"/>
      <c r="G257" s="196"/>
      <c r="I257" s="77">
        <f t="shared" si="58"/>
        <v>5</v>
      </c>
      <c r="J257" s="73">
        <f t="shared" ref="J257:J264" si="59">YEAR(B257)</f>
        <v>1900</v>
      </c>
      <c r="K257" s="78" t="str">
        <f t="shared" ref="K257:K264" si="60">IF(ISNUMBER(F257),IF(F257&lt;&gt;0,B257,""),"")</f>
        <v/>
      </c>
      <c r="M257" s="41" t="e">
        <v>#N/A</v>
      </c>
      <c r="O257" s="192"/>
      <c r="P257" s="192"/>
      <c r="T257" s="192"/>
    </row>
    <row r="258" spans="2:20" hidden="1" outlineLevel="1">
      <c r="B258" s="212"/>
      <c r="C258" s="194"/>
      <c r="D258" s="195"/>
      <c r="E258" s="195"/>
      <c r="F258" s="194"/>
      <c r="G258" s="196"/>
      <c r="I258" s="77">
        <f t="shared" si="58"/>
        <v>6</v>
      </c>
      <c r="J258" s="73">
        <f t="shared" si="59"/>
        <v>1900</v>
      </c>
      <c r="K258" s="78" t="str">
        <f t="shared" si="60"/>
        <v/>
      </c>
      <c r="M258" s="41" t="e">
        <v>#N/A</v>
      </c>
      <c r="O258" s="192"/>
      <c r="P258" s="192"/>
      <c r="T258" s="192"/>
    </row>
    <row r="259" spans="2:20" hidden="1" outlineLevel="1">
      <c r="B259" s="212"/>
      <c r="C259" s="194"/>
      <c r="D259" s="195"/>
      <c r="E259" s="195"/>
      <c r="F259" s="194"/>
      <c r="G259" s="196"/>
      <c r="I259" s="77">
        <f t="shared" si="58"/>
        <v>7</v>
      </c>
      <c r="J259" s="73">
        <f t="shared" si="59"/>
        <v>1900</v>
      </c>
      <c r="K259" s="78" t="str">
        <f t="shared" si="60"/>
        <v/>
      </c>
      <c r="M259" s="41" t="e">
        <v>#N/A</v>
      </c>
      <c r="O259" s="192"/>
      <c r="P259" s="192"/>
    </row>
    <row r="260" spans="2:20" hidden="1" outlineLevel="1">
      <c r="B260" s="212"/>
      <c r="C260" s="194"/>
      <c r="D260" s="195"/>
      <c r="E260" s="195"/>
      <c r="F260" s="194"/>
      <c r="G260" s="196"/>
      <c r="I260" s="77">
        <f t="shared" si="58"/>
        <v>8</v>
      </c>
      <c r="J260" s="73">
        <f t="shared" si="59"/>
        <v>1900</v>
      </c>
      <c r="K260" s="78" t="str">
        <f t="shared" si="60"/>
        <v/>
      </c>
      <c r="M260" s="41" t="e">
        <v>#N/A</v>
      </c>
      <c r="O260" s="192"/>
      <c r="P260" s="192"/>
    </row>
    <row r="261" spans="2:20" hidden="1" outlineLevel="1">
      <c r="B261" s="212"/>
      <c r="C261" s="194"/>
      <c r="D261" s="195"/>
      <c r="E261" s="195"/>
      <c r="F261" s="194"/>
      <c r="G261" s="196"/>
      <c r="I261" s="77">
        <f t="shared" si="58"/>
        <v>9</v>
      </c>
      <c r="J261" s="73">
        <f t="shared" si="59"/>
        <v>1900</v>
      </c>
      <c r="K261" s="78" t="str">
        <f t="shared" si="60"/>
        <v/>
      </c>
      <c r="M261" s="41" t="e">
        <v>#N/A</v>
      </c>
      <c r="O261" s="192"/>
      <c r="P261" s="192"/>
    </row>
    <row r="262" spans="2:20" hidden="1" outlineLevel="1">
      <c r="B262" s="212"/>
      <c r="C262" s="194"/>
      <c r="D262" s="195"/>
      <c r="E262" s="195"/>
      <c r="F262" s="194"/>
      <c r="G262" s="196"/>
      <c r="I262" s="77">
        <f t="shared" si="58"/>
        <v>10</v>
      </c>
      <c r="J262" s="73">
        <f t="shared" si="59"/>
        <v>1900</v>
      </c>
      <c r="K262" s="78" t="str">
        <f t="shared" si="60"/>
        <v/>
      </c>
      <c r="M262" s="41" t="e">
        <v>#N/A</v>
      </c>
    </row>
    <row r="263" spans="2:20" hidden="1" outlineLevel="1">
      <c r="B263" s="212"/>
      <c r="C263" s="194"/>
      <c r="D263" s="195"/>
      <c r="E263" s="195"/>
      <c r="F263" s="194"/>
      <c r="G263" s="196"/>
      <c r="I263" s="77">
        <f t="shared" si="58"/>
        <v>11</v>
      </c>
      <c r="J263" s="73">
        <f t="shared" si="59"/>
        <v>1900</v>
      </c>
      <c r="K263" s="78" t="str">
        <f t="shared" si="60"/>
        <v/>
      </c>
      <c r="M263" s="41" t="e">
        <v>#N/A</v>
      </c>
    </row>
    <row r="264" spans="2:20" hidden="1" outlineLevel="1">
      <c r="B264" s="213"/>
      <c r="C264" s="197"/>
      <c r="D264" s="198"/>
      <c r="E264" s="198"/>
      <c r="F264" s="197"/>
      <c r="G264" s="199"/>
      <c r="I264" s="64">
        <f t="shared" si="58"/>
        <v>12</v>
      </c>
      <c r="J264" s="73">
        <f t="shared" si="59"/>
        <v>1900</v>
      </c>
      <c r="K264" s="82" t="str">
        <f t="shared" si="60"/>
        <v/>
      </c>
      <c r="M264" s="41" t="e">
        <v>#N/A</v>
      </c>
    </row>
    <row r="265" spans="2:20" hidden="1" outlineLevel="1">
      <c r="B265" s="211"/>
      <c r="C265" s="200"/>
      <c r="D265" s="201"/>
      <c r="E265" s="201"/>
      <c r="F265" s="200"/>
      <c r="G265" s="202"/>
      <c r="I265" s="60">
        <f>I145</f>
        <v>14</v>
      </c>
      <c r="J265" s="73">
        <f t="shared" ref="J265:J276" si="61">YEAR(B265)</f>
        <v>1900</v>
      </c>
      <c r="K265" s="74" t="str">
        <f t="shared" ref="K265:K276" si="62">IF(ISNUMBER(F265),IF(F265&lt;&gt;0,B265,""),"")</f>
        <v/>
      </c>
      <c r="M265" s="41" t="e">
        <v>#N/A</v>
      </c>
      <c r="O265" s="192"/>
      <c r="P265" s="192"/>
      <c r="T265" s="192"/>
    </row>
    <row r="266" spans="2:20" hidden="1" outlineLevel="1">
      <c r="B266" s="212"/>
      <c r="C266" s="194"/>
      <c r="D266" s="195"/>
      <c r="E266" s="195"/>
      <c r="F266" s="194"/>
      <c r="G266" s="196"/>
      <c r="I266" s="77">
        <f t="shared" ref="I266:I276" si="63">I146</f>
        <v>15</v>
      </c>
      <c r="J266" s="73">
        <f t="shared" si="61"/>
        <v>1900</v>
      </c>
      <c r="K266" s="78" t="str">
        <f t="shared" si="62"/>
        <v/>
      </c>
      <c r="M266" s="41" t="e">
        <v>#N/A</v>
      </c>
      <c r="O266" s="192"/>
      <c r="P266" s="192"/>
      <c r="T266" s="192"/>
    </row>
    <row r="267" spans="2:20" hidden="1" outlineLevel="1">
      <c r="B267" s="212"/>
      <c r="C267" s="194"/>
      <c r="D267" s="195"/>
      <c r="E267" s="195"/>
      <c r="F267" s="194"/>
      <c r="G267" s="196"/>
      <c r="I267" s="77">
        <f t="shared" si="63"/>
        <v>16</v>
      </c>
      <c r="J267" s="73">
        <f t="shared" si="61"/>
        <v>1900</v>
      </c>
      <c r="K267" s="78" t="str">
        <f t="shared" si="62"/>
        <v/>
      </c>
      <c r="M267" s="41" t="e">
        <v>#N/A</v>
      </c>
      <c r="O267" s="192"/>
      <c r="P267" s="192"/>
      <c r="T267" s="192"/>
    </row>
    <row r="268" spans="2:20" hidden="1" outlineLevel="1">
      <c r="B268" s="212"/>
      <c r="C268" s="194"/>
      <c r="D268" s="195"/>
      <c r="E268" s="195"/>
      <c r="F268" s="194"/>
      <c r="G268" s="196"/>
      <c r="I268" s="77">
        <f t="shared" si="63"/>
        <v>17</v>
      </c>
      <c r="J268" s="73">
        <f t="shared" si="61"/>
        <v>1900</v>
      </c>
      <c r="K268" s="78" t="str">
        <f t="shared" si="62"/>
        <v/>
      </c>
      <c r="M268" s="41" t="e">
        <v>#N/A</v>
      </c>
      <c r="O268" s="192"/>
      <c r="P268" s="192"/>
      <c r="T268" s="192"/>
    </row>
    <row r="269" spans="2:20" hidden="1" outlineLevel="1">
      <c r="B269" s="212"/>
      <c r="C269" s="194"/>
      <c r="D269" s="195"/>
      <c r="E269" s="195"/>
      <c r="F269" s="194"/>
      <c r="G269" s="196"/>
      <c r="I269" s="77">
        <f t="shared" si="63"/>
        <v>18</v>
      </c>
      <c r="J269" s="73">
        <f t="shared" si="61"/>
        <v>1900</v>
      </c>
      <c r="K269" s="78" t="str">
        <f t="shared" si="62"/>
        <v/>
      </c>
      <c r="M269" s="41" t="e">
        <v>#N/A</v>
      </c>
      <c r="O269" s="192"/>
      <c r="P269" s="192"/>
      <c r="T269" s="192"/>
    </row>
    <row r="270" spans="2:20" hidden="1" outlineLevel="1">
      <c r="B270" s="212"/>
      <c r="C270" s="194"/>
      <c r="D270" s="195"/>
      <c r="E270" s="195"/>
      <c r="F270" s="194"/>
      <c r="G270" s="196"/>
      <c r="I270" s="77">
        <f t="shared" si="63"/>
        <v>19</v>
      </c>
      <c r="J270" s="73">
        <f t="shared" si="61"/>
        <v>1900</v>
      </c>
      <c r="K270" s="78" t="str">
        <f t="shared" si="62"/>
        <v/>
      </c>
      <c r="M270" s="41" t="e">
        <v>#N/A</v>
      </c>
      <c r="O270" s="192"/>
      <c r="P270" s="192"/>
      <c r="T270" s="192"/>
    </row>
    <row r="271" spans="2:20" hidden="1" outlineLevel="1">
      <c r="B271" s="212"/>
      <c r="C271" s="194"/>
      <c r="D271" s="195"/>
      <c r="E271" s="195"/>
      <c r="F271" s="194"/>
      <c r="G271" s="196"/>
      <c r="I271" s="77">
        <f t="shared" si="63"/>
        <v>20</v>
      </c>
      <c r="J271" s="73">
        <f t="shared" si="61"/>
        <v>1900</v>
      </c>
      <c r="K271" s="78" t="str">
        <f t="shared" si="62"/>
        <v/>
      </c>
      <c r="M271" s="41" t="e">
        <v>#N/A</v>
      </c>
      <c r="O271" s="192"/>
      <c r="P271" s="192"/>
    </row>
    <row r="272" spans="2:20" hidden="1" outlineLevel="1">
      <c r="B272" s="212"/>
      <c r="C272" s="194"/>
      <c r="D272" s="195"/>
      <c r="E272" s="195"/>
      <c r="F272" s="194"/>
      <c r="G272" s="196"/>
      <c r="I272" s="77">
        <f t="shared" si="63"/>
        <v>21</v>
      </c>
      <c r="J272" s="73">
        <f t="shared" si="61"/>
        <v>1900</v>
      </c>
      <c r="K272" s="78" t="str">
        <f t="shared" si="62"/>
        <v/>
      </c>
      <c r="M272" s="41" t="e">
        <v>#N/A</v>
      </c>
      <c r="O272" s="192"/>
      <c r="P272" s="192"/>
    </row>
    <row r="273" spans="2:16" hidden="1" outlineLevel="1">
      <c r="B273" s="212"/>
      <c r="C273" s="194"/>
      <c r="D273" s="195"/>
      <c r="E273" s="195"/>
      <c r="F273" s="194"/>
      <c r="G273" s="196"/>
      <c r="I273" s="77">
        <f t="shared" si="63"/>
        <v>22</v>
      </c>
      <c r="J273" s="73">
        <f t="shared" si="61"/>
        <v>1900</v>
      </c>
      <c r="K273" s="78" t="str">
        <f t="shared" si="62"/>
        <v/>
      </c>
      <c r="M273" s="41" t="e">
        <v>#N/A</v>
      </c>
      <c r="O273" s="192"/>
      <c r="P273" s="192"/>
    </row>
    <row r="274" spans="2:16" hidden="1" outlineLevel="1">
      <c r="B274" s="212"/>
      <c r="C274" s="194"/>
      <c r="D274" s="195"/>
      <c r="E274" s="195"/>
      <c r="F274" s="194"/>
      <c r="G274" s="196"/>
      <c r="I274" s="77">
        <f t="shared" si="63"/>
        <v>23</v>
      </c>
      <c r="J274" s="73">
        <f t="shared" si="61"/>
        <v>1900</v>
      </c>
      <c r="K274" s="78" t="str">
        <f t="shared" si="62"/>
        <v/>
      </c>
      <c r="M274" s="41" t="e">
        <v>#N/A</v>
      </c>
    </row>
    <row r="275" spans="2:16" hidden="1" outlineLevel="1">
      <c r="B275" s="212"/>
      <c r="C275" s="194"/>
      <c r="D275" s="195"/>
      <c r="E275" s="195"/>
      <c r="F275" s="194"/>
      <c r="G275" s="196"/>
      <c r="I275" s="77">
        <f t="shared" si="63"/>
        <v>24</v>
      </c>
      <c r="J275" s="73">
        <f t="shared" si="61"/>
        <v>1900</v>
      </c>
      <c r="K275" s="78" t="str">
        <f t="shared" si="62"/>
        <v/>
      </c>
      <c r="M275" s="41" t="e">
        <v>#N/A</v>
      </c>
    </row>
    <row r="276" spans="2:16" hidden="1" outlineLevel="1">
      <c r="B276" s="213"/>
      <c r="C276" s="197"/>
      <c r="D276" s="198"/>
      <c r="E276" s="198"/>
      <c r="F276" s="197"/>
      <c r="G276" s="199"/>
      <c r="I276" s="64">
        <f t="shared" si="63"/>
        <v>25</v>
      </c>
      <c r="J276" s="73">
        <f t="shared" si="61"/>
        <v>1900</v>
      </c>
      <c r="K276" s="82" t="str">
        <f t="shared" si="62"/>
        <v/>
      </c>
      <c r="M276" s="41" t="e">
        <v>#N/A</v>
      </c>
    </row>
    <row r="277" spans="2:16" hidden="1"/>
  </sheetData>
  <printOptions horizontalCentered="1"/>
  <pageMargins left="0.25" right="0.25" top="0.75" bottom="0.75" header="0.3" footer="0.3"/>
  <pageSetup scale="21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workbookViewId="0">
      <selection activeCell="H32" sqref="H3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3.83203125" style="121" customWidth="1"/>
    <col min="9" max="10" width="12.5" style="121" customWidth="1"/>
    <col min="11" max="11" width="11.6640625" style="121" customWidth="1"/>
    <col min="12" max="12" width="9.33203125" style="121"/>
    <col min="13" max="13" width="6.1640625" style="121" customWidth="1"/>
    <col min="14" max="14" width="7.83203125" style="172" customWidth="1"/>
    <col min="15" max="16384" width="9.33203125" style="121"/>
  </cols>
  <sheetData>
    <row r="1" spans="2:16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6" ht="15.75">
      <c r="B2" s="119" t="s">
        <v>101</v>
      </c>
      <c r="C2" s="120"/>
      <c r="D2" s="120"/>
      <c r="E2" s="120"/>
      <c r="F2" s="120"/>
      <c r="G2" s="120"/>
      <c r="H2" s="120"/>
      <c r="I2" s="120"/>
      <c r="J2" s="120"/>
    </row>
    <row r="3" spans="2:16" ht="15.75">
      <c r="B3" s="119"/>
      <c r="C3" s="120"/>
      <c r="D3" s="120"/>
      <c r="E3" s="120"/>
      <c r="F3" s="120"/>
      <c r="G3" s="120"/>
      <c r="H3" s="120"/>
      <c r="I3" s="120"/>
      <c r="J3" s="120"/>
    </row>
    <row r="4" spans="2:16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6" ht="51.75" customHeight="1">
      <c r="B5" s="124" t="s">
        <v>0</v>
      </c>
      <c r="C5" s="125" t="s">
        <v>107</v>
      </c>
      <c r="D5" s="125" t="s">
        <v>102</v>
      </c>
      <c r="E5" s="17" t="s">
        <v>55</v>
      </c>
      <c r="H5" s="172"/>
      <c r="N5" s="121"/>
    </row>
    <row r="6" spans="2:16" ht="24" customHeight="1">
      <c r="B6" s="126"/>
      <c r="C6" s="128" t="s">
        <v>9</v>
      </c>
      <c r="D6" s="127" t="s">
        <v>103</v>
      </c>
      <c r="E6" s="19" t="s">
        <v>9</v>
      </c>
      <c r="H6" s="172"/>
      <c r="N6" s="121"/>
    </row>
    <row r="7" spans="2:16">
      <c r="C7" s="129" t="s">
        <v>2</v>
      </c>
      <c r="D7" s="129" t="s">
        <v>4</v>
      </c>
      <c r="E7" s="129" t="s">
        <v>25</v>
      </c>
      <c r="H7" s="172"/>
      <c r="N7" s="121"/>
    </row>
    <row r="8" spans="2:16" ht="6" customHeight="1">
      <c r="H8" s="172"/>
      <c r="N8" s="121"/>
    </row>
    <row r="9" spans="2:16" ht="15.75">
      <c r="B9" s="43" t="str">
        <f>B2</f>
        <v>2017 IRP Aeolus-Bridger/Anticline Transmission</v>
      </c>
      <c r="D9" s="123"/>
      <c r="E9" s="123"/>
      <c r="N9" s="121"/>
    </row>
    <row r="10" spans="2:16">
      <c r="B10" s="140">
        <v>2020</v>
      </c>
      <c r="C10" s="132">
        <f>ROUND(C11/(1+$D44),2)</f>
        <v>47.55</v>
      </c>
      <c r="D10" s="140">
        <v>2</v>
      </c>
      <c r="E10" s="134">
        <f t="shared" ref="E10:E32" si="0">SUM(C10:C10)*D10/12</f>
        <v>7.9249999999999998</v>
      </c>
      <c r="F10" s="123"/>
      <c r="G10" s="159"/>
      <c r="M10" s="173"/>
      <c r="N10" s="137"/>
      <c r="O10" s="138"/>
      <c r="P10" s="139"/>
    </row>
    <row r="11" spans="2:16">
      <c r="B11" s="140">
        <f t="shared" ref="B11:B32" si="1">B10+1</f>
        <v>2021</v>
      </c>
      <c r="C11" s="132">
        <f>D36</f>
        <v>48.5910167356733</v>
      </c>
      <c r="D11" s="140">
        <v>12</v>
      </c>
      <c r="E11" s="134">
        <f t="shared" si="0"/>
        <v>48.5910167356733</v>
      </c>
      <c r="F11" s="123"/>
      <c r="G11" s="159"/>
      <c r="M11" s="173"/>
      <c r="N11" s="203"/>
      <c r="O11" s="203"/>
      <c r="P11" s="139"/>
    </row>
    <row r="12" spans="2:16">
      <c r="B12" s="140">
        <f t="shared" si="1"/>
        <v>2022</v>
      </c>
      <c r="C12" s="132">
        <f>ROUND(C11*(1+(IFERROR(INDEX($D$41:$D$49,MATCH($B12,$C$41:$C$49,0),1),0)+IFERROR(INDEX($G$41:$G$49,MATCH($B12,$F$41:$F$49,0),1),0)+IFERROR(INDEX($J$41:$J$49,MATCH($B12,$I$41:$I$49,0),1),0))),2)</f>
        <v>49.76</v>
      </c>
      <c r="D12" s="140">
        <v>12</v>
      </c>
      <c r="E12" s="134">
        <f t="shared" si="0"/>
        <v>49.76</v>
      </c>
      <c r="F12" s="123"/>
      <c r="H12" s="173"/>
      <c r="J12" s="204"/>
      <c r="N12" s="121"/>
    </row>
    <row r="13" spans="2:16">
      <c r="B13" s="140">
        <f t="shared" si="1"/>
        <v>2023</v>
      </c>
      <c r="C13" s="132">
        <f t="shared" ref="C13:C32" si="2">ROUND(C12*(1+(IFERROR(INDEX($D$41:$D$49,MATCH($B13,$C$41:$C$49,0),1),0)+IFERROR(INDEX($G$41:$G$49,MATCH($B13,$F$41:$F$49,0),1),0)+IFERROR(INDEX($J$41:$J$49,MATCH($B13,$I$41:$I$49,0),1),0))),2)</f>
        <v>50.95</v>
      </c>
      <c r="D13" s="140">
        <v>12</v>
      </c>
      <c r="E13" s="134">
        <f t="shared" si="0"/>
        <v>50.95000000000001</v>
      </c>
      <c r="F13" s="123"/>
      <c r="H13" s="173"/>
      <c r="I13" s="137"/>
      <c r="J13" s="204"/>
      <c r="N13" s="121"/>
    </row>
    <row r="14" spans="2:16">
      <c r="B14" s="140">
        <f t="shared" si="1"/>
        <v>2024</v>
      </c>
      <c r="C14" s="132">
        <f t="shared" si="2"/>
        <v>52.17</v>
      </c>
      <c r="D14" s="140">
        <v>12</v>
      </c>
      <c r="E14" s="134">
        <f t="shared" si="0"/>
        <v>52.169999999999995</v>
      </c>
      <c r="F14" s="123"/>
      <c r="H14" s="173"/>
      <c r="K14" s="205"/>
      <c r="N14" s="121"/>
    </row>
    <row r="15" spans="2:16">
      <c r="B15" s="140">
        <f t="shared" si="1"/>
        <v>2025</v>
      </c>
      <c r="C15" s="132">
        <f t="shared" si="2"/>
        <v>53.37</v>
      </c>
      <c r="D15" s="140">
        <v>12</v>
      </c>
      <c r="E15" s="134">
        <f t="shared" si="0"/>
        <v>53.37</v>
      </c>
      <c r="F15" s="123"/>
      <c r="H15" s="173"/>
      <c r="N15" s="121"/>
    </row>
    <row r="16" spans="2:16">
      <c r="B16" s="140">
        <f t="shared" si="1"/>
        <v>2026</v>
      </c>
      <c r="C16" s="132">
        <f t="shared" si="2"/>
        <v>54.6</v>
      </c>
      <c r="D16" s="140">
        <v>12</v>
      </c>
      <c r="E16" s="134">
        <f t="shared" si="0"/>
        <v>54.6</v>
      </c>
      <c r="F16" s="123"/>
      <c r="H16" s="173"/>
      <c r="J16" s="170"/>
      <c r="N16" s="121"/>
    </row>
    <row r="17" spans="2:14">
      <c r="B17" s="140">
        <f t="shared" si="1"/>
        <v>2027</v>
      </c>
      <c r="C17" s="132">
        <f t="shared" si="2"/>
        <v>55.86</v>
      </c>
      <c r="D17" s="140">
        <v>12</v>
      </c>
      <c r="E17" s="134">
        <f t="shared" si="0"/>
        <v>55.859999999999992</v>
      </c>
      <c r="F17" s="123"/>
      <c r="H17" s="173"/>
      <c r="N17" s="121"/>
    </row>
    <row r="18" spans="2:14">
      <c r="B18" s="140">
        <f t="shared" si="1"/>
        <v>2028</v>
      </c>
      <c r="C18" s="132">
        <f t="shared" si="2"/>
        <v>57.2</v>
      </c>
      <c r="D18" s="140">
        <v>12</v>
      </c>
      <c r="E18" s="134">
        <f t="shared" si="0"/>
        <v>57.20000000000001</v>
      </c>
      <c r="F18" s="123"/>
      <c r="H18" s="173"/>
      <c r="N18" s="121"/>
    </row>
    <row r="19" spans="2:14">
      <c r="B19" s="140">
        <f t="shared" si="1"/>
        <v>2029</v>
      </c>
      <c r="C19" s="132">
        <f t="shared" si="2"/>
        <v>58.57</v>
      </c>
      <c r="D19" s="140">
        <v>12</v>
      </c>
      <c r="E19" s="134">
        <f t="shared" si="0"/>
        <v>58.57</v>
      </c>
      <c r="F19" s="123"/>
      <c r="H19" s="173"/>
      <c r="N19" s="121"/>
    </row>
    <row r="20" spans="2:14">
      <c r="B20" s="140">
        <f t="shared" si="1"/>
        <v>2030</v>
      </c>
      <c r="C20" s="132">
        <f t="shared" si="2"/>
        <v>59.92</v>
      </c>
      <c r="D20" s="140">
        <v>12</v>
      </c>
      <c r="E20" s="134">
        <f t="shared" si="0"/>
        <v>59.919999999999995</v>
      </c>
      <c r="F20" s="123"/>
      <c r="H20" s="173"/>
      <c r="N20" s="121"/>
    </row>
    <row r="21" spans="2:14">
      <c r="B21" s="140">
        <f t="shared" si="1"/>
        <v>2031</v>
      </c>
      <c r="C21" s="132">
        <f t="shared" si="2"/>
        <v>61.3</v>
      </c>
      <c r="D21" s="140">
        <v>12</v>
      </c>
      <c r="E21" s="134">
        <f t="shared" si="0"/>
        <v>61.29999999999999</v>
      </c>
      <c r="F21" s="123"/>
      <c r="H21" s="173"/>
      <c r="N21" s="121"/>
    </row>
    <row r="22" spans="2:14">
      <c r="B22" s="140">
        <f t="shared" si="1"/>
        <v>2032</v>
      </c>
      <c r="C22" s="132">
        <f t="shared" si="2"/>
        <v>62.71</v>
      </c>
      <c r="D22" s="140">
        <v>12</v>
      </c>
      <c r="E22" s="134">
        <f t="shared" si="0"/>
        <v>62.71</v>
      </c>
      <c r="F22" s="123"/>
      <c r="H22" s="173"/>
      <c r="N22" s="121"/>
    </row>
    <row r="23" spans="2:14">
      <c r="B23" s="140">
        <f t="shared" si="1"/>
        <v>2033</v>
      </c>
      <c r="C23" s="132">
        <f t="shared" si="2"/>
        <v>64.150000000000006</v>
      </c>
      <c r="D23" s="140">
        <v>12</v>
      </c>
      <c r="E23" s="134">
        <f t="shared" si="0"/>
        <v>64.150000000000006</v>
      </c>
      <c r="F23" s="123"/>
      <c r="H23" s="173"/>
      <c r="N23" s="121"/>
    </row>
    <row r="24" spans="2:14">
      <c r="B24" s="140">
        <f t="shared" si="1"/>
        <v>2034</v>
      </c>
      <c r="C24" s="132">
        <f t="shared" si="2"/>
        <v>65.63</v>
      </c>
      <c r="D24" s="140">
        <v>12</v>
      </c>
      <c r="E24" s="134">
        <f t="shared" si="0"/>
        <v>65.63</v>
      </c>
      <c r="F24" s="123"/>
      <c r="H24" s="173"/>
      <c r="N24" s="121"/>
    </row>
    <row r="25" spans="2:14">
      <c r="B25" s="140">
        <f t="shared" si="1"/>
        <v>2035</v>
      </c>
      <c r="C25" s="132">
        <f t="shared" si="2"/>
        <v>67.069999999999993</v>
      </c>
      <c r="D25" s="140">
        <v>12</v>
      </c>
      <c r="E25" s="134">
        <f t="shared" si="0"/>
        <v>67.069999999999993</v>
      </c>
      <c r="F25" s="123"/>
      <c r="H25" s="173"/>
      <c r="N25" s="121"/>
    </row>
    <row r="26" spans="2:14">
      <c r="B26" s="140">
        <f t="shared" si="1"/>
        <v>2036</v>
      </c>
      <c r="C26" s="132">
        <f t="shared" si="2"/>
        <v>68.55</v>
      </c>
      <c r="D26" s="140">
        <v>12</v>
      </c>
      <c r="E26" s="134">
        <f t="shared" si="0"/>
        <v>68.55</v>
      </c>
      <c r="F26" s="123"/>
      <c r="H26" s="173"/>
      <c r="N26" s="121"/>
    </row>
    <row r="27" spans="2:14">
      <c r="B27" s="140">
        <f t="shared" si="1"/>
        <v>2037</v>
      </c>
      <c r="C27" s="132">
        <f t="shared" si="2"/>
        <v>70.06</v>
      </c>
      <c r="D27" s="140">
        <v>12</v>
      </c>
      <c r="E27" s="134">
        <f t="shared" si="0"/>
        <v>70.06</v>
      </c>
      <c r="F27" s="123"/>
      <c r="H27" s="173"/>
      <c r="N27" s="121"/>
    </row>
    <row r="28" spans="2:14">
      <c r="B28" s="140">
        <f t="shared" si="1"/>
        <v>2038</v>
      </c>
      <c r="C28" s="132">
        <f t="shared" si="2"/>
        <v>71.67</v>
      </c>
      <c r="D28" s="140">
        <v>12</v>
      </c>
      <c r="E28" s="134">
        <f t="shared" si="0"/>
        <v>71.67</v>
      </c>
      <c r="F28" s="123"/>
      <c r="H28" s="173"/>
      <c r="N28" s="121"/>
    </row>
    <row r="29" spans="2:14">
      <c r="B29" s="140">
        <f t="shared" si="1"/>
        <v>2039</v>
      </c>
      <c r="C29" s="132">
        <f t="shared" si="2"/>
        <v>73.319999999999993</v>
      </c>
      <c r="D29" s="140">
        <v>12</v>
      </c>
      <c r="E29" s="134">
        <f t="shared" si="0"/>
        <v>73.319999999999993</v>
      </c>
      <c r="F29" s="123"/>
      <c r="H29" s="173"/>
      <c r="N29" s="121"/>
    </row>
    <row r="30" spans="2:14">
      <c r="B30" s="140">
        <f t="shared" si="1"/>
        <v>2040</v>
      </c>
      <c r="C30" s="132">
        <f t="shared" si="2"/>
        <v>75.010000000000005</v>
      </c>
      <c r="D30" s="140">
        <v>12</v>
      </c>
      <c r="E30" s="134">
        <f t="shared" si="0"/>
        <v>75.010000000000005</v>
      </c>
      <c r="F30" s="123"/>
      <c r="H30" s="173"/>
      <c r="N30" s="121"/>
    </row>
    <row r="31" spans="2:14">
      <c r="B31" s="140">
        <f t="shared" si="1"/>
        <v>2041</v>
      </c>
      <c r="C31" s="132">
        <f t="shared" si="2"/>
        <v>76.739999999999995</v>
      </c>
      <c r="D31" s="140">
        <v>12</v>
      </c>
      <c r="E31" s="134">
        <f t="shared" si="0"/>
        <v>76.739999999999995</v>
      </c>
      <c r="F31" s="123"/>
      <c r="H31" s="173"/>
      <c r="N31" s="121"/>
    </row>
    <row r="32" spans="2:14">
      <c r="B32" s="140">
        <f t="shared" si="1"/>
        <v>2042</v>
      </c>
      <c r="C32" s="132">
        <f t="shared" si="2"/>
        <v>78.510000000000005</v>
      </c>
      <c r="D32" s="140">
        <v>12</v>
      </c>
      <c r="E32" s="134">
        <f t="shared" si="0"/>
        <v>78.510000000000005</v>
      </c>
      <c r="F32" s="123"/>
      <c r="G32" s="159"/>
      <c r="H32" s="173"/>
      <c r="N32" s="121"/>
    </row>
    <row r="33" spans="2:14">
      <c r="B33" s="140"/>
      <c r="C33" s="136"/>
      <c r="D33" s="132"/>
      <c r="E33" s="132"/>
      <c r="F33" s="133"/>
      <c r="G33" s="132"/>
      <c r="H33" s="132"/>
      <c r="I33" s="134"/>
      <c r="J33" s="134"/>
      <c r="K33" s="143"/>
    </row>
    <row r="34" spans="2:14">
      <c r="B34" s="130"/>
      <c r="C34" s="136"/>
      <c r="D34" s="132"/>
      <c r="E34" s="132"/>
      <c r="F34" s="133"/>
      <c r="G34" s="132"/>
      <c r="H34" s="132"/>
      <c r="I34" s="134"/>
      <c r="J34" s="134"/>
      <c r="K34" s="143"/>
    </row>
    <row r="35" spans="2:14" ht="15">
      <c r="C35" s="206" t="s">
        <v>104</v>
      </c>
      <c r="D35" s="207">
        <v>750</v>
      </c>
      <c r="E35" s="132"/>
      <c r="F35" s="133"/>
      <c r="G35" s="132"/>
      <c r="H35" s="132"/>
      <c r="I35" s="134"/>
      <c r="J35" s="134"/>
      <c r="K35" s="143"/>
    </row>
    <row r="36" spans="2:14" ht="39.75" customHeight="1">
      <c r="B36" s="306" t="s">
        <v>108</v>
      </c>
      <c r="C36" s="307"/>
      <c r="D36" s="217">
        <v>48.5910167356733</v>
      </c>
      <c r="E36" s="132"/>
      <c r="F36" s="133"/>
      <c r="G36" s="132"/>
      <c r="H36" s="132"/>
      <c r="I36" s="134"/>
      <c r="J36" s="134"/>
      <c r="K36" s="143"/>
    </row>
    <row r="39" spans="2:14" ht="13.5" thickBot="1">
      <c r="D39" s="160"/>
    </row>
    <row r="40" spans="2:14" ht="13.5" thickBot="1">
      <c r="C40" s="40" t="str">
        <f>"Company Official Inflation Forecast Dated "&amp;TEXT('Table 4'!$G$5,"mmmm dd, yyyy")</f>
        <v>Company Official Inflation Forecast Dated March 29, 2019</v>
      </c>
      <c r="D40" s="148"/>
      <c r="E40" s="148"/>
      <c r="F40" s="148"/>
      <c r="G40" s="148"/>
      <c r="H40" s="148"/>
      <c r="I40" s="148"/>
      <c r="J40" s="148"/>
      <c r="K40" s="150"/>
    </row>
    <row r="41" spans="2:14">
      <c r="C41" s="87">
        <v>2017</v>
      </c>
      <c r="D41" s="41">
        <v>0.02</v>
      </c>
      <c r="E41" s="85"/>
      <c r="F41" s="87">
        <f>C49+1</f>
        <v>2026</v>
      </c>
      <c r="G41" s="41">
        <v>2.3E-2</v>
      </c>
      <c r="H41" s="85"/>
      <c r="I41" s="87">
        <f>F49+1</f>
        <v>2035</v>
      </c>
      <c r="J41" s="41">
        <v>2.1999999999999999E-2</v>
      </c>
    </row>
    <row r="42" spans="2:14">
      <c r="C42" s="87">
        <f t="shared" ref="C42:C49" si="3">C41+1</f>
        <v>2018</v>
      </c>
      <c r="D42" s="41">
        <v>2.3E-2</v>
      </c>
      <c r="E42" s="85"/>
      <c r="F42" s="87">
        <f t="shared" ref="F42:F49" si="4">F41+1</f>
        <v>2027</v>
      </c>
      <c r="G42" s="41">
        <v>2.3E-2</v>
      </c>
      <c r="H42" s="85"/>
      <c r="I42" s="87">
        <f t="shared" ref="I42:I49" si="5">I41+1</f>
        <v>2036</v>
      </c>
      <c r="J42" s="41">
        <v>2.1999999999999999E-2</v>
      </c>
    </row>
    <row r="43" spans="2:14">
      <c r="C43" s="87">
        <f t="shared" si="3"/>
        <v>2019</v>
      </c>
      <c r="D43" s="41">
        <v>0.02</v>
      </c>
      <c r="E43" s="85"/>
      <c r="F43" s="87">
        <f t="shared" si="4"/>
        <v>2028</v>
      </c>
      <c r="G43" s="41">
        <v>2.4E-2</v>
      </c>
      <c r="H43" s="85"/>
      <c r="I43" s="87">
        <f t="shared" si="5"/>
        <v>2037</v>
      </c>
      <c r="J43" s="41">
        <v>2.1999999999999999E-2</v>
      </c>
    </row>
    <row r="44" spans="2:14">
      <c r="C44" s="87">
        <f t="shared" si="3"/>
        <v>2020</v>
      </c>
      <c r="D44" s="41">
        <v>2.1999999999999999E-2</v>
      </c>
      <c r="E44" s="85"/>
      <c r="F44" s="87">
        <f t="shared" si="4"/>
        <v>2029</v>
      </c>
      <c r="G44" s="41">
        <v>2.4E-2</v>
      </c>
      <c r="H44" s="85"/>
      <c r="I44" s="87">
        <f t="shared" si="5"/>
        <v>2038</v>
      </c>
      <c r="J44" s="41">
        <v>2.3E-2</v>
      </c>
    </row>
    <row r="45" spans="2:14">
      <c r="C45" s="87">
        <f t="shared" si="3"/>
        <v>2021</v>
      </c>
      <c r="D45" s="41">
        <v>2.4E-2</v>
      </c>
      <c r="E45" s="85"/>
      <c r="F45" s="87">
        <f t="shared" si="4"/>
        <v>2030</v>
      </c>
      <c r="G45" s="41">
        <v>2.3E-2</v>
      </c>
      <c r="H45" s="85"/>
      <c r="I45" s="87">
        <f t="shared" si="5"/>
        <v>2039</v>
      </c>
      <c r="J45" s="41">
        <v>2.3E-2</v>
      </c>
    </row>
    <row r="46" spans="2:14">
      <c r="C46" s="87">
        <f t="shared" si="3"/>
        <v>2022</v>
      </c>
      <c r="D46" s="41">
        <v>2.4E-2</v>
      </c>
      <c r="E46" s="85"/>
      <c r="F46" s="87">
        <f t="shared" si="4"/>
        <v>2031</v>
      </c>
      <c r="G46" s="41">
        <v>2.3E-2</v>
      </c>
      <c r="H46" s="85"/>
      <c r="I46" s="87">
        <f t="shared" si="5"/>
        <v>2040</v>
      </c>
      <c r="J46" s="41">
        <v>2.3E-2</v>
      </c>
    </row>
    <row r="47" spans="2:14" s="123" customFormat="1">
      <c r="C47" s="87">
        <f t="shared" si="3"/>
        <v>2023</v>
      </c>
      <c r="D47" s="41">
        <v>2.4E-2</v>
      </c>
      <c r="E47" s="86"/>
      <c r="F47" s="87">
        <f t="shared" si="4"/>
        <v>2032</v>
      </c>
      <c r="G47" s="41">
        <v>2.3E-2</v>
      </c>
      <c r="H47" s="86"/>
      <c r="I47" s="87">
        <f t="shared" si="5"/>
        <v>2041</v>
      </c>
      <c r="J47" s="41">
        <v>2.3E-2</v>
      </c>
      <c r="N47" s="175"/>
    </row>
    <row r="48" spans="2:14" s="123" customFormat="1">
      <c r="C48" s="87">
        <f t="shared" si="3"/>
        <v>2024</v>
      </c>
      <c r="D48" s="41">
        <v>2.4E-2</v>
      </c>
      <c r="E48" s="86"/>
      <c r="F48" s="87">
        <f t="shared" si="4"/>
        <v>2033</v>
      </c>
      <c r="G48" s="41">
        <v>2.3E-2</v>
      </c>
      <c r="H48" s="86"/>
      <c r="I48" s="87">
        <f t="shared" si="5"/>
        <v>2042</v>
      </c>
      <c r="J48" s="41">
        <v>2.3E-2</v>
      </c>
      <c r="N48" s="175"/>
    </row>
    <row r="49" spans="3:14" s="123" customFormat="1">
      <c r="C49" s="87">
        <f t="shared" si="3"/>
        <v>2025</v>
      </c>
      <c r="D49" s="41">
        <v>2.3E-2</v>
      </c>
      <c r="E49" s="86"/>
      <c r="F49" s="87">
        <f t="shared" si="4"/>
        <v>2034</v>
      </c>
      <c r="G49" s="41">
        <v>2.3E-2</v>
      </c>
      <c r="H49" s="86"/>
      <c r="I49" s="87">
        <f t="shared" si="5"/>
        <v>2043</v>
      </c>
      <c r="J49" s="41">
        <v>2.3E-2</v>
      </c>
      <c r="N49" s="175"/>
    </row>
    <row r="50" spans="3:14" s="123" customFormat="1">
      <c r="N50" s="175"/>
    </row>
    <row r="51" spans="3:14" s="123" customFormat="1">
      <c r="N51" s="175"/>
    </row>
    <row r="68" spans="3:4">
      <c r="C68" s="156"/>
      <c r="D68" s="160"/>
    </row>
    <row r="69" spans="3:4">
      <c r="C69" s="156"/>
      <c r="D69" s="160"/>
    </row>
    <row r="70" spans="3:4">
      <c r="C70" s="156"/>
      <c r="D70" s="160"/>
    </row>
    <row r="71" spans="3:4">
      <c r="C71" s="156"/>
      <c r="D71" s="160"/>
    </row>
    <row r="72" spans="3:4">
      <c r="C72" s="156"/>
      <c r="D72" s="160"/>
    </row>
    <row r="73" spans="3:4">
      <c r="C73" s="156"/>
      <c r="D73" s="160"/>
    </row>
    <row r="74" spans="3:4">
      <c r="C74" s="156"/>
      <c r="D74" s="160"/>
    </row>
    <row r="75" spans="3:4">
      <c r="C75" s="156"/>
      <c r="D75" s="160"/>
    </row>
    <row r="76" spans="3:4">
      <c r="C76" s="156"/>
      <c r="D76" s="160"/>
    </row>
    <row r="77" spans="3:4">
      <c r="C77" s="156"/>
      <c r="D77" s="160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H26" sqref="H26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>ROUND(G12*(1+(IFERROR(INDEX($D$66:$D$74,MATCH($B13,$C$66:$C$74,0),1),0)+IFERROR(INDEX($G$66:$G$74,MATCH($B13,$F$66:$F$74,0),1),0)+IFERROR(INDEX($J$66:$J$74,MATCH($B13,$I$66:$I$74,0),1),0))),2)</f>
        <v>0</v>
      </c>
      <c r="H13" s="132">
        <f>ROUND(H12*(1+(IFERROR(INDEX($D$66:$D$74,MATCH($B13,$C$66:$C$74,0),1),0)+IFERROR(INDEX($G$66:$G$74,MATCH($B13,$F$66:$F$74,0),1),0)+IFERROR(INDEX($J$66:$J$74,MATCH($B13,$I$66:$I$74,0),1),0))),2)</f>
        <v>0</v>
      </c>
      <c r="I13" s="134">
        <f t="shared" si="2"/>
        <v>14.435115628222126</v>
      </c>
      <c r="J13" s="134">
        <f t="shared" si="3"/>
        <v>39.200000000000003</v>
      </c>
      <c r="K13" s="132">
        <f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ref="D14:H36" si="5">ROUND(E13*(1+(IFERROR(INDEX($D$66:$D$74,MATCH($B14,$C$66:$C$74,0),1),0)+IFERROR(INDEX($G$66:$G$74,MATCH($B14,$F$66:$F$74,0),1),0)+IFERROR(INDEX($J$66:$J$74,MATCH($B14,$I$66:$I$74,0),1),0))),2)</f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ref="K14:K36" si="6">ROUND(K13*(1+(IFERROR(INDEX($D$66:$D$74,MATCH($B14,$C$66:$C$74,0),1),0)+IFERROR(INDEX($G$66:$G$74,MATCH($B14,$F$66:$F$74,0),1),0)+IFERROR(INDEX($J$66:$J$74,MATCH($B14,$I$66:$I$74,0),1),0))),2)</f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1351.8149072293081</v>
      </c>
      <c r="D24" s="132">
        <f>C24*$C$62</f>
        <v>96.059849537504135</v>
      </c>
      <c r="E24" s="132">
        <f t="shared" si="5"/>
        <v>50.58</v>
      </c>
      <c r="F24" s="134">
        <f t="shared" ref="F24:F29" si="8">(D24+E24)/(8.76*$C$63)</f>
        <v>53.999060810687922</v>
      </c>
      <c r="G24" s="132">
        <f t="shared" si="5"/>
        <v>0</v>
      </c>
      <c r="H24" s="132">
        <f t="shared" si="5"/>
        <v>0</v>
      </c>
      <c r="I24" s="134">
        <f t="shared" ref="I24:I29" si="9">F24+H24+G24</f>
        <v>53.999060810687922</v>
      </c>
      <c r="J24" s="134">
        <f t="shared" ref="J24:J29" si="10">ROUND(I24*$C$63*8.76,2)</f>
        <v>146.63999999999999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98.27</v>
      </c>
      <c r="E25" s="132">
        <f t="shared" si="5"/>
        <v>51.74</v>
      </c>
      <c r="F25" s="134">
        <f t="shared" si="8"/>
        <v>55.240094270142876</v>
      </c>
      <c r="G25" s="132">
        <f t="shared" si="5"/>
        <v>0</v>
      </c>
      <c r="H25" s="132">
        <f t="shared" si="5"/>
        <v>0</v>
      </c>
      <c r="I25" s="134">
        <f t="shared" si="9"/>
        <v>55.240094270142876</v>
      </c>
      <c r="J25" s="134">
        <f t="shared" si="10"/>
        <v>150.01</v>
      </c>
      <c r="K25" s="132">
        <f t="shared" si="6"/>
        <v>0.83</v>
      </c>
      <c r="L25" s="123"/>
      <c r="M25" s="250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ref="D26:D36" si="11">ROUND(D25*(1+(IFERROR(INDEX($D$66:$D$74,MATCH($B26,$C$66:$C$74,0),1),0)+IFERROR(INDEX($G$66:$G$74,MATCH($B26,$F$66:$F$74,0),1),0)+IFERROR(INDEX($J$66:$J$74,MATCH($B26,$I$66:$I$74,0),1),0))),2)</f>
        <v>100.53</v>
      </c>
      <c r="E26" s="132">
        <f t="shared" si="5"/>
        <v>52.93</v>
      </c>
      <c r="F26" s="134">
        <f t="shared" si="8"/>
        <v>56.510531742524677</v>
      </c>
      <c r="G26" s="132">
        <f t="shared" si="5"/>
        <v>0</v>
      </c>
      <c r="H26" s="132">
        <f t="shared" si="5"/>
        <v>0</v>
      </c>
      <c r="I26" s="134">
        <f t="shared" si="9"/>
        <v>56.510531742524677</v>
      </c>
      <c r="J26" s="134">
        <f t="shared" si="10"/>
        <v>153.46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11"/>
        <v>102.84</v>
      </c>
      <c r="E27" s="132">
        <f t="shared" si="5"/>
        <v>54.15</v>
      </c>
      <c r="F27" s="134">
        <f t="shared" si="8"/>
        <v>57.810428634555905</v>
      </c>
      <c r="G27" s="132">
        <f t="shared" si="5"/>
        <v>0</v>
      </c>
      <c r="H27" s="132">
        <f t="shared" si="5"/>
        <v>0</v>
      </c>
      <c r="I27" s="134">
        <f t="shared" si="9"/>
        <v>57.810428634555905</v>
      </c>
      <c r="J27" s="134">
        <f t="shared" si="10"/>
        <v>156.99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11"/>
        <v>105.21</v>
      </c>
      <c r="E28" s="132">
        <f t="shared" si="5"/>
        <v>55.4</v>
      </c>
      <c r="F28" s="134">
        <f t="shared" si="8"/>
        <v>59.143467373692737</v>
      </c>
      <c r="G28" s="132">
        <f t="shared" si="5"/>
        <v>0</v>
      </c>
      <c r="H28" s="132">
        <f t="shared" si="5"/>
        <v>0</v>
      </c>
      <c r="I28" s="134">
        <f t="shared" si="9"/>
        <v>59.143467373692737</v>
      </c>
      <c r="J28" s="134">
        <f t="shared" si="10"/>
        <v>160.61000000000001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11"/>
        <v>107.52</v>
      </c>
      <c r="E29" s="132">
        <f t="shared" si="5"/>
        <v>56.62</v>
      </c>
      <c r="F29" s="134">
        <f t="shared" si="8"/>
        <v>60.443364265723964</v>
      </c>
      <c r="G29" s="132">
        <f t="shared" si="5"/>
        <v>0</v>
      </c>
      <c r="H29" s="132">
        <f t="shared" si="5"/>
        <v>0</v>
      </c>
      <c r="I29" s="134">
        <f t="shared" si="9"/>
        <v>60.443364265723964</v>
      </c>
      <c r="J29" s="134">
        <f t="shared" si="10"/>
        <v>164.14</v>
      </c>
      <c r="K29" s="132">
        <f t="shared" si="6"/>
        <v>0.91</v>
      </c>
      <c r="L29" s="123"/>
      <c r="P29" s="169">
        <f t="shared" ref="P29:P36" si="12">ROUND(P28*(1+$J66),2)</f>
        <v>0</v>
      </c>
    </row>
    <row r="30" spans="2:17">
      <c r="B30" s="140">
        <f t="shared" si="0"/>
        <v>2036</v>
      </c>
      <c r="C30" s="141"/>
      <c r="D30" s="132">
        <f t="shared" si="11"/>
        <v>109.89</v>
      </c>
      <c r="E30" s="132">
        <f t="shared" si="5"/>
        <v>57.87</v>
      </c>
      <c r="F30" s="134">
        <f t="shared" si="1"/>
        <v>61.776403004860803</v>
      </c>
      <c r="G30" s="132">
        <f t="shared" si="5"/>
        <v>0</v>
      </c>
      <c r="H30" s="132">
        <f t="shared" si="5"/>
        <v>0</v>
      </c>
      <c r="I30" s="134">
        <f t="shared" si="2"/>
        <v>61.776403004860803</v>
      </c>
      <c r="J30" s="134">
        <f t="shared" si="3"/>
        <v>167.76</v>
      </c>
      <c r="K30" s="132">
        <f t="shared" si="6"/>
        <v>0.93</v>
      </c>
      <c r="L30" s="123"/>
      <c r="P30" s="169">
        <f t="shared" si="12"/>
        <v>0</v>
      </c>
    </row>
    <row r="31" spans="2:17">
      <c r="B31" s="140">
        <f t="shared" si="0"/>
        <v>2037</v>
      </c>
      <c r="C31" s="141"/>
      <c r="D31" s="132">
        <f t="shared" si="11"/>
        <v>112.31</v>
      </c>
      <c r="E31" s="132">
        <f t="shared" si="5"/>
        <v>59.14</v>
      </c>
      <c r="F31" s="134">
        <f t="shared" si="1"/>
        <v>63.1352187361909</v>
      </c>
      <c r="G31" s="132">
        <f t="shared" si="5"/>
        <v>0</v>
      </c>
      <c r="H31" s="132">
        <f t="shared" si="5"/>
        <v>0</v>
      </c>
      <c r="I31" s="134">
        <f t="shared" si="2"/>
        <v>63.1352187361909</v>
      </c>
      <c r="J31" s="134">
        <f t="shared" si="3"/>
        <v>171.45</v>
      </c>
      <c r="K31" s="132">
        <f t="shared" si="6"/>
        <v>0.95</v>
      </c>
      <c r="L31" s="123"/>
      <c r="P31" s="169">
        <f t="shared" si="12"/>
        <v>0</v>
      </c>
    </row>
    <row r="32" spans="2:17">
      <c r="B32" s="140">
        <f t="shared" si="0"/>
        <v>2038</v>
      </c>
      <c r="C32" s="141"/>
      <c r="D32" s="132">
        <f t="shared" si="11"/>
        <v>114.89</v>
      </c>
      <c r="E32" s="132">
        <f t="shared" si="5"/>
        <v>60.5</v>
      </c>
      <c r="F32" s="134">
        <f t="shared" si="1"/>
        <v>64.58609515392547</v>
      </c>
      <c r="G32" s="132">
        <f t="shared" si="5"/>
        <v>0</v>
      </c>
      <c r="H32" s="132">
        <f t="shared" si="5"/>
        <v>0</v>
      </c>
      <c r="I32" s="134">
        <f t="shared" si="2"/>
        <v>64.58609515392547</v>
      </c>
      <c r="J32" s="134">
        <f t="shared" si="3"/>
        <v>175.39</v>
      </c>
      <c r="K32" s="132">
        <f t="shared" si="6"/>
        <v>0.97</v>
      </c>
      <c r="L32" s="123"/>
      <c r="P32" s="169">
        <f t="shared" si="12"/>
        <v>0</v>
      </c>
    </row>
    <row r="33" spans="2:16">
      <c r="B33" s="140">
        <f t="shared" si="0"/>
        <v>2039</v>
      </c>
      <c r="C33" s="141"/>
      <c r="D33" s="132">
        <f t="shared" si="11"/>
        <v>117.53</v>
      </c>
      <c r="E33" s="132">
        <f t="shared" si="5"/>
        <v>61.89</v>
      </c>
      <c r="F33" s="134">
        <f t="shared" si="1"/>
        <v>66.070113418765658</v>
      </c>
      <c r="G33" s="132">
        <f t="shared" si="5"/>
        <v>0</v>
      </c>
      <c r="H33" s="132">
        <f t="shared" si="5"/>
        <v>0</v>
      </c>
      <c r="I33" s="134">
        <f t="shared" si="2"/>
        <v>66.070113418765658</v>
      </c>
      <c r="J33" s="134">
        <f t="shared" si="3"/>
        <v>179.42</v>
      </c>
      <c r="K33" s="132">
        <f t="shared" si="6"/>
        <v>0.99</v>
      </c>
      <c r="L33" s="123"/>
      <c r="P33" s="169">
        <f t="shared" si="12"/>
        <v>0</v>
      </c>
    </row>
    <row r="34" spans="2:16">
      <c r="B34" s="140">
        <f t="shared" si="0"/>
        <v>2040</v>
      </c>
      <c r="C34" s="141"/>
      <c r="D34" s="132">
        <f t="shared" si="11"/>
        <v>120.23</v>
      </c>
      <c r="E34" s="132">
        <f t="shared" si="5"/>
        <v>63.31</v>
      </c>
      <c r="F34" s="134">
        <f t="shared" si="1"/>
        <v>67.587273530711457</v>
      </c>
      <c r="G34" s="132">
        <f t="shared" si="5"/>
        <v>0</v>
      </c>
      <c r="H34" s="132">
        <f t="shared" si="5"/>
        <v>0</v>
      </c>
      <c r="I34" s="134">
        <f t="shared" si="2"/>
        <v>67.587273530711457</v>
      </c>
      <c r="J34" s="134">
        <f t="shared" si="3"/>
        <v>183.54</v>
      </c>
      <c r="K34" s="132">
        <f t="shared" si="6"/>
        <v>1.01</v>
      </c>
      <c r="L34" s="123"/>
      <c r="P34" s="169">
        <f t="shared" si="12"/>
        <v>0</v>
      </c>
    </row>
    <row r="35" spans="2:16">
      <c r="B35" s="140">
        <f t="shared" si="0"/>
        <v>2041</v>
      </c>
      <c r="C35" s="141"/>
      <c r="D35" s="132">
        <f t="shared" si="11"/>
        <v>123</v>
      </c>
      <c r="E35" s="132">
        <f t="shared" si="5"/>
        <v>64.77</v>
      </c>
      <c r="F35" s="134">
        <f t="shared" si="1"/>
        <v>69.144940344675206</v>
      </c>
      <c r="G35" s="132">
        <f t="shared" si="5"/>
        <v>0</v>
      </c>
      <c r="H35" s="132">
        <f t="shared" si="5"/>
        <v>0</v>
      </c>
      <c r="I35" s="134">
        <f t="shared" si="2"/>
        <v>69.144940344675206</v>
      </c>
      <c r="J35" s="134">
        <f t="shared" si="3"/>
        <v>187.77</v>
      </c>
      <c r="K35" s="132">
        <f t="shared" si="6"/>
        <v>1.03</v>
      </c>
      <c r="L35" s="123"/>
      <c r="P35" s="169">
        <f t="shared" si="12"/>
        <v>0</v>
      </c>
    </row>
    <row r="36" spans="2:16">
      <c r="B36" s="140">
        <f t="shared" si="0"/>
        <v>2042</v>
      </c>
      <c r="C36" s="141"/>
      <c r="D36" s="132">
        <f t="shared" si="11"/>
        <v>125.83</v>
      </c>
      <c r="E36" s="132">
        <f t="shared" si="5"/>
        <v>66.260000000000005</v>
      </c>
      <c r="F36" s="134">
        <f t="shared" si="1"/>
        <v>70.735749005744594</v>
      </c>
      <c r="G36" s="132">
        <f t="shared" si="5"/>
        <v>0</v>
      </c>
      <c r="H36" s="132">
        <f t="shared" si="5"/>
        <v>0</v>
      </c>
      <c r="I36" s="134">
        <f t="shared" si="2"/>
        <v>70.735749005744594</v>
      </c>
      <c r="J36" s="134">
        <f t="shared" si="3"/>
        <v>192.09</v>
      </c>
      <c r="K36" s="132">
        <f t="shared" si="6"/>
        <v>1.05</v>
      </c>
      <c r="L36" s="123"/>
      <c r="P36" s="169">
        <f t="shared" si="12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1351.8149072293081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3">C66+1</f>
        <v>2018</v>
      </c>
      <c r="D67" s="41">
        <v>2.3E-2</v>
      </c>
      <c r="E67" s="85"/>
      <c r="F67" s="87">
        <f t="shared" ref="F67:F74" si="14">F66+1</f>
        <v>2027</v>
      </c>
      <c r="G67" s="41">
        <v>2.3E-2</v>
      </c>
      <c r="H67" s="85"/>
      <c r="I67" s="87">
        <f t="shared" ref="I67:I74" si="15">I66+1</f>
        <v>2036</v>
      </c>
      <c r="J67" s="41">
        <v>2.1999999999999999E-2</v>
      </c>
    </row>
    <row r="68" spans="3:11">
      <c r="C68" s="87">
        <f t="shared" si="13"/>
        <v>2019</v>
      </c>
      <c r="D68" s="41">
        <v>0.02</v>
      </c>
      <c r="E68" s="85"/>
      <c r="F68" s="87">
        <f t="shared" si="14"/>
        <v>2028</v>
      </c>
      <c r="G68" s="41">
        <v>2.4E-2</v>
      </c>
      <c r="H68" s="85"/>
      <c r="I68" s="87">
        <f t="shared" si="15"/>
        <v>2037</v>
      </c>
      <c r="J68" s="41">
        <v>2.1999999999999999E-2</v>
      </c>
    </row>
    <row r="69" spans="3:11">
      <c r="C69" s="87">
        <f t="shared" si="13"/>
        <v>2020</v>
      </c>
      <c r="D69" s="41">
        <v>2.1999999999999999E-2</v>
      </c>
      <c r="E69" s="85"/>
      <c r="F69" s="87">
        <f t="shared" si="14"/>
        <v>2029</v>
      </c>
      <c r="G69" s="41">
        <v>2.4E-2</v>
      </c>
      <c r="H69" s="85"/>
      <c r="I69" s="87">
        <f t="shared" si="15"/>
        <v>2038</v>
      </c>
      <c r="J69" s="41">
        <v>2.3E-2</v>
      </c>
    </row>
    <row r="70" spans="3:11">
      <c r="C70" s="87">
        <f t="shared" si="13"/>
        <v>2021</v>
      </c>
      <c r="D70" s="41">
        <v>2.4E-2</v>
      </c>
      <c r="E70" s="85"/>
      <c r="F70" s="87">
        <f t="shared" si="14"/>
        <v>2030</v>
      </c>
      <c r="G70" s="41">
        <v>2.3E-2</v>
      </c>
      <c r="H70" s="85"/>
      <c r="I70" s="87">
        <f t="shared" si="15"/>
        <v>2039</v>
      </c>
      <c r="J70" s="41">
        <v>2.3E-2</v>
      </c>
    </row>
    <row r="71" spans="3:11">
      <c r="C71" s="87">
        <f t="shared" si="13"/>
        <v>2022</v>
      </c>
      <c r="D71" s="41">
        <v>2.4E-2</v>
      </c>
      <c r="E71" s="85"/>
      <c r="F71" s="87">
        <f t="shared" si="14"/>
        <v>2031</v>
      </c>
      <c r="G71" s="41">
        <v>2.3E-2</v>
      </c>
      <c r="H71" s="85"/>
      <c r="I71" s="87">
        <f t="shared" si="15"/>
        <v>2040</v>
      </c>
      <c r="J71" s="41">
        <v>2.3E-2</v>
      </c>
    </row>
    <row r="72" spans="3:11" s="123" customFormat="1">
      <c r="C72" s="87">
        <f t="shared" si="13"/>
        <v>2023</v>
      </c>
      <c r="D72" s="41">
        <v>2.4E-2</v>
      </c>
      <c r="E72" s="86"/>
      <c r="F72" s="87">
        <f t="shared" si="14"/>
        <v>2032</v>
      </c>
      <c r="G72" s="41">
        <v>2.3E-2</v>
      </c>
      <c r="H72" s="86"/>
      <c r="I72" s="87">
        <f t="shared" si="15"/>
        <v>2041</v>
      </c>
      <c r="J72" s="41">
        <v>2.3E-2</v>
      </c>
    </row>
    <row r="73" spans="3:11" s="123" customFormat="1">
      <c r="C73" s="87">
        <f t="shared" si="13"/>
        <v>2024</v>
      </c>
      <c r="D73" s="41">
        <v>2.4E-2</v>
      </c>
      <c r="E73" s="86"/>
      <c r="F73" s="87">
        <f t="shared" si="14"/>
        <v>2033</v>
      </c>
      <c r="G73" s="41">
        <v>2.3E-2</v>
      </c>
      <c r="H73" s="86"/>
      <c r="I73" s="87">
        <f t="shared" si="15"/>
        <v>2042</v>
      </c>
      <c r="J73" s="41">
        <v>2.3E-2</v>
      </c>
    </row>
    <row r="74" spans="3:11" s="123" customFormat="1">
      <c r="C74" s="87">
        <f t="shared" si="13"/>
        <v>2025</v>
      </c>
      <c r="D74" s="41">
        <v>2.3E-2</v>
      </c>
      <c r="E74" s="86"/>
      <c r="F74" s="87">
        <f t="shared" si="14"/>
        <v>2034</v>
      </c>
      <c r="G74" s="41">
        <v>2.3E-2</v>
      </c>
      <c r="H74" s="86"/>
      <c r="I74" s="87">
        <f t="shared" si="15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topLeftCell="A37" workbookViewId="0">
      <selection activeCell="E61" sqref="E6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TEXT($G$63,"0%")&amp;" Capacity Factor"</f>
        <v>41%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Wyoming DJ Wind Resource - 41%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37.565582271006477</v>
      </c>
      <c r="F11" s="133">
        <f t="shared" ref="F11:F36" si="1">(D11+E11)/(8.76*$G$63)</f>
        <v>10.383313507083287</v>
      </c>
      <c r="G11" s="133">
        <f>$C$58</f>
        <v>0.65</v>
      </c>
      <c r="H11" s="132">
        <f>ROUND(H10*(1+$D66),2)</f>
        <v>0</v>
      </c>
      <c r="I11" s="134">
        <f t="shared" ref="I11:I36" si="2">F11+H11+G11</f>
        <v>11.033313507083287</v>
      </c>
      <c r="J11" s="134">
        <f t="shared" ref="J11:J36" si="3">ROUND(I11*$G$63*8.76,2)</f>
        <v>39.92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10.622242860459718</v>
      </c>
      <c r="G12" s="132">
        <f>ROUND(G11*(1+(IFERROR(INDEX($D$66:$D$74,MATCH($B12,$C$66:$C$74,0),1),0)+IFERROR(INDEX($G$66:$G$74,MATCH($B12,$F$66:$F$74,0),1),0)+IFERROR(INDEX($J$66:$J$74,MATCH($B12,$I$66:$I$74,0),1),0))),2)</f>
        <v>0.66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11.282242860459718</v>
      </c>
      <c r="J12" s="134">
        <f t="shared" si="3"/>
        <v>40.82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10.835074684621935</v>
      </c>
      <c r="G13" s="132">
        <f t="shared" si="5"/>
        <v>0.67</v>
      </c>
      <c r="H13" s="132">
        <f t="shared" si="5"/>
        <v>0</v>
      </c>
      <c r="I13" s="134">
        <f t="shared" si="2"/>
        <v>11.505074684621935</v>
      </c>
      <c r="J13" s="134">
        <f t="shared" si="3"/>
        <v>41.62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11.072782955764151</v>
      </c>
      <c r="G14" s="132">
        <f t="shared" si="5"/>
        <v>0.68</v>
      </c>
      <c r="H14" s="132">
        <f t="shared" si="5"/>
        <v>0</v>
      </c>
      <c r="I14" s="134">
        <f t="shared" si="2"/>
        <v>11.75278295576415</v>
      </c>
      <c r="J14" s="134">
        <f t="shared" si="3"/>
        <v>42.52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11.338131723550811</v>
      </c>
      <c r="G15" s="132">
        <f t="shared" si="5"/>
        <v>0.7</v>
      </c>
      <c r="H15" s="132">
        <f t="shared" si="5"/>
        <v>0</v>
      </c>
      <c r="I15" s="134">
        <f t="shared" si="2"/>
        <v>12.03813172355081</v>
      </c>
      <c r="J15" s="134">
        <f t="shared" si="3"/>
        <v>43.55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11.609008590666358</v>
      </c>
      <c r="G16" s="132">
        <f t="shared" si="5"/>
        <v>0.72</v>
      </c>
      <c r="H16" s="132">
        <f t="shared" si="5"/>
        <v>0</v>
      </c>
      <c r="I16" s="134">
        <f t="shared" si="2"/>
        <v>12.329008590666358</v>
      </c>
      <c r="J16" s="134">
        <f t="shared" si="3"/>
        <v>44.6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11.888177606775239</v>
      </c>
      <c r="G17" s="132">
        <f t="shared" si="5"/>
        <v>0.74</v>
      </c>
      <c r="H17" s="132">
        <f t="shared" si="5"/>
        <v>0</v>
      </c>
      <c r="I17" s="134">
        <f t="shared" si="2"/>
        <v>12.628177606775239</v>
      </c>
      <c r="J17" s="134">
        <f t="shared" si="3"/>
        <v>45.69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12.17287472221301</v>
      </c>
      <c r="G18" s="132">
        <f t="shared" si="5"/>
        <v>0.76</v>
      </c>
      <c r="H18" s="132">
        <f t="shared" si="5"/>
        <v>0</v>
      </c>
      <c r="I18" s="134">
        <f t="shared" si="2"/>
        <v>12.932874722213009</v>
      </c>
      <c r="J18" s="134">
        <f t="shared" si="3"/>
        <v>46.79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12.45204373832189</v>
      </c>
      <c r="G19" s="132">
        <f t="shared" si="5"/>
        <v>0.78</v>
      </c>
      <c r="H19" s="132">
        <f t="shared" si="5"/>
        <v>0</v>
      </c>
      <c r="I19" s="134">
        <f t="shared" si="2"/>
        <v>13.23204373832189</v>
      </c>
      <c r="J19" s="134">
        <f t="shared" si="3"/>
        <v>47.87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12.739504903424107</v>
      </c>
      <c r="G20" s="132">
        <f t="shared" si="5"/>
        <v>0.8</v>
      </c>
      <c r="H20" s="132">
        <f t="shared" si="5"/>
        <v>0</v>
      </c>
      <c r="I20" s="134">
        <f t="shared" si="2"/>
        <v>13.539504903424108</v>
      </c>
      <c r="J20" s="134">
        <f t="shared" si="3"/>
        <v>48.98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13.032494167855209</v>
      </c>
      <c r="G21" s="132">
        <f t="shared" si="5"/>
        <v>0.82</v>
      </c>
      <c r="H21" s="132">
        <f t="shared" si="5"/>
        <v>0</v>
      </c>
      <c r="I21" s="134">
        <f t="shared" si="2"/>
        <v>13.852494167855209</v>
      </c>
      <c r="J21" s="134">
        <f t="shared" si="3"/>
        <v>50.12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13.344831779937424</v>
      </c>
      <c r="G22" s="132">
        <f t="shared" si="5"/>
        <v>0.84</v>
      </c>
      <c r="H22" s="132">
        <f t="shared" si="5"/>
        <v>0</v>
      </c>
      <c r="I22" s="134">
        <f t="shared" si="2"/>
        <v>14.184831779937424</v>
      </c>
      <c r="J22" s="134">
        <f t="shared" si="3"/>
        <v>51.32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13.66546154101297</v>
      </c>
      <c r="G23" s="132">
        <f t="shared" si="5"/>
        <v>0.86</v>
      </c>
      <c r="H23" s="132">
        <f t="shared" si="5"/>
        <v>0</v>
      </c>
      <c r="I23" s="134">
        <f t="shared" si="2"/>
        <v>14.525461541012969</v>
      </c>
      <c r="J23" s="134">
        <f t="shared" si="3"/>
        <v>52.55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1353.2739183554006</v>
      </c>
      <c r="D24" s="132">
        <f>C24*$C$62</f>
        <v>96.163526741015119</v>
      </c>
      <c r="E24" s="132">
        <f t="shared" si="5"/>
        <v>50.58</v>
      </c>
      <c r="F24" s="134">
        <f t="shared" si="1"/>
        <v>40.560639584788639</v>
      </c>
      <c r="G24" s="132">
        <f t="shared" si="5"/>
        <v>0.88</v>
      </c>
      <c r="H24" s="132">
        <f t="shared" si="5"/>
        <v>0</v>
      </c>
      <c r="I24" s="134">
        <f t="shared" si="2"/>
        <v>41.440639584788642</v>
      </c>
      <c r="J24" s="134">
        <f t="shared" si="3"/>
        <v>149.93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98.38</v>
      </c>
      <c r="E25" s="132">
        <f t="shared" si="5"/>
        <v>51.74</v>
      </c>
      <c r="F25" s="134">
        <f t="shared" si="1"/>
        <v>41.493913562638902</v>
      </c>
      <c r="G25" s="132">
        <f t="shared" si="5"/>
        <v>0.9</v>
      </c>
      <c r="H25" s="132">
        <f t="shared" si="5"/>
        <v>0</v>
      </c>
      <c r="I25" s="134">
        <f t="shared" si="2"/>
        <v>42.3939135626389</v>
      </c>
      <c r="J25" s="134">
        <f t="shared" si="3"/>
        <v>153.38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si="5"/>
        <v>100.64</v>
      </c>
      <c r="E26" s="132">
        <f t="shared" si="5"/>
        <v>52.93</v>
      </c>
      <c r="F26" s="134">
        <f t="shared" si="1"/>
        <v>42.447510696872207</v>
      </c>
      <c r="G26" s="132">
        <f t="shared" si="5"/>
        <v>0.92</v>
      </c>
      <c r="H26" s="132">
        <f t="shared" si="5"/>
        <v>0</v>
      </c>
      <c r="I26" s="134">
        <f t="shared" si="2"/>
        <v>43.367510696872209</v>
      </c>
      <c r="J26" s="134">
        <f t="shared" si="3"/>
        <v>156.9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5"/>
        <v>102.95</v>
      </c>
      <c r="E27" s="132">
        <f t="shared" si="5"/>
        <v>54.15</v>
      </c>
      <c r="F27" s="134">
        <f t="shared" si="1"/>
        <v>43.423220228421066</v>
      </c>
      <c r="G27" s="132">
        <f t="shared" si="5"/>
        <v>0.94</v>
      </c>
      <c r="H27" s="132">
        <f t="shared" si="5"/>
        <v>0</v>
      </c>
      <c r="I27" s="134">
        <f t="shared" si="2"/>
        <v>44.363220228421063</v>
      </c>
      <c r="J27" s="134">
        <f t="shared" si="3"/>
        <v>160.5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5"/>
        <v>105.32</v>
      </c>
      <c r="E28" s="132">
        <f t="shared" si="5"/>
        <v>55.4</v>
      </c>
      <c r="F28" s="134">
        <f t="shared" si="1"/>
        <v>44.423806206949934</v>
      </c>
      <c r="G28" s="132">
        <f t="shared" si="5"/>
        <v>0.96</v>
      </c>
      <c r="H28" s="132">
        <f t="shared" si="5"/>
        <v>0</v>
      </c>
      <c r="I28" s="134">
        <f t="shared" si="2"/>
        <v>45.383806206949934</v>
      </c>
      <c r="J28" s="134">
        <f t="shared" si="3"/>
        <v>164.19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5"/>
        <v>107.64</v>
      </c>
      <c r="E29" s="132">
        <f t="shared" si="5"/>
        <v>56.62</v>
      </c>
      <c r="F29" s="134">
        <f t="shared" si="1"/>
        <v>45.402279788163234</v>
      </c>
      <c r="G29" s="132">
        <f t="shared" si="5"/>
        <v>0.98</v>
      </c>
      <c r="H29" s="132">
        <f t="shared" si="5"/>
        <v>0</v>
      </c>
      <c r="I29" s="134">
        <f t="shared" si="2"/>
        <v>46.382279788163231</v>
      </c>
      <c r="J29" s="134">
        <f t="shared" si="3"/>
        <v>167.81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/>
      <c r="D30" s="132">
        <f t="shared" si="5"/>
        <v>110.01</v>
      </c>
      <c r="E30" s="132">
        <f t="shared" si="5"/>
        <v>57.87</v>
      </c>
      <c r="F30" s="134">
        <f t="shared" si="1"/>
        <v>46.402865766692102</v>
      </c>
      <c r="G30" s="132">
        <f t="shared" si="5"/>
        <v>1</v>
      </c>
      <c r="H30" s="132">
        <f t="shared" si="5"/>
        <v>0</v>
      </c>
      <c r="I30" s="134">
        <f t="shared" si="2"/>
        <v>47.402865766692102</v>
      </c>
      <c r="J30" s="134">
        <f t="shared" si="3"/>
        <v>171.5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112.43</v>
      </c>
      <c r="E31" s="132">
        <f t="shared" si="5"/>
        <v>59.14</v>
      </c>
      <c r="F31" s="134">
        <f t="shared" si="1"/>
        <v>47.422800092872073</v>
      </c>
      <c r="G31" s="132">
        <f t="shared" si="5"/>
        <v>1.02</v>
      </c>
      <c r="H31" s="132">
        <f t="shared" si="5"/>
        <v>0</v>
      </c>
      <c r="I31" s="134">
        <f t="shared" si="2"/>
        <v>48.442800092872076</v>
      </c>
      <c r="J31" s="134">
        <f t="shared" si="3"/>
        <v>175.26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115.02</v>
      </c>
      <c r="E32" s="132">
        <f t="shared" si="5"/>
        <v>60.5</v>
      </c>
      <c r="F32" s="134">
        <f t="shared" si="1"/>
        <v>48.514599710327595</v>
      </c>
      <c r="G32" s="132">
        <f t="shared" si="5"/>
        <v>1.04</v>
      </c>
      <c r="H32" s="132">
        <f t="shared" si="5"/>
        <v>0</v>
      </c>
      <c r="I32" s="134">
        <f t="shared" si="2"/>
        <v>49.554599710327594</v>
      </c>
      <c r="J32" s="134">
        <f t="shared" si="3"/>
        <v>179.28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117.67</v>
      </c>
      <c r="E33" s="132">
        <f t="shared" si="5"/>
        <v>61.89</v>
      </c>
      <c r="F33" s="134">
        <f t="shared" si="1"/>
        <v>49.631275774763125</v>
      </c>
      <c r="G33" s="132">
        <f t="shared" si="5"/>
        <v>1.06</v>
      </c>
      <c r="H33" s="132">
        <f t="shared" si="5"/>
        <v>0</v>
      </c>
      <c r="I33" s="134">
        <f t="shared" si="2"/>
        <v>50.691275774763128</v>
      </c>
      <c r="J33" s="134">
        <f t="shared" si="3"/>
        <v>183.39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120.38</v>
      </c>
      <c r="E34" s="132">
        <f t="shared" si="5"/>
        <v>63.31</v>
      </c>
      <c r="F34" s="134">
        <f t="shared" si="1"/>
        <v>50.772828286178651</v>
      </c>
      <c r="G34" s="132">
        <f t="shared" si="5"/>
        <v>1.08</v>
      </c>
      <c r="H34" s="132">
        <f t="shared" si="5"/>
        <v>0</v>
      </c>
      <c r="I34" s="134">
        <f t="shared" si="2"/>
        <v>51.852828286178649</v>
      </c>
      <c r="J34" s="134">
        <f t="shared" si="3"/>
        <v>187.6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123.15</v>
      </c>
      <c r="E35" s="132">
        <f t="shared" si="5"/>
        <v>64.77</v>
      </c>
      <c r="F35" s="134">
        <f t="shared" si="1"/>
        <v>51.942021294238629</v>
      </c>
      <c r="G35" s="132">
        <f t="shared" si="5"/>
        <v>1.1000000000000001</v>
      </c>
      <c r="H35" s="132">
        <f t="shared" si="5"/>
        <v>0</v>
      </c>
      <c r="I35" s="134">
        <f t="shared" si="2"/>
        <v>53.04202129423863</v>
      </c>
      <c r="J35" s="134">
        <f t="shared" si="3"/>
        <v>191.9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125.98</v>
      </c>
      <c r="E36" s="132">
        <f t="shared" si="5"/>
        <v>66.260000000000005</v>
      </c>
      <c r="F36" s="134">
        <f t="shared" si="1"/>
        <v>53.136090749278594</v>
      </c>
      <c r="G36" s="132">
        <f t="shared" si="5"/>
        <v>1.1299999999999999</v>
      </c>
      <c r="H36" s="132">
        <f t="shared" si="5"/>
        <v>0</v>
      </c>
      <c r="I36" s="134">
        <f t="shared" si="2"/>
        <v>54.266090749278597</v>
      </c>
      <c r="J36" s="134">
        <f t="shared" si="3"/>
        <v>196.33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"&amp;TEXT(G63,"0.0%")&amp;")"</f>
        <v>= ((b) + (c)) /  (8.76 x 41.3%)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1353.2739183554006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37.565582271006477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0.65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222">
        <v>0.43118737343656394</v>
      </c>
      <c r="D63" s="121" t="s">
        <v>39</v>
      </c>
      <c r="G63" s="225">
        <v>0.41299999999999998</v>
      </c>
      <c r="H63" s="121" t="s">
        <v>140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E12" sqref="E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E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ref="G13:H36" si="6">ROUND(G12*(1+(IFERROR(INDEX($D$66:$D$74,MATCH($B13,$C$66:$C$74,0),1),0)+IFERROR(INDEX($G$66:$G$74,MATCH($B13,$F$66:$F$74,0),1),0)+IFERROR(INDEX($J$66:$J$74,MATCH($B13,$I$66:$I$74,0),1),0))),2)</f>
        <v>0</v>
      </c>
      <c r="H13" s="132">
        <f t="shared" si="6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7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6"/>
        <v>0</v>
      </c>
      <c r="H14" s="132">
        <f t="shared" si="6"/>
        <v>0</v>
      </c>
      <c r="I14" s="134">
        <f t="shared" si="3"/>
        <v>12.034366738764721</v>
      </c>
      <c r="J14" s="134">
        <f t="shared" si="2"/>
        <v>40.06</v>
      </c>
      <c r="K14" s="132">
        <f t="shared" si="7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6"/>
        <v>0</v>
      </c>
      <c r="H15" s="132">
        <f t="shared" si="6"/>
        <v>0</v>
      </c>
      <c r="I15" s="134">
        <f t="shared" si="3"/>
        <v>12.32275895217496</v>
      </c>
      <c r="J15" s="134">
        <f t="shared" si="2"/>
        <v>41.02</v>
      </c>
      <c r="K15" s="132">
        <f t="shared" si="7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6"/>
        <v>0</v>
      </c>
      <c r="H16" s="132">
        <f t="shared" si="6"/>
        <v>0</v>
      </c>
      <c r="I16" s="134">
        <f t="shared" si="3"/>
        <v>12.61715933669791</v>
      </c>
      <c r="J16" s="134">
        <f t="shared" si="2"/>
        <v>42</v>
      </c>
      <c r="K16" s="132">
        <f t="shared" si="7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6"/>
        <v>0</v>
      </c>
      <c r="H17" s="132">
        <f t="shared" si="6"/>
        <v>0</v>
      </c>
      <c r="I17" s="134">
        <f t="shared" si="3"/>
        <v>12.920571977889932</v>
      </c>
      <c r="J17" s="134">
        <f t="shared" si="2"/>
        <v>43.01</v>
      </c>
      <c r="K17" s="132">
        <f t="shared" si="7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6"/>
        <v>0</v>
      </c>
      <c r="H18" s="132">
        <f t="shared" si="6"/>
        <v>0</v>
      </c>
      <c r="I18" s="134">
        <f t="shared" si="3"/>
        <v>13.229992790194665</v>
      </c>
      <c r="J18" s="134">
        <f t="shared" si="2"/>
        <v>44.04</v>
      </c>
      <c r="K18" s="132">
        <f t="shared" si="7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6"/>
        <v>0</v>
      </c>
      <c r="H19" s="132">
        <f t="shared" si="6"/>
        <v>0</v>
      </c>
      <c r="I19" s="134">
        <f t="shared" si="3"/>
        <v>13.533405431386687</v>
      </c>
      <c r="J19" s="134">
        <f t="shared" si="2"/>
        <v>45.05</v>
      </c>
      <c r="K19" s="132">
        <f t="shared" si="7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6"/>
        <v>0</v>
      </c>
      <c r="H20" s="132">
        <f t="shared" si="6"/>
        <v>0</v>
      </c>
      <c r="I20" s="134">
        <f t="shared" si="3"/>
        <v>13.845830329247779</v>
      </c>
      <c r="J20" s="134">
        <f t="shared" si="2"/>
        <v>46.09</v>
      </c>
      <c r="K20" s="132">
        <f t="shared" si="7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6"/>
        <v>0</v>
      </c>
      <c r="H21" s="132">
        <f t="shared" si="6"/>
        <v>0</v>
      </c>
      <c r="I21" s="134">
        <f t="shared" si="3"/>
        <v>14.164263398221582</v>
      </c>
      <c r="J21" s="134">
        <f t="shared" si="2"/>
        <v>47.15</v>
      </c>
      <c r="K21" s="132">
        <f t="shared" si="7"/>
        <v>0.75</v>
      </c>
      <c r="L21" s="123"/>
      <c r="N21" s="135"/>
      <c r="O21" s="137"/>
      <c r="P21" s="169">
        <f t="shared" ref="P21:P28" si="8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6"/>
        <v>0</v>
      </c>
      <c r="H22" s="132">
        <f t="shared" si="6"/>
        <v>0</v>
      </c>
      <c r="I22" s="134">
        <f t="shared" si="3"/>
        <v>14.503725066089883</v>
      </c>
      <c r="J22" s="134">
        <f t="shared" si="2"/>
        <v>48.28</v>
      </c>
      <c r="K22" s="132">
        <f t="shared" si="7"/>
        <v>0.77</v>
      </c>
      <c r="L22" s="123"/>
      <c r="N22" s="135"/>
      <c r="O22" s="137"/>
      <c r="P22" s="169">
        <f t="shared" si="8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6"/>
        <v>0</v>
      </c>
      <c r="H23" s="132">
        <f t="shared" si="6"/>
        <v>0</v>
      </c>
      <c r="I23" s="134">
        <f t="shared" si="3"/>
        <v>14.852198990627253</v>
      </c>
      <c r="J23" s="134">
        <f t="shared" si="2"/>
        <v>49.44</v>
      </c>
      <c r="K23" s="132">
        <f t="shared" si="7"/>
        <v>0.79</v>
      </c>
      <c r="L23" s="123"/>
      <c r="N23" s="135"/>
      <c r="O23" s="137"/>
      <c r="P23" s="169">
        <f t="shared" si="8"/>
        <v>0</v>
      </c>
    </row>
    <row r="24" spans="2:16">
      <c r="B24" s="140">
        <f t="shared" si="0"/>
        <v>2030</v>
      </c>
      <c r="C24" s="131">
        <f>$C$55</f>
        <v>1410.7096380374778</v>
      </c>
      <c r="D24" s="132">
        <f>C24*$C$62</f>
        <v>100.24490397781955</v>
      </c>
      <c r="E24" s="132">
        <f t="shared" si="5"/>
        <v>50.58</v>
      </c>
      <c r="F24" s="134">
        <f t="shared" si="1"/>
        <v>45.309091557864555</v>
      </c>
      <c r="G24" s="132">
        <f t="shared" si="6"/>
        <v>0</v>
      </c>
      <c r="H24" s="132">
        <f t="shared" si="6"/>
        <v>0</v>
      </c>
      <c r="I24" s="134">
        <f t="shared" si="3"/>
        <v>45.309091557864555</v>
      </c>
      <c r="J24" s="134">
        <f t="shared" si="2"/>
        <v>150.82</v>
      </c>
      <c r="K24" s="132">
        <f t="shared" si="7"/>
        <v>0.81</v>
      </c>
      <c r="L24" s="123"/>
      <c r="N24" s="135"/>
      <c r="O24" s="137"/>
      <c r="P24" s="169">
        <f t="shared" si="8"/>
        <v>0</v>
      </c>
    </row>
    <row r="25" spans="2:16">
      <c r="B25" s="140">
        <f t="shared" si="0"/>
        <v>2031</v>
      </c>
      <c r="C25" s="141"/>
      <c r="D25" s="132">
        <f t="shared" si="5"/>
        <v>102.55</v>
      </c>
      <c r="E25" s="132">
        <f t="shared" si="5"/>
        <v>51.74</v>
      </c>
      <c r="F25" s="134">
        <f t="shared" si="1"/>
        <v>46.350036049026677</v>
      </c>
      <c r="G25" s="132">
        <f t="shared" si="6"/>
        <v>0</v>
      </c>
      <c r="H25" s="132">
        <f t="shared" si="6"/>
        <v>0</v>
      </c>
      <c r="I25" s="134">
        <f t="shared" si="3"/>
        <v>46.350036049026677</v>
      </c>
      <c r="J25" s="134">
        <f t="shared" si="2"/>
        <v>154.29</v>
      </c>
      <c r="K25" s="132">
        <f t="shared" si="7"/>
        <v>0.83</v>
      </c>
      <c r="L25" s="123"/>
      <c r="N25" s="135"/>
      <c r="O25" s="137"/>
      <c r="P25" s="169">
        <f t="shared" si="8"/>
        <v>0</v>
      </c>
    </row>
    <row r="26" spans="2:16">
      <c r="B26" s="140">
        <f t="shared" si="0"/>
        <v>2032</v>
      </c>
      <c r="C26" s="141"/>
      <c r="D26" s="132">
        <f t="shared" si="5"/>
        <v>104.91</v>
      </c>
      <c r="E26" s="132">
        <f t="shared" si="5"/>
        <v>52.93</v>
      </c>
      <c r="F26" s="134">
        <f t="shared" si="1"/>
        <v>47.416486421533293</v>
      </c>
      <c r="G26" s="132">
        <f t="shared" si="6"/>
        <v>0</v>
      </c>
      <c r="H26" s="132">
        <f t="shared" si="6"/>
        <v>0</v>
      </c>
      <c r="I26" s="134">
        <f t="shared" si="3"/>
        <v>47.416486421533293</v>
      </c>
      <c r="J26" s="134">
        <f t="shared" si="2"/>
        <v>157.84</v>
      </c>
      <c r="K26" s="132">
        <f t="shared" si="7"/>
        <v>0.85</v>
      </c>
      <c r="L26" s="123"/>
      <c r="N26" s="135"/>
      <c r="O26" s="137"/>
      <c r="P26" s="169">
        <f t="shared" si="8"/>
        <v>0</v>
      </c>
    </row>
    <row r="27" spans="2:16">
      <c r="B27" s="140">
        <f t="shared" si="0"/>
        <v>2033</v>
      </c>
      <c r="C27" s="131"/>
      <c r="D27" s="132">
        <f t="shared" si="5"/>
        <v>107.32</v>
      </c>
      <c r="E27" s="132">
        <f t="shared" si="5"/>
        <v>54.15</v>
      </c>
      <c r="F27" s="134">
        <f t="shared" si="1"/>
        <v>48.506969478490753</v>
      </c>
      <c r="G27" s="132">
        <f t="shared" si="6"/>
        <v>0</v>
      </c>
      <c r="H27" s="132">
        <f t="shared" si="6"/>
        <v>0</v>
      </c>
      <c r="I27" s="134">
        <f t="shared" si="3"/>
        <v>48.506969478490753</v>
      </c>
      <c r="J27" s="134">
        <f t="shared" si="2"/>
        <v>161.47</v>
      </c>
      <c r="K27" s="132">
        <f t="shared" si="7"/>
        <v>0.87</v>
      </c>
      <c r="L27" s="123"/>
      <c r="P27" s="169">
        <f t="shared" si="8"/>
        <v>0</v>
      </c>
    </row>
    <row r="28" spans="2:16">
      <c r="B28" s="140">
        <f t="shared" si="0"/>
        <v>2034</v>
      </c>
      <c r="C28" s="141"/>
      <c r="D28" s="132">
        <f t="shared" si="5"/>
        <v>109.79</v>
      </c>
      <c r="E28" s="132">
        <f t="shared" si="5"/>
        <v>55.4</v>
      </c>
      <c r="F28" s="134">
        <f t="shared" si="1"/>
        <v>49.62448930545542</v>
      </c>
      <c r="G28" s="132">
        <f t="shared" si="6"/>
        <v>0</v>
      </c>
      <c r="H28" s="132">
        <f t="shared" si="6"/>
        <v>0</v>
      </c>
      <c r="I28" s="134">
        <f t="shared" si="3"/>
        <v>49.62448930545542</v>
      </c>
      <c r="J28" s="134">
        <f t="shared" si="2"/>
        <v>165.19</v>
      </c>
      <c r="K28" s="132">
        <f t="shared" si="7"/>
        <v>0.89</v>
      </c>
      <c r="L28" s="123"/>
      <c r="P28" s="169">
        <f t="shared" si="8"/>
        <v>0</v>
      </c>
    </row>
    <row r="29" spans="2:16">
      <c r="B29" s="140">
        <f t="shared" si="0"/>
        <v>2035</v>
      </c>
      <c r="C29" s="141"/>
      <c r="D29" s="132">
        <f t="shared" si="5"/>
        <v>112.21</v>
      </c>
      <c r="E29" s="132">
        <f t="shared" si="5"/>
        <v>56.62</v>
      </c>
      <c r="F29" s="134">
        <f t="shared" si="1"/>
        <v>50.717976447969235</v>
      </c>
      <c r="G29" s="132">
        <f t="shared" si="6"/>
        <v>0</v>
      </c>
      <c r="H29" s="132">
        <f t="shared" si="6"/>
        <v>0</v>
      </c>
      <c r="I29" s="134">
        <f t="shared" si="3"/>
        <v>50.717976447969235</v>
      </c>
      <c r="J29" s="134">
        <f t="shared" si="2"/>
        <v>168.83</v>
      </c>
      <c r="K29" s="132">
        <f t="shared" si="7"/>
        <v>0.91</v>
      </c>
      <c r="L29" s="123"/>
      <c r="P29" s="169">
        <f t="shared" ref="P29:P36" si="9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114.68</v>
      </c>
      <c r="E30" s="132">
        <f t="shared" si="5"/>
        <v>57.87</v>
      </c>
      <c r="F30" s="134">
        <f t="shared" si="1"/>
        <v>51.835496274933917</v>
      </c>
      <c r="G30" s="132">
        <f t="shared" si="6"/>
        <v>0</v>
      </c>
      <c r="H30" s="132">
        <f t="shared" si="6"/>
        <v>0</v>
      </c>
      <c r="I30" s="134">
        <f t="shared" si="3"/>
        <v>51.835496274933917</v>
      </c>
      <c r="J30" s="134">
        <f t="shared" si="2"/>
        <v>172.55</v>
      </c>
      <c r="K30" s="132">
        <f t="shared" si="7"/>
        <v>0.93</v>
      </c>
      <c r="L30" s="123"/>
      <c r="P30" s="169">
        <f t="shared" si="9"/>
        <v>0</v>
      </c>
    </row>
    <row r="31" spans="2:16">
      <c r="B31" s="140">
        <f t="shared" si="0"/>
        <v>2037</v>
      </c>
      <c r="C31" s="141"/>
      <c r="D31" s="132">
        <f t="shared" si="5"/>
        <v>117.2</v>
      </c>
      <c r="E31" s="132">
        <f t="shared" si="5"/>
        <v>59.14</v>
      </c>
      <c r="F31" s="134">
        <f t="shared" si="1"/>
        <v>52.974044700793087</v>
      </c>
      <c r="G31" s="132">
        <f t="shared" si="6"/>
        <v>0</v>
      </c>
      <c r="H31" s="132">
        <f t="shared" si="6"/>
        <v>0</v>
      </c>
      <c r="I31" s="134">
        <f t="shared" si="3"/>
        <v>52.974044700793087</v>
      </c>
      <c r="J31" s="134">
        <f t="shared" si="2"/>
        <v>176.34</v>
      </c>
      <c r="K31" s="132">
        <f t="shared" si="7"/>
        <v>0.95</v>
      </c>
      <c r="L31" s="123"/>
      <c r="P31" s="169">
        <f t="shared" si="9"/>
        <v>0</v>
      </c>
    </row>
    <row r="32" spans="2:16">
      <c r="B32" s="140">
        <f t="shared" si="0"/>
        <v>2038</v>
      </c>
      <c r="C32" s="141"/>
      <c r="D32" s="132">
        <f t="shared" si="5"/>
        <v>119.9</v>
      </c>
      <c r="E32" s="132">
        <f t="shared" si="5"/>
        <v>60.5</v>
      </c>
      <c r="F32" s="134">
        <f t="shared" si="1"/>
        <v>54.193703436673879</v>
      </c>
      <c r="G32" s="132">
        <f t="shared" si="6"/>
        <v>0</v>
      </c>
      <c r="H32" s="132">
        <f t="shared" si="6"/>
        <v>0</v>
      </c>
      <c r="I32" s="134">
        <f t="shared" si="3"/>
        <v>54.193703436673879</v>
      </c>
      <c r="J32" s="134">
        <f t="shared" si="2"/>
        <v>180.4</v>
      </c>
      <c r="K32" s="132">
        <f t="shared" si="7"/>
        <v>0.97</v>
      </c>
      <c r="L32" s="123"/>
      <c r="P32" s="169">
        <f t="shared" si="9"/>
        <v>0</v>
      </c>
    </row>
    <row r="33" spans="2:16">
      <c r="B33" s="140">
        <f t="shared" si="0"/>
        <v>2039</v>
      </c>
      <c r="C33" s="141"/>
      <c r="D33" s="132">
        <f t="shared" si="5"/>
        <v>122.66</v>
      </c>
      <c r="E33" s="132">
        <f t="shared" si="5"/>
        <v>61.89</v>
      </c>
      <c r="F33" s="134">
        <f t="shared" si="1"/>
        <v>55.440398942561892</v>
      </c>
      <c r="G33" s="132">
        <f t="shared" si="6"/>
        <v>0</v>
      </c>
      <c r="H33" s="132">
        <f t="shared" si="6"/>
        <v>0</v>
      </c>
      <c r="I33" s="134">
        <f t="shared" si="3"/>
        <v>55.440398942561892</v>
      </c>
      <c r="J33" s="134">
        <f t="shared" si="2"/>
        <v>184.55</v>
      </c>
      <c r="K33" s="132">
        <f t="shared" si="7"/>
        <v>0.99</v>
      </c>
      <c r="L33" s="123"/>
      <c r="P33" s="169">
        <f t="shared" si="9"/>
        <v>0</v>
      </c>
    </row>
    <row r="34" spans="2:16">
      <c r="B34" s="140">
        <f t="shared" si="0"/>
        <v>2040</v>
      </c>
      <c r="C34" s="141"/>
      <c r="D34" s="132">
        <f t="shared" si="5"/>
        <v>125.48</v>
      </c>
      <c r="E34" s="132">
        <f t="shared" si="5"/>
        <v>63.31</v>
      </c>
      <c r="F34" s="134">
        <f t="shared" si="1"/>
        <v>56.714131218457112</v>
      </c>
      <c r="G34" s="132">
        <f t="shared" si="6"/>
        <v>0</v>
      </c>
      <c r="H34" s="132">
        <f t="shared" si="6"/>
        <v>0</v>
      </c>
      <c r="I34" s="134">
        <f t="shared" si="3"/>
        <v>56.714131218457112</v>
      </c>
      <c r="J34" s="134">
        <f t="shared" si="2"/>
        <v>188.79</v>
      </c>
      <c r="K34" s="132">
        <f t="shared" si="7"/>
        <v>1.01</v>
      </c>
      <c r="L34" s="123"/>
      <c r="P34" s="169">
        <f t="shared" si="9"/>
        <v>0</v>
      </c>
    </row>
    <row r="35" spans="2:16">
      <c r="B35" s="140">
        <f t="shared" si="0"/>
        <v>2041</v>
      </c>
      <c r="C35" s="141"/>
      <c r="D35" s="132">
        <f t="shared" si="5"/>
        <v>128.37</v>
      </c>
      <c r="E35" s="132">
        <f t="shared" si="5"/>
        <v>64.77</v>
      </c>
      <c r="F35" s="134">
        <f t="shared" si="1"/>
        <v>58.020908435472244</v>
      </c>
      <c r="G35" s="132">
        <f t="shared" si="6"/>
        <v>0</v>
      </c>
      <c r="H35" s="132">
        <f t="shared" si="6"/>
        <v>0</v>
      </c>
      <c r="I35" s="134">
        <f t="shared" si="3"/>
        <v>58.020908435472244</v>
      </c>
      <c r="J35" s="134">
        <f t="shared" si="2"/>
        <v>193.14</v>
      </c>
      <c r="K35" s="132">
        <f t="shared" si="7"/>
        <v>1.03</v>
      </c>
      <c r="L35" s="123"/>
      <c r="P35" s="169">
        <f t="shared" si="9"/>
        <v>0</v>
      </c>
    </row>
    <row r="36" spans="2:16">
      <c r="B36" s="140">
        <f t="shared" si="0"/>
        <v>2042</v>
      </c>
      <c r="C36" s="141"/>
      <c r="D36" s="132">
        <f t="shared" si="5"/>
        <v>131.32</v>
      </c>
      <c r="E36" s="132">
        <f t="shared" si="5"/>
        <v>66.260000000000005</v>
      </c>
      <c r="F36" s="134">
        <f t="shared" si="1"/>
        <v>59.354722422494589</v>
      </c>
      <c r="G36" s="132">
        <f t="shared" si="6"/>
        <v>0</v>
      </c>
      <c r="H36" s="132">
        <f t="shared" si="6"/>
        <v>0</v>
      </c>
      <c r="I36" s="134">
        <f t="shared" si="3"/>
        <v>59.354722422494589</v>
      </c>
      <c r="J36" s="134">
        <f t="shared" si="2"/>
        <v>197.58</v>
      </c>
      <c r="K36" s="132">
        <f t="shared" si="7"/>
        <v>1.05</v>
      </c>
      <c r="L36" s="123"/>
      <c r="P36" s="169">
        <f t="shared" si="9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1410.7096380374778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>
        <f>$C$55</f>
        <v>1420.0408201737057</v>
      </c>
      <c r="D27" s="132">
        <f>C27*$C$62</f>
        <v>100.90797696748666</v>
      </c>
      <c r="E27" s="132">
        <f t="shared" si="5"/>
        <v>54.15</v>
      </c>
      <c r="F27" s="134">
        <f t="shared" si="1"/>
        <v>46.580742900590806</v>
      </c>
      <c r="G27" s="132">
        <f t="shared" si="5"/>
        <v>0</v>
      </c>
      <c r="H27" s="132">
        <f t="shared" si="5"/>
        <v>0</v>
      </c>
      <c r="I27" s="134">
        <f t="shared" si="3"/>
        <v>46.580742900590806</v>
      </c>
      <c r="J27" s="134">
        <f t="shared" si="2"/>
        <v>155.06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>
        <f t="shared" si="5"/>
        <v>103.23</v>
      </c>
      <c r="E28" s="132">
        <f t="shared" si="5"/>
        <v>55.4</v>
      </c>
      <c r="F28" s="134">
        <f t="shared" si="1"/>
        <v>47.65380918048546</v>
      </c>
      <c r="G28" s="132">
        <f t="shared" si="5"/>
        <v>0</v>
      </c>
      <c r="H28" s="132">
        <f t="shared" si="5"/>
        <v>0</v>
      </c>
      <c r="I28" s="134">
        <f t="shared" si="3"/>
        <v>47.65380918048546</v>
      </c>
      <c r="J28" s="134">
        <f t="shared" si="2"/>
        <v>158.63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41"/>
      <c r="D29" s="132">
        <f t="shared" si="5"/>
        <v>105.5</v>
      </c>
      <c r="E29" s="132">
        <f t="shared" si="5"/>
        <v>56.62</v>
      </c>
      <c r="F29" s="134">
        <f t="shared" si="1"/>
        <v>48.702235039653935</v>
      </c>
      <c r="G29" s="132">
        <f t="shared" si="5"/>
        <v>0</v>
      </c>
      <c r="H29" s="132">
        <f t="shared" si="5"/>
        <v>0</v>
      </c>
      <c r="I29" s="134">
        <f t="shared" si="3"/>
        <v>48.702235039653935</v>
      </c>
      <c r="J29" s="134">
        <f t="shared" si="2"/>
        <v>162.12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107.82</v>
      </c>
      <c r="E30" s="132">
        <f t="shared" si="5"/>
        <v>57.87</v>
      </c>
      <c r="F30" s="134">
        <f t="shared" si="1"/>
        <v>49.774693583273255</v>
      </c>
      <c r="G30" s="132">
        <f t="shared" si="5"/>
        <v>0</v>
      </c>
      <c r="H30" s="132">
        <f t="shared" si="5"/>
        <v>0</v>
      </c>
      <c r="I30" s="134">
        <f t="shared" si="3"/>
        <v>49.774693583273255</v>
      </c>
      <c r="J30" s="134">
        <f t="shared" si="2"/>
        <v>165.69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110.19</v>
      </c>
      <c r="E31" s="132">
        <f t="shared" si="5"/>
        <v>59.14</v>
      </c>
      <c r="F31" s="134">
        <f t="shared" si="1"/>
        <v>50.86818072578707</v>
      </c>
      <c r="G31" s="132">
        <f t="shared" si="5"/>
        <v>0</v>
      </c>
      <c r="H31" s="132">
        <f t="shared" si="5"/>
        <v>0</v>
      </c>
      <c r="I31" s="134">
        <f t="shared" si="3"/>
        <v>50.86818072578707</v>
      </c>
      <c r="J31" s="134">
        <f t="shared" si="2"/>
        <v>169.33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112.72</v>
      </c>
      <c r="E32" s="132">
        <f t="shared" si="5"/>
        <v>60.5</v>
      </c>
      <c r="F32" s="134">
        <f t="shared" si="1"/>
        <v>52.03677000720981</v>
      </c>
      <c r="G32" s="132">
        <f t="shared" si="5"/>
        <v>0</v>
      </c>
      <c r="H32" s="132">
        <f t="shared" si="5"/>
        <v>0</v>
      </c>
      <c r="I32" s="134">
        <f t="shared" si="3"/>
        <v>52.03677000720981</v>
      </c>
      <c r="J32" s="134">
        <f t="shared" si="2"/>
        <v>173.22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115.31</v>
      </c>
      <c r="E33" s="132">
        <f t="shared" si="5"/>
        <v>61.89</v>
      </c>
      <c r="F33" s="134">
        <f t="shared" si="1"/>
        <v>53.23239605863975</v>
      </c>
      <c r="G33" s="132">
        <f t="shared" si="5"/>
        <v>0</v>
      </c>
      <c r="H33" s="132">
        <f t="shared" si="5"/>
        <v>0</v>
      </c>
      <c r="I33" s="134">
        <f t="shared" si="3"/>
        <v>53.23239605863975</v>
      </c>
      <c r="J33" s="134">
        <f t="shared" si="2"/>
        <v>177.2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117.96</v>
      </c>
      <c r="E34" s="132">
        <f t="shared" si="5"/>
        <v>63.31</v>
      </c>
      <c r="F34" s="134">
        <f t="shared" si="1"/>
        <v>54.455058880076905</v>
      </c>
      <c r="G34" s="132">
        <f t="shared" si="5"/>
        <v>0</v>
      </c>
      <c r="H34" s="132">
        <f t="shared" si="5"/>
        <v>0</v>
      </c>
      <c r="I34" s="134">
        <f t="shared" si="3"/>
        <v>54.455058880076905</v>
      </c>
      <c r="J34" s="134">
        <f t="shared" si="2"/>
        <v>181.27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120.67</v>
      </c>
      <c r="E35" s="132">
        <f t="shared" si="5"/>
        <v>64.77</v>
      </c>
      <c r="F35" s="134">
        <f t="shared" si="1"/>
        <v>55.707762557077629</v>
      </c>
      <c r="G35" s="132">
        <f t="shared" si="5"/>
        <v>0</v>
      </c>
      <c r="H35" s="132">
        <f t="shared" si="5"/>
        <v>0</v>
      </c>
      <c r="I35" s="134">
        <f t="shared" si="3"/>
        <v>55.707762557077629</v>
      </c>
      <c r="J35" s="134">
        <f t="shared" si="2"/>
        <v>185.44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123.45</v>
      </c>
      <c r="E36" s="132">
        <f t="shared" si="5"/>
        <v>66.260000000000005</v>
      </c>
      <c r="F36" s="134">
        <f t="shared" si="1"/>
        <v>56.990507089641916</v>
      </c>
      <c r="G36" s="132">
        <f t="shared" si="5"/>
        <v>0</v>
      </c>
      <c r="H36" s="132">
        <f t="shared" si="5"/>
        <v>0</v>
      </c>
      <c r="I36" s="134">
        <f t="shared" si="3"/>
        <v>56.990507089641916</v>
      </c>
      <c r="J36" s="134">
        <f t="shared" si="2"/>
        <v>189.71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1420.0408201737057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52</vt:i4>
      </vt:variant>
    </vt:vector>
  </HeadingPairs>
  <TitlesOfParts>
    <vt:vector size="77" baseType="lpstr">
      <vt:lpstr>Table 1</vt:lpstr>
      <vt:lpstr>Table 2</vt:lpstr>
      <vt:lpstr>Table 4</vt:lpstr>
      <vt:lpstr>Table 5</vt:lpstr>
      <vt:lpstr>Table 3 TransCost D2 </vt:lpstr>
      <vt:lpstr>Table 3 UT Wind 2030</vt:lpstr>
      <vt:lpstr>Table 3 DJ Wind 2030</vt:lpstr>
      <vt:lpstr>Table 3 ID Wind 2030</vt:lpstr>
      <vt:lpstr>Table 3 ID Wind 2033</vt:lpstr>
      <vt:lpstr>Table 3 UT Wind 2036</vt:lpstr>
      <vt:lpstr>Table 3 WW Wind 2035</vt:lpstr>
      <vt:lpstr>Table 3 YK Wind 2035</vt:lpstr>
      <vt:lpstr>Table 3 OR Wind 2035</vt:lpstr>
      <vt:lpstr>Table 3 YK Solar 2030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Table 3 EV2020 Wind_2020</vt:lpstr>
      <vt:lpstr>Table 3 EV2020 Wind_2021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DJ Wind 2030'!Print_Area</vt:lpstr>
      <vt:lpstr>'Table 3 EV2020 Wind_2020'!Print_Area</vt:lpstr>
      <vt:lpstr>'Table 3 EV2020 Wind_2021'!Print_Area</vt:lpstr>
      <vt:lpstr>'Table 3 ID Wind 2030'!Print_Area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2030'!Print_Area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2'!Print_Titles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Alpay, Ebru</cp:lastModifiedBy>
  <cp:lastPrinted>2018-02-07T18:22:02Z</cp:lastPrinted>
  <dcterms:created xsi:type="dcterms:W3CDTF">2001-03-19T15:45:46Z</dcterms:created>
  <dcterms:modified xsi:type="dcterms:W3CDTF">2019-04-26T16:05:49Z</dcterms:modified>
</cp:coreProperties>
</file>