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Websites\Pscweb\utilities\electric\20docs\2003504\"/>
    </mc:Choice>
  </mc:AlternateContent>
  <bookViews>
    <workbookView xWindow="0" yWindow="0" windowWidth="19125" windowHeight="11520"/>
  </bookViews>
  <sheets>
    <sheet name="OCS3.1Sp1" sheetId="2" r:id="rId1"/>
    <sheet name="OCS3.1Sp2" sheetId="3" r:id="rId2"/>
    <sheet name="OCS3.1Sp3" sheetId="4" r:id="rId3"/>
    <sheet name="OCS3.2Sp1" sheetId="6" r:id="rId4"/>
    <sheet name="OCS3.2Sp2" sheetId="7" r:id="rId5"/>
    <sheet name="OCS3.2Sp3" sheetId="8" r:id="rId6"/>
    <sheet name="OCS3.3S" sheetId="5" r:id="rId7"/>
    <sheet name="OCS3.4S" sheetId="1" r:id="rId8"/>
  </sheets>
  <externalReferences>
    <externalReference r:id="rId9"/>
  </externalReferences>
  <definedNames>
    <definedName name="FranchiseTax">[1]Variables!$B$28</definedName>
    <definedName name="NetToGross">[1]Variables!$B$25</definedName>
    <definedName name="_xlnm.Print_Titles" localSheetId="6">'OCS3.3S'!$A:$E</definedName>
    <definedName name="PUCFees">[1]Variables!$B$31</definedName>
    <definedName name="ResourceSupplier">[1]Variables!$B$30</definedName>
    <definedName name="RevenueTax">[1]Variables!$B$29</definedName>
    <definedName name="UncollectibleAccounts">[1]Variables!$B$27</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6" l="1"/>
  <c r="H71" i="7" l="1"/>
  <c r="H69" i="7"/>
  <c r="H58" i="7"/>
  <c r="H43" i="7"/>
  <c r="F43" i="7"/>
  <c r="H41" i="7"/>
  <c r="F41" i="7"/>
  <c r="H36" i="7"/>
  <c r="F36" i="7"/>
  <c r="H35" i="7"/>
  <c r="F35" i="7"/>
  <c r="H34" i="7"/>
  <c r="F34" i="7"/>
  <c r="H25" i="7"/>
  <c r="F25" i="7"/>
  <c r="H12" i="7"/>
  <c r="F12" i="7"/>
  <c r="G18" i="6" l="1"/>
  <c r="G20" i="6" s="1"/>
  <c r="G16" i="2" l="1"/>
  <c r="H71" i="3"/>
  <c r="H69" i="3"/>
  <c r="H58" i="3"/>
  <c r="H43" i="3"/>
  <c r="H41" i="3"/>
  <c r="H36" i="3"/>
  <c r="H35" i="3"/>
  <c r="H34" i="3"/>
  <c r="H25" i="3"/>
  <c r="H12" i="3"/>
  <c r="F43" i="3"/>
  <c r="F41" i="3"/>
  <c r="F36" i="3"/>
  <c r="F35" i="3"/>
  <c r="F34" i="3"/>
  <c r="F25" i="3"/>
  <c r="F12" i="3"/>
  <c r="G18" i="2" l="1"/>
  <c r="G20" i="2" s="1"/>
  <c r="AJ58" i="5" l="1"/>
  <c r="AI58" i="5"/>
  <c r="AH58" i="5"/>
  <c r="AG58" i="5"/>
  <c r="AF58" i="5"/>
  <c r="AE58" i="5"/>
  <c r="AJ49" i="5"/>
  <c r="AI49" i="5"/>
  <c r="AH49" i="5"/>
  <c r="AG49" i="5"/>
  <c r="AF49" i="5"/>
  <c r="AE49" i="5"/>
  <c r="AJ26" i="5"/>
  <c r="AI26" i="5"/>
  <c r="AH26" i="5"/>
  <c r="AG26" i="5"/>
  <c r="AF26" i="5"/>
  <c r="AE26" i="5"/>
  <c r="AJ14" i="5"/>
  <c r="AI14" i="5"/>
  <c r="AH14" i="5"/>
  <c r="AG14" i="5"/>
  <c r="AF14" i="5"/>
  <c r="AE14" i="5"/>
  <c r="AD58" i="5"/>
  <c r="AC58" i="5"/>
  <c r="AB58" i="5"/>
  <c r="AA58" i="5"/>
  <c r="Z58" i="5"/>
  <c r="Y58" i="5"/>
  <c r="AD49" i="5"/>
  <c r="AC49" i="5"/>
  <c r="AB49" i="5"/>
  <c r="AB59" i="5" s="1"/>
  <c r="AA49" i="5"/>
  <c r="Z49" i="5"/>
  <c r="Y49" i="5"/>
  <c r="AD26" i="5"/>
  <c r="AC26" i="5"/>
  <c r="AB26" i="5"/>
  <c r="AA26" i="5"/>
  <c r="Z26" i="5"/>
  <c r="Y26" i="5"/>
  <c r="AD14" i="5"/>
  <c r="AC14" i="5"/>
  <c r="AB14" i="5"/>
  <c r="AA14" i="5"/>
  <c r="Z14" i="5"/>
  <c r="Y14" i="5"/>
  <c r="X58" i="5"/>
  <c r="W58" i="5"/>
  <c r="V58" i="5"/>
  <c r="U58" i="5"/>
  <c r="T58" i="5"/>
  <c r="X49" i="5"/>
  <c r="W49" i="5"/>
  <c r="V49" i="5"/>
  <c r="U49" i="5"/>
  <c r="T49" i="5"/>
  <c r="X26" i="5"/>
  <c r="W26" i="5"/>
  <c r="V26" i="5"/>
  <c r="U26" i="5"/>
  <c r="T26" i="5"/>
  <c r="X14" i="5"/>
  <c r="W14" i="5"/>
  <c r="V14" i="5"/>
  <c r="U14" i="5"/>
  <c r="T14" i="5"/>
  <c r="T31" i="5" s="1"/>
  <c r="T59" i="5" l="1"/>
  <c r="X59" i="5"/>
  <c r="Y59" i="5"/>
  <c r="AI59" i="5"/>
  <c r="AD31" i="5"/>
  <c r="AD30" i="5" s="1"/>
  <c r="AD35" i="5" s="1"/>
  <c r="AD36" i="5" s="1"/>
  <c r="Z59" i="5"/>
  <c r="AD59" i="5"/>
  <c r="AJ59" i="5"/>
  <c r="W59" i="5"/>
  <c r="AA59" i="5"/>
  <c r="AH59" i="5"/>
  <c r="AI35" i="5"/>
  <c r="AI36" i="5" s="1"/>
  <c r="AG59" i="5"/>
  <c r="AF59" i="5"/>
  <c r="AE59" i="5"/>
  <c r="AC59" i="5"/>
  <c r="Z35" i="5"/>
  <c r="Z36" i="5" s="1"/>
  <c r="U59" i="5"/>
  <c r="AE35" i="5"/>
  <c r="AE36" i="5" s="1"/>
  <c r="AF35" i="5"/>
  <c r="AF36" i="5" s="1"/>
  <c r="AJ31" i="5"/>
  <c r="AJ30" i="5" s="1"/>
  <c r="AJ35" i="5" s="1"/>
  <c r="AJ36" i="5" s="1"/>
  <c r="AG35" i="5"/>
  <c r="AG36" i="5" s="1"/>
  <c r="AH31" i="5"/>
  <c r="AH30" i="5" s="1"/>
  <c r="AH35" i="5" s="1"/>
  <c r="AH36" i="5" s="1"/>
  <c r="AA35" i="5"/>
  <c r="AA36" i="5" s="1"/>
  <c r="AB35" i="5"/>
  <c r="AB36" i="5" s="1"/>
  <c r="Y35" i="5"/>
  <c r="Y36" i="5" s="1"/>
  <c r="AC35" i="5"/>
  <c r="AC36" i="5" s="1"/>
  <c r="V59" i="5"/>
  <c r="V35" i="5"/>
  <c r="V36" i="5" s="1"/>
  <c r="T30" i="5"/>
  <c r="T35" i="5" s="1"/>
  <c r="T36" i="5" s="1"/>
  <c r="X35" i="5"/>
  <c r="X36" i="5" s="1"/>
  <c r="W35" i="5"/>
  <c r="W36" i="5" s="1"/>
  <c r="U35" i="5"/>
  <c r="U36" i="5" s="1"/>
  <c r="S58" i="5"/>
  <c r="R58" i="5"/>
  <c r="Q58" i="5"/>
  <c r="P58" i="5"/>
  <c r="O58" i="5"/>
  <c r="N58" i="5"/>
  <c r="M58" i="5"/>
  <c r="L58" i="5"/>
  <c r="K58" i="5"/>
  <c r="J58" i="5"/>
  <c r="I58" i="5"/>
  <c r="H58" i="5"/>
  <c r="G58" i="5"/>
  <c r="F58" i="5"/>
  <c r="S49" i="5"/>
  <c r="R49" i="5"/>
  <c r="Q49" i="5"/>
  <c r="P49" i="5"/>
  <c r="O49" i="5"/>
  <c r="N49" i="5"/>
  <c r="M49" i="5"/>
  <c r="L49" i="5"/>
  <c r="K49" i="5"/>
  <c r="J49" i="5"/>
  <c r="I49" i="5"/>
  <c r="H49" i="5"/>
  <c r="G49" i="5"/>
  <c r="F49" i="5"/>
  <c r="S26" i="5"/>
  <c r="R26" i="5"/>
  <c r="Q26" i="5"/>
  <c r="P26" i="5"/>
  <c r="O26" i="5"/>
  <c r="N26" i="5"/>
  <c r="M26" i="5"/>
  <c r="L26" i="5"/>
  <c r="K26" i="5"/>
  <c r="J26" i="5"/>
  <c r="I26" i="5"/>
  <c r="H26" i="5"/>
  <c r="G26" i="5"/>
  <c r="F26" i="5"/>
  <c r="S14" i="5"/>
  <c r="R14" i="5"/>
  <c r="Q14" i="5"/>
  <c r="P14" i="5"/>
  <c r="O14" i="5"/>
  <c r="N14" i="5"/>
  <c r="M14" i="5"/>
  <c r="L14" i="5"/>
  <c r="K14" i="5"/>
  <c r="J14" i="5"/>
  <c r="I14" i="5"/>
  <c r="H14" i="5"/>
  <c r="G14" i="5"/>
  <c r="F14" i="5"/>
  <c r="I31" i="5" l="1"/>
  <c r="M31" i="5"/>
  <c r="M30" i="5" s="1"/>
  <c r="K31" i="5"/>
  <c r="G31" i="5"/>
  <c r="G30" i="5" s="1"/>
  <c r="G35" i="5" s="1"/>
  <c r="G36" i="5" s="1"/>
  <c r="R31" i="5"/>
  <c r="P31" i="5"/>
  <c r="P30" i="5" s="1"/>
  <c r="P35" i="5" s="1"/>
  <c r="P36" i="5" s="1"/>
  <c r="F31" i="5"/>
  <c r="F30" i="5" s="1"/>
  <c r="F35" i="5" s="1"/>
  <c r="F36" i="5" s="1"/>
  <c r="J31" i="5"/>
  <c r="J30" i="5" s="1"/>
  <c r="J35" i="5" s="1"/>
  <c r="J36" i="5" s="1"/>
  <c r="Q31" i="5"/>
  <c r="Q30" i="5" s="1"/>
  <c r="Q35" i="5" s="1"/>
  <c r="Q36" i="5" s="1"/>
  <c r="J59" i="5"/>
  <c r="M59" i="5"/>
  <c r="P59" i="5"/>
  <c r="O31" i="5"/>
  <c r="O30" i="5" s="1"/>
  <c r="O35" i="5" s="1"/>
  <c r="O36" i="5" s="1"/>
  <c r="G59" i="5"/>
  <c r="M35" i="5"/>
  <c r="L31" i="5"/>
  <c r="L30" i="5" s="1"/>
  <c r="L35" i="5" s="1"/>
  <c r="L36" i="5" s="1"/>
  <c r="S31" i="5"/>
  <c r="S30" i="5" s="1"/>
  <c r="S35" i="5" s="1"/>
  <c r="S36" i="5" s="1"/>
  <c r="M36" i="5"/>
  <c r="K30" i="5"/>
  <c r="K35" i="5" s="1"/>
  <c r="K36" i="5" s="1"/>
  <c r="I30" i="5"/>
  <c r="I35" i="5" s="1"/>
  <c r="I36" i="5" s="1"/>
  <c r="N59" i="5"/>
  <c r="R30" i="5"/>
  <c r="R35" i="5" s="1"/>
  <c r="R36" i="5" s="1"/>
  <c r="H31" i="5"/>
  <c r="H30" i="5" s="1"/>
  <c r="H35" i="5" s="1"/>
  <c r="H36" i="5" s="1"/>
  <c r="N31" i="5"/>
  <c r="N30" i="5" s="1"/>
  <c r="N35" i="5" s="1"/>
  <c r="N36" i="5" s="1"/>
  <c r="I59" i="5"/>
  <c r="K59" i="5"/>
  <c r="R59" i="5"/>
  <c r="H59" i="5"/>
  <c r="Q59" i="5"/>
  <c r="F59" i="5"/>
  <c r="L59" i="5"/>
  <c r="O59" i="5"/>
  <c r="S59" i="5"/>
  <c r="M18" i="1" l="1"/>
  <c r="M14" i="1"/>
  <c r="M13" i="1"/>
  <c r="M12" i="1"/>
  <c r="M15" i="1" s="1"/>
</calcChain>
</file>

<file path=xl/sharedStrings.xml><?xml version="1.0" encoding="utf-8"?>
<sst xmlns="http://schemas.openxmlformats.org/spreadsheetml/2006/main" count="515" uniqueCount="298">
  <si>
    <t>Rocky Mountain Power</t>
  </si>
  <si>
    <t>Office of Consumer Services</t>
  </si>
  <si>
    <t>-Utah Operations</t>
  </si>
  <si>
    <t>Docket No. 20-035-04</t>
  </si>
  <si>
    <t>Test Year Ending December 31, 2021</t>
  </si>
  <si>
    <t>Witness:  Donna Ramas</t>
  </si>
  <si>
    <t>Total</t>
  </si>
  <si>
    <t>Utah</t>
  </si>
  <si>
    <t>Description</t>
  </si>
  <si>
    <t>Acct.</t>
  </si>
  <si>
    <t>Company</t>
  </si>
  <si>
    <t>Factor</t>
  </si>
  <si>
    <t>Factor %</t>
  </si>
  <si>
    <t>Allocation</t>
  </si>
  <si>
    <t>Adjustment to Rate Base:</t>
  </si>
  <si>
    <t>Remove Plant in Service</t>
  </si>
  <si>
    <t>UT</t>
  </si>
  <si>
    <t>Situs</t>
  </si>
  <si>
    <t>Remove Accumulated Depreciation</t>
  </si>
  <si>
    <t>Remove Accumulated Deferred Income Taxes</t>
  </si>
  <si>
    <t xml:space="preserve">  Reduction to Rate Base</t>
  </si>
  <si>
    <t>Adjustment to Depreciation Expense:</t>
  </si>
  <si>
    <t>Reduction to Depreciation Expense</t>
  </si>
  <si>
    <t>Description of Adjustment:</t>
  </si>
  <si>
    <t>Exhibit OCS 3.4S</t>
  </si>
  <si>
    <t>REMOVE UTAH AMI PROJECT - UPDATE</t>
  </si>
  <si>
    <t>Fee Change</t>
  </si>
  <si>
    <t>REC</t>
  </si>
  <si>
    <t>M&amp;S Inventory</t>
  </si>
  <si>
    <t>Pension</t>
  </si>
  <si>
    <t>Generation</t>
  </si>
  <si>
    <t>Escalation</t>
  </si>
  <si>
    <t>Remove</t>
  </si>
  <si>
    <t>Revenues</t>
  </si>
  <si>
    <t>Correction</t>
  </si>
  <si>
    <t>Sales Revenue</t>
  </si>
  <si>
    <t>Expense</t>
  </si>
  <si>
    <t>Uncollect. Exp.</t>
  </si>
  <si>
    <t>Overhaul</t>
  </si>
  <si>
    <t>Update</t>
  </si>
  <si>
    <t>Buy-Down</t>
  </si>
  <si>
    <t>Reg. Liability</t>
  </si>
  <si>
    <t>Exhibit Reference:</t>
  </si>
  <si>
    <t>OCS 3.3D</t>
  </si>
  <si>
    <t>OCS 3.4D</t>
  </si>
  <si>
    <t>OCS 3.5D</t>
  </si>
  <si>
    <t>OCS 3.6D</t>
  </si>
  <si>
    <t>OCS 3.8D</t>
  </si>
  <si>
    <t>OCS 3.10D</t>
  </si>
  <si>
    <t>OCS 3.11D</t>
  </si>
  <si>
    <t>OCS 3.12D</t>
  </si>
  <si>
    <t>OCS 3.13D</t>
  </si>
  <si>
    <t>OCS 3.16D</t>
  </si>
  <si>
    <t>OCS 3.18D</t>
  </si>
  <si>
    <t>OCS 3.19D</t>
  </si>
  <si>
    <t>OCS 3.20D</t>
  </si>
  <si>
    <t>Witness:</t>
  </si>
  <si>
    <t>Ramas</t>
  </si>
  <si>
    <t xml:space="preserve"> Operating Revenues:</t>
  </si>
  <si>
    <t xml:space="preserve">  General Business</t>
  </si>
  <si>
    <t xml:space="preserve">  Interdepartmental</t>
  </si>
  <si>
    <t xml:space="preserve">  Special Sales</t>
  </si>
  <si>
    <t xml:space="preserve">  Other Operating Revenues</t>
  </si>
  <si>
    <t xml:space="preserve">    Total Operating Revenues </t>
  </si>
  <si>
    <t xml:space="preserve"> Operating Expenses: </t>
  </si>
  <si>
    <t xml:space="preserve">    Steam Production</t>
  </si>
  <si>
    <t xml:space="preserve">    Nuclear Production</t>
  </si>
  <si>
    <t xml:space="preserve">    Hydro Production</t>
  </si>
  <si>
    <t xml:space="preserve">    Other Power Supply</t>
  </si>
  <si>
    <t xml:space="preserve">    Transmission</t>
  </si>
  <si>
    <t xml:space="preserve">    Distribution</t>
  </si>
  <si>
    <t xml:space="preserve">    Customer Accounting</t>
  </si>
  <si>
    <t xml:space="preserve">    Customer Service &amp; Info</t>
  </si>
  <si>
    <t xml:space="preserve">    Sales</t>
  </si>
  <si>
    <t xml:space="preserve">    Administrative &amp; General</t>
  </si>
  <si>
    <t xml:space="preserve">        Total O &amp; M Expense</t>
  </si>
  <si>
    <t xml:space="preserve">  Depreciation</t>
  </si>
  <si>
    <t xml:space="preserve">  Amortization</t>
  </si>
  <si>
    <t xml:space="preserve">  Taxes Other Than Income</t>
  </si>
  <si>
    <t xml:space="preserve">  Income Taxes - Federal</t>
  </si>
  <si>
    <t xml:space="preserve">  Income Taxes - State</t>
  </si>
  <si>
    <t xml:space="preserve">  Income Taxes Deferred - Net</t>
  </si>
  <si>
    <t xml:space="preserve">  Investment Tax Credit Adj.</t>
  </si>
  <si>
    <t xml:space="preserve">  Misc. Revenue &amp; Expense</t>
  </si>
  <si>
    <t xml:space="preserve">    Total Operating Expenses</t>
  </si>
  <si>
    <t>Operating Revenue for Return:</t>
  </si>
  <si>
    <t xml:space="preserve"> Additions to Rate Base: </t>
  </si>
  <si>
    <t xml:space="preserve">   Electric Plant In Service</t>
  </si>
  <si>
    <t xml:space="preserve">   Plant Held for Future Use</t>
  </si>
  <si>
    <t xml:space="preserve">   Misc Deferred Debits</t>
  </si>
  <si>
    <t xml:space="preserve">   Electric Plant Acq Adj</t>
  </si>
  <si>
    <t xml:space="preserve">   Pensions</t>
  </si>
  <si>
    <t xml:space="preserve">   Prepayments</t>
  </si>
  <si>
    <t xml:space="preserve">   Fuel Stock</t>
  </si>
  <si>
    <t xml:space="preserve">   Materials and Supplies</t>
  </si>
  <si>
    <t xml:space="preserve">   Working Capital</t>
  </si>
  <si>
    <t xml:space="preserve">   Weatherization Loans</t>
  </si>
  <si>
    <t xml:space="preserve">   Misc. Rate Base</t>
  </si>
  <si>
    <t xml:space="preserve">      Total Additions</t>
  </si>
  <si>
    <t xml:space="preserve"> Deductions from Rate Base: </t>
  </si>
  <si>
    <t xml:space="preserve">   Accum Prov For Deprec.</t>
  </si>
  <si>
    <t xml:space="preserve">   Accum Prov For Amort.</t>
  </si>
  <si>
    <t xml:space="preserve">   Accum Def Income Taxes</t>
  </si>
  <si>
    <t xml:space="preserve">   Unamortized ITC</t>
  </si>
  <si>
    <t xml:space="preserve">   Customer Adv For Const</t>
  </si>
  <si>
    <t xml:space="preserve">   Customer Service Deposits</t>
  </si>
  <si>
    <t xml:space="preserve">   Misc. Rate Base Deductions</t>
  </si>
  <si>
    <t xml:space="preserve">    Total Deductions</t>
  </si>
  <si>
    <t>Rate Base</t>
  </si>
  <si>
    <t>Hayet</t>
  </si>
  <si>
    <t>Remove AMI</t>
  </si>
  <si>
    <t>OCS 3.4S</t>
  </si>
  <si>
    <t>CONFIDENTIAL</t>
  </si>
  <si>
    <t xml:space="preserve">Lakeside 2 U3 </t>
  </si>
  <si>
    <t>Long Outage</t>
  </si>
  <si>
    <t>RMP 10.1</t>
  </si>
  <si>
    <t>RMP 10.6</t>
  </si>
  <si>
    <t>RMP 10.8</t>
  </si>
  <si>
    <t>RMP 10.9</t>
  </si>
  <si>
    <t>RMP 10.10</t>
  </si>
  <si>
    <t>RMP 10.11</t>
  </si>
  <si>
    <t>RMP 10.12</t>
  </si>
  <si>
    <t>RMP 10.13</t>
  </si>
  <si>
    <t>RMP 10.14</t>
  </si>
  <si>
    <t>RMP 10.15</t>
  </si>
  <si>
    <t>RMP 10.18</t>
  </si>
  <si>
    <t>RMP 10.20</t>
  </si>
  <si>
    <t>RMP 10.21</t>
  </si>
  <si>
    <t>Remove Pryor</t>
  </si>
  <si>
    <t>RMP 10.22</t>
  </si>
  <si>
    <t>Wheeling</t>
  </si>
  <si>
    <t>Reliability</t>
  </si>
  <si>
    <t xml:space="preserve">Insurance </t>
  </si>
  <si>
    <t>Pwr Delivery</t>
  </si>
  <si>
    <t>Transmission</t>
  </si>
  <si>
    <t>Non-Labor</t>
  </si>
  <si>
    <t>O&amp;M Esc.</t>
  </si>
  <si>
    <t>Costs from</t>
  </si>
  <si>
    <t xml:space="preserve">Project </t>
  </si>
  <si>
    <t>Updated Amount</t>
  </si>
  <si>
    <t>Pension/PBOP</t>
  </si>
  <si>
    <t>Net Asset</t>
  </si>
  <si>
    <t xml:space="preserve">Remove </t>
  </si>
  <si>
    <t>PP&amp;E EDIT</t>
  </si>
  <si>
    <t>Correct Non-Prot.</t>
  </si>
  <si>
    <t>Regulatory Liab.</t>
  </si>
  <si>
    <t>Adjustment</t>
  </si>
  <si>
    <t>Acquisition</t>
  </si>
  <si>
    <t>Protected EDIT</t>
  </si>
  <si>
    <t>Amortization</t>
  </si>
  <si>
    <t>Revenue</t>
  </si>
  <si>
    <t>Coordinator</t>
  </si>
  <si>
    <t>Fees</t>
  </si>
  <si>
    <t>Premium</t>
  </si>
  <si>
    <t>Wildland</t>
  </si>
  <si>
    <t>Fire O&amp;M</t>
  </si>
  <si>
    <t>WEBA -</t>
  </si>
  <si>
    <t>Full-Time</t>
  </si>
  <si>
    <t>Equivalent</t>
  </si>
  <si>
    <t>UWMA</t>
  </si>
  <si>
    <t>CY 2021</t>
  </si>
  <si>
    <t>Annualization</t>
  </si>
  <si>
    <t>Rebuttal</t>
  </si>
  <si>
    <t>NPC</t>
  </si>
  <si>
    <t>Align.</t>
  </si>
  <si>
    <t>Nodal</t>
  </si>
  <si>
    <t>Pricing</t>
  </si>
  <si>
    <t>Colstrip</t>
  </si>
  <si>
    <t>Decomm.</t>
  </si>
  <si>
    <t>Pro-Forma</t>
  </si>
  <si>
    <t>Tax</t>
  </si>
  <si>
    <t>Plant Data</t>
  </si>
  <si>
    <t>Repowering</t>
  </si>
  <si>
    <t>Capital</t>
  </si>
  <si>
    <t>Additions</t>
  </si>
  <si>
    <t>Mtn. From</t>
  </si>
  <si>
    <t>Step 1</t>
  </si>
  <si>
    <t>Pryor Mtn. /</t>
  </si>
  <si>
    <t>TB Flatts II</t>
  </si>
  <si>
    <t>Step 2</t>
  </si>
  <si>
    <t>(Schedule 300)</t>
  </si>
  <si>
    <t>(RMP 10.5)</t>
  </si>
  <si>
    <t>NTUA</t>
  </si>
  <si>
    <t>(RMP 10.3)</t>
  </si>
  <si>
    <t>(RMP 10.4)</t>
  </si>
  <si>
    <t>(RMP 10.19)</t>
  </si>
  <si>
    <t>(RMP 10.16)</t>
  </si>
  <si>
    <t>Page 1 of 5</t>
  </si>
  <si>
    <t>Page 2 of 5</t>
  </si>
  <si>
    <t>Page 3 of 5</t>
  </si>
  <si>
    <t>Page 4 of 5</t>
  </si>
  <si>
    <t>Page 5 of 5</t>
  </si>
  <si>
    <t>REVENUE REQUIREMENT - 2020 PROTOCOL</t>
  </si>
  <si>
    <t>Page 1 of 3</t>
  </si>
  <si>
    <t>Exhibit OCS 3.1S</t>
  </si>
  <si>
    <t>(1)</t>
  </si>
  <si>
    <t>Test Period 2020 Protocol Revenue Requirement</t>
  </si>
  <si>
    <t>Page 2 of 3</t>
  </si>
  <si>
    <t>(2)</t>
  </si>
  <si>
    <t>Normalized General Business Revenues</t>
  </si>
  <si>
    <t>(3)</t>
  </si>
  <si>
    <t>2020 Protocol Price Change</t>
  </si>
  <si>
    <t>Price Change Effective January 1, 2021</t>
  </si>
  <si>
    <t>Step 2 Price Change Effective July 1, 2021 or later</t>
  </si>
  <si>
    <t>Total 2020 Protocol Price Change</t>
  </si>
  <si>
    <t>Breakdown of 2020 Protocol Price Change:</t>
  </si>
  <si>
    <t>(4)</t>
  </si>
  <si>
    <t>(5)</t>
  </si>
  <si>
    <t>(6)</t>
  </si>
  <si>
    <t>Total Adjusted</t>
  </si>
  <si>
    <t xml:space="preserve">Results with </t>
  </si>
  <si>
    <t>Results</t>
  </si>
  <si>
    <t>Price Change</t>
  </si>
  <si>
    <t xml:space="preserve">   Operating Revenues:</t>
  </si>
  <si>
    <t>General Business Revenues</t>
  </si>
  <si>
    <t>Interdepartmental</t>
  </si>
  <si>
    <t>Special Sales</t>
  </si>
  <si>
    <t>Other Operating Revenues</t>
  </si>
  <si>
    <t xml:space="preserve">   Total Operating Revenues</t>
  </si>
  <si>
    <t xml:space="preserve">   Operating Expenses:</t>
  </si>
  <si>
    <t>Steam Production</t>
  </si>
  <si>
    <t>Nuclear Production</t>
  </si>
  <si>
    <t>Hydro Production</t>
  </si>
  <si>
    <t>Other Power Supply</t>
  </si>
  <si>
    <t>Distribution</t>
  </si>
  <si>
    <t>Customer Accounting</t>
  </si>
  <si>
    <t>Customer Service &amp; Info</t>
  </si>
  <si>
    <t>Sales</t>
  </si>
  <si>
    <t>Administrative &amp; General</t>
  </si>
  <si>
    <t xml:space="preserve">   Total O&amp;M Expenses</t>
  </si>
  <si>
    <t>Depreciation</t>
  </si>
  <si>
    <t xml:space="preserve">Amortization </t>
  </si>
  <si>
    <t>Taxes Other Than Income</t>
  </si>
  <si>
    <t>Income Taxes - Federal</t>
  </si>
  <si>
    <t>Income Taxes - State</t>
  </si>
  <si>
    <t>Income Taxes - Def Net</t>
  </si>
  <si>
    <t>Investment Tax Credit Adj.</t>
  </si>
  <si>
    <t>Misc Revenue &amp; Expense</t>
  </si>
  <si>
    <t xml:space="preserve">   Total Operating Expenses:</t>
  </si>
  <si>
    <t xml:space="preserve">   Operating Rev For Return:</t>
  </si>
  <si>
    <t xml:space="preserve">   Rate Base:</t>
  </si>
  <si>
    <t>Electric Plant In Service</t>
  </si>
  <si>
    <t>Plant Held for Future Use</t>
  </si>
  <si>
    <t>Misc Deferred Debits</t>
  </si>
  <si>
    <t>Elec Plant Acq Adj</t>
  </si>
  <si>
    <t>Prepayments</t>
  </si>
  <si>
    <t>Fuel Stock</t>
  </si>
  <si>
    <t>Material &amp; Supplies</t>
  </si>
  <si>
    <t>Working Capital</t>
  </si>
  <si>
    <t>Weatherization Loans</t>
  </si>
  <si>
    <t xml:space="preserve">Misc Rate Base </t>
  </si>
  <si>
    <t xml:space="preserve">   Total Electric Plant:</t>
  </si>
  <si>
    <t>Rate Base Deductions:</t>
  </si>
  <si>
    <t>Accum Prov For Deprec</t>
  </si>
  <si>
    <t>Accum Prov For Amort</t>
  </si>
  <si>
    <t>Accum Def Income Tax</t>
  </si>
  <si>
    <t>Unamortized ITC</t>
  </si>
  <si>
    <t>Customer Adv For Const</t>
  </si>
  <si>
    <t>Customer Service Deposits</t>
  </si>
  <si>
    <t>Misc Rate Base Deductions</t>
  </si>
  <si>
    <t xml:space="preserve">     Total Rate Base Deductions</t>
  </si>
  <si>
    <t xml:space="preserve">   Total Rate Base:</t>
  </si>
  <si>
    <t>Return on Rate Base</t>
  </si>
  <si>
    <t>Return on Equity</t>
  </si>
  <si>
    <t>Jan. 1, 2021</t>
  </si>
  <si>
    <t>7/1/21 or later</t>
  </si>
  <si>
    <t>Page 3 of 3</t>
  </si>
  <si>
    <t xml:space="preserve">Net Rate Base </t>
  </si>
  <si>
    <t>OPC Recommended Return on Rate Base</t>
  </si>
  <si>
    <t>Revenues Required to Earn Recommended Return</t>
  </si>
  <si>
    <t>Less Current Operating Revenues</t>
  </si>
  <si>
    <t>Increase to Current Revenues</t>
  </si>
  <si>
    <t>Net to Gross Bump-up</t>
  </si>
  <si>
    <t>Price Change Required for Recommended Return</t>
  </si>
  <si>
    <t>Recommended Price Change</t>
  </si>
  <si>
    <t>Uncollectible Percent</t>
  </si>
  <si>
    <t>Increased Uncollectible Expense</t>
  </si>
  <si>
    <t>Franchise Tax</t>
  </si>
  <si>
    <t>Revenue Tax</t>
  </si>
  <si>
    <t>Resource Supplier Tax</t>
  </si>
  <si>
    <t>PUC Fees Based on General Business Revenues</t>
  </si>
  <si>
    <t>Increase Taxes Other Than Income</t>
  </si>
  <si>
    <t>Uncollectible Expense</t>
  </si>
  <si>
    <t>Income Before Taxes</t>
  </si>
  <si>
    <t>State Effective Tax Rate</t>
  </si>
  <si>
    <t>State Income Taxes</t>
  </si>
  <si>
    <t>Taxable Income</t>
  </si>
  <si>
    <t>Federal Income Tax Rate</t>
  </si>
  <si>
    <t>Federal Income Taxes</t>
  </si>
  <si>
    <t>Operating Income</t>
  </si>
  <si>
    <t>Net  Operating Income</t>
  </si>
  <si>
    <t>Net to Gross Bump-Up</t>
  </si>
  <si>
    <t>Pensions</t>
  </si>
  <si>
    <t>Total Step 1 &amp; 2</t>
  </si>
  <si>
    <t>Price Changes</t>
  </si>
  <si>
    <t>Exhibit OCS 3.2S</t>
  </si>
  <si>
    <t xml:space="preserve">  -  OCS Alternate Recommendation</t>
  </si>
  <si>
    <t>RMP's updated pro forma plant additions adjustment (RMP Adjustments 8.5 and 10.20) included $12,449,578 in rate base on an average test year basis for the Utah AMI project.  The anticipated implementation date of the project has been delayed substantially with RMP's anticipated benefits from the project not expected until welll after the end of the test year.  The cost savings from the project will not be realized until after the project is fully implemented well after the end of the test year.  The above adjustment removes the project from the test year. (OCS 23.4)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</si>
</sst>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0.000%"/>
    <numFmt numFmtId="165" formatCode="_(* #,##0_);_(* \(#,##0\);_(* &quot;-&quot;??_);_(@_)"/>
    <numFmt numFmtId="166" formatCode="0.0000%"/>
    <numFmt numFmtId="167" formatCode="_(&quot;$&quot;* #,##0_);_(&quot;$&quot;* \(#,##0\);_(&quot;$&quot;* &quot;-&quot;??_);_(@_)"/>
  </numFmts>
  <fonts count="8" x14ac:knownFonts="1">
    <font>
      <sz val="12"/>
      <color theme="1"/>
      <name val="Times New Roman"/>
      <family val="2"/>
    </font>
    <font>
      <sz val="12"/>
      <color theme="1"/>
      <name val="Times New Roman"/>
      <family val="2"/>
    </font>
    <font>
      <sz val="12"/>
      <name val="Times New Roman"/>
      <family val="1"/>
    </font>
    <font>
      <u/>
      <sz val="12"/>
      <name val="Times New Roman"/>
      <family val="1"/>
    </font>
    <font>
      <sz val="12"/>
      <color theme="0"/>
      <name val="Times New Roman"/>
      <family val="1"/>
    </font>
    <font>
      <b/>
      <sz val="12"/>
      <name val="Times New Roman"/>
      <family val="1"/>
    </font>
    <font>
      <sz val="10"/>
      <name val="Times New Roman"/>
      <family val="1"/>
    </font>
    <font>
      <u/>
      <sz val="12"/>
      <color theme="1"/>
      <name val="Times New Roman"/>
      <family val="2"/>
    </font>
  </fonts>
  <fills count="3">
    <fill>
      <patternFill patternType="none"/>
    </fill>
    <fill>
      <patternFill patternType="gray125"/>
    </fill>
    <fill>
      <patternFill patternType="solid">
        <fgColor theme="1"/>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1" fontId="2" fillId="0" borderId="0"/>
    <xf numFmtId="41" fontId="2" fillId="0" borderId="0"/>
  </cellStyleXfs>
  <cellXfs count="82">
    <xf numFmtId="0" fontId="0" fillId="0" borderId="0" xfId="0"/>
    <xf numFmtId="0" fontId="2" fillId="0" borderId="0" xfId="0" applyFont="1"/>
    <xf numFmtId="41" fontId="2" fillId="0" borderId="0" xfId="3"/>
    <xf numFmtId="0" fontId="2" fillId="0" borderId="0" xfId="0" quotePrefix="1" applyFont="1"/>
    <xf numFmtId="0" fontId="0" fillId="0" borderId="0" xfId="0" applyAlignment="1">
      <alignment horizontal="left"/>
    </xf>
    <xf numFmtId="0" fontId="0" fillId="0" borderId="0" xfId="0" applyAlignment="1">
      <alignment horizontal="center"/>
    </xf>
    <xf numFmtId="0" fontId="0" fillId="0" borderId="0" xfId="0" applyBorder="1"/>
    <xf numFmtId="0" fontId="0" fillId="0" borderId="1" xfId="0" applyBorder="1"/>
    <xf numFmtId="0" fontId="0" fillId="0" borderId="1" xfId="0" applyBorder="1" applyAlignment="1">
      <alignment horizontal="center"/>
    </xf>
    <xf numFmtId="0" fontId="0" fillId="0" borderId="1" xfId="0" quotePrefix="1" applyBorder="1" applyAlignment="1">
      <alignment horizontal="center"/>
    </xf>
    <xf numFmtId="0" fontId="3" fillId="0" borderId="0" xfId="0" applyFont="1"/>
    <xf numFmtId="0" fontId="0" fillId="0" borderId="0" xfId="0" applyFont="1" applyAlignment="1">
      <alignment horizontal="center"/>
    </xf>
    <xf numFmtId="41" fontId="2" fillId="0" borderId="0" xfId="0" applyNumberFormat="1" applyFont="1" applyBorder="1"/>
    <xf numFmtId="0" fontId="2" fillId="0" borderId="0" xfId="0" applyFont="1" applyBorder="1"/>
    <xf numFmtId="0" fontId="0" fillId="0" borderId="0" xfId="0" applyBorder="1" applyAlignment="1">
      <alignment horizontal="center"/>
    </xf>
    <xf numFmtId="0" fontId="2" fillId="0" borderId="0" xfId="0" applyFont="1" applyBorder="1" applyAlignment="1">
      <alignment horizontal="center"/>
    </xf>
    <xf numFmtId="164" fontId="0" fillId="0" borderId="0" xfId="2" applyNumberFormat="1" applyFont="1" applyBorder="1" applyAlignment="1">
      <alignment horizontal="center"/>
    </xf>
    <xf numFmtId="41" fontId="0" fillId="0" borderId="0" xfId="0" applyNumberFormat="1" applyBorder="1"/>
    <xf numFmtId="41" fontId="2" fillId="0" borderId="1" xfId="0" applyNumberFormat="1" applyFont="1" applyBorder="1"/>
    <xf numFmtId="41" fontId="2" fillId="0" borderId="2" xfId="0" applyNumberFormat="1" applyFont="1" applyBorder="1"/>
    <xf numFmtId="0" fontId="0" fillId="0" borderId="0" xfId="0" quotePrefix="1" applyBorder="1" applyAlignment="1">
      <alignment horizontal="center"/>
    </xf>
    <xf numFmtId="43" fontId="0" fillId="0" borderId="0" xfId="1" applyFont="1" applyBorder="1"/>
    <xf numFmtId="0" fontId="0" fillId="0" borderId="0" xfId="0" quotePrefix="1" applyAlignment="1">
      <alignment horizontal="center"/>
    </xf>
    <xf numFmtId="0" fontId="3" fillId="0" borderId="0" xfId="0" applyFont="1" applyBorder="1"/>
    <xf numFmtId="164" fontId="0" fillId="0" borderId="0" xfId="2" applyNumberFormat="1" applyFont="1" applyBorder="1"/>
    <xf numFmtId="165" fontId="0" fillId="0" borderId="0" xfId="0" applyNumberFormat="1" applyBorder="1"/>
    <xf numFmtId="43" fontId="0" fillId="0" borderId="0" xfId="0" applyNumberFormat="1"/>
    <xf numFmtId="17" fontId="0" fillId="0" borderId="0" xfId="0" quotePrefix="1" applyNumberFormat="1" applyBorder="1"/>
    <xf numFmtId="10" fontId="4" fillId="0" borderId="0" xfId="4" applyNumberFormat="1" applyFont="1"/>
    <xf numFmtId="0" fontId="4" fillId="0" borderId="0" xfId="0" applyFont="1"/>
    <xf numFmtId="10" fontId="2" fillId="0" borderId="0" xfId="4" applyNumberFormat="1"/>
    <xf numFmtId="166" fontId="4" fillId="0" borderId="0" xfId="4" applyNumberFormat="1" applyFont="1"/>
    <xf numFmtId="166" fontId="2" fillId="0" borderId="0" xfId="4" applyNumberFormat="1"/>
    <xf numFmtId="41" fontId="2" fillId="0" borderId="0" xfId="4"/>
    <xf numFmtId="0" fontId="6" fillId="0" borderId="0" xfId="0" applyFont="1" applyAlignment="1">
      <alignment horizontal="center"/>
    </xf>
    <xf numFmtId="41" fontId="2" fillId="0" borderId="0" xfId="4" applyFont="1" applyAlignment="1">
      <alignment horizontal="center"/>
    </xf>
    <xf numFmtId="41" fontId="2" fillId="0" borderId="0" xfId="4" applyFont="1"/>
    <xf numFmtId="41" fontId="6" fillId="0" borderId="0" xfId="4" applyFont="1" applyAlignment="1">
      <alignment horizontal="center"/>
    </xf>
    <xf numFmtId="0" fontId="6" fillId="0" borderId="0" xfId="0" applyFont="1" applyFill="1" applyAlignment="1">
      <alignment horizontal="center"/>
    </xf>
    <xf numFmtId="0" fontId="5" fillId="0" borderId="0" xfId="0" applyFont="1" applyFill="1"/>
    <xf numFmtId="41" fontId="2" fillId="0" borderId="0" xfId="4" applyFill="1"/>
    <xf numFmtId="41" fontId="6" fillId="0" borderId="0" xfId="4" applyFont="1" applyFill="1" applyAlignment="1">
      <alignment horizontal="center"/>
    </xf>
    <xf numFmtId="41" fontId="2" fillId="0" borderId="0" xfId="4" applyBorder="1"/>
    <xf numFmtId="41" fontId="0" fillId="0" borderId="0" xfId="4" applyFont="1" applyAlignment="1">
      <alignment horizontal="right"/>
    </xf>
    <xf numFmtId="41" fontId="2" fillId="0" borderId="0" xfId="4" applyFont="1" applyAlignment="1">
      <alignment horizontal="right"/>
    </xf>
    <xf numFmtId="41" fontId="5" fillId="0" borderId="0" xfId="4" applyFont="1"/>
    <xf numFmtId="41" fontId="2" fillId="0" borderId="1" xfId="4" applyBorder="1"/>
    <xf numFmtId="41" fontId="0" fillId="0" borderId="0" xfId="4" applyFont="1"/>
    <xf numFmtId="41" fontId="0" fillId="0" borderId="1" xfId="4" applyFont="1" applyBorder="1"/>
    <xf numFmtId="41" fontId="0" fillId="0" borderId="1" xfId="4" applyFont="1" applyFill="1" applyBorder="1" applyAlignment="1">
      <alignment horizontal="center"/>
    </xf>
    <xf numFmtId="41" fontId="2" fillId="0" borderId="10" xfId="4" applyBorder="1"/>
    <xf numFmtId="0" fontId="0" fillId="2" borderId="0" xfId="0" applyFill="1"/>
    <xf numFmtId="41" fontId="2" fillId="2" borderId="1" xfId="4" applyFill="1" applyBorder="1"/>
    <xf numFmtId="41" fontId="2" fillId="2" borderId="0" xfId="4" applyFill="1"/>
    <xf numFmtId="41" fontId="0" fillId="2" borderId="1" xfId="4" applyFont="1" applyFill="1" applyBorder="1" applyAlignment="1">
      <alignment horizontal="center"/>
    </xf>
    <xf numFmtId="41" fontId="2" fillId="2" borderId="10" xfId="4" applyFill="1" applyBorder="1"/>
    <xf numFmtId="0" fontId="6" fillId="0" borderId="0" xfId="0" quotePrefix="1" applyFont="1" applyAlignment="1">
      <alignment horizontal="center"/>
    </xf>
    <xf numFmtId="41" fontId="6" fillId="0" borderId="0" xfId="4" quotePrefix="1" applyFont="1" applyAlignment="1">
      <alignment horizontal="center"/>
    </xf>
    <xf numFmtId="41" fontId="2" fillId="0" borderId="0" xfId="4" applyBorder="1" applyAlignment="1">
      <alignment horizontal="center"/>
    </xf>
    <xf numFmtId="0" fontId="0" fillId="0" borderId="0" xfId="0" applyAlignment="1">
      <alignment horizontal="right"/>
    </xf>
    <xf numFmtId="165" fontId="0" fillId="0" borderId="0" xfId="0" applyNumberFormat="1"/>
    <xf numFmtId="165" fontId="0" fillId="0" borderId="1" xfId="0" applyNumberFormat="1" applyBorder="1"/>
    <xf numFmtId="165" fontId="0" fillId="0" borderId="10" xfId="0" applyNumberFormat="1" applyBorder="1"/>
    <xf numFmtId="0" fontId="7" fillId="0" borderId="0" xfId="0" applyFont="1"/>
    <xf numFmtId="0" fontId="0" fillId="0" borderId="0" xfId="0" quotePrefix="1"/>
    <xf numFmtId="165" fontId="0" fillId="0" borderId="2" xfId="0" applyNumberFormat="1" applyBorder="1"/>
    <xf numFmtId="164" fontId="0" fillId="0" borderId="0" xfId="0" applyNumberFormat="1"/>
    <xf numFmtId="167" fontId="0" fillId="0" borderId="0" xfId="0" applyNumberFormat="1"/>
    <xf numFmtId="10" fontId="0" fillId="0" borderId="1" xfId="0" applyNumberFormat="1" applyBorder="1"/>
    <xf numFmtId="167" fontId="0" fillId="0" borderId="10" xfId="0" applyNumberFormat="1" applyBorder="1"/>
    <xf numFmtId="164" fontId="0" fillId="0" borderId="1" xfId="0" applyNumberFormat="1" applyBorder="1"/>
    <xf numFmtId="167" fontId="0" fillId="0" borderId="2" xfId="0" applyNumberFormat="1" applyBorder="1"/>
    <xf numFmtId="10" fontId="0" fillId="0" borderId="2" xfId="0" applyNumberFormat="1" applyBorder="1"/>
    <xf numFmtId="0" fontId="0" fillId="0" borderId="3" xfId="0" applyBorder="1" applyAlignment="1">
      <alignment horizontal="justify"/>
    </xf>
    <xf numFmtId="0" fontId="0" fillId="0" borderId="4" xfId="0" applyBorder="1" applyAlignment="1">
      <alignment horizontal="justify"/>
    </xf>
    <xf numFmtId="0" fontId="0" fillId="0" borderId="5" xfId="0" applyBorder="1" applyAlignment="1">
      <alignment horizontal="justify"/>
    </xf>
    <xf numFmtId="0" fontId="0" fillId="0" borderId="6" xfId="0" applyBorder="1" applyAlignment="1">
      <alignment horizontal="justify"/>
    </xf>
    <xf numFmtId="0" fontId="0" fillId="0" borderId="0" xfId="0" applyBorder="1" applyAlignment="1">
      <alignment horizontal="justify"/>
    </xf>
    <xf numFmtId="0" fontId="0" fillId="0" borderId="7" xfId="0" applyBorder="1" applyAlignment="1">
      <alignment horizontal="justify"/>
    </xf>
    <xf numFmtId="0" fontId="0" fillId="0" borderId="8" xfId="0" applyBorder="1" applyAlignment="1">
      <alignment horizontal="justify"/>
    </xf>
    <xf numFmtId="0" fontId="0" fillId="0" borderId="1" xfId="0" applyBorder="1" applyAlignment="1">
      <alignment horizontal="justify"/>
    </xf>
    <xf numFmtId="0" fontId="0" fillId="0" borderId="9" xfId="0" applyBorder="1" applyAlignment="1">
      <alignment horizontal="justify"/>
    </xf>
  </cellXfs>
  <cellStyles count="5">
    <cellStyle name="Comma" xfId="1" builtinId="3"/>
    <cellStyle name="Normal" xfId="0" builtinId="0"/>
    <cellStyle name="Normal_SHEET" xfId="4"/>
    <cellStyle name="Normal_SHEET_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ctive_Cases\RMP_GRC_2020\Ramas_Surrebuttal\CONFIDENTIAL_UT%20GRC%20JAM%20-%20STEP1%20Ramas_Surrebuttal_PrimaryR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
      <sheetName val="Function1149"/>
      <sheetName val="Non-NPC Results"/>
      <sheetName val="Report"/>
      <sheetName val="Results"/>
      <sheetName val="UTCR"/>
      <sheetName val="NRO"/>
      <sheetName val="ADJ"/>
      <sheetName val="URO"/>
      <sheetName val="Unadj Data for RAM"/>
      <sheetName val="Variables"/>
      <sheetName val="Adjustments"/>
      <sheetName val="Adj Summary"/>
      <sheetName val="Inputs"/>
      <sheetName val="Factors"/>
      <sheetName val="Normalized Loads"/>
      <sheetName val="CWC"/>
      <sheetName val="WelcomeDialog"/>
      <sheetName val="2020 Protocol Adj"/>
      <sheetName val="Macro"/>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ow r="25">
          <cell r="B25">
            <v>0.75040462382178574</v>
          </cell>
        </row>
        <row r="27">
          <cell r="B27">
            <v>1.9452433893900702E-3</v>
          </cell>
        </row>
        <row r="28">
          <cell r="B28">
            <v>0</v>
          </cell>
        </row>
        <row r="29">
          <cell r="B29">
            <v>0</v>
          </cell>
        </row>
        <row r="30">
          <cell r="B30">
            <v>0</v>
          </cell>
        </row>
        <row r="31">
          <cell r="B31">
            <v>3.0000000000000001E-3</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tabSelected="1" workbookViewId="0">
      <selection activeCell="G7" sqref="G7"/>
    </sheetView>
  </sheetViews>
  <sheetFormatPr defaultRowHeight="15.75" x14ac:dyDescent="0.25"/>
  <cols>
    <col min="1" max="1" width="3.5" customWidth="1"/>
    <col min="2" max="2" width="1.625" customWidth="1"/>
    <col min="3" max="3" width="35.375" customWidth="1"/>
    <col min="4" max="4" width="1.25" customWidth="1"/>
    <col min="5" max="5" width="7.75" customWidth="1"/>
    <col min="6" max="6" width="1.25" customWidth="1"/>
    <col min="7" max="7" width="15" customWidth="1"/>
    <col min="8" max="8" width="1.875" customWidth="1"/>
    <col min="9" max="9" width="11.25" customWidth="1"/>
  </cols>
  <sheetData>
    <row r="1" spans="1:9" x14ac:dyDescent="0.25">
      <c r="A1" s="1" t="s">
        <v>0</v>
      </c>
      <c r="G1" s="1" t="s">
        <v>1</v>
      </c>
    </row>
    <row r="2" spans="1:9" x14ac:dyDescent="0.25">
      <c r="A2" s="3" t="s">
        <v>2</v>
      </c>
      <c r="G2" t="s">
        <v>3</v>
      </c>
    </row>
    <row r="3" spans="1:9" x14ac:dyDescent="0.25">
      <c r="A3" s="4" t="s">
        <v>192</v>
      </c>
      <c r="G3" t="s">
        <v>194</v>
      </c>
    </row>
    <row r="4" spans="1:9" x14ac:dyDescent="0.25">
      <c r="A4" t="s">
        <v>4</v>
      </c>
      <c r="G4" s="4" t="s">
        <v>5</v>
      </c>
    </row>
    <row r="5" spans="1:9" x14ac:dyDescent="0.25">
      <c r="G5" t="s">
        <v>193</v>
      </c>
    </row>
    <row r="9" spans="1:9" x14ac:dyDescent="0.25">
      <c r="A9" t="s">
        <v>195</v>
      </c>
      <c r="C9" t="s">
        <v>196</v>
      </c>
      <c r="G9" s="60">
        <v>1964438835.7658629</v>
      </c>
      <c r="I9" t="s">
        <v>197</v>
      </c>
    </row>
    <row r="10" spans="1:9" ht="8.25" customHeight="1" x14ac:dyDescent="0.25"/>
    <row r="11" spans="1:9" x14ac:dyDescent="0.25">
      <c r="A11" t="s">
        <v>198</v>
      </c>
      <c r="C11" t="s">
        <v>199</v>
      </c>
      <c r="G11" s="61">
        <v>2001695945.4085445</v>
      </c>
      <c r="I11" t="s">
        <v>197</v>
      </c>
    </row>
    <row r="12" spans="1:9" ht="8.25" customHeight="1" x14ac:dyDescent="0.25"/>
    <row r="13" spans="1:9" ht="16.5" thickBot="1" x14ac:dyDescent="0.3">
      <c r="A13" t="s">
        <v>200</v>
      </c>
      <c r="C13" t="s">
        <v>201</v>
      </c>
      <c r="G13" s="62">
        <v>-37257109.642681487</v>
      </c>
      <c r="I13" t="s">
        <v>197</v>
      </c>
    </row>
    <row r="14" spans="1:9" ht="16.5" thickTop="1" x14ac:dyDescent="0.25"/>
    <row r="15" spans="1:9" x14ac:dyDescent="0.25">
      <c r="C15" s="63" t="s">
        <v>205</v>
      </c>
    </row>
    <row r="16" spans="1:9" x14ac:dyDescent="0.25">
      <c r="A16" s="64" t="s">
        <v>206</v>
      </c>
      <c r="C16" t="s">
        <v>202</v>
      </c>
      <c r="G16" s="60">
        <f>'OCS3.1Sp2'!E12</f>
        <v>-50928803.319780044</v>
      </c>
    </row>
    <row r="17" spans="1:7" ht="6.75" customHeight="1" x14ac:dyDescent="0.25"/>
    <row r="18" spans="1:7" x14ac:dyDescent="0.25">
      <c r="A18" s="64" t="s">
        <v>207</v>
      </c>
      <c r="C18" t="s">
        <v>203</v>
      </c>
      <c r="G18" s="61">
        <f>G13-G16</f>
        <v>13671693.677098557</v>
      </c>
    </row>
    <row r="19" spans="1:7" ht="6" customHeight="1" x14ac:dyDescent="0.25"/>
    <row r="20" spans="1:7" ht="16.5" thickBot="1" x14ac:dyDescent="0.3">
      <c r="A20" s="64" t="s">
        <v>208</v>
      </c>
      <c r="C20" t="s">
        <v>204</v>
      </c>
      <c r="G20" s="62">
        <f>SUM(G16:G18)</f>
        <v>-37257109.642681487</v>
      </c>
    </row>
    <row r="21" spans="1:7" ht="16.5" thickTop="1" x14ac:dyDescent="0.25"/>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
  <sheetViews>
    <sheetView workbookViewId="0">
      <selection activeCell="D66" sqref="D66"/>
    </sheetView>
  </sheetViews>
  <sheetFormatPr defaultRowHeight="15.75" x14ac:dyDescent="0.25"/>
  <cols>
    <col min="1" max="1" width="4" customWidth="1"/>
    <col min="2" max="2" width="23.75" customWidth="1"/>
    <col min="3" max="3" width="2.625" customWidth="1"/>
    <col min="4" max="4" width="15.375" customWidth="1"/>
    <col min="5" max="5" width="13.375" customWidth="1"/>
    <col min="6" max="7" width="13.25" customWidth="1"/>
    <col min="8" max="8" width="15.125" customWidth="1"/>
  </cols>
  <sheetData>
    <row r="1" spans="1:8" x14ac:dyDescent="0.25">
      <c r="A1" s="1" t="s">
        <v>0</v>
      </c>
      <c r="G1" s="1" t="s">
        <v>1</v>
      </c>
    </row>
    <row r="2" spans="1:8" x14ac:dyDescent="0.25">
      <c r="A2" s="3" t="s">
        <v>2</v>
      </c>
      <c r="G2" t="s">
        <v>3</v>
      </c>
    </row>
    <row r="3" spans="1:8" x14ac:dyDescent="0.25">
      <c r="A3" s="4" t="s">
        <v>192</v>
      </c>
      <c r="G3" t="s">
        <v>194</v>
      </c>
    </row>
    <row r="4" spans="1:8" x14ac:dyDescent="0.25">
      <c r="A4" t="s">
        <v>4</v>
      </c>
      <c r="G4" s="4" t="s">
        <v>5</v>
      </c>
    </row>
    <row r="5" spans="1:8" x14ac:dyDescent="0.25">
      <c r="G5" t="s">
        <v>197</v>
      </c>
    </row>
    <row r="8" spans="1:8" x14ac:dyDescent="0.25">
      <c r="D8" s="5" t="s">
        <v>195</v>
      </c>
      <c r="E8" s="5" t="s">
        <v>198</v>
      </c>
      <c r="F8" s="22" t="s">
        <v>200</v>
      </c>
      <c r="G8" s="22" t="s">
        <v>206</v>
      </c>
      <c r="H8" s="22" t="s">
        <v>207</v>
      </c>
    </row>
    <row r="9" spans="1:8" x14ac:dyDescent="0.25">
      <c r="D9" s="5" t="s">
        <v>209</v>
      </c>
      <c r="E9" s="5" t="s">
        <v>264</v>
      </c>
      <c r="F9" s="22" t="s">
        <v>265</v>
      </c>
      <c r="G9" s="22" t="s">
        <v>293</v>
      </c>
      <c r="H9" s="5" t="s">
        <v>210</v>
      </c>
    </row>
    <row r="10" spans="1:8" x14ac:dyDescent="0.25">
      <c r="D10" s="8" t="s">
        <v>211</v>
      </c>
      <c r="E10" s="8" t="s">
        <v>212</v>
      </c>
      <c r="F10" s="8" t="s">
        <v>212</v>
      </c>
      <c r="G10" s="8" t="s">
        <v>212</v>
      </c>
      <c r="H10" s="8" t="s">
        <v>294</v>
      </c>
    </row>
    <row r="11" spans="1:8" x14ac:dyDescent="0.25">
      <c r="A11">
        <v>1</v>
      </c>
      <c r="B11" t="s">
        <v>213</v>
      </c>
    </row>
    <row r="12" spans="1:8" x14ac:dyDescent="0.25">
      <c r="A12">
        <v>2</v>
      </c>
      <c r="B12" t="s">
        <v>214</v>
      </c>
      <c r="D12" s="60">
        <v>2001695945.4085445</v>
      </c>
      <c r="E12" s="60">
        <v>-50928803.319780044</v>
      </c>
      <c r="F12" s="60">
        <f>G12-E12</f>
        <v>13671693.677098542</v>
      </c>
      <c r="G12" s="60">
        <v>-37257109.642681502</v>
      </c>
      <c r="H12" s="60">
        <f>D12+G12</f>
        <v>1964438835.7658629</v>
      </c>
    </row>
    <row r="13" spans="1:8" x14ac:dyDescent="0.25">
      <c r="A13">
        <v>3</v>
      </c>
      <c r="B13" t="s">
        <v>215</v>
      </c>
      <c r="D13" s="60">
        <v>0</v>
      </c>
      <c r="E13" s="60"/>
      <c r="F13" s="60"/>
      <c r="G13" s="60"/>
      <c r="H13" s="60"/>
    </row>
    <row r="14" spans="1:8" x14ac:dyDescent="0.25">
      <c r="A14">
        <v>4</v>
      </c>
      <c r="B14" t="s">
        <v>216</v>
      </c>
      <c r="D14" s="60">
        <v>112151328.95277594</v>
      </c>
      <c r="E14" s="60"/>
      <c r="F14" s="60"/>
      <c r="G14" s="60"/>
      <c r="H14" s="60"/>
    </row>
    <row r="15" spans="1:8" x14ac:dyDescent="0.25">
      <c r="A15">
        <v>5</v>
      </c>
      <c r="B15" t="s">
        <v>217</v>
      </c>
      <c r="D15" s="60">
        <v>74856579.146224931</v>
      </c>
      <c r="E15" s="60"/>
      <c r="F15" s="60"/>
      <c r="G15" s="60"/>
      <c r="H15" s="60"/>
    </row>
    <row r="16" spans="1:8" x14ac:dyDescent="0.25">
      <c r="A16">
        <v>6</v>
      </c>
      <c r="B16" t="s">
        <v>218</v>
      </c>
      <c r="D16" s="65">
        <v>2188703853.5075455</v>
      </c>
      <c r="E16" s="65"/>
      <c r="F16" s="65"/>
      <c r="G16" s="65"/>
      <c r="H16" s="65"/>
    </row>
    <row r="17" spans="1:8" x14ac:dyDescent="0.25">
      <c r="A17">
        <v>7</v>
      </c>
      <c r="D17" s="60"/>
      <c r="E17" s="60"/>
      <c r="F17" s="60"/>
      <c r="G17" s="60"/>
      <c r="H17" s="60"/>
    </row>
    <row r="18" spans="1:8" x14ac:dyDescent="0.25">
      <c r="A18">
        <v>8</v>
      </c>
      <c r="B18" t="s">
        <v>219</v>
      </c>
      <c r="D18" s="60"/>
      <c r="E18" s="60"/>
      <c r="F18" s="60"/>
      <c r="G18" s="60"/>
      <c r="H18" s="60"/>
    </row>
    <row r="19" spans="1:8" x14ac:dyDescent="0.25">
      <c r="A19">
        <v>9</v>
      </c>
      <c r="B19" t="s">
        <v>220</v>
      </c>
      <c r="D19" s="60">
        <v>395038713.21024835</v>
      </c>
      <c r="E19" s="60"/>
      <c r="F19" s="60"/>
      <c r="G19" s="60"/>
      <c r="H19" s="60"/>
    </row>
    <row r="20" spans="1:8" x14ac:dyDescent="0.25">
      <c r="A20">
        <v>10</v>
      </c>
      <c r="B20" t="s">
        <v>221</v>
      </c>
      <c r="D20" s="60">
        <v>0</v>
      </c>
      <c r="E20" s="60"/>
      <c r="F20" s="60"/>
      <c r="G20" s="60"/>
      <c r="H20" s="60"/>
    </row>
    <row r="21" spans="1:8" x14ac:dyDescent="0.25">
      <c r="A21">
        <v>11</v>
      </c>
      <c r="B21" t="s">
        <v>222</v>
      </c>
      <c r="D21" s="60">
        <v>19933471.994191155</v>
      </c>
      <c r="E21" s="60"/>
      <c r="F21" s="60"/>
      <c r="G21" s="60"/>
      <c r="H21" s="60"/>
    </row>
    <row r="22" spans="1:8" x14ac:dyDescent="0.25">
      <c r="A22">
        <v>12</v>
      </c>
      <c r="B22" t="s">
        <v>223</v>
      </c>
      <c r="D22" s="60">
        <v>446541695.87028563</v>
      </c>
      <c r="E22" s="60"/>
      <c r="F22" s="60"/>
      <c r="G22" s="60"/>
      <c r="H22" s="60"/>
    </row>
    <row r="23" spans="1:8" x14ac:dyDescent="0.25">
      <c r="A23">
        <v>13</v>
      </c>
      <c r="B23" t="s">
        <v>134</v>
      </c>
      <c r="D23" s="60">
        <v>95414465.568380669</v>
      </c>
      <c r="E23" s="60"/>
      <c r="F23" s="60"/>
      <c r="G23" s="60"/>
      <c r="H23" s="60"/>
    </row>
    <row r="24" spans="1:8" x14ac:dyDescent="0.25">
      <c r="A24">
        <v>14</v>
      </c>
      <c r="B24" t="s">
        <v>224</v>
      </c>
      <c r="D24" s="60">
        <v>90846136.523808897</v>
      </c>
      <c r="E24" s="60"/>
      <c r="F24" s="60"/>
      <c r="G24" s="60"/>
      <c r="H24" s="60"/>
    </row>
    <row r="25" spans="1:8" x14ac:dyDescent="0.25">
      <c r="A25">
        <v>15</v>
      </c>
      <c r="B25" t="s">
        <v>225</v>
      </c>
      <c r="D25" s="60">
        <v>34363204.99927146</v>
      </c>
      <c r="E25" s="60">
        <v>-99068.917987349196</v>
      </c>
      <c r="F25" s="60">
        <f>G25-E25</f>
        <v>26594.771747141989</v>
      </c>
      <c r="G25" s="60">
        <v>-72474.146240207207</v>
      </c>
      <c r="H25" s="60">
        <f>D25+G25</f>
        <v>34290730.853031255</v>
      </c>
    </row>
    <row r="26" spans="1:8" x14ac:dyDescent="0.25">
      <c r="A26">
        <v>16</v>
      </c>
      <c r="B26" t="s">
        <v>226</v>
      </c>
      <c r="D26" s="60">
        <v>6812323.3592929663</v>
      </c>
      <c r="E26" s="60"/>
      <c r="F26" s="60"/>
      <c r="G26" s="60"/>
      <c r="H26" s="60"/>
    </row>
    <row r="27" spans="1:8" x14ac:dyDescent="0.25">
      <c r="A27">
        <v>17</v>
      </c>
      <c r="B27" t="s">
        <v>227</v>
      </c>
      <c r="D27" s="60">
        <v>0</v>
      </c>
      <c r="E27" s="60"/>
      <c r="F27" s="60"/>
      <c r="G27" s="60"/>
      <c r="H27" s="60"/>
    </row>
    <row r="28" spans="1:8" x14ac:dyDescent="0.25">
      <c r="A28">
        <v>18</v>
      </c>
      <c r="B28" t="s">
        <v>228</v>
      </c>
      <c r="D28" s="61">
        <v>55638277.616033837</v>
      </c>
      <c r="E28" s="61"/>
      <c r="F28" s="61"/>
      <c r="G28" s="61"/>
      <c r="H28" s="61"/>
    </row>
    <row r="29" spans="1:8" x14ac:dyDescent="0.25">
      <c r="A29">
        <v>19</v>
      </c>
      <c r="D29" s="60"/>
      <c r="E29" s="60"/>
      <c r="F29" s="60"/>
      <c r="G29" s="60"/>
      <c r="H29" s="60"/>
    </row>
    <row r="30" spans="1:8" x14ac:dyDescent="0.25">
      <c r="A30">
        <v>20</v>
      </c>
      <c r="B30" t="s">
        <v>229</v>
      </c>
      <c r="D30" s="60">
        <v>1144588289.1415129</v>
      </c>
      <c r="E30" s="60"/>
      <c r="F30" s="60"/>
      <c r="G30" s="60"/>
      <c r="H30" s="60"/>
    </row>
    <row r="31" spans="1:8" x14ac:dyDescent="0.25">
      <c r="A31">
        <v>21</v>
      </c>
      <c r="D31" s="60"/>
      <c r="E31" s="60"/>
      <c r="F31" s="60"/>
      <c r="G31" s="60"/>
      <c r="H31" s="60"/>
    </row>
    <row r="32" spans="1:8" x14ac:dyDescent="0.25">
      <c r="A32">
        <v>22</v>
      </c>
      <c r="B32" t="s">
        <v>230</v>
      </c>
      <c r="D32" s="60">
        <v>423434144.16863489</v>
      </c>
      <c r="E32" s="60"/>
      <c r="F32" s="60"/>
      <c r="G32" s="60"/>
      <c r="H32" s="60"/>
    </row>
    <row r="33" spans="1:8" x14ac:dyDescent="0.25">
      <c r="A33">
        <v>23</v>
      </c>
      <c r="B33" t="s">
        <v>231</v>
      </c>
      <c r="D33" s="60">
        <v>-2566619.7816308886</v>
      </c>
      <c r="E33" s="60"/>
      <c r="F33" s="60"/>
      <c r="G33" s="60"/>
      <c r="H33" s="60"/>
    </row>
    <row r="34" spans="1:8" x14ac:dyDescent="0.25">
      <c r="A34">
        <v>24</v>
      </c>
      <c r="B34" t="s">
        <v>232</v>
      </c>
      <c r="D34" s="60">
        <v>84786628.188395083</v>
      </c>
      <c r="E34" s="60">
        <v>-152786.40995934015</v>
      </c>
      <c r="F34" s="60">
        <f t="shared" ref="F34:F36" si="0">G34-E34</f>
        <v>41015.081031295689</v>
      </c>
      <c r="G34" s="60">
        <v>-111771.32892804446</v>
      </c>
      <c r="H34" s="60">
        <f t="shared" ref="H34:H36" si="1">D34+G34</f>
        <v>84674856.859467044</v>
      </c>
    </row>
    <row r="35" spans="1:8" x14ac:dyDescent="0.25">
      <c r="A35">
        <v>25</v>
      </c>
      <c r="B35" t="s">
        <v>233</v>
      </c>
      <c r="D35" s="60">
        <v>-51428235.771417186</v>
      </c>
      <c r="E35" s="60">
        <v>-10159005.056130866</v>
      </c>
      <c r="F35" s="60">
        <f t="shared" si="0"/>
        <v>2727156.2679261575</v>
      </c>
      <c r="G35" s="60">
        <v>-7431848.7882047081</v>
      </c>
      <c r="H35" s="60">
        <f t="shared" si="1"/>
        <v>-58860084.559621893</v>
      </c>
    </row>
    <row r="36" spans="1:8" x14ac:dyDescent="0.25">
      <c r="A36">
        <v>26</v>
      </c>
      <c r="B36" t="s">
        <v>234</v>
      </c>
      <c r="D36" s="60">
        <v>4769103.6014110055</v>
      </c>
      <c r="E36" s="60">
        <v>-2300733.4388292348</v>
      </c>
      <c r="F36" s="60">
        <f t="shared" si="0"/>
        <v>617625.40562413377</v>
      </c>
      <c r="G36" s="60">
        <v>-1683108.033205101</v>
      </c>
      <c r="H36" s="60">
        <f t="shared" si="1"/>
        <v>3085995.5682059042</v>
      </c>
    </row>
    <row r="37" spans="1:8" x14ac:dyDescent="0.25">
      <c r="A37">
        <v>27</v>
      </c>
      <c r="B37" t="s">
        <v>235</v>
      </c>
      <c r="D37" s="60">
        <v>49740649.55915679</v>
      </c>
      <c r="E37" s="60"/>
      <c r="F37" s="60"/>
      <c r="G37" s="60"/>
      <c r="H37" s="60"/>
    </row>
    <row r="38" spans="1:8" x14ac:dyDescent="0.25">
      <c r="A38">
        <v>28</v>
      </c>
      <c r="B38" t="s">
        <v>236</v>
      </c>
      <c r="D38" s="60">
        <v>-1117293.7135367221</v>
      </c>
      <c r="E38" s="60"/>
      <c r="F38" s="60"/>
      <c r="G38" s="60"/>
      <c r="H38" s="60"/>
    </row>
    <row r="39" spans="1:8" x14ac:dyDescent="0.25">
      <c r="A39">
        <v>29</v>
      </c>
      <c r="B39" t="s">
        <v>237</v>
      </c>
      <c r="D39" s="61">
        <v>212024.90730413311</v>
      </c>
      <c r="E39" s="61"/>
      <c r="F39" s="61"/>
      <c r="G39" s="61"/>
      <c r="H39" s="61"/>
    </row>
    <row r="40" spans="1:8" x14ac:dyDescent="0.25">
      <c r="A40">
        <v>30</v>
      </c>
      <c r="D40" s="60"/>
      <c r="E40" s="60"/>
      <c r="F40" s="60"/>
      <c r="G40" s="60"/>
      <c r="H40" s="60"/>
    </row>
    <row r="41" spans="1:8" x14ac:dyDescent="0.25">
      <c r="A41">
        <v>31</v>
      </c>
      <c r="B41" t="s">
        <v>238</v>
      </c>
      <c r="D41" s="60">
        <v>1652418690.29983</v>
      </c>
      <c r="E41" s="60">
        <v>-12711593.822906788</v>
      </c>
      <c r="F41" s="60">
        <f t="shared" ref="F41:F43" si="2">G41-E41</f>
        <v>3412391.5263287276</v>
      </c>
      <c r="G41" s="60">
        <v>-9299202.2965780608</v>
      </c>
      <c r="H41" s="60">
        <f>D41+G41</f>
        <v>1643119488.0032518</v>
      </c>
    </row>
    <row r="42" spans="1:8" x14ac:dyDescent="0.25">
      <c r="A42">
        <v>32</v>
      </c>
      <c r="D42" s="60"/>
      <c r="E42" s="60"/>
      <c r="F42" s="60"/>
      <c r="G42" s="60"/>
      <c r="H42" s="60"/>
    </row>
    <row r="43" spans="1:8" ht="16.5" thickBot="1" x14ac:dyDescent="0.3">
      <c r="A43">
        <v>33</v>
      </c>
      <c r="B43" t="s">
        <v>239</v>
      </c>
      <c r="D43" s="62">
        <v>536285163.20771551</v>
      </c>
      <c r="E43" s="62">
        <v>-38217209.49687326</v>
      </c>
      <c r="F43" s="62">
        <f t="shared" si="2"/>
        <v>10259302.150769833</v>
      </c>
      <c r="G43" s="62">
        <v>-27957907.346103426</v>
      </c>
      <c r="H43" s="62">
        <f>D43+G43</f>
        <v>508327255.86161208</v>
      </c>
    </row>
    <row r="44" spans="1:8" ht="16.5" thickTop="1" x14ac:dyDescent="0.25">
      <c r="A44">
        <v>34</v>
      </c>
      <c r="D44" s="60"/>
      <c r="E44" s="60"/>
      <c r="F44" s="60"/>
      <c r="G44" s="60"/>
      <c r="H44" s="60"/>
    </row>
    <row r="45" spans="1:8" x14ac:dyDescent="0.25">
      <c r="A45">
        <v>35</v>
      </c>
      <c r="B45" t="s">
        <v>240</v>
      </c>
      <c r="D45" s="60"/>
      <c r="E45" s="60"/>
      <c r="F45" s="60"/>
      <c r="G45" s="60"/>
      <c r="H45" s="60"/>
    </row>
    <row r="46" spans="1:8" x14ac:dyDescent="0.25">
      <c r="A46">
        <v>36</v>
      </c>
      <c r="B46" t="s">
        <v>241</v>
      </c>
      <c r="D46" s="60">
        <v>13488409728.809513</v>
      </c>
      <c r="E46" s="60"/>
      <c r="F46" s="60"/>
      <c r="G46" s="60"/>
      <c r="H46" s="60"/>
    </row>
    <row r="47" spans="1:8" x14ac:dyDescent="0.25">
      <c r="A47">
        <v>37</v>
      </c>
      <c r="B47" t="s">
        <v>242</v>
      </c>
      <c r="D47" s="60">
        <v>6357563.9663493512</v>
      </c>
      <c r="E47" s="60"/>
      <c r="F47" s="60"/>
      <c r="G47" s="60"/>
      <c r="H47" s="60"/>
    </row>
    <row r="48" spans="1:8" x14ac:dyDescent="0.25">
      <c r="A48">
        <v>38</v>
      </c>
      <c r="B48" t="s">
        <v>243</v>
      </c>
      <c r="D48" s="60">
        <v>115354712.10056514</v>
      </c>
      <c r="E48" s="60"/>
      <c r="F48" s="60"/>
      <c r="G48" s="60"/>
      <c r="H48" s="60"/>
    </row>
    <row r="49" spans="1:8" x14ac:dyDescent="0.25">
      <c r="A49">
        <v>39</v>
      </c>
      <c r="B49" t="s">
        <v>244</v>
      </c>
      <c r="D49" s="60">
        <v>11116607.63013659</v>
      </c>
      <c r="E49" s="60"/>
      <c r="F49" s="60"/>
      <c r="G49" s="60"/>
      <c r="H49" s="60"/>
    </row>
    <row r="50" spans="1:8" x14ac:dyDescent="0.25">
      <c r="A50">
        <v>40</v>
      </c>
      <c r="B50" t="s">
        <v>292</v>
      </c>
      <c r="D50" s="60">
        <v>-0.13265627700342325</v>
      </c>
      <c r="E50" s="60"/>
      <c r="F50" s="60"/>
      <c r="G50" s="60"/>
      <c r="H50" s="60"/>
    </row>
    <row r="51" spans="1:8" x14ac:dyDescent="0.25">
      <c r="A51">
        <v>41</v>
      </c>
      <c r="B51" t="s">
        <v>245</v>
      </c>
      <c r="D51" s="60">
        <v>16431638.24747994</v>
      </c>
      <c r="E51" s="60"/>
      <c r="F51" s="60"/>
      <c r="G51" s="60"/>
      <c r="H51" s="60"/>
    </row>
    <row r="52" spans="1:8" x14ac:dyDescent="0.25">
      <c r="A52">
        <v>42</v>
      </c>
      <c r="B52" t="s">
        <v>246</v>
      </c>
      <c r="D52" s="60">
        <v>74344484.222343668</v>
      </c>
      <c r="E52" s="60"/>
      <c r="F52" s="60"/>
      <c r="G52" s="60"/>
      <c r="H52" s="60"/>
    </row>
    <row r="53" spans="1:8" x14ac:dyDescent="0.25">
      <c r="A53">
        <v>43</v>
      </c>
      <c r="B53" t="s">
        <v>247</v>
      </c>
      <c r="D53" s="60">
        <v>101317921.77115123</v>
      </c>
      <c r="E53" s="60"/>
      <c r="F53" s="60"/>
      <c r="G53" s="60"/>
      <c r="H53" s="60"/>
    </row>
    <row r="54" spans="1:8" x14ac:dyDescent="0.25">
      <c r="A54">
        <v>44</v>
      </c>
      <c r="B54" t="s">
        <v>248</v>
      </c>
      <c r="D54" s="60">
        <v>13464143.177173961</v>
      </c>
      <c r="E54" s="60"/>
      <c r="F54" s="60"/>
      <c r="G54" s="60"/>
      <c r="H54" s="60"/>
    </row>
    <row r="55" spans="1:8" x14ac:dyDescent="0.25">
      <c r="A55">
        <v>45</v>
      </c>
      <c r="B55" t="s">
        <v>249</v>
      </c>
      <c r="D55" s="60">
        <v>-0.52714066824099104</v>
      </c>
      <c r="E55" s="60"/>
      <c r="F55" s="60"/>
      <c r="G55" s="60"/>
      <c r="H55" s="60"/>
    </row>
    <row r="56" spans="1:8" x14ac:dyDescent="0.25">
      <c r="A56">
        <v>46</v>
      </c>
      <c r="B56" t="s">
        <v>250</v>
      </c>
      <c r="D56" s="61">
        <v>0</v>
      </c>
      <c r="E56" s="61"/>
      <c r="F56" s="61"/>
      <c r="G56" s="61"/>
      <c r="H56" s="61"/>
    </row>
    <row r="57" spans="1:8" x14ac:dyDescent="0.25">
      <c r="A57">
        <v>47</v>
      </c>
      <c r="D57" s="60"/>
      <c r="E57" s="60"/>
      <c r="F57" s="60"/>
      <c r="G57" s="60"/>
      <c r="H57" s="60"/>
    </row>
    <row r="58" spans="1:8" x14ac:dyDescent="0.25">
      <c r="A58">
        <v>48</v>
      </c>
      <c r="B58" t="s">
        <v>251</v>
      </c>
      <c r="D58" s="60">
        <v>13826796799.264914</v>
      </c>
      <c r="E58" s="60">
        <v>0</v>
      </c>
      <c r="F58" s="60">
        <v>0</v>
      </c>
      <c r="G58" s="60">
        <v>0</v>
      </c>
      <c r="H58" s="60">
        <f>D58+G58</f>
        <v>13826796799.264914</v>
      </c>
    </row>
    <row r="59" spans="1:8" x14ac:dyDescent="0.25">
      <c r="A59">
        <v>49</v>
      </c>
      <c r="D59" s="60"/>
      <c r="E59" s="60"/>
      <c r="F59" s="60"/>
      <c r="G59" s="60"/>
      <c r="H59" s="60"/>
    </row>
    <row r="60" spans="1:8" x14ac:dyDescent="0.25">
      <c r="A60">
        <v>50</v>
      </c>
      <c r="B60" t="s">
        <v>252</v>
      </c>
      <c r="D60" s="60"/>
      <c r="E60" s="60"/>
      <c r="F60" s="60"/>
      <c r="G60" s="60"/>
      <c r="H60" s="60"/>
    </row>
    <row r="61" spans="1:8" x14ac:dyDescent="0.25">
      <c r="A61">
        <v>51</v>
      </c>
      <c r="B61" t="s">
        <v>253</v>
      </c>
      <c r="D61" s="60">
        <v>-4177642937.3900719</v>
      </c>
      <c r="E61" s="60"/>
      <c r="F61" s="60"/>
      <c r="G61" s="60"/>
      <c r="H61" s="60"/>
    </row>
    <row r="62" spans="1:8" x14ac:dyDescent="0.25">
      <c r="A62">
        <v>52</v>
      </c>
      <c r="B62" t="s">
        <v>254</v>
      </c>
      <c r="D62" s="60">
        <v>-276003150.95089591</v>
      </c>
      <c r="E62" s="60"/>
      <c r="F62" s="60"/>
      <c r="G62" s="60"/>
      <c r="H62" s="60"/>
    </row>
    <row r="63" spans="1:8" x14ac:dyDescent="0.25">
      <c r="A63">
        <v>53</v>
      </c>
      <c r="B63" t="s">
        <v>255</v>
      </c>
      <c r="D63" s="60">
        <v>-1118208272.3423753</v>
      </c>
      <c r="E63" s="60"/>
      <c r="F63" s="60"/>
      <c r="G63" s="60"/>
      <c r="H63" s="60"/>
    </row>
    <row r="64" spans="1:8" x14ac:dyDescent="0.25">
      <c r="A64">
        <v>54</v>
      </c>
      <c r="B64" t="s">
        <v>256</v>
      </c>
      <c r="D64" s="60">
        <v>-84977.084561841402</v>
      </c>
      <c r="E64" s="60"/>
      <c r="F64" s="60"/>
      <c r="G64" s="60"/>
      <c r="H64" s="60"/>
    </row>
    <row r="65" spans="1:8" x14ac:dyDescent="0.25">
      <c r="A65">
        <v>55</v>
      </c>
      <c r="B65" t="s">
        <v>257</v>
      </c>
      <c r="D65" s="60">
        <v>-38042159.690947056</v>
      </c>
      <c r="E65" s="60"/>
      <c r="F65" s="60"/>
      <c r="G65" s="60"/>
      <c r="H65" s="60"/>
    </row>
    <row r="66" spans="1:8" x14ac:dyDescent="0.25">
      <c r="A66">
        <v>56</v>
      </c>
      <c r="B66" t="s">
        <v>258</v>
      </c>
      <c r="D66" s="60">
        <v>-16275584.48076923</v>
      </c>
      <c r="E66" s="60"/>
      <c r="F66" s="60"/>
      <c r="G66" s="60"/>
      <c r="H66" s="60"/>
    </row>
    <row r="67" spans="1:8" x14ac:dyDescent="0.25">
      <c r="A67">
        <v>57</v>
      </c>
      <c r="B67" t="s">
        <v>259</v>
      </c>
      <c r="D67" s="61">
        <v>-828345281.34969115</v>
      </c>
      <c r="E67" s="61"/>
      <c r="F67" s="61"/>
      <c r="G67" s="61"/>
      <c r="H67" s="61"/>
    </row>
    <row r="68" spans="1:8" x14ac:dyDescent="0.25">
      <c r="A68">
        <v>58</v>
      </c>
      <c r="D68" s="60"/>
      <c r="E68" s="60"/>
      <c r="F68" s="60"/>
      <c r="G68" s="60"/>
      <c r="H68" s="60"/>
    </row>
    <row r="69" spans="1:8" x14ac:dyDescent="0.25">
      <c r="A69">
        <v>59</v>
      </c>
      <c r="B69" t="s">
        <v>260</v>
      </c>
      <c r="D69" s="60">
        <v>-6454602363.2893133</v>
      </c>
      <c r="E69" s="60">
        <v>0</v>
      </c>
      <c r="F69" s="60">
        <v>0</v>
      </c>
      <c r="G69" s="60">
        <v>0</v>
      </c>
      <c r="H69" s="60">
        <f>D69+G69</f>
        <v>-6454602363.2893133</v>
      </c>
    </row>
    <row r="70" spans="1:8" x14ac:dyDescent="0.25">
      <c r="A70">
        <v>60</v>
      </c>
      <c r="D70" s="60"/>
      <c r="E70" s="60"/>
      <c r="F70" s="60"/>
      <c r="G70" s="60"/>
      <c r="H70" s="60"/>
    </row>
    <row r="71" spans="1:8" ht="16.5" thickBot="1" x14ac:dyDescent="0.3">
      <c r="A71">
        <v>61</v>
      </c>
      <c r="B71" t="s">
        <v>261</v>
      </c>
      <c r="D71" s="62">
        <v>7372194435.9756002</v>
      </c>
      <c r="E71" s="62">
        <v>0</v>
      </c>
      <c r="F71" s="62">
        <v>0</v>
      </c>
      <c r="G71" s="62">
        <v>0</v>
      </c>
      <c r="H71" s="62">
        <f>D71+G71</f>
        <v>7372194435.9756002</v>
      </c>
    </row>
    <row r="72" spans="1:8" ht="16.5" thickTop="1" x14ac:dyDescent="0.25">
      <c r="A72">
        <v>62</v>
      </c>
    </row>
    <row r="73" spans="1:8" x14ac:dyDescent="0.25">
      <c r="A73">
        <v>63</v>
      </c>
      <c r="B73" t="s">
        <v>262</v>
      </c>
      <c r="D73" s="66">
        <v>7.2744305357804379E-2</v>
      </c>
      <c r="E73" s="66"/>
      <c r="F73" s="66"/>
      <c r="G73" s="66"/>
      <c r="H73" s="66">
        <v>6.8951959999999993E-2</v>
      </c>
    </row>
    <row r="74" spans="1:8" x14ac:dyDescent="0.25">
      <c r="A74">
        <v>64</v>
      </c>
      <c r="D74" s="66"/>
      <c r="E74" s="66"/>
      <c r="F74" s="66"/>
      <c r="G74" s="66"/>
      <c r="H74" s="66"/>
    </row>
    <row r="75" spans="1:8" x14ac:dyDescent="0.25">
      <c r="A75">
        <v>65</v>
      </c>
      <c r="B75" t="s">
        <v>263</v>
      </c>
      <c r="D75" s="66">
        <v>9.7584690715608768E-2</v>
      </c>
      <c r="E75" s="66"/>
      <c r="F75" s="66"/>
      <c r="G75" s="66"/>
      <c r="H75" s="66">
        <v>0.09</v>
      </c>
    </row>
  </sheetData>
  <pageMargins left="0.7" right="0.7" top="0.75" bottom="0.75" header="0.3" footer="0.3"/>
  <pageSetup scale="5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workbookViewId="0">
      <selection activeCell="D29" sqref="D29"/>
    </sheetView>
  </sheetViews>
  <sheetFormatPr defaultRowHeight="15.75" x14ac:dyDescent="0.25"/>
  <cols>
    <col min="1" max="1" width="6.5" customWidth="1"/>
    <col min="2" max="2" width="4" customWidth="1"/>
    <col min="3" max="3" width="30.5" customWidth="1"/>
    <col min="4" max="4" width="13.75" customWidth="1"/>
    <col min="5" max="5" width="16.875" customWidth="1"/>
  </cols>
  <sheetData>
    <row r="1" spans="1:5" x14ac:dyDescent="0.25">
      <c r="A1" s="1" t="s">
        <v>0</v>
      </c>
      <c r="E1" s="1" t="s">
        <v>1</v>
      </c>
    </row>
    <row r="2" spans="1:5" x14ac:dyDescent="0.25">
      <c r="A2" s="3" t="s">
        <v>2</v>
      </c>
      <c r="E2" t="s">
        <v>3</v>
      </c>
    </row>
    <row r="3" spans="1:5" x14ac:dyDescent="0.25">
      <c r="A3" s="4" t="s">
        <v>192</v>
      </c>
      <c r="E3" t="s">
        <v>194</v>
      </c>
    </row>
    <row r="4" spans="1:5" x14ac:dyDescent="0.25">
      <c r="A4" t="s">
        <v>4</v>
      </c>
      <c r="E4" s="4" t="s">
        <v>5</v>
      </c>
    </row>
    <row r="5" spans="1:5" x14ac:dyDescent="0.25">
      <c r="E5" t="s">
        <v>266</v>
      </c>
    </row>
    <row r="8" spans="1:5" x14ac:dyDescent="0.25">
      <c r="C8" t="s">
        <v>267</v>
      </c>
      <c r="E8" s="67">
        <v>7372194435.9756002</v>
      </c>
    </row>
    <row r="9" spans="1:5" x14ac:dyDescent="0.25">
      <c r="C9" t="s">
        <v>268</v>
      </c>
      <c r="E9" s="68">
        <v>6.8951959999999993E-2</v>
      </c>
    </row>
    <row r="11" spans="1:5" x14ac:dyDescent="0.25">
      <c r="C11" t="s">
        <v>269</v>
      </c>
      <c r="E11" s="60">
        <v>508327255.86161214</v>
      </c>
    </row>
    <row r="12" spans="1:5" x14ac:dyDescent="0.25">
      <c r="C12" t="s">
        <v>270</v>
      </c>
      <c r="E12" s="61">
        <v>-536285163.20771551</v>
      </c>
    </row>
    <row r="14" spans="1:5" x14ac:dyDescent="0.25">
      <c r="C14" t="s">
        <v>271</v>
      </c>
      <c r="E14" s="60">
        <v>-27957907.34610337</v>
      </c>
    </row>
    <row r="15" spans="1:5" x14ac:dyDescent="0.25">
      <c r="C15" t="s">
        <v>272</v>
      </c>
      <c r="E15" s="68">
        <v>1.3326143899634217</v>
      </c>
    </row>
    <row r="17" spans="3:5" ht="16.5" thickBot="1" x14ac:dyDescent="0.3">
      <c r="C17" t="s">
        <v>273</v>
      </c>
      <c r="E17" s="69">
        <v>-37257109.642681487</v>
      </c>
    </row>
    <row r="18" spans="3:5" ht="16.5" thickTop="1" x14ac:dyDescent="0.25"/>
    <row r="20" spans="3:5" x14ac:dyDescent="0.25">
      <c r="C20" t="s">
        <v>274</v>
      </c>
      <c r="E20" s="67">
        <v>-37257109.642681487</v>
      </c>
    </row>
    <row r="21" spans="3:5" x14ac:dyDescent="0.25">
      <c r="C21" t="s">
        <v>275</v>
      </c>
      <c r="E21" s="70">
        <v>1.9452433893900702E-3</v>
      </c>
    </row>
    <row r="22" spans="3:5" x14ac:dyDescent="0.25">
      <c r="C22" t="s">
        <v>276</v>
      </c>
      <c r="E22" s="71">
        <v>-72474.146240207207</v>
      </c>
    </row>
    <row r="25" spans="3:5" x14ac:dyDescent="0.25">
      <c r="C25" t="s">
        <v>274</v>
      </c>
      <c r="E25" s="67">
        <v>-37257109.642681487</v>
      </c>
    </row>
    <row r="26" spans="3:5" x14ac:dyDescent="0.25">
      <c r="C26" t="s">
        <v>277</v>
      </c>
      <c r="E26" s="66">
        <v>0</v>
      </c>
    </row>
    <row r="27" spans="3:5" x14ac:dyDescent="0.25">
      <c r="C27" t="s">
        <v>278</v>
      </c>
      <c r="E27" s="66">
        <v>0</v>
      </c>
    </row>
    <row r="28" spans="3:5" x14ac:dyDescent="0.25">
      <c r="C28" t="s">
        <v>279</v>
      </c>
      <c r="E28" s="66">
        <v>0</v>
      </c>
    </row>
    <row r="29" spans="3:5" x14ac:dyDescent="0.25">
      <c r="C29" t="s">
        <v>280</v>
      </c>
      <c r="E29" s="70">
        <v>3.0000000000000001E-3</v>
      </c>
    </row>
    <row r="30" spans="3:5" x14ac:dyDescent="0.25">
      <c r="C30" t="s">
        <v>281</v>
      </c>
      <c r="E30" s="71">
        <v>-111771.32892804446</v>
      </c>
    </row>
    <row r="33" spans="3:5" x14ac:dyDescent="0.25">
      <c r="C33" t="s">
        <v>274</v>
      </c>
      <c r="E33" s="67">
        <v>-37257109.642681487</v>
      </c>
    </row>
    <row r="34" spans="3:5" x14ac:dyDescent="0.25">
      <c r="C34" t="s">
        <v>282</v>
      </c>
      <c r="E34" s="60">
        <v>72474.146240207207</v>
      </c>
    </row>
    <row r="35" spans="3:5" x14ac:dyDescent="0.25">
      <c r="C35" t="s">
        <v>232</v>
      </c>
      <c r="E35" s="61">
        <v>111771.32892804446</v>
      </c>
    </row>
    <row r="36" spans="3:5" x14ac:dyDescent="0.25">
      <c r="C36" t="s">
        <v>283</v>
      </c>
      <c r="E36" s="71">
        <v>-37072864.167513236</v>
      </c>
    </row>
    <row r="37" spans="3:5" x14ac:dyDescent="0.25">
      <c r="E37" s="67"/>
    </row>
    <row r="38" spans="3:5" x14ac:dyDescent="0.25">
      <c r="C38" t="s">
        <v>284</v>
      </c>
      <c r="E38" s="68">
        <v>4.5400000000000003E-2</v>
      </c>
    </row>
    <row r="39" spans="3:5" x14ac:dyDescent="0.25">
      <c r="C39" t="s">
        <v>285</v>
      </c>
      <c r="E39" s="71">
        <v>-1683108.033205101</v>
      </c>
    </row>
    <row r="41" spans="3:5" x14ac:dyDescent="0.25">
      <c r="C41" t="s">
        <v>286</v>
      </c>
      <c r="E41" s="67">
        <v>-35389756.134308137</v>
      </c>
    </row>
    <row r="42" spans="3:5" x14ac:dyDescent="0.25">
      <c r="C42" t="s">
        <v>287</v>
      </c>
      <c r="E42" s="68">
        <v>0.21</v>
      </c>
    </row>
    <row r="43" spans="3:5" x14ac:dyDescent="0.25">
      <c r="C43" t="s">
        <v>288</v>
      </c>
      <c r="E43" s="71">
        <v>-7431848.7882047081</v>
      </c>
    </row>
    <row r="46" spans="3:5" x14ac:dyDescent="0.25">
      <c r="C46" t="s">
        <v>289</v>
      </c>
      <c r="E46" s="66">
        <v>1</v>
      </c>
    </row>
    <row r="47" spans="3:5" x14ac:dyDescent="0.25">
      <c r="C47" t="s">
        <v>290</v>
      </c>
      <c r="E47" s="70">
        <v>0.75040462382178574</v>
      </c>
    </row>
    <row r="48" spans="3:5" x14ac:dyDescent="0.25">
      <c r="C48" t="s">
        <v>291</v>
      </c>
      <c r="E48" s="72">
        <v>1.3326143899634217</v>
      </c>
    </row>
  </sheetData>
  <pageMargins left="0.7" right="0.7" top="0.75" bottom="0.75" header="0.3" footer="0.3"/>
  <pageSetup scale="94"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selection activeCell="G29" sqref="G29"/>
    </sheetView>
  </sheetViews>
  <sheetFormatPr defaultRowHeight="15.75" x14ac:dyDescent="0.25"/>
  <cols>
    <col min="1" max="1" width="3.5" customWidth="1"/>
    <col min="2" max="2" width="1.625" customWidth="1"/>
    <col min="3" max="3" width="35.375" customWidth="1"/>
    <col min="4" max="4" width="1.25" customWidth="1"/>
    <col min="5" max="5" width="7.75" customWidth="1"/>
    <col min="6" max="6" width="1.25" customWidth="1"/>
    <col min="7" max="7" width="15" customWidth="1"/>
    <col min="8" max="8" width="1.875" customWidth="1"/>
    <col min="9" max="9" width="11.25" customWidth="1"/>
  </cols>
  <sheetData>
    <row r="1" spans="1:9" x14ac:dyDescent="0.25">
      <c r="A1" s="1" t="s">
        <v>0</v>
      </c>
      <c r="G1" s="1" t="s">
        <v>1</v>
      </c>
    </row>
    <row r="2" spans="1:9" x14ac:dyDescent="0.25">
      <c r="A2" s="3" t="s">
        <v>2</v>
      </c>
      <c r="G2" t="s">
        <v>3</v>
      </c>
    </row>
    <row r="3" spans="1:9" x14ac:dyDescent="0.25">
      <c r="A3" s="4" t="s">
        <v>192</v>
      </c>
      <c r="G3" t="s">
        <v>295</v>
      </c>
    </row>
    <row r="4" spans="1:9" x14ac:dyDescent="0.25">
      <c r="A4" t="s">
        <v>296</v>
      </c>
      <c r="G4" s="4" t="s">
        <v>5</v>
      </c>
    </row>
    <row r="5" spans="1:9" x14ac:dyDescent="0.25">
      <c r="A5" t="s">
        <v>4</v>
      </c>
      <c r="G5" t="s">
        <v>193</v>
      </c>
    </row>
    <row r="9" spans="1:9" x14ac:dyDescent="0.25">
      <c r="A9" t="s">
        <v>195</v>
      </c>
      <c r="C9" t="s">
        <v>196</v>
      </c>
      <c r="G9" s="60">
        <v>1970685534.2683296</v>
      </c>
      <c r="I9" t="s">
        <v>197</v>
      </c>
    </row>
    <row r="11" spans="1:9" x14ac:dyDescent="0.25">
      <c r="A11" t="s">
        <v>198</v>
      </c>
      <c r="C11" t="s">
        <v>199</v>
      </c>
      <c r="G11" s="61">
        <v>2001695945.4085445</v>
      </c>
      <c r="I11" t="s">
        <v>197</v>
      </c>
    </row>
    <row r="13" spans="1:9" ht="16.5" thickBot="1" x14ac:dyDescent="0.3">
      <c r="A13" t="s">
        <v>200</v>
      </c>
      <c r="C13" t="s">
        <v>201</v>
      </c>
      <c r="G13" s="62">
        <v>-31010411.140214827</v>
      </c>
      <c r="I13" t="s">
        <v>197</v>
      </c>
    </row>
    <row r="14" spans="1:9" ht="16.5" thickTop="1" x14ac:dyDescent="0.25"/>
    <row r="15" spans="1:9" x14ac:dyDescent="0.25">
      <c r="C15" s="63" t="s">
        <v>205</v>
      </c>
    </row>
    <row r="16" spans="1:9" x14ac:dyDescent="0.25">
      <c r="A16" s="64" t="s">
        <v>206</v>
      </c>
      <c r="C16" t="s">
        <v>202</v>
      </c>
      <c r="G16" s="60">
        <f>'OCS3.2Sp2'!E12</f>
        <v>-44762028.020113438</v>
      </c>
    </row>
    <row r="18" spans="1:7" x14ac:dyDescent="0.25">
      <c r="A18" s="64" t="s">
        <v>207</v>
      </c>
      <c r="C18" t="s">
        <v>203</v>
      </c>
      <c r="G18" s="61">
        <f>G13-G16</f>
        <v>13751616.879898611</v>
      </c>
    </row>
    <row r="20" spans="1:7" ht="16.5" thickBot="1" x14ac:dyDescent="0.3">
      <c r="A20" s="64" t="s">
        <v>208</v>
      </c>
      <c r="C20" t="s">
        <v>204</v>
      </c>
      <c r="G20" s="62">
        <f>SUM(G16:G18)</f>
        <v>-31010411.140214827</v>
      </c>
    </row>
    <row r="21" spans="1:7" ht="16.5" thickTop="1" x14ac:dyDescent="0.25"/>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
  <sheetViews>
    <sheetView workbookViewId="0">
      <selection activeCell="E12" sqref="E12"/>
    </sheetView>
  </sheetViews>
  <sheetFormatPr defaultRowHeight="15.75" x14ac:dyDescent="0.25"/>
  <cols>
    <col min="1" max="1" width="4" customWidth="1"/>
    <col min="2" max="2" width="23.75" customWidth="1"/>
    <col min="3" max="3" width="2.625" customWidth="1"/>
    <col min="4" max="4" width="15.375" customWidth="1"/>
    <col min="5" max="5" width="13.375" customWidth="1"/>
    <col min="6" max="7" width="13.25" customWidth="1"/>
    <col min="8" max="8" width="15.125" customWidth="1"/>
  </cols>
  <sheetData>
    <row r="1" spans="1:8" x14ac:dyDescent="0.25">
      <c r="A1" s="1" t="s">
        <v>0</v>
      </c>
      <c r="G1" s="1" t="s">
        <v>1</v>
      </c>
    </row>
    <row r="2" spans="1:8" x14ac:dyDescent="0.25">
      <c r="A2" s="3" t="s">
        <v>2</v>
      </c>
      <c r="G2" t="s">
        <v>3</v>
      </c>
    </row>
    <row r="3" spans="1:8" x14ac:dyDescent="0.25">
      <c r="A3" s="4" t="s">
        <v>192</v>
      </c>
      <c r="G3" t="s">
        <v>295</v>
      </c>
    </row>
    <row r="4" spans="1:8" x14ac:dyDescent="0.25">
      <c r="A4" t="s">
        <v>296</v>
      </c>
      <c r="G4" s="4" t="s">
        <v>5</v>
      </c>
    </row>
    <row r="5" spans="1:8" x14ac:dyDescent="0.25">
      <c r="A5" t="s">
        <v>4</v>
      </c>
      <c r="G5" t="s">
        <v>197</v>
      </c>
    </row>
    <row r="8" spans="1:8" x14ac:dyDescent="0.25">
      <c r="D8" s="5" t="s">
        <v>195</v>
      </c>
      <c r="E8" s="5" t="s">
        <v>198</v>
      </c>
      <c r="F8" s="22" t="s">
        <v>200</v>
      </c>
      <c r="G8" s="22" t="s">
        <v>206</v>
      </c>
      <c r="H8" s="22" t="s">
        <v>207</v>
      </c>
    </row>
    <row r="9" spans="1:8" x14ac:dyDescent="0.25">
      <c r="D9" s="5" t="s">
        <v>209</v>
      </c>
      <c r="E9" s="5" t="s">
        <v>264</v>
      </c>
      <c r="F9" s="22" t="s">
        <v>265</v>
      </c>
      <c r="G9" s="22" t="s">
        <v>293</v>
      </c>
      <c r="H9" s="5" t="s">
        <v>210</v>
      </c>
    </row>
    <row r="10" spans="1:8" x14ac:dyDescent="0.25">
      <c r="D10" s="8" t="s">
        <v>211</v>
      </c>
      <c r="E10" s="8" t="s">
        <v>212</v>
      </c>
      <c r="F10" s="8" t="s">
        <v>212</v>
      </c>
      <c r="G10" s="8" t="s">
        <v>212</v>
      </c>
      <c r="H10" s="8" t="s">
        <v>294</v>
      </c>
    </row>
    <row r="11" spans="1:8" x14ac:dyDescent="0.25">
      <c r="A11">
        <v>1</v>
      </c>
      <c r="B11" t="s">
        <v>213</v>
      </c>
    </row>
    <row r="12" spans="1:8" x14ac:dyDescent="0.25">
      <c r="A12">
        <v>2</v>
      </c>
      <c r="B12" t="s">
        <v>214</v>
      </c>
      <c r="D12" s="60">
        <v>2001695945.4085445</v>
      </c>
      <c r="E12" s="60">
        <v>-44762028.020113438</v>
      </c>
      <c r="F12" s="60">
        <f>G12-E12</f>
        <v>13751616.879898611</v>
      </c>
      <c r="G12" s="60">
        <v>-31010411.140214827</v>
      </c>
      <c r="H12" s="60">
        <f>D12+G12</f>
        <v>1970685534.2683296</v>
      </c>
    </row>
    <row r="13" spans="1:8" x14ac:dyDescent="0.25">
      <c r="A13">
        <v>3</v>
      </c>
      <c r="B13" t="s">
        <v>215</v>
      </c>
      <c r="D13" s="60">
        <v>0</v>
      </c>
      <c r="E13" s="60"/>
      <c r="F13" s="60"/>
      <c r="G13" s="60"/>
      <c r="H13" s="60"/>
    </row>
    <row r="14" spans="1:8" x14ac:dyDescent="0.25">
      <c r="A14">
        <v>4</v>
      </c>
      <c r="B14" t="s">
        <v>216</v>
      </c>
      <c r="D14" s="60">
        <v>112151328.95277594</v>
      </c>
      <c r="E14" s="60"/>
      <c r="F14" s="60"/>
      <c r="G14" s="60"/>
      <c r="H14" s="60"/>
    </row>
    <row r="15" spans="1:8" x14ac:dyDescent="0.25">
      <c r="A15">
        <v>5</v>
      </c>
      <c r="B15" t="s">
        <v>217</v>
      </c>
      <c r="D15" s="60">
        <v>74856579.146224931</v>
      </c>
      <c r="E15" s="60"/>
      <c r="F15" s="60"/>
      <c r="G15" s="60"/>
      <c r="H15" s="60"/>
    </row>
    <row r="16" spans="1:8" x14ac:dyDescent="0.25">
      <c r="A16">
        <v>6</v>
      </c>
      <c r="B16" t="s">
        <v>218</v>
      </c>
      <c r="D16" s="65">
        <v>2188703853.5075455</v>
      </c>
      <c r="E16" s="65"/>
      <c r="F16" s="65"/>
      <c r="G16" s="65"/>
      <c r="H16" s="65"/>
    </row>
    <row r="17" spans="1:8" x14ac:dyDescent="0.25">
      <c r="A17">
        <v>7</v>
      </c>
      <c r="D17" s="60"/>
      <c r="E17" s="60"/>
      <c r="F17" s="60"/>
      <c r="G17" s="60"/>
      <c r="H17" s="60"/>
    </row>
    <row r="18" spans="1:8" x14ac:dyDescent="0.25">
      <c r="A18">
        <v>8</v>
      </c>
      <c r="B18" t="s">
        <v>219</v>
      </c>
      <c r="D18" s="60"/>
      <c r="E18" s="60"/>
      <c r="F18" s="60"/>
      <c r="G18" s="60"/>
      <c r="H18" s="60"/>
    </row>
    <row r="19" spans="1:8" x14ac:dyDescent="0.25">
      <c r="A19">
        <v>9</v>
      </c>
      <c r="B19" t="s">
        <v>220</v>
      </c>
      <c r="D19" s="60">
        <v>395038713.21024835</v>
      </c>
      <c r="E19" s="60"/>
      <c r="F19" s="60"/>
      <c r="G19" s="60"/>
      <c r="H19" s="60"/>
    </row>
    <row r="20" spans="1:8" x14ac:dyDescent="0.25">
      <c r="A20">
        <v>10</v>
      </c>
      <c r="B20" t="s">
        <v>221</v>
      </c>
      <c r="D20" s="60">
        <v>0</v>
      </c>
      <c r="E20" s="60"/>
      <c r="F20" s="60"/>
      <c r="G20" s="60"/>
      <c r="H20" s="60"/>
    </row>
    <row r="21" spans="1:8" x14ac:dyDescent="0.25">
      <c r="A21">
        <v>11</v>
      </c>
      <c r="B21" t="s">
        <v>222</v>
      </c>
      <c r="D21" s="60">
        <v>19933471.994191155</v>
      </c>
      <c r="E21" s="60"/>
      <c r="F21" s="60"/>
      <c r="G21" s="60"/>
      <c r="H21" s="60"/>
    </row>
    <row r="22" spans="1:8" x14ac:dyDescent="0.25">
      <c r="A22">
        <v>12</v>
      </c>
      <c r="B22" t="s">
        <v>223</v>
      </c>
      <c r="D22" s="60">
        <v>446541695.87028563</v>
      </c>
      <c r="E22" s="60"/>
      <c r="F22" s="60"/>
      <c r="G22" s="60"/>
      <c r="H22" s="60"/>
    </row>
    <row r="23" spans="1:8" x14ac:dyDescent="0.25">
      <c r="A23">
        <v>13</v>
      </c>
      <c r="B23" t="s">
        <v>134</v>
      </c>
      <c r="D23" s="60">
        <v>95414465.568380669</v>
      </c>
      <c r="E23" s="60"/>
      <c r="F23" s="60"/>
      <c r="G23" s="60"/>
      <c r="H23" s="60"/>
    </row>
    <row r="24" spans="1:8" x14ac:dyDescent="0.25">
      <c r="A24">
        <v>14</v>
      </c>
      <c r="B24" t="s">
        <v>224</v>
      </c>
      <c r="D24" s="60">
        <v>90846136.523808897</v>
      </c>
      <c r="E24" s="60"/>
      <c r="F24" s="60"/>
      <c r="G24" s="60"/>
      <c r="H24" s="60"/>
    </row>
    <row r="25" spans="1:8" x14ac:dyDescent="0.25">
      <c r="A25">
        <v>15</v>
      </c>
      <c r="B25" t="s">
        <v>225</v>
      </c>
      <c r="D25" s="60">
        <v>34363204.99927146</v>
      </c>
      <c r="E25" s="60">
        <v>-87073.039101818766</v>
      </c>
      <c r="F25" s="60">
        <f>G25-E25</f>
        <v>26750.241829047685</v>
      </c>
      <c r="G25" s="60">
        <v>-60322.79727277108</v>
      </c>
      <c r="H25" s="60">
        <f>D25+G25</f>
        <v>34302882.201998688</v>
      </c>
    </row>
    <row r="26" spans="1:8" x14ac:dyDescent="0.25">
      <c r="A26">
        <v>16</v>
      </c>
      <c r="B26" t="s">
        <v>226</v>
      </c>
      <c r="D26" s="60">
        <v>6812323.3592929663</v>
      </c>
      <c r="E26" s="60"/>
      <c r="F26" s="60"/>
      <c r="G26" s="60"/>
      <c r="H26" s="60"/>
    </row>
    <row r="27" spans="1:8" x14ac:dyDescent="0.25">
      <c r="A27">
        <v>17</v>
      </c>
      <c r="B27" t="s">
        <v>227</v>
      </c>
      <c r="D27" s="60">
        <v>0</v>
      </c>
      <c r="E27" s="60"/>
      <c r="F27" s="60"/>
      <c r="G27" s="60"/>
      <c r="H27" s="60"/>
    </row>
    <row r="28" spans="1:8" x14ac:dyDescent="0.25">
      <c r="A28">
        <v>18</v>
      </c>
      <c r="B28" t="s">
        <v>228</v>
      </c>
      <c r="D28" s="61">
        <v>55638277.616033837</v>
      </c>
      <c r="E28" s="61"/>
      <c r="F28" s="61"/>
      <c r="G28" s="61"/>
      <c r="H28" s="61"/>
    </row>
    <row r="29" spans="1:8" x14ac:dyDescent="0.25">
      <c r="A29">
        <v>19</v>
      </c>
      <c r="D29" s="60"/>
      <c r="E29" s="60"/>
      <c r="F29" s="60"/>
      <c r="G29" s="60"/>
      <c r="H29" s="60"/>
    </row>
    <row r="30" spans="1:8" x14ac:dyDescent="0.25">
      <c r="A30">
        <v>20</v>
      </c>
      <c r="B30" t="s">
        <v>229</v>
      </c>
      <c r="D30" s="60">
        <v>1144588289.1415129</v>
      </c>
      <c r="E30" s="60"/>
      <c r="F30" s="60"/>
      <c r="G30" s="60"/>
      <c r="H30" s="60"/>
    </row>
    <row r="31" spans="1:8" x14ac:dyDescent="0.25">
      <c r="A31">
        <v>21</v>
      </c>
      <c r="D31" s="60"/>
      <c r="E31" s="60"/>
      <c r="F31" s="60"/>
      <c r="G31" s="60"/>
      <c r="H31" s="60"/>
    </row>
    <row r="32" spans="1:8" x14ac:dyDescent="0.25">
      <c r="A32">
        <v>22</v>
      </c>
      <c r="B32" t="s">
        <v>230</v>
      </c>
      <c r="D32" s="60">
        <v>423434144.16863489</v>
      </c>
      <c r="E32" s="60"/>
      <c r="F32" s="60"/>
      <c r="G32" s="60"/>
      <c r="H32" s="60"/>
    </row>
    <row r="33" spans="1:8" x14ac:dyDescent="0.25">
      <c r="A33">
        <v>23</v>
      </c>
      <c r="B33" t="s">
        <v>231</v>
      </c>
      <c r="D33" s="60">
        <v>-2566619.7816308886</v>
      </c>
      <c r="E33" s="60"/>
      <c r="F33" s="60"/>
      <c r="G33" s="60"/>
      <c r="H33" s="60"/>
    </row>
    <row r="34" spans="1:8" x14ac:dyDescent="0.25">
      <c r="A34">
        <v>24</v>
      </c>
      <c r="B34" t="s">
        <v>232</v>
      </c>
      <c r="D34" s="60">
        <v>84786628.188395083</v>
      </c>
      <c r="E34" s="60">
        <v>-134286.0840603403</v>
      </c>
      <c r="F34" s="60">
        <f t="shared" ref="F34:F36" si="0">G34-E34</f>
        <v>41254.850639695826</v>
      </c>
      <c r="G34" s="60">
        <v>-93031.233420644479</v>
      </c>
      <c r="H34" s="60">
        <f t="shared" ref="H34:H36" si="1">D34+G34</f>
        <v>84693596.954974443</v>
      </c>
    </row>
    <row r="35" spans="1:8" x14ac:dyDescent="0.25">
      <c r="A35">
        <v>25</v>
      </c>
      <c r="B35" t="s">
        <v>233</v>
      </c>
      <c r="D35" s="60">
        <v>-48830394.109701045</v>
      </c>
      <c r="E35" s="60">
        <v>-8928889.7310962342</v>
      </c>
      <c r="F35" s="60">
        <f t="shared" si="0"/>
        <v>2743098.9205789156</v>
      </c>
      <c r="G35" s="60">
        <v>-6185790.8105173185</v>
      </c>
      <c r="H35" s="60">
        <f t="shared" si="1"/>
        <v>-55016184.920218363</v>
      </c>
    </row>
    <row r="36" spans="1:8" x14ac:dyDescent="0.25">
      <c r="A36">
        <v>26</v>
      </c>
      <c r="B36" t="s">
        <v>234</v>
      </c>
      <c r="D36" s="60">
        <v>5357442.8282220978</v>
      </c>
      <c r="E36" s="60">
        <v>-2022146.3679215882</v>
      </c>
      <c r="F36" s="60">
        <f t="shared" si="0"/>
        <v>621235.97514931601</v>
      </c>
      <c r="G36" s="60">
        <v>-1400910.3927722722</v>
      </c>
      <c r="H36" s="60">
        <f t="shared" si="1"/>
        <v>3956532.4354498256</v>
      </c>
    </row>
    <row r="37" spans="1:8" x14ac:dyDescent="0.25">
      <c r="A37">
        <v>27</v>
      </c>
      <c r="B37" t="s">
        <v>235</v>
      </c>
      <c r="D37" s="60">
        <v>49740649.55915679</v>
      </c>
      <c r="E37" s="60"/>
      <c r="F37" s="60"/>
      <c r="G37" s="60"/>
      <c r="H37" s="60"/>
    </row>
    <row r="38" spans="1:8" x14ac:dyDescent="0.25">
      <c r="A38">
        <v>28</v>
      </c>
      <c r="B38" t="s">
        <v>236</v>
      </c>
      <c r="D38" s="60">
        <v>-1117293.7135367221</v>
      </c>
      <c r="E38" s="60"/>
      <c r="F38" s="60"/>
      <c r="G38" s="60"/>
      <c r="H38" s="60"/>
    </row>
    <row r="39" spans="1:8" x14ac:dyDescent="0.25">
      <c r="A39">
        <v>29</v>
      </c>
      <c r="B39" t="s">
        <v>237</v>
      </c>
      <c r="D39" s="61">
        <v>212024.90730413311</v>
      </c>
      <c r="E39" s="61"/>
      <c r="F39" s="61"/>
      <c r="G39" s="61"/>
      <c r="H39" s="61"/>
    </row>
    <row r="40" spans="1:8" x14ac:dyDescent="0.25">
      <c r="A40">
        <v>30</v>
      </c>
      <c r="D40" s="60"/>
      <c r="E40" s="60"/>
      <c r="F40" s="60"/>
      <c r="G40" s="60"/>
      <c r="H40" s="60"/>
    </row>
    <row r="41" spans="1:8" x14ac:dyDescent="0.25">
      <c r="A41">
        <v>31</v>
      </c>
      <c r="B41" t="s">
        <v>238</v>
      </c>
      <c r="D41" s="60">
        <v>1655604871.1883569</v>
      </c>
      <c r="E41" s="60">
        <v>-11172395.222179983</v>
      </c>
      <c r="F41" s="60">
        <f t="shared" ref="F41:F43" si="2">G41-E41</f>
        <v>3432339.9881969765</v>
      </c>
      <c r="G41" s="60">
        <v>-7740055.2339830063</v>
      </c>
      <c r="H41" s="60">
        <f>D41+G41</f>
        <v>1647864815.9543738</v>
      </c>
    </row>
    <row r="42" spans="1:8" x14ac:dyDescent="0.25">
      <c r="A42">
        <v>32</v>
      </c>
      <c r="D42" s="60"/>
      <c r="E42" s="60"/>
      <c r="F42" s="60"/>
      <c r="G42" s="60"/>
      <c r="H42" s="60"/>
    </row>
    <row r="43" spans="1:8" ht="16.5" thickBot="1" x14ac:dyDescent="0.3">
      <c r="A43">
        <v>33</v>
      </c>
      <c r="B43" t="s">
        <v>239</v>
      </c>
      <c r="D43" s="62">
        <v>533098982.31918859</v>
      </c>
      <c r="E43" s="62">
        <v>-33589632.797933459</v>
      </c>
      <c r="F43" s="62">
        <f t="shared" si="2"/>
        <v>10319276.891701639</v>
      </c>
      <c r="G43" s="62">
        <v>-23270355.906231821</v>
      </c>
      <c r="H43" s="62">
        <f>D43+G43</f>
        <v>509828626.41295677</v>
      </c>
    </row>
    <row r="44" spans="1:8" ht="16.5" thickTop="1" x14ac:dyDescent="0.25">
      <c r="A44">
        <v>34</v>
      </c>
      <c r="D44" s="60"/>
      <c r="E44" s="60"/>
      <c r="F44" s="60"/>
      <c r="G44" s="60"/>
      <c r="H44" s="60"/>
    </row>
    <row r="45" spans="1:8" x14ac:dyDescent="0.25">
      <c r="A45">
        <v>35</v>
      </c>
      <c r="B45" t="s">
        <v>240</v>
      </c>
      <c r="D45" s="60"/>
      <c r="E45" s="60"/>
      <c r="F45" s="60"/>
      <c r="G45" s="60"/>
      <c r="H45" s="60"/>
    </row>
    <row r="46" spans="1:8" x14ac:dyDescent="0.25">
      <c r="A46">
        <v>36</v>
      </c>
      <c r="B46" t="s">
        <v>241</v>
      </c>
      <c r="D46" s="60">
        <v>13488409728.809513</v>
      </c>
      <c r="E46" s="60"/>
      <c r="F46" s="60"/>
      <c r="G46" s="60"/>
      <c r="H46" s="60"/>
    </row>
    <row r="47" spans="1:8" x14ac:dyDescent="0.25">
      <c r="A47">
        <v>37</v>
      </c>
      <c r="B47" t="s">
        <v>242</v>
      </c>
      <c r="D47" s="60">
        <v>6357563.9663493512</v>
      </c>
      <c r="E47" s="60"/>
      <c r="F47" s="60"/>
      <c r="G47" s="60"/>
      <c r="H47" s="60"/>
    </row>
    <row r="48" spans="1:8" x14ac:dyDescent="0.25">
      <c r="A48">
        <v>38</v>
      </c>
      <c r="B48" t="s">
        <v>243</v>
      </c>
      <c r="D48" s="60">
        <v>115354712.10056514</v>
      </c>
      <c r="E48" s="60"/>
      <c r="F48" s="60"/>
      <c r="G48" s="60"/>
      <c r="H48" s="60"/>
    </row>
    <row r="49" spans="1:8" x14ac:dyDescent="0.25">
      <c r="A49">
        <v>39</v>
      </c>
      <c r="B49" t="s">
        <v>244</v>
      </c>
      <c r="D49" s="60">
        <v>11116607.63013659</v>
      </c>
      <c r="E49" s="60"/>
      <c r="F49" s="60"/>
      <c r="G49" s="60"/>
      <c r="H49" s="60"/>
    </row>
    <row r="50" spans="1:8" x14ac:dyDescent="0.25">
      <c r="A50">
        <v>40</v>
      </c>
      <c r="B50" t="s">
        <v>292</v>
      </c>
      <c r="D50" s="60">
        <v>-0.13265627700342325</v>
      </c>
      <c r="E50" s="60"/>
      <c r="F50" s="60"/>
      <c r="G50" s="60"/>
      <c r="H50" s="60"/>
    </row>
    <row r="51" spans="1:8" x14ac:dyDescent="0.25">
      <c r="A51">
        <v>41</v>
      </c>
      <c r="B51" t="s">
        <v>245</v>
      </c>
      <c r="D51" s="60">
        <v>16431638.24747994</v>
      </c>
      <c r="E51" s="60"/>
      <c r="F51" s="60"/>
      <c r="G51" s="60"/>
      <c r="H51" s="60"/>
    </row>
    <row r="52" spans="1:8" x14ac:dyDescent="0.25">
      <c r="A52">
        <v>42</v>
      </c>
      <c r="B52" t="s">
        <v>246</v>
      </c>
      <c r="D52" s="60">
        <v>74344484.222343668</v>
      </c>
      <c r="E52" s="60"/>
      <c r="F52" s="60"/>
      <c r="G52" s="60"/>
      <c r="H52" s="60"/>
    </row>
    <row r="53" spans="1:8" x14ac:dyDescent="0.25">
      <c r="A53">
        <v>43</v>
      </c>
      <c r="B53" t="s">
        <v>247</v>
      </c>
      <c r="D53" s="60">
        <v>101317921.77115123</v>
      </c>
      <c r="E53" s="60"/>
      <c r="F53" s="60"/>
      <c r="G53" s="60"/>
      <c r="H53" s="60"/>
    </row>
    <row r="54" spans="1:8" x14ac:dyDescent="0.25">
      <c r="A54">
        <v>44</v>
      </c>
      <c r="B54" t="s">
        <v>248</v>
      </c>
      <c r="D54" s="60">
        <v>13499657.148370627</v>
      </c>
      <c r="E54" s="60"/>
      <c r="F54" s="60"/>
      <c r="G54" s="60"/>
      <c r="H54" s="60"/>
    </row>
    <row r="55" spans="1:8" x14ac:dyDescent="0.25">
      <c r="A55">
        <v>45</v>
      </c>
      <c r="B55" t="s">
        <v>249</v>
      </c>
      <c r="D55" s="60">
        <v>-0.52714066824099104</v>
      </c>
      <c r="E55" s="60"/>
      <c r="F55" s="60"/>
      <c r="G55" s="60"/>
      <c r="H55" s="60"/>
    </row>
    <row r="56" spans="1:8" x14ac:dyDescent="0.25">
      <c r="A56">
        <v>46</v>
      </c>
      <c r="B56" t="s">
        <v>250</v>
      </c>
      <c r="D56" s="61">
        <v>0</v>
      </c>
      <c r="E56" s="61"/>
      <c r="F56" s="61"/>
      <c r="G56" s="61"/>
      <c r="H56" s="61"/>
    </row>
    <row r="57" spans="1:8" x14ac:dyDescent="0.25">
      <c r="A57">
        <v>47</v>
      </c>
      <c r="D57" s="60"/>
      <c r="E57" s="60"/>
      <c r="F57" s="60"/>
      <c r="G57" s="60"/>
      <c r="H57" s="60"/>
    </row>
    <row r="58" spans="1:8" x14ac:dyDescent="0.25">
      <c r="A58">
        <v>48</v>
      </c>
      <c r="B58" t="s">
        <v>251</v>
      </c>
      <c r="D58" s="60">
        <v>13826832313.236111</v>
      </c>
      <c r="E58" s="60">
        <v>0</v>
      </c>
      <c r="F58" s="60">
        <v>0</v>
      </c>
      <c r="G58" s="60">
        <v>0</v>
      </c>
      <c r="H58" s="60">
        <f>D58+G58</f>
        <v>13826832313.236111</v>
      </c>
    </row>
    <row r="59" spans="1:8" x14ac:dyDescent="0.25">
      <c r="A59">
        <v>49</v>
      </c>
      <c r="D59" s="60"/>
      <c r="E59" s="60"/>
      <c r="F59" s="60"/>
      <c r="G59" s="60"/>
      <c r="H59" s="60"/>
    </row>
    <row r="60" spans="1:8" x14ac:dyDescent="0.25">
      <c r="A60">
        <v>50</v>
      </c>
      <c r="B60" t="s">
        <v>252</v>
      </c>
      <c r="D60" s="60"/>
      <c r="E60" s="60"/>
      <c r="F60" s="60"/>
      <c r="G60" s="60"/>
      <c r="H60" s="60"/>
    </row>
    <row r="61" spans="1:8" x14ac:dyDescent="0.25">
      <c r="A61">
        <v>51</v>
      </c>
      <c r="B61" t="s">
        <v>253</v>
      </c>
      <c r="D61" s="60">
        <v>-4177642937.3900719</v>
      </c>
      <c r="E61" s="60"/>
      <c r="F61" s="60"/>
      <c r="G61" s="60"/>
      <c r="H61" s="60"/>
    </row>
    <row r="62" spans="1:8" x14ac:dyDescent="0.25">
      <c r="A62">
        <v>52</v>
      </c>
      <c r="B62" t="s">
        <v>254</v>
      </c>
      <c r="D62" s="60">
        <v>-276003150.95089591</v>
      </c>
      <c r="E62" s="60"/>
      <c r="F62" s="60"/>
      <c r="G62" s="60"/>
      <c r="H62" s="60"/>
    </row>
    <row r="63" spans="1:8" x14ac:dyDescent="0.25">
      <c r="A63">
        <v>53</v>
      </c>
      <c r="B63" t="s">
        <v>255</v>
      </c>
      <c r="D63" s="60">
        <v>-1118208272.3423753</v>
      </c>
      <c r="E63" s="60"/>
      <c r="F63" s="60"/>
      <c r="G63" s="60"/>
      <c r="H63" s="60"/>
    </row>
    <row r="64" spans="1:8" x14ac:dyDescent="0.25">
      <c r="A64">
        <v>54</v>
      </c>
      <c r="B64" t="s">
        <v>256</v>
      </c>
      <c r="D64" s="60">
        <v>-84977.084561841402</v>
      </c>
      <c r="E64" s="60"/>
      <c r="F64" s="60"/>
      <c r="G64" s="60"/>
      <c r="H64" s="60"/>
    </row>
    <row r="65" spans="1:8" x14ac:dyDescent="0.25">
      <c r="A65">
        <v>55</v>
      </c>
      <c r="B65" t="s">
        <v>257</v>
      </c>
      <c r="D65" s="60">
        <v>-38042159.690947056</v>
      </c>
      <c r="E65" s="60"/>
      <c r="F65" s="60"/>
      <c r="G65" s="60"/>
      <c r="H65" s="60"/>
    </row>
    <row r="66" spans="1:8" x14ac:dyDescent="0.25">
      <c r="A66">
        <v>56</v>
      </c>
      <c r="B66" t="s">
        <v>258</v>
      </c>
      <c r="D66" s="60">
        <v>-16275584.48076923</v>
      </c>
      <c r="E66" s="60"/>
      <c r="F66" s="60"/>
      <c r="G66" s="60"/>
      <c r="H66" s="60"/>
    </row>
    <row r="67" spans="1:8" x14ac:dyDescent="0.25">
      <c r="A67">
        <v>57</v>
      </c>
      <c r="B67" t="s">
        <v>259</v>
      </c>
      <c r="D67" s="61">
        <v>-828345281.34969115</v>
      </c>
      <c r="E67" s="61"/>
      <c r="F67" s="61"/>
      <c r="G67" s="61"/>
      <c r="H67" s="61"/>
    </row>
    <row r="68" spans="1:8" x14ac:dyDescent="0.25">
      <c r="A68">
        <v>58</v>
      </c>
      <c r="D68" s="60"/>
      <c r="E68" s="60"/>
      <c r="F68" s="60"/>
      <c r="G68" s="60"/>
      <c r="H68" s="60"/>
    </row>
    <row r="69" spans="1:8" x14ac:dyDescent="0.25">
      <c r="A69">
        <v>59</v>
      </c>
      <c r="B69" t="s">
        <v>260</v>
      </c>
      <c r="D69" s="60">
        <v>-6454602363.2893133</v>
      </c>
      <c r="E69" s="60">
        <v>0</v>
      </c>
      <c r="F69" s="60">
        <v>0</v>
      </c>
      <c r="G69" s="60">
        <v>0</v>
      </c>
      <c r="H69" s="60">
        <f>D69+G69</f>
        <v>-6454602363.2893133</v>
      </c>
    </row>
    <row r="70" spans="1:8" x14ac:dyDescent="0.25">
      <c r="A70">
        <v>60</v>
      </c>
      <c r="D70" s="60"/>
      <c r="E70" s="60"/>
      <c r="F70" s="60"/>
      <c r="G70" s="60"/>
      <c r="H70" s="60"/>
    </row>
    <row r="71" spans="1:8" ht="16.5" thickBot="1" x14ac:dyDescent="0.3">
      <c r="A71">
        <v>61</v>
      </c>
      <c r="B71" t="s">
        <v>261</v>
      </c>
      <c r="D71" s="62">
        <v>7372229949.9467974</v>
      </c>
      <c r="E71" s="62">
        <v>0</v>
      </c>
      <c r="F71" s="62">
        <v>0</v>
      </c>
      <c r="G71" s="62">
        <v>0</v>
      </c>
      <c r="H71" s="62">
        <f>D71+G71</f>
        <v>7372229949.9467974</v>
      </c>
    </row>
    <row r="72" spans="1:8" ht="16.5" thickTop="1" x14ac:dyDescent="0.25">
      <c r="A72">
        <v>62</v>
      </c>
    </row>
    <row r="73" spans="1:8" x14ac:dyDescent="0.25">
      <c r="A73">
        <v>63</v>
      </c>
      <c r="B73" t="s">
        <v>262</v>
      </c>
      <c r="D73" s="66">
        <v>7.2311768072703134E-2</v>
      </c>
      <c r="E73" s="66"/>
      <c r="F73" s="66"/>
      <c r="G73" s="66"/>
      <c r="H73" s="66">
        <v>6.915528E-2</v>
      </c>
    </row>
    <row r="74" spans="1:8" x14ac:dyDescent="0.25">
      <c r="A74">
        <v>64</v>
      </c>
      <c r="D74" s="66"/>
      <c r="E74" s="66"/>
      <c r="F74" s="66"/>
      <c r="G74" s="66"/>
      <c r="H74" s="66"/>
    </row>
    <row r="75" spans="1:8" x14ac:dyDescent="0.25">
      <c r="A75">
        <v>65</v>
      </c>
      <c r="B75" t="s">
        <v>263</v>
      </c>
      <c r="D75" s="66">
        <v>9.3381289496372519E-2</v>
      </c>
      <c r="E75" s="66"/>
      <c r="F75" s="66"/>
      <c r="G75" s="66"/>
      <c r="H75" s="66">
        <v>8.7499999999999994E-2</v>
      </c>
    </row>
  </sheetData>
  <pageMargins left="0.7" right="0.7" top="0.75" bottom="0.75" header="0.3" footer="0.3"/>
  <pageSetup scale="5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workbookViewId="0">
      <selection activeCell="D4" sqref="D4"/>
    </sheetView>
  </sheetViews>
  <sheetFormatPr defaultRowHeight="15.75" x14ac:dyDescent="0.25"/>
  <cols>
    <col min="1" max="1" width="6.5" customWidth="1"/>
    <col min="2" max="2" width="4" customWidth="1"/>
    <col min="3" max="3" width="30.5" customWidth="1"/>
    <col min="4" max="4" width="13.75" customWidth="1"/>
    <col min="5" max="5" width="16.875" customWidth="1"/>
  </cols>
  <sheetData>
    <row r="1" spans="1:5" x14ac:dyDescent="0.25">
      <c r="A1" s="1" t="s">
        <v>0</v>
      </c>
      <c r="E1" s="1" t="s">
        <v>1</v>
      </c>
    </row>
    <row r="2" spans="1:5" x14ac:dyDescent="0.25">
      <c r="A2" s="3" t="s">
        <v>2</v>
      </c>
      <c r="E2" t="s">
        <v>3</v>
      </c>
    </row>
    <row r="3" spans="1:5" x14ac:dyDescent="0.25">
      <c r="A3" s="4" t="s">
        <v>192</v>
      </c>
      <c r="E3" t="s">
        <v>295</v>
      </c>
    </row>
    <row r="4" spans="1:5" x14ac:dyDescent="0.25">
      <c r="A4" t="s">
        <v>296</v>
      </c>
      <c r="E4" s="4" t="s">
        <v>5</v>
      </c>
    </row>
    <row r="5" spans="1:5" x14ac:dyDescent="0.25">
      <c r="A5" t="s">
        <v>4</v>
      </c>
      <c r="E5" t="s">
        <v>266</v>
      </c>
    </row>
    <row r="8" spans="1:5" x14ac:dyDescent="0.25">
      <c r="C8" t="s">
        <v>267</v>
      </c>
      <c r="E8" s="67">
        <v>7372229949.9467974</v>
      </c>
    </row>
    <row r="9" spans="1:5" x14ac:dyDescent="0.25">
      <c r="C9" t="s">
        <v>268</v>
      </c>
      <c r="E9" s="68">
        <v>6.915528E-2</v>
      </c>
    </row>
    <row r="11" spans="1:5" x14ac:dyDescent="0.25">
      <c r="C11" t="s">
        <v>269</v>
      </c>
      <c r="E11" s="60">
        <v>509828626.41295677</v>
      </c>
    </row>
    <row r="12" spans="1:5" x14ac:dyDescent="0.25">
      <c r="C12" t="s">
        <v>270</v>
      </c>
      <c r="E12" s="61">
        <v>-533098982.31918859</v>
      </c>
    </row>
    <row r="14" spans="1:5" x14ac:dyDescent="0.25">
      <c r="C14" t="s">
        <v>271</v>
      </c>
      <c r="E14" s="60">
        <v>-23270355.906231821</v>
      </c>
    </row>
    <row r="15" spans="1:5" x14ac:dyDescent="0.25">
      <c r="C15" t="s">
        <v>272</v>
      </c>
      <c r="E15" s="68">
        <v>1.3326143899634217</v>
      </c>
    </row>
    <row r="17" spans="3:5" ht="16.5" thickBot="1" x14ac:dyDescent="0.3">
      <c r="C17" t="s">
        <v>273</v>
      </c>
      <c r="E17" s="69">
        <v>-31010411.140214827</v>
      </c>
    </row>
    <row r="18" spans="3:5" ht="16.5" thickTop="1" x14ac:dyDescent="0.25"/>
    <row r="20" spans="3:5" x14ac:dyDescent="0.25">
      <c r="C20" t="s">
        <v>274</v>
      </c>
      <c r="E20" s="67">
        <v>-31010411.140214827</v>
      </c>
    </row>
    <row r="21" spans="3:5" x14ac:dyDescent="0.25">
      <c r="C21" t="s">
        <v>275</v>
      </c>
      <c r="E21" s="70">
        <v>1.9452433893900702E-3</v>
      </c>
    </row>
    <row r="22" spans="3:5" x14ac:dyDescent="0.25">
      <c r="C22" t="s">
        <v>276</v>
      </c>
      <c r="E22" s="71">
        <v>-60322.79727277108</v>
      </c>
    </row>
    <row r="25" spans="3:5" x14ac:dyDescent="0.25">
      <c r="C25" t="s">
        <v>274</v>
      </c>
      <c r="E25" s="67">
        <v>-31010411.140214827</v>
      </c>
    </row>
    <row r="26" spans="3:5" x14ac:dyDescent="0.25">
      <c r="C26" t="s">
        <v>277</v>
      </c>
      <c r="E26" s="66">
        <v>0</v>
      </c>
    </row>
    <row r="27" spans="3:5" x14ac:dyDescent="0.25">
      <c r="C27" t="s">
        <v>278</v>
      </c>
      <c r="E27" s="66">
        <v>0</v>
      </c>
    </row>
    <row r="28" spans="3:5" x14ac:dyDescent="0.25">
      <c r="C28" t="s">
        <v>279</v>
      </c>
      <c r="E28" s="66">
        <v>0</v>
      </c>
    </row>
    <row r="29" spans="3:5" x14ac:dyDescent="0.25">
      <c r="C29" t="s">
        <v>280</v>
      </c>
      <c r="E29" s="70">
        <v>3.0000000000000001E-3</v>
      </c>
    </row>
    <row r="30" spans="3:5" x14ac:dyDescent="0.25">
      <c r="C30" t="s">
        <v>281</v>
      </c>
      <c r="E30" s="71">
        <v>-93031.233420644479</v>
      </c>
    </row>
    <row r="33" spans="3:5" x14ac:dyDescent="0.25">
      <c r="C33" t="s">
        <v>274</v>
      </c>
      <c r="E33" s="67">
        <v>-31010411.140214827</v>
      </c>
    </row>
    <row r="34" spans="3:5" x14ac:dyDescent="0.25">
      <c r="C34" t="s">
        <v>282</v>
      </c>
      <c r="E34" s="60">
        <v>60322.79727277108</v>
      </c>
    </row>
    <row r="35" spans="3:5" x14ac:dyDescent="0.25">
      <c r="C35" t="s">
        <v>232</v>
      </c>
      <c r="E35" s="61">
        <v>93031.233420644479</v>
      </c>
    </row>
    <row r="36" spans="3:5" x14ac:dyDescent="0.25">
      <c r="C36" t="s">
        <v>283</v>
      </c>
      <c r="E36" s="71">
        <v>-30857057.109521411</v>
      </c>
    </row>
    <row r="37" spans="3:5" x14ac:dyDescent="0.25">
      <c r="E37" s="67"/>
    </row>
    <row r="38" spans="3:5" x14ac:dyDescent="0.25">
      <c r="C38" t="s">
        <v>284</v>
      </c>
      <c r="E38" s="68">
        <v>4.5400000000000003E-2</v>
      </c>
    </row>
    <row r="39" spans="3:5" x14ac:dyDescent="0.25">
      <c r="C39" t="s">
        <v>285</v>
      </c>
      <c r="E39" s="71">
        <v>-1400910.3927722722</v>
      </c>
    </row>
    <row r="41" spans="3:5" x14ac:dyDescent="0.25">
      <c r="C41" t="s">
        <v>286</v>
      </c>
      <c r="E41" s="67">
        <v>-29456146.716749139</v>
      </c>
    </row>
    <row r="42" spans="3:5" x14ac:dyDescent="0.25">
      <c r="C42" t="s">
        <v>287</v>
      </c>
      <c r="E42" s="68">
        <v>0.21</v>
      </c>
    </row>
    <row r="43" spans="3:5" x14ac:dyDescent="0.25">
      <c r="C43" t="s">
        <v>288</v>
      </c>
      <c r="E43" s="71">
        <v>-6185790.8105173185</v>
      </c>
    </row>
    <row r="46" spans="3:5" x14ac:dyDescent="0.25">
      <c r="C46" t="s">
        <v>289</v>
      </c>
      <c r="E46" s="66">
        <v>1</v>
      </c>
    </row>
    <row r="47" spans="3:5" x14ac:dyDescent="0.25">
      <c r="C47" t="s">
        <v>290</v>
      </c>
      <c r="E47" s="70">
        <v>0.75040462382178574</v>
      </c>
    </row>
    <row r="48" spans="3:5" x14ac:dyDescent="0.25">
      <c r="C48" t="s">
        <v>291</v>
      </c>
      <c r="E48" s="72">
        <v>1.3326143899634217</v>
      </c>
    </row>
  </sheetData>
  <pageMargins left="0.7" right="0.7" top="0.75" bottom="0.75" header="0.3" footer="0.3"/>
  <pageSetup scale="94"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5"/>
  <sheetViews>
    <sheetView view="pageBreakPreview" zoomScale="60" zoomScaleNormal="100" workbookViewId="0">
      <pane xSplit="5" ySplit="9" topLeftCell="I10" activePane="bottomRight" state="frozen"/>
      <selection pane="topRight" activeCell="F1" sqref="F1"/>
      <selection pane="bottomLeft" activeCell="A10" sqref="A10"/>
      <selection pane="bottomRight" activeCell="O15" sqref="O15"/>
    </sheetView>
  </sheetViews>
  <sheetFormatPr defaultRowHeight="15.75" x14ac:dyDescent="0.25"/>
  <cols>
    <col min="1" max="1" width="5.125" customWidth="1"/>
    <col min="2" max="2" width="1.375" customWidth="1"/>
    <col min="3" max="3" width="34.5" customWidth="1"/>
    <col min="4" max="4" width="4.125" customWidth="1"/>
    <col min="5" max="5" width="1.125" customWidth="1"/>
    <col min="6" max="6" width="12.875" customWidth="1"/>
    <col min="7" max="7" width="10.625" customWidth="1"/>
    <col min="8" max="8" width="12.125" customWidth="1"/>
    <col min="9" max="9" width="12.375" customWidth="1"/>
    <col min="10" max="10" width="12.875" customWidth="1"/>
    <col min="11" max="11" width="12.125" customWidth="1"/>
    <col min="12" max="12" width="12" customWidth="1"/>
    <col min="13" max="13" width="13.875" customWidth="1"/>
    <col min="14" max="14" width="11.125" customWidth="1"/>
    <col min="15" max="15" width="14.125" customWidth="1"/>
    <col min="16" max="16" width="16" customWidth="1"/>
    <col min="17" max="17" width="13.625" customWidth="1"/>
    <col min="18" max="18" width="13.875" customWidth="1"/>
    <col min="19" max="19" width="14.75" customWidth="1"/>
    <col min="20" max="20" width="12.375" customWidth="1"/>
    <col min="21" max="21" width="13.75" customWidth="1"/>
    <col min="22" max="22" width="14" customWidth="1"/>
    <col min="23" max="23" width="12.875" customWidth="1"/>
    <col min="24" max="24" width="13.375" customWidth="1"/>
    <col min="25" max="25" width="12.75" customWidth="1"/>
    <col min="26" max="26" width="12.375" customWidth="1"/>
    <col min="27" max="27" width="11.625" customWidth="1"/>
    <col min="28" max="28" width="14.25" customWidth="1"/>
    <col min="29" max="29" width="12.125" customWidth="1"/>
    <col min="30" max="30" width="10.25" customWidth="1"/>
    <col min="31" max="31" width="12.75" customWidth="1"/>
    <col min="32" max="32" width="16.125" customWidth="1"/>
    <col min="33" max="33" width="13.5" customWidth="1"/>
    <col min="34" max="34" width="15.875" customWidth="1"/>
    <col min="35" max="35" width="14.875" customWidth="1"/>
    <col min="36" max="36" width="13.375" customWidth="1"/>
  </cols>
  <sheetData>
    <row r="1" spans="1:36" x14ac:dyDescent="0.25">
      <c r="A1" s="1"/>
      <c r="B1" s="1"/>
      <c r="C1" s="1"/>
      <c r="D1" s="1"/>
      <c r="E1" s="13"/>
      <c r="F1" s="28">
        <v>4.5400000000000003E-2</v>
      </c>
      <c r="G1" s="29"/>
      <c r="L1" s="30" t="s">
        <v>187</v>
      </c>
      <c r="N1" s="30"/>
      <c r="S1" s="1" t="s">
        <v>188</v>
      </c>
      <c r="Z1" s="59" t="s">
        <v>189</v>
      </c>
      <c r="AG1" s="59" t="s">
        <v>190</v>
      </c>
      <c r="AJ1" s="59" t="s">
        <v>191</v>
      </c>
    </row>
    <row r="2" spans="1:36" x14ac:dyDescent="0.25">
      <c r="B2" s="1"/>
      <c r="C2" s="1"/>
      <c r="D2" s="1"/>
      <c r="E2" s="13"/>
      <c r="F2" s="28">
        <v>0.21</v>
      </c>
      <c r="G2" s="31">
        <v>0.245866</v>
      </c>
      <c r="H2" s="32"/>
      <c r="I2" s="32"/>
      <c r="J2" s="33"/>
      <c r="K2" s="33"/>
      <c r="L2" s="33"/>
      <c r="M2" s="33"/>
      <c r="N2" s="33"/>
      <c r="O2" s="33"/>
      <c r="P2" s="33"/>
      <c r="Q2" s="33"/>
      <c r="R2" s="33"/>
      <c r="S2" s="33"/>
    </row>
    <row r="3" spans="1:36" x14ac:dyDescent="0.25">
      <c r="B3" s="1"/>
      <c r="C3" s="1"/>
      <c r="D3" s="1"/>
      <c r="E3" s="13"/>
      <c r="F3" s="35"/>
      <c r="G3" s="35"/>
      <c r="H3" s="35"/>
      <c r="I3" s="35"/>
      <c r="J3" s="35"/>
      <c r="K3" s="35"/>
      <c r="L3" s="35"/>
      <c r="M3" s="35"/>
      <c r="N3" s="35"/>
      <c r="O3" s="35"/>
      <c r="P3" s="35"/>
      <c r="Q3" s="36"/>
      <c r="R3" s="36"/>
      <c r="S3" s="36"/>
    </row>
    <row r="4" spans="1:36" x14ac:dyDescent="0.25">
      <c r="A4" s="33"/>
      <c r="B4" s="33"/>
      <c r="C4" s="33"/>
      <c r="D4" s="33"/>
      <c r="E4" s="58"/>
      <c r="F4" s="34" t="s">
        <v>26</v>
      </c>
      <c r="G4" s="34" t="s">
        <v>27</v>
      </c>
      <c r="H4" s="34" t="s">
        <v>182</v>
      </c>
      <c r="I4" s="34" t="s">
        <v>28</v>
      </c>
      <c r="J4" s="34" t="s">
        <v>29</v>
      </c>
      <c r="K4" s="37" t="s">
        <v>134</v>
      </c>
      <c r="L4" s="37" t="s">
        <v>30</v>
      </c>
      <c r="M4" s="34" t="s">
        <v>135</v>
      </c>
      <c r="N4" s="37" t="s">
        <v>32</v>
      </c>
      <c r="O4" s="34" t="s">
        <v>110</v>
      </c>
      <c r="P4" s="38" t="s">
        <v>142</v>
      </c>
      <c r="Q4" s="38" t="s">
        <v>144</v>
      </c>
      <c r="R4" s="38" t="s">
        <v>147</v>
      </c>
      <c r="S4" s="38" t="s">
        <v>148</v>
      </c>
      <c r="T4" s="38" t="s">
        <v>113</v>
      </c>
      <c r="U4" s="38" t="s">
        <v>130</v>
      </c>
      <c r="V4" s="38" t="s">
        <v>131</v>
      </c>
      <c r="W4" s="38" t="s">
        <v>132</v>
      </c>
      <c r="X4" s="38" t="s">
        <v>154</v>
      </c>
      <c r="Y4" s="38" t="s">
        <v>156</v>
      </c>
      <c r="Z4" s="38" t="s">
        <v>156</v>
      </c>
      <c r="AA4" s="38" t="s">
        <v>156</v>
      </c>
      <c r="AB4" s="38" t="s">
        <v>162</v>
      </c>
      <c r="AC4" s="38" t="s">
        <v>165</v>
      </c>
      <c r="AD4" s="38" t="s">
        <v>167</v>
      </c>
      <c r="AE4" s="38" t="s">
        <v>169</v>
      </c>
      <c r="AF4" s="38" t="s">
        <v>169</v>
      </c>
      <c r="AG4" s="38" t="s">
        <v>172</v>
      </c>
      <c r="AH4" s="38" t="s">
        <v>128</v>
      </c>
      <c r="AI4" s="38" t="s">
        <v>177</v>
      </c>
      <c r="AJ4" s="38" t="s">
        <v>128</v>
      </c>
    </row>
    <row r="5" spans="1:36" x14ac:dyDescent="0.25">
      <c r="A5" s="33"/>
      <c r="B5" s="33"/>
      <c r="C5" s="33"/>
      <c r="D5" s="33"/>
      <c r="E5" s="58"/>
      <c r="F5" s="56" t="s">
        <v>180</v>
      </c>
      <c r="G5" s="34" t="s">
        <v>33</v>
      </c>
      <c r="H5" s="34" t="s">
        <v>150</v>
      </c>
      <c r="I5" s="34" t="s">
        <v>35</v>
      </c>
      <c r="J5" s="34" t="s">
        <v>36</v>
      </c>
      <c r="K5" s="37" t="s">
        <v>133</v>
      </c>
      <c r="L5" s="37" t="s">
        <v>38</v>
      </c>
      <c r="M5" s="37" t="s">
        <v>136</v>
      </c>
      <c r="N5" s="37" t="s">
        <v>137</v>
      </c>
      <c r="O5" s="34" t="s">
        <v>138</v>
      </c>
      <c r="P5" s="38" t="s">
        <v>140</v>
      </c>
      <c r="Q5" s="38" t="s">
        <v>143</v>
      </c>
      <c r="R5" s="38" t="s">
        <v>146</v>
      </c>
      <c r="S5" s="38" t="s">
        <v>149</v>
      </c>
      <c r="T5" s="41" t="s">
        <v>114</v>
      </c>
      <c r="U5" s="38" t="s">
        <v>150</v>
      </c>
      <c r="V5" s="38" t="s">
        <v>151</v>
      </c>
      <c r="W5" s="38" t="s">
        <v>153</v>
      </c>
      <c r="X5" s="38" t="s">
        <v>155</v>
      </c>
      <c r="Y5" s="38" t="s">
        <v>157</v>
      </c>
      <c r="Z5" s="38" t="s">
        <v>159</v>
      </c>
      <c r="AA5" s="38" t="s">
        <v>160</v>
      </c>
      <c r="AB5" s="38" t="s">
        <v>163</v>
      </c>
      <c r="AC5" s="38" t="s">
        <v>166</v>
      </c>
      <c r="AD5" s="38" t="s">
        <v>168</v>
      </c>
      <c r="AE5" s="38" t="s">
        <v>170</v>
      </c>
      <c r="AF5" s="38" t="s">
        <v>171</v>
      </c>
      <c r="AG5" s="38" t="s">
        <v>173</v>
      </c>
      <c r="AH5" s="38" t="s">
        <v>175</v>
      </c>
      <c r="AI5" s="38" t="s">
        <v>178</v>
      </c>
      <c r="AJ5" s="38" t="s">
        <v>175</v>
      </c>
    </row>
    <row r="6" spans="1:36" x14ac:dyDescent="0.25">
      <c r="A6" s="39"/>
      <c r="B6" s="40"/>
      <c r="C6" s="40"/>
      <c r="D6" s="33"/>
      <c r="E6" s="58"/>
      <c r="F6" s="34" t="s">
        <v>33</v>
      </c>
      <c r="H6" s="34" t="s">
        <v>34</v>
      </c>
      <c r="I6" s="34" t="s">
        <v>34</v>
      </c>
      <c r="K6" s="37" t="s">
        <v>37</v>
      </c>
      <c r="L6" s="34" t="s">
        <v>36</v>
      </c>
      <c r="M6" s="37" t="s">
        <v>39</v>
      </c>
      <c r="N6" s="37" t="s">
        <v>31</v>
      </c>
      <c r="O6" s="34" t="s">
        <v>139</v>
      </c>
      <c r="P6" s="41" t="s">
        <v>141</v>
      </c>
      <c r="Q6" s="41" t="s">
        <v>145</v>
      </c>
      <c r="R6" s="41" t="s">
        <v>40</v>
      </c>
      <c r="S6" s="41" t="s">
        <v>41</v>
      </c>
      <c r="U6" s="41" t="s">
        <v>39</v>
      </c>
      <c r="V6" s="41" t="s">
        <v>152</v>
      </c>
      <c r="W6" s="41" t="s">
        <v>39</v>
      </c>
      <c r="X6" s="41" t="s">
        <v>39</v>
      </c>
      <c r="Y6" s="41" t="s">
        <v>158</v>
      </c>
      <c r="Z6" s="41" t="s">
        <v>34</v>
      </c>
      <c r="AA6" s="41" t="s">
        <v>161</v>
      </c>
      <c r="AB6" s="41" t="s">
        <v>164</v>
      </c>
      <c r="AC6" s="41" t="s">
        <v>39</v>
      </c>
      <c r="AD6" s="41" t="s">
        <v>34</v>
      </c>
      <c r="AE6" s="41" t="s">
        <v>39</v>
      </c>
      <c r="AF6" s="41" t="s">
        <v>39</v>
      </c>
      <c r="AG6" s="41" t="s">
        <v>174</v>
      </c>
      <c r="AH6" s="41" t="s">
        <v>176</v>
      </c>
      <c r="AI6" s="41" t="s">
        <v>179</v>
      </c>
      <c r="AJ6" s="41" t="s">
        <v>179</v>
      </c>
    </row>
    <row r="7" spans="1:36" x14ac:dyDescent="0.25">
      <c r="A7" s="33"/>
      <c r="B7" s="33"/>
      <c r="C7" s="42"/>
      <c r="D7" s="43" t="s">
        <v>42</v>
      </c>
      <c r="E7" s="42"/>
      <c r="F7" s="37" t="s">
        <v>43</v>
      </c>
      <c r="G7" s="37" t="s">
        <v>44</v>
      </c>
      <c r="H7" s="37" t="s">
        <v>45</v>
      </c>
      <c r="I7" s="37" t="s">
        <v>46</v>
      </c>
      <c r="J7" s="37" t="s">
        <v>47</v>
      </c>
      <c r="K7" s="37" t="s">
        <v>48</v>
      </c>
      <c r="L7" s="37" t="s">
        <v>49</v>
      </c>
      <c r="M7" s="37" t="s">
        <v>50</v>
      </c>
      <c r="N7" s="37" t="s">
        <v>51</v>
      </c>
      <c r="O7" s="37" t="s">
        <v>111</v>
      </c>
      <c r="P7" s="37" t="s">
        <v>52</v>
      </c>
      <c r="Q7" s="37" t="s">
        <v>53</v>
      </c>
      <c r="R7" s="37" t="s">
        <v>54</v>
      </c>
      <c r="S7" s="37" t="s">
        <v>55</v>
      </c>
      <c r="T7" s="41" t="s">
        <v>112</v>
      </c>
      <c r="U7" s="41" t="s">
        <v>115</v>
      </c>
      <c r="V7" s="41" t="s">
        <v>116</v>
      </c>
      <c r="W7" s="41" t="s">
        <v>117</v>
      </c>
      <c r="X7" s="41" t="s">
        <v>118</v>
      </c>
      <c r="Y7" s="41" t="s">
        <v>119</v>
      </c>
      <c r="Z7" s="41" t="s">
        <v>120</v>
      </c>
      <c r="AA7" s="41" t="s">
        <v>121</v>
      </c>
      <c r="AB7" s="41" t="s">
        <v>122</v>
      </c>
      <c r="AC7" s="41" t="s">
        <v>123</v>
      </c>
      <c r="AD7" s="41" t="s">
        <v>124</v>
      </c>
      <c r="AE7" s="41" t="s">
        <v>125</v>
      </c>
      <c r="AF7" s="41" t="s">
        <v>126</v>
      </c>
      <c r="AG7" s="41" t="s">
        <v>127</v>
      </c>
      <c r="AH7" s="41" t="s">
        <v>112</v>
      </c>
      <c r="AI7" s="41" t="s">
        <v>129</v>
      </c>
      <c r="AJ7" s="41" t="s">
        <v>112</v>
      </c>
    </row>
    <row r="8" spans="1:36" x14ac:dyDescent="0.25">
      <c r="A8" s="33"/>
      <c r="B8" s="33"/>
      <c r="C8" s="33"/>
      <c r="D8" s="44" t="s">
        <v>56</v>
      </c>
      <c r="E8" s="42"/>
      <c r="F8" s="37" t="s">
        <v>57</v>
      </c>
      <c r="G8" s="37" t="s">
        <v>57</v>
      </c>
      <c r="H8" s="37" t="s">
        <v>57</v>
      </c>
      <c r="I8" s="37" t="s">
        <v>57</v>
      </c>
      <c r="J8" s="37" t="s">
        <v>57</v>
      </c>
      <c r="K8" s="37" t="s">
        <v>57</v>
      </c>
      <c r="L8" s="37" t="s">
        <v>57</v>
      </c>
      <c r="M8" s="37" t="s">
        <v>57</v>
      </c>
      <c r="N8" s="37" t="s">
        <v>57</v>
      </c>
      <c r="O8" s="37" t="s">
        <v>57</v>
      </c>
      <c r="P8" s="41" t="s">
        <v>57</v>
      </c>
      <c r="Q8" s="37" t="s">
        <v>57</v>
      </c>
      <c r="R8" s="37" t="s">
        <v>57</v>
      </c>
      <c r="S8" s="41" t="s">
        <v>57</v>
      </c>
      <c r="T8" s="41" t="s">
        <v>109</v>
      </c>
      <c r="U8" s="41"/>
      <c r="V8" s="41"/>
      <c r="W8" s="41"/>
      <c r="X8" s="41"/>
      <c r="Y8" s="41"/>
      <c r="Z8" s="41"/>
      <c r="AA8" s="41"/>
      <c r="AB8" s="41"/>
      <c r="AC8" s="41"/>
      <c r="AD8" s="41"/>
      <c r="AE8" s="41"/>
      <c r="AF8" s="41"/>
      <c r="AG8" s="41"/>
      <c r="AH8" s="41" t="s">
        <v>109</v>
      </c>
      <c r="AJ8" s="41" t="s">
        <v>109</v>
      </c>
    </row>
    <row r="9" spans="1:36" x14ac:dyDescent="0.25">
      <c r="A9" s="33">
        <v>1</v>
      </c>
      <c r="B9" s="33"/>
      <c r="C9" s="45" t="s">
        <v>58</v>
      </c>
      <c r="D9" s="33"/>
      <c r="E9" s="42"/>
      <c r="F9" s="37" t="s">
        <v>181</v>
      </c>
      <c r="G9" s="33"/>
      <c r="H9" s="37" t="s">
        <v>183</v>
      </c>
      <c r="I9" s="57" t="s">
        <v>184</v>
      </c>
      <c r="J9" s="37"/>
      <c r="K9" s="37"/>
      <c r="L9" s="37"/>
      <c r="M9" s="37"/>
      <c r="N9" s="37"/>
      <c r="O9" s="37"/>
      <c r="P9" s="37"/>
      <c r="Q9" s="57" t="s">
        <v>185</v>
      </c>
      <c r="R9" s="57" t="s">
        <v>186</v>
      </c>
      <c r="S9" s="37"/>
      <c r="T9" s="37"/>
      <c r="U9" s="37"/>
      <c r="V9" s="37"/>
      <c r="W9" s="37"/>
      <c r="X9" s="37"/>
      <c r="Y9" s="37"/>
      <c r="Z9" s="37"/>
      <c r="AA9" s="37"/>
      <c r="AB9" s="37"/>
      <c r="AC9" s="37"/>
      <c r="AD9" s="37"/>
      <c r="AE9" s="37"/>
      <c r="AF9" s="37"/>
      <c r="AG9" s="37"/>
      <c r="AH9" s="37"/>
      <c r="AI9" s="37"/>
      <c r="AJ9" s="37"/>
    </row>
    <row r="10" spans="1:36" x14ac:dyDescent="0.25">
      <c r="A10" s="33">
        <v>2</v>
      </c>
      <c r="B10" s="33"/>
      <c r="C10" s="33" t="s">
        <v>59</v>
      </c>
      <c r="D10" s="33"/>
      <c r="E10" s="42"/>
      <c r="F10" s="33"/>
      <c r="G10" s="33"/>
      <c r="H10" s="33"/>
      <c r="I10" s="33"/>
      <c r="J10" s="33"/>
      <c r="K10" s="33"/>
      <c r="L10" s="33"/>
      <c r="M10" s="33"/>
      <c r="N10" s="33"/>
      <c r="O10" s="33"/>
      <c r="P10" s="33"/>
      <c r="Q10" s="33"/>
      <c r="R10" s="33"/>
      <c r="S10" s="33"/>
      <c r="T10" s="51"/>
      <c r="U10" s="33"/>
      <c r="V10" s="33"/>
      <c r="W10" s="33"/>
      <c r="X10" s="33"/>
      <c r="Y10" s="33"/>
      <c r="Z10" s="33"/>
      <c r="AA10" s="33"/>
      <c r="AB10" s="33"/>
      <c r="AC10" s="33"/>
      <c r="AD10" s="51"/>
      <c r="AH10" s="51"/>
      <c r="AJ10" s="51"/>
    </row>
    <row r="11" spans="1:36" x14ac:dyDescent="0.25">
      <c r="A11" s="33">
        <v>3</v>
      </c>
      <c r="B11" s="33"/>
      <c r="C11" s="33" t="s">
        <v>60</v>
      </c>
      <c r="D11" s="33"/>
      <c r="E11" s="42"/>
      <c r="F11" s="33"/>
      <c r="G11" s="33"/>
      <c r="H11" s="33"/>
      <c r="I11" s="33"/>
      <c r="J11" s="33"/>
      <c r="K11" s="33"/>
      <c r="L11" s="33"/>
      <c r="M11" s="33"/>
      <c r="N11" s="33"/>
      <c r="O11" s="33"/>
      <c r="P11" s="33"/>
      <c r="Q11" s="33"/>
      <c r="R11" s="33"/>
      <c r="S11" s="33"/>
      <c r="T11" s="51"/>
      <c r="U11" s="33"/>
      <c r="V11" s="33"/>
      <c r="W11" s="33"/>
      <c r="X11" s="33"/>
      <c r="Y11" s="33"/>
      <c r="Z11" s="33"/>
      <c r="AA11" s="33"/>
      <c r="AB11" s="33"/>
      <c r="AC11" s="33"/>
      <c r="AD11" s="51"/>
      <c r="AH11" s="51"/>
      <c r="AJ11" s="51"/>
    </row>
    <row r="12" spans="1:36" x14ac:dyDescent="0.25">
      <c r="A12" s="33">
        <v>4</v>
      </c>
      <c r="B12" s="33"/>
      <c r="C12" s="33" t="s">
        <v>61</v>
      </c>
      <c r="D12" s="33"/>
      <c r="E12" s="42"/>
      <c r="F12" s="33"/>
      <c r="G12" s="33"/>
      <c r="H12" s="33">
        <v>77250</v>
      </c>
      <c r="I12" s="33"/>
      <c r="J12" s="33"/>
      <c r="K12" s="33"/>
      <c r="L12" s="33"/>
      <c r="M12" s="33"/>
      <c r="N12" s="33"/>
      <c r="O12" s="33"/>
      <c r="P12" s="33"/>
      <c r="Q12" s="33"/>
      <c r="R12" s="33"/>
      <c r="S12" s="33"/>
      <c r="T12" s="51"/>
      <c r="U12" s="33"/>
      <c r="V12" s="33"/>
      <c r="W12" s="33"/>
      <c r="X12" s="33"/>
      <c r="Y12" s="33"/>
      <c r="Z12" s="33"/>
      <c r="AA12" s="33"/>
      <c r="AB12" s="33">
        <v>-138782</v>
      </c>
      <c r="AC12" s="33"/>
      <c r="AD12" s="51"/>
      <c r="AH12" s="51"/>
      <c r="AJ12" s="51"/>
    </row>
    <row r="13" spans="1:36" x14ac:dyDescent="0.25">
      <c r="A13" s="33">
        <v>5</v>
      </c>
      <c r="B13" s="33"/>
      <c r="C13" s="33" t="s">
        <v>62</v>
      </c>
      <c r="D13" s="33"/>
      <c r="E13" s="42"/>
      <c r="F13" s="46">
        <v>746073</v>
      </c>
      <c r="G13" s="46">
        <v>24012</v>
      </c>
      <c r="H13" s="46"/>
      <c r="I13" s="46">
        <v>2820746.1979446723</v>
      </c>
      <c r="J13" s="46"/>
      <c r="K13" s="46"/>
      <c r="L13" s="46"/>
      <c r="M13" s="46"/>
      <c r="N13" s="46"/>
      <c r="O13" s="46"/>
      <c r="P13" s="46"/>
      <c r="Q13" s="46"/>
      <c r="R13" s="46"/>
      <c r="S13" s="46"/>
      <c r="T13" s="52"/>
      <c r="U13" s="46">
        <v>-2255628</v>
      </c>
      <c r="V13" s="46"/>
      <c r="W13" s="46"/>
      <c r="X13" s="46"/>
      <c r="Y13" s="46"/>
      <c r="Z13" s="46"/>
      <c r="AA13" s="46"/>
      <c r="AB13" s="46"/>
      <c r="AC13" s="46"/>
      <c r="AD13" s="52"/>
      <c r="AE13" s="46"/>
      <c r="AF13" s="46">
        <v>-7397</v>
      </c>
      <c r="AG13" s="46">
        <v>6</v>
      </c>
      <c r="AH13" s="52"/>
      <c r="AI13" s="46">
        <v>336</v>
      </c>
      <c r="AJ13" s="52"/>
    </row>
    <row r="14" spans="1:36" x14ac:dyDescent="0.25">
      <c r="A14" s="33">
        <v>6</v>
      </c>
      <c r="B14" s="33"/>
      <c r="C14" s="33" t="s">
        <v>63</v>
      </c>
      <c r="D14" s="33"/>
      <c r="E14" s="42"/>
      <c r="F14" s="46">
        <f t="shared" ref="F14:S14" si="0">SUM(F10:F13)</f>
        <v>746073</v>
      </c>
      <c r="G14" s="46">
        <f t="shared" si="0"/>
        <v>24012</v>
      </c>
      <c r="H14" s="46">
        <f>SUM(H10:H13)</f>
        <v>77250</v>
      </c>
      <c r="I14" s="46">
        <f>SUM(I10:I13)</f>
        <v>2820746.1979446723</v>
      </c>
      <c r="J14" s="46">
        <f t="shared" si="0"/>
        <v>0</v>
      </c>
      <c r="K14" s="46">
        <f>SUM(K10:K13)</f>
        <v>0</v>
      </c>
      <c r="L14" s="46">
        <f>SUM(L10:L13)</f>
        <v>0</v>
      </c>
      <c r="M14" s="46">
        <f>SUM(M10:M13)</f>
        <v>0</v>
      </c>
      <c r="N14" s="46">
        <f>SUM(N10:N13)</f>
        <v>0</v>
      </c>
      <c r="O14" s="46">
        <f t="shared" si="0"/>
        <v>0</v>
      </c>
      <c r="P14" s="46">
        <f>SUM(P10:P13)</f>
        <v>0</v>
      </c>
      <c r="Q14" s="46">
        <f t="shared" ref="Q14:R14" si="1">SUM(Q10:Q13)</f>
        <v>0</v>
      </c>
      <c r="R14" s="46">
        <f t="shared" si="1"/>
        <v>0</v>
      </c>
      <c r="S14" s="46">
        <f t="shared" si="0"/>
        <v>0</v>
      </c>
      <c r="T14" s="52">
        <f t="shared" ref="T14:X14" si="2">SUM(T10:T13)</f>
        <v>0</v>
      </c>
      <c r="U14" s="46">
        <f t="shared" si="2"/>
        <v>-2255628</v>
      </c>
      <c r="V14" s="46">
        <f t="shared" si="2"/>
        <v>0</v>
      </c>
      <c r="W14" s="46">
        <f t="shared" si="2"/>
        <v>0</v>
      </c>
      <c r="X14" s="46">
        <f t="shared" si="2"/>
        <v>0</v>
      </c>
      <c r="Y14" s="46">
        <f t="shared" ref="Y14:AD14" si="3">SUM(Y10:Y13)</f>
        <v>0</v>
      </c>
      <c r="Z14" s="46">
        <f t="shared" si="3"/>
        <v>0</v>
      </c>
      <c r="AA14" s="46">
        <f t="shared" si="3"/>
        <v>0</v>
      </c>
      <c r="AB14" s="46">
        <f t="shared" si="3"/>
        <v>-138782</v>
      </c>
      <c r="AC14" s="46">
        <f t="shared" si="3"/>
        <v>0</v>
      </c>
      <c r="AD14" s="52">
        <f t="shared" si="3"/>
        <v>0</v>
      </c>
      <c r="AE14" s="46">
        <f t="shared" ref="AE14:AJ14" si="4">SUM(AE10:AE13)</f>
        <v>0</v>
      </c>
      <c r="AF14" s="46">
        <f t="shared" si="4"/>
        <v>-7397</v>
      </c>
      <c r="AG14" s="46">
        <f t="shared" si="4"/>
        <v>6</v>
      </c>
      <c r="AH14" s="52">
        <f t="shared" si="4"/>
        <v>0</v>
      </c>
      <c r="AI14" s="46">
        <f t="shared" si="4"/>
        <v>336</v>
      </c>
      <c r="AJ14" s="52">
        <f t="shared" si="4"/>
        <v>0</v>
      </c>
    </row>
    <row r="15" spans="1:36" x14ac:dyDescent="0.25">
      <c r="A15" s="33">
        <v>7</v>
      </c>
      <c r="B15" s="33"/>
      <c r="C15" s="45" t="s">
        <v>64</v>
      </c>
      <c r="D15" s="33"/>
      <c r="E15" s="42"/>
      <c r="F15" s="33"/>
      <c r="G15" s="33"/>
      <c r="H15" s="33"/>
      <c r="I15" s="33"/>
      <c r="J15" s="33"/>
      <c r="K15" s="33"/>
      <c r="L15" s="33"/>
      <c r="M15" s="33"/>
      <c r="N15" s="33"/>
      <c r="O15" s="33"/>
      <c r="P15" s="33"/>
      <c r="Q15" s="33"/>
      <c r="R15" s="33"/>
      <c r="S15" s="33"/>
      <c r="T15" s="53"/>
      <c r="U15" s="33"/>
      <c r="V15" s="33"/>
      <c r="W15" s="33"/>
      <c r="X15" s="33"/>
      <c r="Y15" s="33"/>
      <c r="Z15" s="33"/>
      <c r="AA15" s="33"/>
      <c r="AB15" s="33"/>
      <c r="AC15" s="33"/>
      <c r="AD15" s="53"/>
      <c r="AE15" s="33"/>
      <c r="AF15" s="33"/>
      <c r="AG15" s="33"/>
      <c r="AH15" s="53"/>
      <c r="AI15" s="33"/>
      <c r="AJ15" s="53"/>
    </row>
    <row r="16" spans="1:36" x14ac:dyDescent="0.25">
      <c r="A16" s="33">
        <v>8</v>
      </c>
      <c r="B16" s="33"/>
      <c r="C16" s="33" t="s">
        <v>65</v>
      </c>
      <c r="D16" s="33"/>
      <c r="E16" s="42"/>
      <c r="F16" s="33"/>
      <c r="G16" s="33"/>
      <c r="H16" s="33"/>
      <c r="I16" s="33"/>
      <c r="J16" s="33">
        <v>-835018.39619429968</v>
      </c>
      <c r="K16" s="33"/>
      <c r="L16" s="33">
        <v>-547400.55469000002</v>
      </c>
      <c r="M16" s="33">
        <v>-2343211.2230425128</v>
      </c>
      <c r="N16" s="33"/>
      <c r="O16" s="33"/>
      <c r="P16" s="33"/>
      <c r="Q16" s="33"/>
      <c r="R16" s="33"/>
      <c r="S16" s="33"/>
      <c r="T16" s="53"/>
      <c r="U16" s="33"/>
      <c r="V16" s="33"/>
      <c r="W16" s="33"/>
      <c r="X16" s="33"/>
      <c r="Y16" s="33">
        <v>-338855</v>
      </c>
      <c r="Z16" s="33">
        <v>-176643</v>
      </c>
      <c r="AA16" s="33">
        <v>-175007</v>
      </c>
      <c r="AB16" s="33">
        <v>3281701</v>
      </c>
      <c r="AC16" s="33"/>
      <c r="AD16" s="53"/>
      <c r="AE16" s="33"/>
      <c r="AF16" s="33"/>
      <c r="AG16" s="33"/>
      <c r="AH16" s="53"/>
      <c r="AI16" s="33"/>
      <c r="AJ16" s="53"/>
    </row>
    <row r="17" spans="1:36" x14ac:dyDescent="0.25">
      <c r="A17" s="33">
        <v>9</v>
      </c>
      <c r="B17" s="33"/>
      <c r="C17" s="33" t="s">
        <v>66</v>
      </c>
      <c r="D17" s="33"/>
      <c r="E17" s="42"/>
      <c r="F17" s="33"/>
      <c r="G17" s="33"/>
      <c r="H17" s="33"/>
      <c r="I17" s="33"/>
      <c r="J17" s="33"/>
      <c r="K17" s="33"/>
      <c r="L17" s="33"/>
      <c r="M17" s="33"/>
      <c r="N17" s="33"/>
      <c r="O17" s="33"/>
      <c r="P17" s="33"/>
      <c r="Q17" s="33"/>
      <c r="R17" s="33"/>
      <c r="S17" s="33"/>
      <c r="T17" s="53"/>
      <c r="U17" s="33"/>
      <c r="V17" s="33"/>
      <c r="W17" s="33"/>
      <c r="X17" s="33"/>
      <c r="Y17" s="33"/>
      <c r="Z17" s="33"/>
      <c r="AA17" s="33"/>
      <c r="AB17" s="33"/>
      <c r="AC17" s="33"/>
      <c r="AD17" s="53"/>
      <c r="AE17" s="33"/>
      <c r="AF17" s="33"/>
      <c r="AG17" s="33"/>
      <c r="AH17" s="53"/>
      <c r="AI17" s="33"/>
      <c r="AJ17" s="53"/>
    </row>
    <row r="18" spans="1:36" x14ac:dyDescent="0.25">
      <c r="A18" s="33">
        <v>10</v>
      </c>
      <c r="B18" s="33"/>
      <c r="C18" s="33" t="s">
        <v>67</v>
      </c>
      <c r="D18" s="33"/>
      <c r="E18" s="42"/>
      <c r="F18" s="33"/>
      <c r="G18" s="33"/>
      <c r="H18" s="33"/>
      <c r="I18" s="33"/>
      <c r="J18" s="33">
        <v>-174609.50652252746</v>
      </c>
      <c r="K18" s="33"/>
      <c r="L18" s="33"/>
      <c r="M18" s="33">
        <v>-364809.62046222202</v>
      </c>
      <c r="N18" s="33"/>
      <c r="O18" s="33"/>
      <c r="P18" s="33"/>
      <c r="Q18" s="33"/>
      <c r="R18" s="33"/>
      <c r="S18" s="33"/>
      <c r="T18" s="53"/>
      <c r="U18" s="33"/>
      <c r="V18" s="33"/>
      <c r="W18" s="33"/>
      <c r="X18" s="33"/>
      <c r="Y18" s="33">
        <v>-70857</v>
      </c>
      <c r="Z18" s="33">
        <v>-36938</v>
      </c>
      <c r="AA18" s="33">
        <v>-36596</v>
      </c>
      <c r="AB18" s="33"/>
      <c r="AC18" s="33"/>
      <c r="AD18" s="53"/>
      <c r="AE18" s="33"/>
      <c r="AF18" s="33"/>
      <c r="AG18" s="33"/>
      <c r="AH18" s="53"/>
      <c r="AI18" s="33"/>
      <c r="AJ18" s="53"/>
    </row>
    <row r="19" spans="1:36" x14ac:dyDescent="0.25">
      <c r="A19" s="33">
        <v>11</v>
      </c>
      <c r="B19" s="33"/>
      <c r="C19" s="33" t="s">
        <v>68</v>
      </c>
      <c r="D19" s="33"/>
      <c r="E19" s="42"/>
      <c r="F19" s="33"/>
      <c r="G19" s="33"/>
      <c r="H19" s="33"/>
      <c r="I19" s="33"/>
      <c r="J19" s="33">
        <v>-307275.55438387889</v>
      </c>
      <c r="K19" s="33"/>
      <c r="L19" s="47">
        <v>-39638.217210000003</v>
      </c>
      <c r="M19" s="33">
        <v>-635385.1018955796</v>
      </c>
      <c r="N19" s="33"/>
      <c r="O19" s="33"/>
      <c r="P19" s="33"/>
      <c r="Q19" s="33"/>
      <c r="R19" s="33"/>
      <c r="S19" s="33"/>
      <c r="T19" s="53"/>
      <c r="U19" s="33"/>
      <c r="V19" s="33"/>
      <c r="W19" s="33"/>
      <c r="X19" s="33"/>
      <c r="Y19" s="33">
        <v>-124694</v>
      </c>
      <c r="Z19" s="33">
        <v>-65002</v>
      </c>
      <c r="AA19" s="33">
        <v>-64400</v>
      </c>
      <c r="AB19" s="33"/>
      <c r="AC19" s="33"/>
      <c r="AD19" s="53"/>
      <c r="AE19" s="33"/>
      <c r="AF19" s="33">
        <v>-1115557</v>
      </c>
      <c r="AG19" s="33"/>
      <c r="AH19" s="53"/>
      <c r="AI19" s="33">
        <v>1115557</v>
      </c>
      <c r="AJ19" s="53"/>
    </row>
    <row r="20" spans="1:36" x14ac:dyDescent="0.25">
      <c r="A20" s="33">
        <v>12</v>
      </c>
      <c r="B20" s="33"/>
      <c r="C20" s="33" t="s">
        <v>69</v>
      </c>
      <c r="D20" s="33"/>
      <c r="E20" s="42"/>
      <c r="F20" s="33"/>
      <c r="G20" s="33"/>
      <c r="H20" s="33"/>
      <c r="I20" s="33"/>
      <c r="J20" s="33">
        <v>-246601.04297775964</v>
      </c>
      <c r="K20" s="33"/>
      <c r="L20" s="33"/>
      <c r="M20" s="33">
        <v>-427896.75238674227</v>
      </c>
      <c r="N20" s="33"/>
      <c r="O20" s="33"/>
      <c r="P20" s="33"/>
      <c r="Q20" s="33"/>
      <c r="R20" s="33"/>
      <c r="S20" s="33"/>
      <c r="T20" s="53"/>
      <c r="U20" s="33"/>
      <c r="V20" s="33">
        <v>-1352321</v>
      </c>
      <c r="W20" s="33"/>
      <c r="X20" s="33">
        <v>66662</v>
      </c>
      <c r="Y20" s="33">
        <v>-100072</v>
      </c>
      <c r="Z20" s="33">
        <v>-52167</v>
      </c>
      <c r="AA20" s="33">
        <v>-51684</v>
      </c>
      <c r="AB20" s="33">
        <v>571144</v>
      </c>
      <c r="AC20" s="33"/>
      <c r="AD20" s="53"/>
      <c r="AE20" s="33"/>
      <c r="AF20" s="33"/>
      <c r="AG20" s="33"/>
      <c r="AH20" s="53"/>
      <c r="AI20" s="33"/>
      <c r="AJ20" s="53"/>
    </row>
    <row r="21" spans="1:36" x14ac:dyDescent="0.25">
      <c r="A21" s="33">
        <v>13</v>
      </c>
      <c r="B21" s="33"/>
      <c r="C21" s="33" t="s">
        <v>70</v>
      </c>
      <c r="D21" s="33"/>
      <c r="E21" s="42"/>
      <c r="F21" s="33"/>
      <c r="G21" s="33"/>
      <c r="H21" s="33"/>
      <c r="I21" s="33"/>
      <c r="J21" s="33">
        <v>-1000762.7162565337</v>
      </c>
      <c r="K21" s="33"/>
      <c r="L21" s="33"/>
      <c r="M21" s="33">
        <v>-842635.6781683038</v>
      </c>
      <c r="N21" s="33"/>
      <c r="O21" s="33"/>
      <c r="P21" s="33"/>
      <c r="Q21" s="33"/>
      <c r="R21" s="33"/>
      <c r="S21" s="33"/>
      <c r="T21" s="53"/>
      <c r="U21" s="33"/>
      <c r="V21" s="33"/>
      <c r="W21" s="33"/>
      <c r="X21" s="33">
        <v>1431508</v>
      </c>
      <c r="Y21" s="33">
        <v>-406115</v>
      </c>
      <c r="Z21" s="33">
        <v>-211705</v>
      </c>
      <c r="AA21" s="33">
        <v>-209745</v>
      </c>
      <c r="AB21" s="33">
        <v>-639365</v>
      </c>
      <c r="AC21" s="33"/>
      <c r="AD21" s="53"/>
      <c r="AE21" s="33"/>
      <c r="AF21" s="33">
        <v>-100107</v>
      </c>
      <c r="AG21" s="33"/>
      <c r="AH21" s="53"/>
      <c r="AI21" s="33"/>
      <c r="AJ21" s="53"/>
    </row>
    <row r="22" spans="1:36" x14ac:dyDescent="0.25">
      <c r="A22" s="33">
        <v>14</v>
      </c>
      <c r="B22" s="33"/>
      <c r="C22" s="33" t="s">
        <v>71</v>
      </c>
      <c r="D22" s="33"/>
      <c r="E22" s="42"/>
      <c r="F22" s="33"/>
      <c r="G22" s="33"/>
      <c r="H22" s="33"/>
      <c r="I22" s="33"/>
      <c r="J22" s="33">
        <v>-313064.617718592</v>
      </c>
      <c r="K22" s="33">
        <v>-472455.94103452226</v>
      </c>
      <c r="L22" s="33"/>
      <c r="M22" s="33">
        <v>-344400.80611660128</v>
      </c>
      <c r="N22" s="33">
        <v>-24758.412800000002</v>
      </c>
      <c r="O22" s="33"/>
      <c r="P22" s="33"/>
      <c r="Q22" s="33"/>
      <c r="R22" s="33"/>
      <c r="S22" s="33"/>
      <c r="T22" s="53"/>
      <c r="U22" s="33"/>
      <c r="V22" s="33"/>
      <c r="W22" s="33"/>
      <c r="X22" s="33"/>
      <c r="Y22" s="33">
        <v>-127043</v>
      </c>
      <c r="Z22" s="33">
        <v>-66227</v>
      </c>
      <c r="AA22" s="33">
        <v>-65614</v>
      </c>
      <c r="AB22" s="33"/>
      <c r="AC22" s="33"/>
      <c r="AD22" s="53"/>
      <c r="AE22" s="33"/>
      <c r="AF22" s="33"/>
      <c r="AG22" s="33"/>
      <c r="AH22" s="53"/>
      <c r="AI22" s="33"/>
      <c r="AJ22" s="53"/>
    </row>
    <row r="23" spans="1:36" x14ac:dyDescent="0.25">
      <c r="A23" s="33">
        <v>15</v>
      </c>
      <c r="B23" s="33"/>
      <c r="C23" s="33" t="s">
        <v>72</v>
      </c>
      <c r="D23" s="33"/>
      <c r="E23" s="42"/>
      <c r="F23" s="33"/>
      <c r="G23" s="33"/>
      <c r="H23" s="33"/>
      <c r="I23" s="33"/>
      <c r="J23" s="33">
        <v>-67651.42982312417</v>
      </c>
      <c r="K23" s="33"/>
      <c r="L23" s="33"/>
      <c r="M23" s="33">
        <v>-70257.578900995024</v>
      </c>
      <c r="N23" s="33"/>
      <c r="O23" s="33"/>
      <c r="P23" s="33"/>
      <c r="Q23" s="33"/>
      <c r="R23" s="33"/>
      <c r="S23" s="33"/>
      <c r="T23" s="53"/>
      <c r="U23" s="33"/>
      <c r="V23" s="33"/>
      <c r="W23" s="33"/>
      <c r="X23" s="33"/>
      <c r="Y23" s="33">
        <v>-27453</v>
      </c>
      <c r="Z23" s="33">
        <v>-14311</v>
      </c>
      <c r="AA23" s="33">
        <v>-14179</v>
      </c>
      <c r="AB23" s="33"/>
      <c r="AC23" s="33"/>
      <c r="AD23" s="53"/>
      <c r="AE23" s="33"/>
      <c r="AF23" s="33"/>
      <c r="AG23" s="33"/>
      <c r="AH23" s="53"/>
      <c r="AI23" s="33"/>
      <c r="AJ23" s="53"/>
    </row>
    <row r="24" spans="1:36" x14ac:dyDescent="0.25">
      <c r="A24" s="33">
        <v>16</v>
      </c>
      <c r="B24" s="33"/>
      <c r="C24" s="33" t="s">
        <v>73</v>
      </c>
      <c r="D24" s="33"/>
      <c r="E24" s="42"/>
      <c r="F24" s="33"/>
      <c r="G24" s="33"/>
      <c r="H24" s="33"/>
      <c r="I24" s="33"/>
      <c r="J24" s="33"/>
      <c r="K24" s="33"/>
      <c r="L24" s="33"/>
      <c r="M24" s="33"/>
      <c r="N24" s="33"/>
      <c r="O24" s="33"/>
      <c r="P24" s="33"/>
      <c r="Q24" s="33"/>
      <c r="R24" s="33"/>
      <c r="S24" s="33"/>
      <c r="T24" s="53"/>
      <c r="U24" s="33"/>
      <c r="V24" s="33"/>
      <c r="W24" s="33"/>
      <c r="X24" s="33"/>
      <c r="Y24" s="33"/>
      <c r="Z24" s="33"/>
      <c r="AA24" s="33"/>
      <c r="AB24" s="33"/>
      <c r="AC24" s="33"/>
      <c r="AD24" s="53"/>
      <c r="AE24" s="33"/>
      <c r="AF24" s="33"/>
      <c r="AG24" s="33"/>
      <c r="AH24" s="53"/>
      <c r="AI24" s="33"/>
      <c r="AJ24" s="53"/>
    </row>
    <row r="25" spans="1:36" x14ac:dyDescent="0.25">
      <c r="A25" s="33">
        <v>17</v>
      </c>
      <c r="B25" s="33"/>
      <c r="C25" s="33" t="s">
        <v>74</v>
      </c>
      <c r="D25" s="33"/>
      <c r="E25" s="42"/>
      <c r="F25" s="46"/>
      <c r="G25" s="46"/>
      <c r="H25" s="46"/>
      <c r="I25" s="46"/>
      <c r="J25" s="46">
        <v>-387297.69585519889</v>
      </c>
      <c r="K25" s="46"/>
      <c r="L25" s="48"/>
      <c r="M25" s="46">
        <v>-392738.57561983564</v>
      </c>
      <c r="N25" s="46">
        <v>-495740.59592967015</v>
      </c>
      <c r="O25" s="48"/>
      <c r="P25" s="48"/>
      <c r="Q25" s="48"/>
      <c r="R25" s="48"/>
      <c r="S25" s="49"/>
      <c r="T25" s="54"/>
      <c r="U25" s="49"/>
      <c r="V25" s="49"/>
      <c r="W25" s="49">
        <v>1751124</v>
      </c>
      <c r="X25" s="49"/>
      <c r="Y25" s="49">
        <v>-157167</v>
      </c>
      <c r="Z25" s="49">
        <v>-81931</v>
      </c>
      <c r="AA25" s="49">
        <v>-81172</v>
      </c>
      <c r="AB25" s="49"/>
      <c r="AC25" s="49">
        <v>5</v>
      </c>
      <c r="AD25" s="54"/>
      <c r="AE25" s="49"/>
      <c r="AF25" s="49">
        <v>-108373</v>
      </c>
      <c r="AG25" s="49">
        <v>83</v>
      </c>
      <c r="AH25" s="54"/>
      <c r="AI25" s="49">
        <v>4920</v>
      </c>
      <c r="AJ25" s="54"/>
    </row>
    <row r="26" spans="1:36" x14ac:dyDescent="0.25">
      <c r="A26" s="33">
        <v>18</v>
      </c>
      <c r="B26" s="33"/>
      <c r="C26" s="36" t="s">
        <v>75</v>
      </c>
      <c r="D26" s="33"/>
      <c r="E26" s="42"/>
      <c r="F26" s="33">
        <f t="shared" ref="F26:O26" si="5">SUM(F16:F25)</f>
        <v>0</v>
      </c>
      <c r="G26" s="33">
        <f t="shared" si="5"/>
        <v>0</v>
      </c>
      <c r="H26" s="33">
        <f>SUM(H16:H25)</f>
        <v>0</v>
      </c>
      <c r="I26" s="33">
        <f>SUM(I16:I25)</f>
        <v>0</v>
      </c>
      <c r="J26" s="33">
        <f t="shared" si="5"/>
        <v>-3332280.9597319146</v>
      </c>
      <c r="K26" s="33">
        <f>SUM(K16:K25)</f>
        <v>-472455.94103452226</v>
      </c>
      <c r="L26" s="33">
        <f>SUM(L16:L25)</f>
        <v>-587038.77190000005</v>
      </c>
      <c r="M26" s="33">
        <f>SUM(M16:M25)</f>
        <v>-5421335.3365927916</v>
      </c>
      <c r="N26" s="33">
        <f>SUM(N16:N25)</f>
        <v>-520499.00872967014</v>
      </c>
      <c r="O26" s="33">
        <f t="shared" si="5"/>
        <v>0</v>
      </c>
      <c r="P26" s="33">
        <f>SUM(P16:P25)</f>
        <v>0</v>
      </c>
      <c r="Q26" s="33">
        <f t="shared" ref="Q26:S26" si="6">SUM(Q16:Q25)</f>
        <v>0</v>
      </c>
      <c r="R26" s="33">
        <f t="shared" si="6"/>
        <v>0</v>
      </c>
      <c r="S26" s="33">
        <f t="shared" si="6"/>
        <v>0</v>
      </c>
      <c r="T26" s="53">
        <f t="shared" ref="T26:X26" si="7">SUM(T16:T25)</f>
        <v>0</v>
      </c>
      <c r="U26" s="33">
        <f t="shared" si="7"/>
        <v>0</v>
      </c>
      <c r="V26" s="33">
        <f t="shared" si="7"/>
        <v>-1352321</v>
      </c>
      <c r="W26" s="33">
        <f t="shared" si="7"/>
        <v>1751124</v>
      </c>
      <c r="X26" s="33">
        <f t="shared" si="7"/>
        <v>1498170</v>
      </c>
      <c r="Y26" s="33">
        <f t="shared" ref="Y26:AD26" si="8">SUM(Y16:Y25)</f>
        <v>-1352256</v>
      </c>
      <c r="Z26" s="33">
        <f t="shared" si="8"/>
        <v>-704924</v>
      </c>
      <c r="AA26" s="33">
        <f t="shared" si="8"/>
        <v>-698397</v>
      </c>
      <c r="AB26" s="33">
        <f t="shared" si="8"/>
        <v>3213480</v>
      </c>
      <c r="AC26" s="33">
        <f t="shared" si="8"/>
        <v>5</v>
      </c>
      <c r="AD26" s="53">
        <f t="shared" si="8"/>
        <v>0</v>
      </c>
      <c r="AE26" s="33">
        <f t="shared" ref="AE26:AJ26" si="9">SUM(AE16:AE25)</f>
        <v>0</v>
      </c>
      <c r="AF26" s="33">
        <f t="shared" si="9"/>
        <v>-1324037</v>
      </c>
      <c r="AG26" s="33">
        <f t="shared" si="9"/>
        <v>83</v>
      </c>
      <c r="AH26" s="53">
        <f t="shared" si="9"/>
        <v>0</v>
      </c>
      <c r="AI26" s="33">
        <f t="shared" si="9"/>
        <v>1120477</v>
      </c>
      <c r="AJ26" s="53">
        <f t="shared" si="9"/>
        <v>0</v>
      </c>
    </row>
    <row r="27" spans="1:36" x14ac:dyDescent="0.25">
      <c r="A27" s="33">
        <v>19</v>
      </c>
      <c r="B27" s="33"/>
      <c r="C27" s="33" t="s">
        <v>76</v>
      </c>
      <c r="D27" s="33"/>
      <c r="E27" s="42"/>
      <c r="F27" s="33"/>
      <c r="G27" s="47"/>
      <c r="H27" s="33"/>
      <c r="I27" s="33"/>
      <c r="J27" s="47"/>
      <c r="K27" s="33"/>
      <c r="L27" s="33"/>
      <c r="M27" s="33"/>
      <c r="N27" s="33"/>
      <c r="O27" s="17">
        <v>-271809</v>
      </c>
      <c r="P27" s="33"/>
      <c r="Q27" s="33"/>
      <c r="R27" s="33"/>
      <c r="S27" s="33"/>
      <c r="T27" s="53"/>
      <c r="U27" s="33"/>
      <c r="V27" s="33"/>
      <c r="W27" s="33"/>
      <c r="X27" s="33"/>
      <c r="Y27" s="33"/>
      <c r="Z27" s="33"/>
      <c r="AA27" s="33"/>
      <c r="AB27" s="33"/>
      <c r="AC27" s="33">
        <v>1</v>
      </c>
      <c r="AD27" s="53"/>
      <c r="AE27" s="33"/>
      <c r="AF27" s="33">
        <v>-8842046</v>
      </c>
      <c r="AG27" s="33">
        <v>127716</v>
      </c>
      <c r="AH27" s="53"/>
      <c r="AI27" s="33">
        <v>7615263</v>
      </c>
      <c r="AJ27" s="53"/>
    </row>
    <row r="28" spans="1:36" x14ac:dyDescent="0.25">
      <c r="A28" s="33">
        <v>20</v>
      </c>
      <c r="B28" s="33"/>
      <c r="C28" s="33" t="s">
        <v>77</v>
      </c>
      <c r="D28" s="33"/>
      <c r="E28" s="42"/>
      <c r="F28" s="33"/>
      <c r="G28" s="47"/>
      <c r="H28" s="33"/>
      <c r="I28" s="33"/>
      <c r="J28" s="47"/>
      <c r="K28" s="33"/>
      <c r="L28" s="33"/>
      <c r="M28" s="33"/>
      <c r="N28" s="33"/>
      <c r="O28" s="33"/>
      <c r="P28" s="33"/>
      <c r="Q28" s="33"/>
      <c r="R28" s="33">
        <v>-2070613.7769008013</v>
      </c>
      <c r="S28" s="33">
        <v>-6943031</v>
      </c>
      <c r="T28" s="53"/>
      <c r="U28" s="33"/>
      <c r="V28" s="33"/>
      <c r="W28" s="33"/>
      <c r="X28" s="33"/>
      <c r="Y28" s="33"/>
      <c r="Z28" s="33"/>
      <c r="AA28" s="33"/>
      <c r="AB28" s="33"/>
      <c r="AC28" s="33">
        <v>7446</v>
      </c>
      <c r="AD28" s="53"/>
      <c r="AE28" s="33"/>
      <c r="AF28" s="33">
        <v>-167513</v>
      </c>
      <c r="AG28" s="33">
        <v>16</v>
      </c>
      <c r="AH28" s="53"/>
      <c r="AI28" s="33">
        <v>946</v>
      </c>
      <c r="AJ28" s="53"/>
    </row>
    <row r="29" spans="1:36" x14ac:dyDescent="0.25">
      <c r="A29" s="33">
        <v>21</v>
      </c>
      <c r="B29" s="33"/>
      <c r="C29" s="33" t="s">
        <v>78</v>
      </c>
      <c r="D29" s="33"/>
      <c r="E29" s="42"/>
      <c r="F29" s="33"/>
      <c r="G29" s="33"/>
      <c r="H29" s="33"/>
      <c r="I29" s="33"/>
      <c r="J29" s="33"/>
      <c r="K29" s="33"/>
      <c r="L29" s="33"/>
      <c r="M29" s="33"/>
      <c r="N29" s="33"/>
      <c r="O29" s="33"/>
      <c r="P29" s="33"/>
      <c r="Q29" s="33"/>
      <c r="R29" s="33"/>
      <c r="S29" s="33"/>
      <c r="T29" s="53"/>
      <c r="U29" s="33"/>
      <c r="V29" s="33"/>
      <c r="W29" s="33"/>
      <c r="X29" s="33"/>
      <c r="Y29" s="33"/>
      <c r="Z29" s="33"/>
      <c r="AA29" s="33"/>
      <c r="AB29" s="33"/>
      <c r="AC29" s="33">
        <v>9</v>
      </c>
      <c r="AD29" s="53"/>
      <c r="AE29" s="33"/>
      <c r="AF29" s="33">
        <v>-213236</v>
      </c>
      <c r="AG29" s="33">
        <v>164</v>
      </c>
      <c r="AH29" s="53"/>
      <c r="AI29" s="33">
        <v>9680</v>
      </c>
      <c r="AJ29" s="53"/>
    </row>
    <row r="30" spans="1:36" x14ac:dyDescent="0.25">
      <c r="A30" s="33">
        <v>22</v>
      </c>
      <c r="B30" s="33"/>
      <c r="C30" s="33" t="s">
        <v>79</v>
      </c>
      <c r="D30" s="33"/>
      <c r="E30" s="42"/>
      <c r="F30" s="33">
        <f t="shared" ref="F30:T30" si="10">(F14-F26-F34-F31-SUM(F27:F29))*$F$2</f>
        <v>149562.27001799998</v>
      </c>
      <c r="G30" s="33">
        <f t="shared" si="10"/>
        <v>4813.5895919999994</v>
      </c>
      <c r="H30" s="33">
        <f t="shared" si="10"/>
        <v>15485.998500000002</v>
      </c>
      <c r="I30" s="33">
        <f t="shared" si="10"/>
        <v>565463.70731717662</v>
      </c>
      <c r="J30" s="33">
        <f t="shared" si="10"/>
        <v>668009.03487361793</v>
      </c>
      <c r="K30" s="33">
        <f t="shared" si="10"/>
        <v>94711.352675426533</v>
      </c>
      <c r="L30" s="33">
        <f t="shared" si="10"/>
        <v>117681.3144477054</v>
      </c>
      <c r="M30" s="33">
        <f t="shared" si="10"/>
        <v>1086793.4095854105</v>
      </c>
      <c r="N30" s="33">
        <f t="shared" si="10"/>
        <v>104342.35428400205</v>
      </c>
      <c r="O30" s="33">
        <f t="shared" si="10"/>
        <v>54488.462994000001</v>
      </c>
      <c r="P30" s="33">
        <f t="shared" si="10"/>
        <v>0</v>
      </c>
      <c r="Q30" s="33">
        <f t="shared" si="10"/>
        <v>0</v>
      </c>
      <c r="R30" s="33">
        <f t="shared" si="10"/>
        <v>415087.66140019603</v>
      </c>
      <c r="S30" s="33">
        <f t="shared" si="10"/>
        <v>1391841.6524459999</v>
      </c>
      <c r="T30" s="53">
        <f t="shared" si="10"/>
        <v>0</v>
      </c>
      <c r="U30" s="33">
        <v>-452149</v>
      </c>
      <c r="V30" s="33">
        <v>271145</v>
      </c>
      <c r="W30" s="33">
        <v>-351106</v>
      </c>
      <c r="X30" s="33">
        <v>-300388</v>
      </c>
      <c r="Y30" s="33">
        <v>271132</v>
      </c>
      <c r="Z30" s="33">
        <v>141340</v>
      </c>
      <c r="AA30" s="33">
        <v>140031</v>
      </c>
      <c r="AB30" s="33">
        <v>-672133</v>
      </c>
      <c r="AC30" s="33">
        <v>-19114</v>
      </c>
      <c r="AD30" s="53">
        <f>(AD14-AD26-AD34-AD31-SUM(AD27:AD29))*$F$2</f>
        <v>0</v>
      </c>
      <c r="AE30" s="33">
        <v>5015319</v>
      </c>
      <c r="AF30" s="33">
        <v>11726869</v>
      </c>
      <c r="AG30" s="33">
        <v>-179516</v>
      </c>
      <c r="AH30" s="53">
        <f>(AH14-AH26-AH34-AH31-SUM(AH27:AH29))*$F$2</f>
        <v>0</v>
      </c>
      <c r="AI30" s="33">
        <v>-8875805</v>
      </c>
      <c r="AJ30" s="53">
        <f>(AJ14-AJ26-AJ34-AJ31-SUM(AJ27:AJ29))*$F$2</f>
        <v>0</v>
      </c>
    </row>
    <row r="31" spans="1:36" x14ac:dyDescent="0.25">
      <c r="A31" s="33">
        <v>23</v>
      </c>
      <c r="B31" s="33"/>
      <c r="C31" s="33" t="s">
        <v>80</v>
      </c>
      <c r="D31" s="33"/>
      <c r="E31" s="42"/>
      <c r="F31" s="33">
        <f t="shared" ref="F31:S31" si="11">(F14-F26-SUM(F27:F29)-F34)*$F$1</f>
        <v>33871.714200000002</v>
      </c>
      <c r="G31" s="33">
        <f t="shared" si="11"/>
        <v>1090.1448</v>
      </c>
      <c r="H31" s="33">
        <f t="shared" ref="H31:I31" si="12">(H14-H26-SUM(H27:H29)-H34)*$F$1</f>
        <v>3507.15</v>
      </c>
      <c r="I31" s="33">
        <f t="shared" si="12"/>
        <v>128061.87738668812</v>
      </c>
      <c r="J31" s="33">
        <f t="shared" ref="J31" si="13">(J14-J26-SUM(J27:J29)-J34)*$F$1</f>
        <v>151285.55557182894</v>
      </c>
      <c r="K31" s="33">
        <f t="shared" si="11"/>
        <v>21449.499722967314</v>
      </c>
      <c r="L31" s="33">
        <f>(L14-L26-SUM(L27:L29)-L34)*$F$1</f>
        <v>26651.560244260003</v>
      </c>
      <c r="M31" s="33">
        <f t="shared" si="11"/>
        <v>246128.62428131275</v>
      </c>
      <c r="N31" s="33">
        <f t="shared" ref="N31" si="14">(N14-N26-SUM(N27:N29)-N34)*$F$1</f>
        <v>23630.654996327026</v>
      </c>
      <c r="O31" s="33">
        <f t="shared" si="11"/>
        <v>12340.1286</v>
      </c>
      <c r="P31" s="33">
        <f>(P14-P26-SUM(P27:P29)-P34)*$F$1</f>
        <v>0</v>
      </c>
      <c r="Q31" s="33">
        <f t="shared" ref="Q31:R31" si="15">(Q14-Q26-SUM(Q27:Q29)-Q34)*$F$1</f>
        <v>0</v>
      </c>
      <c r="R31" s="33">
        <f t="shared" si="15"/>
        <v>94005.865471296391</v>
      </c>
      <c r="S31" s="33">
        <f t="shared" si="11"/>
        <v>315213.60740000004</v>
      </c>
      <c r="T31" s="53">
        <f t="shared" ref="T31" si="16">(T14-T26-SUM(T27:T29)-T34)*$F$1</f>
        <v>0</v>
      </c>
      <c r="U31" s="33">
        <v>-102399</v>
      </c>
      <c r="V31" s="33">
        <v>61407</v>
      </c>
      <c r="W31" s="33">
        <v>-79516</v>
      </c>
      <c r="X31" s="33">
        <v>-68030</v>
      </c>
      <c r="Y31" s="33">
        <v>61404</v>
      </c>
      <c r="Z31" s="33">
        <v>32010</v>
      </c>
      <c r="AA31" s="33">
        <v>31713</v>
      </c>
      <c r="AB31" s="33">
        <v>-152220</v>
      </c>
      <c r="AC31" s="33">
        <v>-4329</v>
      </c>
      <c r="AD31" s="53">
        <f t="shared" ref="AD31" si="17">(AD14-AD26-SUM(AD27:AD29)-AD34)*$F$1</f>
        <v>0</v>
      </c>
      <c r="AE31" s="33">
        <v>1069</v>
      </c>
      <c r="AF31" s="33">
        <v>2655811</v>
      </c>
      <c r="AG31" s="33">
        <v>-40656</v>
      </c>
      <c r="AH31" s="53">
        <f t="shared" ref="AH31:AJ31" si="18">(AH14-AH26-SUM(AH27:AH29)-AH34)*$F$1</f>
        <v>0</v>
      </c>
      <c r="AI31" s="33">
        <v>-2010124</v>
      </c>
      <c r="AJ31" s="53">
        <f t="shared" si="18"/>
        <v>0</v>
      </c>
    </row>
    <row r="32" spans="1:36" x14ac:dyDescent="0.25">
      <c r="A32" s="33">
        <v>24</v>
      </c>
      <c r="B32" s="33"/>
      <c r="C32" s="33" t="s">
        <v>81</v>
      </c>
      <c r="D32" s="33"/>
      <c r="E32" s="42"/>
      <c r="F32" s="33"/>
      <c r="G32" s="33"/>
      <c r="H32" s="33"/>
      <c r="I32" s="33"/>
      <c r="J32" s="33"/>
      <c r="K32" s="33"/>
      <c r="L32" s="33"/>
      <c r="M32" s="33"/>
      <c r="N32" s="33"/>
      <c r="O32" s="33"/>
      <c r="P32" s="33"/>
      <c r="Q32" s="33"/>
      <c r="R32" s="33"/>
      <c r="S32" s="33"/>
      <c r="T32" s="53"/>
      <c r="U32" s="33"/>
      <c r="V32" s="33"/>
      <c r="W32" s="33"/>
      <c r="X32" s="33"/>
      <c r="Y32" s="33"/>
      <c r="Z32" s="33"/>
      <c r="AA32" s="33"/>
      <c r="AB32" s="33"/>
      <c r="AC32" s="33">
        <v>20635</v>
      </c>
      <c r="AD32" s="53"/>
      <c r="AE32" s="33"/>
      <c r="AF32" s="33">
        <v>-10749267</v>
      </c>
      <c r="AG32" s="33">
        <v>175887</v>
      </c>
      <c r="AH32" s="53"/>
      <c r="AI32" s="33">
        <v>7989874</v>
      </c>
      <c r="AJ32" s="53"/>
    </row>
    <row r="33" spans="1:36" x14ac:dyDescent="0.25">
      <c r="A33" s="33">
        <v>25</v>
      </c>
      <c r="B33" s="33"/>
      <c r="C33" s="47" t="s">
        <v>82</v>
      </c>
      <c r="D33" s="33"/>
      <c r="E33" s="42"/>
      <c r="F33" s="33"/>
      <c r="G33" s="33"/>
      <c r="H33" s="33"/>
      <c r="I33" s="33"/>
      <c r="J33" s="33"/>
      <c r="K33" s="33"/>
      <c r="L33" s="33"/>
      <c r="M33" s="33"/>
      <c r="N33" s="33"/>
      <c r="O33" s="33"/>
      <c r="P33" s="33"/>
      <c r="Q33" s="33"/>
      <c r="R33" s="33"/>
      <c r="S33" s="33"/>
      <c r="T33" s="53"/>
      <c r="U33" s="33"/>
      <c r="V33" s="33"/>
      <c r="W33" s="33"/>
      <c r="X33" s="33"/>
      <c r="Y33" s="33"/>
      <c r="Z33" s="33"/>
      <c r="AA33" s="33"/>
      <c r="AB33" s="33"/>
      <c r="AC33" s="33"/>
      <c r="AD33" s="53"/>
      <c r="AE33" s="33"/>
      <c r="AF33" s="33"/>
      <c r="AG33" s="33"/>
      <c r="AH33" s="53"/>
      <c r="AI33" s="33"/>
      <c r="AJ33" s="53"/>
    </row>
    <row r="34" spans="1:36" x14ac:dyDescent="0.25">
      <c r="A34" s="33">
        <v>26</v>
      </c>
      <c r="B34" s="33"/>
      <c r="C34" s="33" t="s">
        <v>83</v>
      </c>
      <c r="D34" s="33"/>
      <c r="E34" s="42"/>
      <c r="F34" s="46"/>
      <c r="G34" s="46"/>
      <c r="H34" s="46"/>
      <c r="I34" s="46"/>
      <c r="J34" s="46"/>
      <c r="K34" s="46"/>
      <c r="L34" s="46"/>
      <c r="M34" s="46"/>
      <c r="N34" s="46"/>
      <c r="O34" s="46"/>
      <c r="P34" s="46"/>
      <c r="Q34" s="46"/>
      <c r="R34" s="46"/>
      <c r="S34" s="46"/>
      <c r="T34" s="52"/>
      <c r="U34" s="46"/>
      <c r="V34" s="46"/>
      <c r="W34" s="46"/>
      <c r="X34" s="46"/>
      <c r="Y34" s="46"/>
      <c r="Z34" s="46"/>
      <c r="AA34" s="46"/>
      <c r="AB34" s="46"/>
      <c r="AC34" s="46"/>
      <c r="AD34" s="52"/>
      <c r="AE34" s="46"/>
      <c r="AF34" s="46">
        <v>4</v>
      </c>
      <c r="AG34" s="46"/>
      <c r="AH34" s="52"/>
      <c r="AI34" s="46"/>
      <c r="AJ34" s="52"/>
    </row>
    <row r="35" spans="1:36" x14ac:dyDescent="0.25">
      <c r="A35" s="33">
        <v>27</v>
      </c>
      <c r="B35" s="33"/>
      <c r="C35" s="36" t="s">
        <v>84</v>
      </c>
      <c r="D35" s="33"/>
      <c r="E35" s="42"/>
      <c r="F35" s="46">
        <f t="shared" ref="F35:O35" si="19">SUM(F26:F34)</f>
        <v>183433.98421799997</v>
      </c>
      <c r="G35" s="46">
        <f t="shared" si="19"/>
        <v>5903.7343919999994</v>
      </c>
      <c r="H35" s="46">
        <f>SUM(H26:H34)</f>
        <v>18993.148500000003</v>
      </c>
      <c r="I35" s="46">
        <f>SUM(I26:I34)</f>
        <v>693525.58470386476</v>
      </c>
      <c r="J35" s="46">
        <f t="shared" si="19"/>
        <v>-2512986.3692864678</v>
      </c>
      <c r="K35" s="46">
        <f>SUM(K26:K34)</f>
        <v>-356295.08863612841</v>
      </c>
      <c r="L35" s="46">
        <f>SUM(L26:L34)</f>
        <v>-442705.89720803464</v>
      </c>
      <c r="M35" s="46">
        <f>SUM(M26:M34)</f>
        <v>-4088413.3027260681</v>
      </c>
      <c r="N35" s="46">
        <f>SUM(N26:N34)</f>
        <v>-392525.99944934109</v>
      </c>
      <c r="O35" s="46">
        <f t="shared" si="19"/>
        <v>-204980.408406</v>
      </c>
      <c r="P35" s="46">
        <f>SUM(P26:P34)</f>
        <v>0</v>
      </c>
      <c r="Q35" s="46">
        <f t="shared" ref="Q35:S35" si="20">SUM(Q26:Q34)</f>
        <v>0</v>
      </c>
      <c r="R35" s="46">
        <f t="shared" si="20"/>
        <v>-1561520.2500293087</v>
      </c>
      <c r="S35" s="46">
        <f t="shared" si="20"/>
        <v>-5235975.740154</v>
      </c>
      <c r="T35" s="52">
        <f t="shared" ref="T35:X35" si="21">SUM(T26:T34)</f>
        <v>0</v>
      </c>
      <c r="U35" s="46">
        <f t="shared" si="21"/>
        <v>-554548</v>
      </c>
      <c r="V35" s="46">
        <f t="shared" si="21"/>
        <v>-1019769</v>
      </c>
      <c r="W35" s="46">
        <f t="shared" si="21"/>
        <v>1320502</v>
      </c>
      <c r="X35" s="46">
        <f t="shared" si="21"/>
        <v>1129752</v>
      </c>
      <c r="Y35" s="46">
        <f t="shared" ref="Y35:AD35" si="22">SUM(Y26:Y34)</f>
        <v>-1019720</v>
      </c>
      <c r="Z35" s="46">
        <f t="shared" si="22"/>
        <v>-531574</v>
      </c>
      <c r="AA35" s="46">
        <f t="shared" si="22"/>
        <v>-526653</v>
      </c>
      <c r="AB35" s="46">
        <f t="shared" si="22"/>
        <v>2389127</v>
      </c>
      <c r="AC35" s="46">
        <f t="shared" si="22"/>
        <v>4653</v>
      </c>
      <c r="AD35" s="52">
        <f t="shared" si="22"/>
        <v>0</v>
      </c>
      <c r="AE35" s="46">
        <f t="shared" ref="AE35:AJ35" si="23">SUM(AE26:AE34)</f>
        <v>5016388</v>
      </c>
      <c r="AF35" s="46">
        <f t="shared" si="23"/>
        <v>-6913415</v>
      </c>
      <c r="AG35" s="46">
        <f t="shared" si="23"/>
        <v>83694</v>
      </c>
      <c r="AH35" s="52">
        <f t="shared" si="23"/>
        <v>0</v>
      </c>
      <c r="AI35" s="46">
        <f t="shared" si="23"/>
        <v>5850311</v>
      </c>
      <c r="AJ35" s="52">
        <f t="shared" si="23"/>
        <v>0</v>
      </c>
    </row>
    <row r="36" spans="1:36" ht="16.5" thickBot="1" x14ac:dyDescent="0.3">
      <c r="A36" s="33">
        <v>28</v>
      </c>
      <c r="B36" s="33"/>
      <c r="C36" s="45" t="s">
        <v>85</v>
      </c>
      <c r="D36" s="33"/>
      <c r="E36" s="42"/>
      <c r="F36" s="50">
        <f t="shared" ref="F36:O36" si="24">F14-F35</f>
        <v>562639.01578200003</v>
      </c>
      <c r="G36" s="50">
        <f t="shared" si="24"/>
        <v>18108.265608000002</v>
      </c>
      <c r="H36" s="50">
        <f>H14-H35</f>
        <v>58256.851499999997</v>
      </c>
      <c r="I36" s="50">
        <f>I14-I35</f>
        <v>2127220.6132408073</v>
      </c>
      <c r="J36" s="50">
        <f t="shared" si="24"/>
        <v>2512986.3692864678</v>
      </c>
      <c r="K36" s="50">
        <f>K14-K35</f>
        <v>356295.08863612841</v>
      </c>
      <c r="L36" s="50">
        <f>L14-L35</f>
        <v>442705.89720803464</v>
      </c>
      <c r="M36" s="50">
        <f>M14-M35</f>
        <v>4088413.3027260681</v>
      </c>
      <c r="N36" s="50">
        <f>N14-N35</f>
        <v>392525.99944934109</v>
      </c>
      <c r="O36" s="50">
        <f t="shared" si="24"/>
        <v>204980.408406</v>
      </c>
      <c r="P36" s="50">
        <f>P14-P35</f>
        <v>0</v>
      </c>
      <c r="Q36" s="50">
        <f t="shared" ref="Q36:S36" si="25">Q14-Q35</f>
        <v>0</v>
      </c>
      <c r="R36" s="50">
        <f t="shared" si="25"/>
        <v>1561520.2500293087</v>
      </c>
      <c r="S36" s="50">
        <f t="shared" si="25"/>
        <v>5235975.740154</v>
      </c>
      <c r="T36" s="55">
        <f t="shared" ref="T36:X36" si="26">T14-T35</f>
        <v>0</v>
      </c>
      <c r="U36" s="50">
        <f t="shared" si="26"/>
        <v>-1701080</v>
      </c>
      <c r="V36" s="50">
        <f t="shared" si="26"/>
        <v>1019769</v>
      </c>
      <c r="W36" s="50">
        <f t="shared" si="26"/>
        <v>-1320502</v>
      </c>
      <c r="X36" s="50">
        <f t="shared" si="26"/>
        <v>-1129752</v>
      </c>
      <c r="Y36" s="50">
        <f t="shared" ref="Y36:AD36" si="27">Y14-Y35</f>
        <v>1019720</v>
      </c>
      <c r="Z36" s="50">
        <f t="shared" si="27"/>
        <v>531574</v>
      </c>
      <c r="AA36" s="50">
        <f t="shared" si="27"/>
        <v>526653</v>
      </c>
      <c r="AB36" s="50">
        <f t="shared" si="27"/>
        <v>-2527909</v>
      </c>
      <c r="AC36" s="50">
        <f t="shared" si="27"/>
        <v>-4653</v>
      </c>
      <c r="AD36" s="55">
        <f t="shared" si="27"/>
        <v>0</v>
      </c>
      <c r="AE36" s="50">
        <f t="shared" ref="AE36:AJ36" si="28">AE14-AE35</f>
        <v>-5016388</v>
      </c>
      <c r="AF36" s="50">
        <f t="shared" si="28"/>
        <v>6906018</v>
      </c>
      <c r="AG36" s="50">
        <f t="shared" si="28"/>
        <v>-83688</v>
      </c>
      <c r="AH36" s="55">
        <f t="shared" si="28"/>
        <v>0</v>
      </c>
      <c r="AI36" s="50">
        <f t="shared" si="28"/>
        <v>-5849975</v>
      </c>
      <c r="AJ36" s="55">
        <f t="shared" si="28"/>
        <v>0</v>
      </c>
    </row>
    <row r="37" spans="1:36" ht="16.5" thickTop="1" x14ac:dyDescent="0.25">
      <c r="A37" s="33">
        <v>29</v>
      </c>
      <c r="B37" s="33"/>
      <c r="C37" s="45" t="s">
        <v>86</v>
      </c>
      <c r="D37" s="33"/>
      <c r="E37" s="42"/>
      <c r="F37" s="33"/>
      <c r="G37" s="33"/>
      <c r="H37" s="33"/>
      <c r="I37" s="33"/>
      <c r="J37" s="33"/>
      <c r="K37" s="33"/>
      <c r="L37" s="33"/>
      <c r="M37" s="33"/>
      <c r="N37" s="33"/>
      <c r="O37" s="33"/>
      <c r="P37" s="33"/>
      <c r="Q37" s="33"/>
      <c r="R37" s="33"/>
      <c r="S37" s="33"/>
      <c r="T37" s="53"/>
      <c r="U37" s="33"/>
      <c r="V37" s="33"/>
      <c r="W37" s="33"/>
      <c r="X37" s="33"/>
      <c r="Y37" s="33"/>
      <c r="Z37" s="33"/>
      <c r="AA37" s="33"/>
      <c r="AB37" s="33"/>
      <c r="AC37" s="33"/>
      <c r="AD37" s="53"/>
      <c r="AE37" s="33"/>
      <c r="AF37" s="33"/>
      <c r="AG37" s="33"/>
      <c r="AH37" s="53"/>
      <c r="AI37" s="33"/>
      <c r="AJ37" s="53"/>
    </row>
    <row r="38" spans="1:36" x14ac:dyDescent="0.25">
      <c r="A38" s="33">
        <v>30</v>
      </c>
      <c r="B38" s="33"/>
      <c r="C38" s="33" t="s">
        <v>87</v>
      </c>
      <c r="D38" s="33"/>
      <c r="E38" s="42"/>
      <c r="F38" s="47"/>
      <c r="G38" s="33"/>
      <c r="H38" s="33"/>
      <c r="I38" s="33"/>
      <c r="J38" s="33"/>
      <c r="K38" s="33"/>
      <c r="L38" s="33"/>
      <c r="M38" s="33"/>
      <c r="N38" s="33"/>
      <c r="O38" s="12">
        <v>-12449578</v>
      </c>
      <c r="P38" s="33"/>
      <c r="Q38" s="33"/>
      <c r="R38" s="33"/>
      <c r="S38" s="33"/>
      <c r="T38" s="53"/>
      <c r="U38" s="33"/>
      <c r="V38" s="33"/>
      <c r="W38" s="33"/>
      <c r="X38" s="33"/>
      <c r="Y38" s="33"/>
      <c r="Z38" s="33"/>
      <c r="AA38" s="33"/>
      <c r="AB38" s="33"/>
      <c r="AC38" s="33">
        <v>205604</v>
      </c>
      <c r="AD38" s="53"/>
      <c r="AE38" s="33"/>
      <c r="AF38" s="33">
        <v>-220929555</v>
      </c>
      <c r="AG38" s="33">
        <v>2640046</v>
      </c>
      <c r="AH38" s="53"/>
      <c r="AI38" s="33">
        <v>157416426</v>
      </c>
      <c r="AJ38" s="53"/>
    </row>
    <row r="39" spans="1:36" x14ac:dyDescent="0.25">
      <c r="A39" s="33">
        <v>31</v>
      </c>
      <c r="B39" s="33"/>
      <c r="C39" s="33" t="s">
        <v>88</v>
      </c>
      <c r="D39" s="33"/>
      <c r="E39" s="42"/>
      <c r="F39" s="33"/>
      <c r="G39" s="33"/>
      <c r="H39" s="33"/>
      <c r="I39" s="33"/>
      <c r="J39" s="33"/>
      <c r="K39" s="33"/>
      <c r="L39" s="33"/>
      <c r="M39" s="33"/>
      <c r="N39" s="33"/>
      <c r="O39" s="33"/>
      <c r="P39" s="33"/>
      <c r="Q39" s="33"/>
      <c r="R39" s="33"/>
      <c r="S39" s="33"/>
      <c r="T39" s="53"/>
      <c r="U39" s="33"/>
      <c r="V39" s="33"/>
      <c r="W39" s="33"/>
      <c r="X39" s="33"/>
      <c r="Y39" s="33"/>
      <c r="Z39" s="33"/>
      <c r="AA39" s="33"/>
      <c r="AB39" s="33"/>
      <c r="AC39" s="33"/>
      <c r="AD39" s="53"/>
      <c r="AE39" s="33"/>
      <c r="AF39" s="33"/>
      <c r="AG39" s="33"/>
      <c r="AH39" s="53"/>
      <c r="AI39" s="33"/>
      <c r="AJ39" s="53"/>
    </row>
    <row r="40" spans="1:36" x14ac:dyDescent="0.25">
      <c r="A40" s="33">
        <v>32</v>
      </c>
      <c r="B40" s="33"/>
      <c r="C40" s="33" t="s">
        <v>89</v>
      </c>
      <c r="D40" s="33"/>
      <c r="E40" s="42"/>
      <c r="F40" s="33"/>
      <c r="G40" s="33"/>
      <c r="H40" s="33"/>
      <c r="I40" s="33"/>
      <c r="J40" s="33"/>
      <c r="K40" s="33"/>
      <c r="L40" s="33"/>
      <c r="M40" s="33"/>
      <c r="N40" s="33"/>
      <c r="O40" s="33"/>
      <c r="P40" s="33">
        <v>-143952497.15595073</v>
      </c>
      <c r="Q40" s="33"/>
      <c r="R40" s="33"/>
      <c r="S40" s="33"/>
      <c r="T40" s="53"/>
      <c r="U40" s="33"/>
      <c r="V40" s="33"/>
      <c r="W40" s="33"/>
      <c r="X40" s="33"/>
      <c r="Y40" s="33"/>
      <c r="Z40" s="33"/>
      <c r="AA40" s="33"/>
      <c r="AB40" s="33"/>
      <c r="AC40" s="33">
        <v>17</v>
      </c>
      <c r="AD40" s="53"/>
      <c r="AE40" s="33"/>
      <c r="AF40" s="33">
        <v>-377612</v>
      </c>
      <c r="AG40" s="33">
        <v>291</v>
      </c>
      <c r="AH40" s="53"/>
      <c r="AI40" s="33">
        <v>17142</v>
      </c>
      <c r="AJ40" s="53"/>
    </row>
    <row r="41" spans="1:36" x14ac:dyDescent="0.25">
      <c r="A41" s="33">
        <v>33</v>
      </c>
      <c r="B41" s="33"/>
      <c r="C41" s="33" t="s">
        <v>90</v>
      </c>
      <c r="D41" s="33"/>
      <c r="E41" s="42"/>
      <c r="F41" s="33"/>
      <c r="G41" s="33"/>
      <c r="H41" s="33"/>
      <c r="I41" s="33"/>
      <c r="J41" s="33"/>
      <c r="K41" s="33"/>
      <c r="L41" s="33"/>
      <c r="M41" s="33"/>
      <c r="N41" s="33"/>
      <c r="O41" s="33"/>
      <c r="P41" s="33"/>
      <c r="Q41" s="33"/>
      <c r="R41" s="33">
        <v>-1708124.1094637737</v>
      </c>
      <c r="S41" s="33"/>
      <c r="T41" s="53"/>
      <c r="U41" s="33"/>
      <c r="V41" s="33"/>
      <c r="W41" s="33"/>
      <c r="X41" s="33"/>
      <c r="Y41" s="33"/>
      <c r="Z41" s="33"/>
      <c r="AA41" s="33"/>
      <c r="AB41" s="33"/>
      <c r="AC41" s="33"/>
      <c r="AD41" s="53"/>
      <c r="AE41" s="33"/>
      <c r="AF41" s="33"/>
      <c r="AG41" s="33"/>
      <c r="AH41" s="53"/>
      <c r="AI41" s="33"/>
      <c r="AJ41" s="53"/>
    </row>
    <row r="42" spans="1:36" x14ac:dyDescent="0.25">
      <c r="A42" s="33">
        <v>34</v>
      </c>
      <c r="B42" s="33"/>
      <c r="C42" s="47" t="s">
        <v>91</v>
      </c>
      <c r="D42" s="33"/>
      <c r="E42" s="42"/>
      <c r="F42" s="33"/>
      <c r="G42" s="33"/>
      <c r="H42" s="33"/>
      <c r="I42" s="33"/>
      <c r="J42" s="33"/>
      <c r="K42" s="33"/>
      <c r="L42" s="33"/>
      <c r="M42" s="33"/>
      <c r="N42" s="33"/>
      <c r="O42" s="33"/>
      <c r="P42" s="33">
        <v>-15224593.603902966</v>
      </c>
      <c r="Q42" s="33"/>
      <c r="R42" s="33"/>
      <c r="S42" s="33"/>
      <c r="T42" s="53"/>
      <c r="U42" s="33"/>
      <c r="V42" s="33"/>
      <c r="W42" s="33"/>
      <c r="X42" s="33"/>
      <c r="Y42" s="33"/>
      <c r="Z42" s="33"/>
      <c r="AA42" s="33"/>
      <c r="AB42" s="33"/>
      <c r="AC42" s="33">
        <v>2</v>
      </c>
      <c r="AD42" s="53"/>
      <c r="AE42" s="33"/>
      <c r="AF42" s="33">
        <v>-36470</v>
      </c>
      <c r="AG42" s="33">
        <v>28</v>
      </c>
      <c r="AH42" s="53"/>
      <c r="AI42" s="33">
        <v>1656</v>
      </c>
      <c r="AJ42" s="53"/>
    </row>
    <row r="43" spans="1:36" x14ac:dyDescent="0.25">
      <c r="A43" s="33">
        <v>35</v>
      </c>
      <c r="B43" s="33"/>
      <c r="C43" s="33" t="s">
        <v>92</v>
      </c>
      <c r="D43" s="33"/>
      <c r="E43" s="42"/>
      <c r="F43" s="33"/>
      <c r="G43" s="33"/>
      <c r="H43" s="33"/>
      <c r="I43" s="33"/>
      <c r="J43" s="33"/>
      <c r="K43" s="33"/>
      <c r="L43" s="33"/>
      <c r="M43" s="33"/>
      <c r="N43" s="33"/>
      <c r="O43" s="33"/>
      <c r="P43" s="33"/>
      <c r="Q43" s="33"/>
      <c r="R43" s="33"/>
      <c r="S43" s="33"/>
      <c r="T43" s="53"/>
      <c r="U43" s="33"/>
      <c r="V43" s="33"/>
      <c r="W43" s="33"/>
      <c r="X43" s="33"/>
      <c r="Y43" s="33"/>
      <c r="Z43" s="33"/>
      <c r="AA43" s="33"/>
      <c r="AB43" s="33"/>
      <c r="AC43" s="33">
        <v>1</v>
      </c>
      <c r="AD43" s="53"/>
      <c r="AE43" s="33"/>
      <c r="AF43" s="33">
        <v>-27884</v>
      </c>
      <c r="AG43" s="33">
        <v>21</v>
      </c>
      <c r="AH43" s="53"/>
      <c r="AI43" s="33">
        <v>1266</v>
      </c>
      <c r="AJ43" s="53"/>
    </row>
    <row r="44" spans="1:36" x14ac:dyDescent="0.25">
      <c r="A44" s="33">
        <v>36</v>
      </c>
      <c r="B44" s="33"/>
      <c r="C44" s="33" t="s">
        <v>93</v>
      </c>
      <c r="D44" s="33"/>
      <c r="E44" s="42"/>
      <c r="F44" s="33"/>
      <c r="G44" s="33"/>
      <c r="H44" s="33"/>
      <c r="I44" s="33"/>
      <c r="J44" s="33"/>
      <c r="K44" s="33"/>
      <c r="L44" s="33"/>
      <c r="M44" s="33"/>
      <c r="N44" s="33"/>
      <c r="O44" s="33"/>
      <c r="P44" s="33"/>
      <c r="Q44" s="33"/>
      <c r="R44" s="33"/>
      <c r="S44" s="33"/>
      <c r="T44" s="53"/>
      <c r="U44" s="33"/>
      <c r="V44" s="33"/>
      <c r="W44" s="33"/>
      <c r="X44" s="33"/>
      <c r="Y44" s="33"/>
      <c r="Z44" s="33"/>
      <c r="AA44" s="33"/>
      <c r="AB44" s="33"/>
      <c r="AC44" s="33"/>
      <c r="AD44" s="53"/>
      <c r="AE44" s="33"/>
      <c r="AF44" s="33"/>
      <c r="AG44" s="33"/>
      <c r="AH44" s="53"/>
      <c r="AI44" s="33"/>
      <c r="AJ44" s="53"/>
    </row>
    <row r="45" spans="1:36" x14ac:dyDescent="0.25">
      <c r="A45" s="33">
        <v>37</v>
      </c>
      <c r="B45" s="33"/>
      <c r="C45" s="33" t="s">
        <v>94</v>
      </c>
      <c r="D45" s="33"/>
      <c r="E45" s="42"/>
      <c r="F45" s="33"/>
      <c r="G45" s="33"/>
      <c r="H45" s="33"/>
      <c r="I45" s="33"/>
      <c r="J45" s="33"/>
      <c r="K45" s="33"/>
      <c r="L45" s="33"/>
      <c r="M45" s="33"/>
      <c r="N45" s="33"/>
      <c r="O45" s="33"/>
      <c r="P45" s="33"/>
      <c r="Q45" s="33"/>
      <c r="R45" s="33"/>
      <c r="S45" s="33"/>
      <c r="T45" s="53"/>
      <c r="U45" s="33"/>
      <c r="V45" s="33"/>
      <c r="W45" s="33"/>
      <c r="X45" s="33"/>
      <c r="Y45" s="33"/>
      <c r="Z45" s="33"/>
      <c r="AA45" s="33"/>
      <c r="AB45" s="33"/>
      <c r="AC45" s="33"/>
      <c r="AD45" s="53"/>
      <c r="AE45" s="33"/>
      <c r="AF45" s="33">
        <v>4524</v>
      </c>
      <c r="AG45" s="33"/>
      <c r="AH45" s="53"/>
      <c r="AI45" s="33">
        <v>-3</v>
      </c>
      <c r="AJ45" s="53"/>
    </row>
    <row r="46" spans="1:36" x14ac:dyDescent="0.25">
      <c r="A46" s="33">
        <v>38</v>
      </c>
      <c r="B46" s="33"/>
      <c r="C46" s="47" t="s">
        <v>95</v>
      </c>
      <c r="D46" s="33"/>
      <c r="E46" s="42"/>
      <c r="F46" s="33"/>
      <c r="G46" s="33"/>
      <c r="H46" s="33"/>
      <c r="I46" s="33"/>
      <c r="J46" s="33"/>
      <c r="K46" s="33"/>
      <c r="L46" s="33"/>
      <c r="M46" s="33"/>
      <c r="N46" s="33"/>
      <c r="O46" s="33"/>
      <c r="P46" s="33"/>
      <c r="Q46" s="33"/>
      <c r="R46" s="33"/>
      <c r="S46" s="33"/>
      <c r="T46" s="53"/>
      <c r="U46" s="33">
        <v>-6181</v>
      </c>
      <c r="V46" s="33">
        <v>-11367</v>
      </c>
      <c r="W46" s="33">
        <v>14719</v>
      </c>
      <c r="X46" s="33">
        <v>12593</v>
      </c>
      <c r="Y46" s="33">
        <v>-11366</v>
      </c>
      <c r="Z46" s="33">
        <v>-5925</v>
      </c>
      <c r="AA46" s="33">
        <v>-5870</v>
      </c>
      <c r="AB46" s="33">
        <v>26630</v>
      </c>
      <c r="AC46" s="33">
        <v>-260</v>
      </c>
      <c r="AD46" s="53"/>
      <c r="AE46" s="33">
        <v>55914</v>
      </c>
      <c r="AF46" s="33">
        <v>109600</v>
      </c>
      <c r="AG46" s="33">
        <v>-2425</v>
      </c>
      <c r="AH46" s="53"/>
      <c r="AI46" s="33">
        <v>-107216</v>
      </c>
      <c r="AJ46" s="53"/>
    </row>
    <row r="47" spans="1:36" x14ac:dyDescent="0.25">
      <c r="A47" s="33">
        <v>39</v>
      </c>
      <c r="B47" s="33"/>
      <c r="C47" s="33" t="s">
        <v>96</v>
      </c>
      <c r="D47" s="33"/>
      <c r="E47" s="42"/>
      <c r="F47" s="33"/>
      <c r="G47" s="33"/>
      <c r="H47" s="33"/>
      <c r="I47" s="33"/>
      <c r="J47" s="33"/>
      <c r="K47" s="33"/>
      <c r="L47" s="33"/>
      <c r="M47" s="33"/>
      <c r="N47" s="33"/>
      <c r="O47" s="33"/>
      <c r="P47" s="33"/>
      <c r="Q47" s="33"/>
      <c r="R47" s="33"/>
      <c r="S47" s="33"/>
      <c r="T47" s="53"/>
      <c r="U47" s="33"/>
      <c r="V47" s="33"/>
      <c r="W47" s="33"/>
      <c r="X47" s="33"/>
      <c r="Y47" s="33"/>
      <c r="Z47" s="33"/>
      <c r="AA47" s="33"/>
      <c r="AB47" s="33"/>
      <c r="AC47" s="33"/>
      <c r="AD47" s="53"/>
      <c r="AE47" s="33"/>
      <c r="AF47" s="33"/>
      <c r="AG47" s="33"/>
      <c r="AH47" s="53"/>
      <c r="AI47" s="33"/>
      <c r="AJ47" s="53"/>
    </row>
    <row r="48" spans="1:36" x14ac:dyDescent="0.25">
      <c r="A48" s="33">
        <v>40</v>
      </c>
      <c r="B48" s="33"/>
      <c r="C48" s="47" t="s">
        <v>97</v>
      </c>
      <c r="D48" s="33"/>
      <c r="E48" s="42"/>
      <c r="F48" s="46"/>
      <c r="G48" s="46"/>
      <c r="H48" s="46"/>
      <c r="I48" s="46"/>
      <c r="J48" s="46"/>
      <c r="K48" s="46"/>
      <c r="L48" s="46"/>
      <c r="M48" s="46"/>
      <c r="N48" s="46"/>
      <c r="O48" s="46"/>
      <c r="P48" s="46"/>
      <c r="Q48" s="46"/>
      <c r="R48" s="46"/>
      <c r="S48" s="46"/>
      <c r="T48" s="52"/>
      <c r="U48" s="46"/>
      <c r="V48" s="46"/>
      <c r="W48" s="46"/>
      <c r="X48" s="46"/>
      <c r="Y48" s="46"/>
      <c r="Z48" s="46"/>
      <c r="AA48" s="46"/>
      <c r="AB48" s="46"/>
      <c r="AC48" s="46"/>
      <c r="AD48" s="52"/>
      <c r="AE48" s="46"/>
      <c r="AF48" s="46"/>
      <c r="AG48" s="46"/>
      <c r="AH48" s="52"/>
      <c r="AI48" s="46"/>
      <c r="AJ48" s="52"/>
    </row>
    <row r="49" spans="1:36" x14ac:dyDescent="0.25">
      <c r="A49" s="33">
        <v>41</v>
      </c>
      <c r="B49" s="33"/>
      <c r="C49" s="33" t="s">
        <v>98</v>
      </c>
      <c r="D49" s="33"/>
      <c r="E49" s="42"/>
      <c r="F49" s="46">
        <f t="shared" ref="F49:O49" si="29">SUM(F38:F48)</f>
        <v>0</v>
      </c>
      <c r="G49" s="46">
        <f t="shared" si="29"/>
        <v>0</v>
      </c>
      <c r="H49" s="46">
        <f>SUM(H38:H48)</f>
        <v>0</v>
      </c>
      <c r="I49" s="46">
        <f>SUM(I38:I48)</f>
        <v>0</v>
      </c>
      <c r="J49" s="46">
        <f t="shared" si="29"/>
        <v>0</v>
      </c>
      <c r="K49" s="46">
        <f>SUM(K38:K48)</f>
        <v>0</v>
      </c>
      <c r="L49" s="46">
        <f>SUM(L38:L48)</f>
        <v>0</v>
      </c>
      <c r="M49" s="46">
        <f>SUM(M38:M48)</f>
        <v>0</v>
      </c>
      <c r="N49" s="46">
        <f>SUM(N38:N48)</f>
        <v>0</v>
      </c>
      <c r="O49" s="46">
        <f t="shared" si="29"/>
        <v>-12449578</v>
      </c>
      <c r="P49" s="46">
        <f>SUM(P38:P48)</f>
        <v>-159177090.75985369</v>
      </c>
      <c r="Q49" s="46">
        <f t="shared" ref="Q49:S49" si="30">SUM(Q38:Q48)</f>
        <v>0</v>
      </c>
      <c r="R49" s="46">
        <f t="shared" si="30"/>
        <v>-1708124.1094637737</v>
      </c>
      <c r="S49" s="46">
        <f t="shared" si="30"/>
        <v>0</v>
      </c>
      <c r="T49" s="52">
        <f t="shared" ref="T49:X49" si="31">SUM(T38:T48)</f>
        <v>0</v>
      </c>
      <c r="U49" s="46">
        <f t="shared" si="31"/>
        <v>-6181</v>
      </c>
      <c r="V49" s="46">
        <f t="shared" si="31"/>
        <v>-11367</v>
      </c>
      <c r="W49" s="46">
        <f t="shared" si="31"/>
        <v>14719</v>
      </c>
      <c r="X49" s="46">
        <f t="shared" si="31"/>
        <v>12593</v>
      </c>
      <c r="Y49" s="46">
        <f t="shared" ref="Y49:AD49" si="32">SUM(Y38:Y48)</f>
        <v>-11366</v>
      </c>
      <c r="Z49" s="46">
        <f t="shared" si="32"/>
        <v>-5925</v>
      </c>
      <c r="AA49" s="46">
        <f t="shared" si="32"/>
        <v>-5870</v>
      </c>
      <c r="AB49" s="46">
        <f t="shared" si="32"/>
        <v>26630</v>
      </c>
      <c r="AC49" s="46">
        <f t="shared" si="32"/>
        <v>205364</v>
      </c>
      <c r="AD49" s="52">
        <f t="shared" si="32"/>
        <v>0</v>
      </c>
      <c r="AE49" s="46">
        <f t="shared" ref="AE49:AJ49" si="33">SUM(AE38:AE48)</f>
        <v>55914</v>
      </c>
      <c r="AF49" s="46">
        <f t="shared" si="33"/>
        <v>-221257397</v>
      </c>
      <c r="AG49" s="46">
        <f t="shared" si="33"/>
        <v>2637961</v>
      </c>
      <c r="AH49" s="52">
        <f t="shared" si="33"/>
        <v>0</v>
      </c>
      <c r="AI49" s="46">
        <f t="shared" si="33"/>
        <v>157329271</v>
      </c>
      <c r="AJ49" s="52">
        <f t="shared" si="33"/>
        <v>0</v>
      </c>
    </row>
    <row r="50" spans="1:36" x14ac:dyDescent="0.25">
      <c r="A50" s="33">
        <v>42</v>
      </c>
      <c r="B50" s="33"/>
      <c r="C50" s="45" t="s">
        <v>99</v>
      </c>
      <c r="D50" s="33"/>
      <c r="E50" s="42"/>
      <c r="F50" s="33"/>
      <c r="G50" s="33"/>
      <c r="H50" s="33"/>
      <c r="I50" s="33"/>
      <c r="J50" s="33"/>
      <c r="K50" s="33"/>
      <c r="L50" s="33"/>
      <c r="M50" s="33"/>
      <c r="N50" s="33"/>
      <c r="O50" s="33"/>
      <c r="P50" s="33"/>
      <c r="Q50" s="33"/>
      <c r="R50" s="33"/>
      <c r="S50" s="33"/>
      <c r="T50" s="53"/>
      <c r="U50" s="33"/>
      <c r="V50" s="33"/>
      <c r="W50" s="33"/>
      <c r="X50" s="33"/>
      <c r="Y50" s="33"/>
      <c r="Z50" s="33"/>
      <c r="AA50" s="33"/>
      <c r="AB50" s="33"/>
      <c r="AC50" s="33"/>
      <c r="AD50" s="53"/>
      <c r="AE50" s="33"/>
      <c r="AF50" s="33"/>
      <c r="AG50" s="33"/>
      <c r="AH50" s="53"/>
      <c r="AI50" s="33"/>
      <c r="AJ50" s="53"/>
    </row>
    <row r="51" spans="1:36" x14ac:dyDescent="0.25">
      <c r="A51" s="33">
        <v>43</v>
      </c>
      <c r="B51" s="33"/>
      <c r="C51" s="47" t="s">
        <v>100</v>
      </c>
      <c r="D51" s="33"/>
      <c r="E51" s="42"/>
      <c r="F51" s="33"/>
      <c r="G51" s="33"/>
      <c r="H51" s="33"/>
      <c r="I51" s="33"/>
      <c r="J51" s="33"/>
      <c r="K51" s="33"/>
      <c r="L51" s="33"/>
      <c r="M51" s="33"/>
      <c r="N51" s="33"/>
      <c r="O51" s="17">
        <v>67903</v>
      </c>
      <c r="P51" s="33"/>
      <c r="Q51" s="33"/>
      <c r="R51" s="33"/>
      <c r="S51" s="33"/>
      <c r="T51" s="53"/>
      <c r="U51" s="33"/>
      <c r="V51" s="33"/>
      <c r="W51" s="33"/>
      <c r="X51" s="33"/>
      <c r="Y51" s="33"/>
      <c r="Z51" s="33"/>
      <c r="AA51" s="33"/>
      <c r="AB51" s="33"/>
      <c r="AC51" s="33"/>
      <c r="AD51" s="53"/>
      <c r="AE51" s="33"/>
      <c r="AF51" s="33">
        <v>3677980</v>
      </c>
      <c r="AG51" s="33">
        <v>-118312</v>
      </c>
      <c r="AH51" s="53"/>
      <c r="AI51" s="33">
        <v>-4129709</v>
      </c>
      <c r="AJ51" s="53"/>
    </row>
    <row r="52" spans="1:36" x14ac:dyDescent="0.25">
      <c r="A52" s="33">
        <v>44</v>
      </c>
      <c r="B52" s="33"/>
      <c r="C52" s="47" t="s">
        <v>101</v>
      </c>
      <c r="D52" s="33"/>
      <c r="E52" s="42"/>
      <c r="F52" s="33"/>
      <c r="G52" s="33"/>
      <c r="H52" s="33"/>
      <c r="I52" s="33"/>
      <c r="J52" s="33"/>
      <c r="K52" s="33"/>
      <c r="L52" s="33"/>
      <c r="M52" s="33"/>
      <c r="N52" s="33"/>
      <c r="O52" s="33"/>
      <c r="P52" s="33"/>
      <c r="Q52" s="33"/>
      <c r="R52" s="33"/>
      <c r="S52" s="33"/>
      <c r="T52" s="53"/>
      <c r="U52" s="33"/>
      <c r="V52" s="33"/>
      <c r="W52" s="33"/>
      <c r="X52" s="33"/>
      <c r="Y52" s="33"/>
      <c r="Z52" s="33"/>
      <c r="AA52" s="33"/>
      <c r="AB52" s="33"/>
      <c r="AC52" s="33">
        <v>-5</v>
      </c>
      <c r="AD52" s="53"/>
      <c r="AE52" s="33"/>
      <c r="AF52" s="33">
        <v>415058</v>
      </c>
      <c r="AG52" s="33">
        <v>-250</v>
      </c>
      <c r="AH52" s="53"/>
      <c r="AI52" s="33">
        <v>-14705</v>
      </c>
      <c r="AJ52" s="53"/>
    </row>
    <row r="53" spans="1:36" x14ac:dyDescent="0.25">
      <c r="A53" s="33">
        <v>45</v>
      </c>
      <c r="B53" s="33"/>
      <c r="C53" s="33" t="s">
        <v>102</v>
      </c>
      <c r="D53" s="33"/>
      <c r="E53" s="42"/>
      <c r="F53" s="33"/>
      <c r="G53" s="33"/>
      <c r="H53" s="33"/>
      <c r="I53" s="33"/>
      <c r="J53" s="33"/>
      <c r="K53" s="33"/>
      <c r="L53" s="33"/>
      <c r="M53" s="33"/>
      <c r="N53" s="33"/>
      <c r="O53" s="17">
        <v>199140</v>
      </c>
      <c r="P53" s="33">
        <v>35509495.058614567</v>
      </c>
      <c r="Q53" s="33"/>
      <c r="R53" s="33"/>
      <c r="S53" s="33"/>
      <c r="T53" s="53"/>
      <c r="U53" s="33"/>
      <c r="V53" s="33"/>
      <c r="W53" s="33"/>
      <c r="X53" s="33"/>
      <c r="Y53" s="33"/>
      <c r="Z53" s="33"/>
      <c r="AA53" s="33"/>
      <c r="AB53" s="33"/>
      <c r="AC53" s="33">
        <v>-4047</v>
      </c>
      <c r="AD53" s="53"/>
      <c r="AE53" s="33">
        <v>-1117501</v>
      </c>
      <c r="AF53" s="33">
        <v>19757307</v>
      </c>
      <c r="AG53" s="33">
        <v>-170530</v>
      </c>
      <c r="AH53" s="53"/>
      <c r="AI53" s="33">
        <v>-5263173</v>
      </c>
      <c r="AJ53" s="53"/>
    </row>
    <row r="54" spans="1:36" x14ac:dyDescent="0.25">
      <c r="A54" s="33">
        <v>46</v>
      </c>
      <c r="B54" s="33"/>
      <c r="C54" s="33" t="s">
        <v>103</v>
      </c>
      <c r="D54" s="33"/>
      <c r="E54" s="42"/>
      <c r="F54" s="33"/>
      <c r="G54" s="33"/>
      <c r="H54" s="33"/>
      <c r="I54" s="33"/>
      <c r="J54" s="33"/>
      <c r="K54" s="33"/>
      <c r="L54" s="33"/>
      <c r="M54" s="33"/>
      <c r="N54" s="33"/>
      <c r="O54" s="33"/>
      <c r="P54" s="33"/>
      <c r="Q54" s="33"/>
      <c r="R54" s="33"/>
      <c r="S54" s="33"/>
      <c r="T54" s="53"/>
      <c r="U54" s="33"/>
      <c r="V54" s="33"/>
      <c r="W54" s="33"/>
      <c r="X54" s="33"/>
      <c r="Y54" s="33"/>
      <c r="Z54" s="33"/>
      <c r="AA54" s="33"/>
      <c r="AB54" s="33"/>
      <c r="AC54" s="33">
        <v>-23103</v>
      </c>
      <c r="AD54" s="53"/>
      <c r="AE54" s="33"/>
      <c r="AF54" s="33"/>
      <c r="AH54" s="53"/>
      <c r="AI54" s="33"/>
      <c r="AJ54" s="53"/>
    </row>
    <row r="55" spans="1:36" x14ac:dyDescent="0.25">
      <c r="A55" s="33">
        <v>47</v>
      </c>
      <c r="B55" s="33"/>
      <c r="C55" s="47" t="s">
        <v>104</v>
      </c>
      <c r="D55" s="33"/>
      <c r="E55" s="42"/>
      <c r="F55" s="33"/>
      <c r="G55" s="33"/>
      <c r="H55" s="33"/>
      <c r="I55" s="33"/>
      <c r="J55" s="33"/>
      <c r="K55" s="33"/>
      <c r="L55" s="33"/>
      <c r="M55" s="33"/>
      <c r="N55" s="33"/>
      <c r="O55" s="33"/>
      <c r="P55" s="33"/>
      <c r="Q55" s="33"/>
      <c r="R55" s="33"/>
      <c r="S55" s="33"/>
      <c r="T55" s="53"/>
      <c r="U55" s="33"/>
      <c r="V55" s="33"/>
      <c r="W55" s="33"/>
      <c r="X55" s="33"/>
      <c r="Y55" s="33"/>
      <c r="Z55" s="33"/>
      <c r="AA55" s="33"/>
      <c r="AB55" s="33"/>
      <c r="AC55" s="33"/>
      <c r="AD55" s="53"/>
      <c r="AE55" s="33"/>
      <c r="AF55" s="33"/>
      <c r="AG55" s="33"/>
      <c r="AH55" s="53"/>
      <c r="AI55" s="33"/>
      <c r="AJ55" s="53"/>
    </row>
    <row r="56" spans="1:36" x14ac:dyDescent="0.25">
      <c r="A56" s="33">
        <v>48</v>
      </c>
      <c r="B56" s="33"/>
      <c r="C56" s="33" t="s">
        <v>105</v>
      </c>
      <c r="D56" s="33"/>
      <c r="E56" s="42"/>
      <c r="F56" s="33"/>
      <c r="G56" s="33"/>
      <c r="H56" s="33"/>
      <c r="I56" s="33"/>
      <c r="J56" s="33"/>
      <c r="K56" s="33"/>
      <c r="L56" s="33"/>
      <c r="M56" s="33"/>
      <c r="N56" s="33"/>
      <c r="O56" s="33"/>
      <c r="P56" s="33"/>
      <c r="Q56" s="33"/>
      <c r="R56" s="33"/>
      <c r="S56" s="33"/>
      <c r="T56" s="53"/>
      <c r="U56" s="33"/>
      <c r="V56" s="33"/>
      <c r="W56" s="33"/>
      <c r="X56" s="33"/>
      <c r="Y56" s="33"/>
      <c r="Z56" s="33"/>
      <c r="AA56" s="33"/>
      <c r="AB56" s="33"/>
      <c r="AC56" s="33"/>
      <c r="AD56" s="53"/>
      <c r="AE56" s="33"/>
      <c r="AF56" s="33"/>
      <c r="AG56" s="33"/>
      <c r="AH56" s="53"/>
      <c r="AI56" s="33"/>
      <c r="AJ56" s="53"/>
    </row>
    <row r="57" spans="1:36" x14ac:dyDescent="0.25">
      <c r="A57" s="33">
        <v>49</v>
      </c>
      <c r="B57" s="33"/>
      <c r="C57" s="47" t="s">
        <v>106</v>
      </c>
      <c r="D57" s="33"/>
      <c r="E57" s="42"/>
      <c r="F57" s="46"/>
      <c r="G57" s="46"/>
      <c r="H57" s="46"/>
      <c r="I57" s="46"/>
      <c r="J57" s="46"/>
      <c r="K57" s="46"/>
      <c r="L57" s="46"/>
      <c r="M57" s="46"/>
      <c r="N57" s="46"/>
      <c r="O57" s="46"/>
      <c r="P57" s="46">
        <v>13410878.193212094</v>
      </c>
      <c r="Q57" s="46">
        <v>3568513</v>
      </c>
      <c r="R57" s="46"/>
      <c r="S57" s="46">
        <v>-65958795.5</v>
      </c>
      <c r="T57" s="52"/>
      <c r="U57" s="46"/>
      <c r="V57" s="46"/>
      <c r="W57" s="46"/>
      <c r="X57" s="46"/>
      <c r="Y57" s="46"/>
      <c r="Z57" s="46"/>
      <c r="AA57" s="46"/>
      <c r="AB57" s="46"/>
      <c r="AC57" s="46">
        <v>-4</v>
      </c>
      <c r="AD57" s="52"/>
      <c r="AE57" s="46"/>
      <c r="AF57" s="46">
        <v>94367</v>
      </c>
      <c r="AG57" s="46">
        <v>-73</v>
      </c>
      <c r="AH57" s="52"/>
      <c r="AI57" s="46">
        <v>-4284</v>
      </c>
      <c r="AJ57" s="52"/>
    </row>
    <row r="58" spans="1:36" x14ac:dyDescent="0.25">
      <c r="A58" s="33">
        <v>50</v>
      </c>
      <c r="B58" s="33"/>
      <c r="C58" s="33" t="s">
        <v>107</v>
      </c>
      <c r="D58" s="33"/>
      <c r="E58" s="42"/>
      <c r="F58" s="46">
        <f t="shared" ref="F58:O58" si="34">SUM(F51:F57)</f>
        <v>0</v>
      </c>
      <c r="G58" s="46">
        <f t="shared" si="34"/>
        <v>0</v>
      </c>
      <c r="H58" s="46">
        <f>SUM(H51:H57)</f>
        <v>0</v>
      </c>
      <c r="I58" s="46">
        <f>SUM(I51:I57)</f>
        <v>0</v>
      </c>
      <c r="J58" s="46">
        <f t="shared" si="34"/>
        <v>0</v>
      </c>
      <c r="K58" s="46">
        <f>SUM(K51:K57)</f>
        <v>0</v>
      </c>
      <c r="L58" s="46">
        <f>SUM(L51:L57)</f>
        <v>0</v>
      </c>
      <c r="M58" s="46">
        <f>SUM(M51:M57)</f>
        <v>0</v>
      </c>
      <c r="N58" s="46">
        <f>SUM(N51:N57)</f>
        <v>0</v>
      </c>
      <c r="O58" s="46">
        <f t="shared" si="34"/>
        <v>267043</v>
      </c>
      <c r="P58" s="46">
        <f>SUM(P51:P57)</f>
        <v>48920373.251826659</v>
      </c>
      <c r="Q58" s="46">
        <f t="shared" ref="Q58:S58" si="35">SUM(Q51:Q57)</f>
        <v>3568513</v>
      </c>
      <c r="R58" s="46">
        <f t="shared" si="35"/>
        <v>0</v>
      </c>
      <c r="S58" s="46">
        <f t="shared" si="35"/>
        <v>-65958795.5</v>
      </c>
      <c r="T58" s="52">
        <f t="shared" ref="T58:X58" si="36">SUM(T51:T57)</f>
        <v>0</v>
      </c>
      <c r="U58" s="46">
        <f t="shared" si="36"/>
        <v>0</v>
      </c>
      <c r="V58" s="46">
        <f t="shared" si="36"/>
        <v>0</v>
      </c>
      <c r="W58" s="46">
        <f t="shared" si="36"/>
        <v>0</v>
      </c>
      <c r="X58" s="46">
        <f t="shared" si="36"/>
        <v>0</v>
      </c>
      <c r="Y58" s="46">
        <f t="shared" ref="Y58:AD58" si="37">SUM(Y51:Y57)</f>
        <v>0</v>
      </c>
      <c r="Z58" s="46">
        <f t="shared" si="37"/>
        <v>0</v>
      </c>
      <c r="AA58" s="46">
        <f t="shared" si="37"/>
        <v>0</v>
      </c>
      <c r="AB58" s="46">
        <f t="shared" si="37"/>
        <v>0</v>
      </c>
      <c r="AC58" s="46">
        <f t="shared" si="37"/>
        <v>-27159</v>
      </c>
      <c r="AD58" s="52">
        <f t="shared" si="37"/>
        <v>0</v>
      </c>
      <c r="AE58" s="46">
        <f t="shared" ref="AE58:AJ58" si="38">SUM(AE51:AE57)</f>
        <v>-1117501</v>
      </c>
      <c r="AF58" s="46">
        <f t="shared" si="38"/>
        <v>23944712</v>
      </c>
      <c r="AG58" s="46">
        <f>SUM(AG51:AG57)</f>
        <v>-289165</v>
      </c>
      <c r="AH58" s="52">
        <f t="shared" si="38"/>
        <v>0</v>
      </c>
      <c r="AI58" s="46">
        <f t="shared" si="38"/>
        <v>-9411871</v>
      </c>
      <c r="AJ58" s="52">
        <f t="shared" si="38"/>
        <v>0</v>
      </c>
    </row>
    <row r="59" spans="1:36" ht="16.5" thickBot="1" x14ac:dyDescent="0.3">
      <c r="A59" s="33">
        <v>51</v>
      </c>
      <c r="B59" s="33"/>
      <c r="C59" s="45" t="s">
        <v>108</v>
      </c>
      <c r="D59" s="33"/>
      <c r="E59" s="42"/>
      <c r="F59" s="50">
        <f t="shared" ref="F59:O59" si="39">F49+F58</f>
        <v>0</v>
      </c>
      <c r="G59" s="50">
        <f t="shared" si="39"/>
        <v>0</v>
      </c>
      <c r="H59" s="50">
        <f>H49+H58</f>
        <v>0</v>
      </c>
      <c r="I59" s="50">
        <f>I49+I58</f>
        <v>0</v>
      </c>
      <c r="J59" s="50">
        <f t="shared" si="39"/>
        <v>0</v>
      </c>
      <c r="K59" s="50">
        <f>K49+K58</f>
        <v>0</v>
      </c>
      <c r="L59" s="50">
        <f>L49+L58</f>
        <v>0</v>
      </c>
      <c r="M59" s="50">
        <f>M49+M58</f>
        <v>0</v>
      </c>
      <c r="N59" s="50">
        <f>N49+N58</f>
        <v>0</v>
      </c>
      <c r="O59" s="50">
        <f t="shared" si="39"/>
        <v>-12182535</v>
      </c>
      <c r="P59" s="50">
        <f>P49+P58</f>
        <v>-110256717.50802703</v>
      </c>
      <c r="Q59" s="50">
        <f t="shared" ref="Q59:S59" si="40">Q49+Q58</f>
        <v>3568513</v>
      </c>
      <c r="R59" s="50">
        <f t="shared" si="40"/>
        <v>-1708124.1094637737</v>
      </c>
      <c r="S59" s="50">
        <f t="shared" si="40"/>
        <v>-65958795.5</v>
      </c>
      <c r="T59" s="55">
        <f t="shared" ref="T59:X59" si="41">T49+T58</f>
        <v>0</v>
      </c>
      <c r="U59" s="50">
        <f t="shared" si="41"/>
        <v>-6181</v>
      </c>
      <c r="V59" s="50">
        <f t="shared" si="41"/>
        <v>-11367</v>
      </c>
      <c r="W59" s="50">
        <f t="shared" si="41"/>
        <v>14719</v>
      </c>
      <c r="X59" s="50">
        <f t="shared" si="41"/>
        <v>12593</v>
      </c>
      <c r="Y59" s="50">
        <f t="shared" ref="Y59:AD59" si="42">Y49+Y58</f>
        <v>-11366</v>
      </c>
      <c r="Z59" s="50">
        <f t="shared" si="42"/>
        <v>-5925</v>
      </c>
      <c r="AA59" s="50">
        <f t="shared" si="42"/>
        <v>-5870</v>
      </c>
      <c r="AB59" s="50">
        <f t="shared" si="42"/>
        <v>26630</v>
      </c>
      <c r="AC59" s="50">
        <f t="shared" si="42"/>
        <v>178205</v>
      </c>
      <c r="AD59" s="55">
        <f t="shared" si="42"/>
        <v>0</v>
      </c>
      <c r="AE59" s="50">
        <f t="shared" ref="AE59:AJ59" si="43">AE49+AE58</f>
        <v>-1061587</v>
      </c>
      <c r="AF59" s="50">
        <f t="shared" si="43"/>
        <v>-197312685</v>
      </c>
      <c r="AG59" s="50">
        <f t="shared" si="43"/>
        <v>2348796</v>
      </c>
      <c r="AH59" s="55">
        <f t="shared" si="43"/>
        <v>0</v>
      </c>
      <c r="AI59" s="50">
        <f t="shared" si="43"/>
        <v>147917400</v>
      </c>
      <c r="AJ59" s="55">
        <f t="shared" si="43"/>
        <v>0</v>
      </c>
    </row>
    <row r="60" spans="1:36" ht="16.5" thickTop="1" x14ac:dyDescent="0.25">
      <c r="E60" s="6"/>
    </row>
    <row r="61" spans="1:36" x14ac:dyDescent="0.25">
      <c r="E61" s="6"/>
    </row>
    <row r="62" spans="1:36" x14ac:dyDescent="0.25">
      <c r="E62" s="6"/>
    </row>
    <row r="63" spans="1:36" x14ac:dyDescent="0.25">
      <c r="E63" s="6"/>
    </row>
    <row r="64" spans="1:36" x14ac:dyDescent="0.25">
      <c r="E64" s="6"/>
    </row>
    <row r="65" spans="5:5" x14ac:dyDescent="0.25">
      <c r="E65" s="6"/>
    </row>
    <row r="66" spans="5:5" x14ac:dyDescent="0.25">
      <c r="E66" s="6"/>
    </row>
    <row r="67" spans="5:5" x14ac:dyDescent="0.25">
      <c r="E67" s="6"/>
    </row>
    <row r="68" spans="5:5" x14ac:dyDescent="0.25">
      <c r="E68" s="6"/>
    </row>
    <row r="69" spans="5:5" x14ac:dyDescent="0.25">
      <c r="E69" s="6"/>
    </row>
    <row r="70" spans="5:5" x14ac:dyDescent="0.25">
      <c r="E70" s="6"/>
    </row>
    <row r="71" spans="5:5" x14ac:dyDescent="0.25">
      <c r="E71" s="6"/>
    </row>
    <row r="72" spans="5:5" x14ac:dyDescent="0.25">
      <c r="E72" s="6"/>
    </row>
    <row r="73" spans="5:5" x14ac:dyDescent="0.25">
      <c r="E73" s="6"/>
    </row>
    <row r="74" spans="5:5" x14ac:dyDescent="0.25">
      <c r="E74" s="6"/>
    </row>
    <row r="75" spans="5:5" x14ac:dyDescent="0.25">
      <c r="E75" s="6"/>
    </row>
  </sheetData>
  <pageMargins left="0.7" right="0.7" top="0.75" bottom="0.75" header="0.3" footer="0.3"/>
  <pageSetup scale="59" fitToWidth="5" orientation="portrait" horizontalDpi="4294967295" verticalDpi="4294967295" r:id="rId1"/>
  <headerFooter>
    <oddHeader>&amp;LRocky Mountain Power
- Utah Operations
SUMMARY OF ADJUSTMENTS
Test Year Ending December 31, 2021
&amp;ROffice of Consumer Services
Docket No. 20-035-04
Exhibit OCS 3.3S
Witness:  Donna Ramas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topLeftCell="A3" workbookViewId="0">
      <selection activeCell="C21" sqref="C21"/>
    </sheetView>
  </sheetViews>
  <sheetFormatPr defaultRowHeight="15.75" x14ac:dyDescent="0.25"/>
  <cols>
    <col min="1" max="1" width="3.375" customWidth="1"/>
    <col min="2" max="2" width="1.625" customWidth="1"/>
    <col min="3" max="3" width="38.25" customWidth="1"/>
    <col min="4" max="4" width="1.5" customWidth="1"/>
    <col min="5" max="5" width="6.125" customWidth="1"/>
    <col min="6" max="6" width="1.25" customWidth="1"/>
    <col min="7" max="7" width="12.5" customWidth="1"/>
    <col min="8" max="8" width="1.75" customWidth="1"/>
    <col min="9" max="9" width="6.875" customWidth="1"/>
    <col min="10" max="10" width="1.875" customWidth="1"/>
    <col min="11" max="11" width="8.75" customWidth="1"/>
    <col min="12" max="12" width="1.625" customWidth="1"/>
    <col min="13" max="13" width="13.25" customWidth="1"/>
  </cols>
  <sheetData>
    <row r="1" spans="1:14" x14ac:dyDescent="0.25">
      <c r="A1" s="1" t="s">
        <v>0</v>
      </c>
      <c r="K1" s="1" t="s">
        <v>1</v>
      </c>
      <c r="L1" s="2"/>
      <c r="M1" s="2"/>
    </row>
    <row r="2" spans="1:14" x14ac:dyDescent="0.25">
      <c r="A2" s="3" t="s">
        <v>2</v>
      </c>
      <c r="K2" t="s">
        <v>3</v>
      </c>
      <c r="L2" s="2"/>
      <c r="M2" s="2"/>
    </row>
    <row r="3" spans="1:14" x14ac:dyDescent="0.25">
      <c r="A3" s="4" t="s">
        <v>25</v>
      </c>
      <c r="K3" t="s">
        <v>24</v>
      </c>
      <c r="L3" s="2"/>
      <c r="M3" s="2"/>
    </row>
    <row r="4" spans="1:14" x14ac:dyDescent="0.25">
      <c r="A4" t="s">
        <v>4</v>
      </c>
      <c r="K4" s="4" t="s">
        <v>5</v>
      </c>
      <c r="L4" s="2"/>
      <c r="M4" s="2"/>
    </row>
    <row r="5" spans="1:14" x14ac:dyDescent="0.25">
      <c r="K5" s="2"/>
      <c r="L5" s="2"/>
      <c r="M5" s="2"/>
    </row>
    <row r="6" spans="1:14" x14ac:dyDescent="0.25">
      <c r="A6" s="2"/>
      <c r="B6" s="2"/>
      <c r="C6" s="2"/>
      <c r="D6" s="2"/>
      <c r="E6" s="2"/>
      <c r="F6" s="2"/>
      <c r="G6" s="2"/>
      <c r="H6" s="2"/>
      <c r="I6" s="2"/>
      <c r="J6" s="2"/>
      <c r="K6" s="2"/>
      <c r="L6" s="2"/>
      <c r="M6" s="2"/>
    </row>
    <row r="7" spans="1:14" x14ac:dyDescent="0.25">
      <c r="A7" s="2"/>
      <c r="B7" s="2"/>
      <c r="C7" s="2"/>
      <c r="D7" s="2"/>
      <c r="E7" s="2"/>
      <c r="F7" s="2"/>
      <c r="G7" s="2"/>
      <c r="H7" s="2"/>
      <c r="I7" s="2"/>
      <c r="J7" s="2"/>
      <c r="K7" s="2"/>
      <c r="L7" s="2"/>
      <c r="M7" s="2"/>
    </row>
    <row r="8" spans="1:14" x14ac:dyDescent="0.25">
      <c r="E8" s="5"/>
      <c r="F8" s="5"/>
      <c r="G8" s="5" t="s">
        <v>6</v>
      </c>
      <c r="H8" s="5"/>
      <c r="I8" s="5"/>
      <c r="J8" s="5"/>
      <c r="K8" s="5"/>
      <c r="L8" s="5"/>
      <c r="M8" s="5" t="s">
        <v>7</v>
      </c>
    </row>
    <row r="9" spans="1:14" x14ac:dyDescent="0.25">
      <c r="A9" s="6"/>
      <c r="C9" s="7" t="s">
        <v>8</v>
      </c>
      <c r="D9" s="6"/>
      <c r="E9" s="8" t="s">
        <v>9</v>
      </c>
      <c r="F9" s="5"/>
      <c r="G9" s="8" t="s">
        <v>10</v>
      </c>
      <c r="H9" s="5"/>
      <c r="I9" s="8" t="s">
        <v>11</v>
      </c>
      <c r="J9" s="5"/>
      <c r="K9" s="9" t="s">
        <v>12</v>
      </c>
      <c r="L9" s="5"/>
      <c r="M9" s="8" t="s">
        <v>13</v>
      </c>
    </row>
    <row r="11" spans="1:14" x14ac:dyDescent="0.25">
      <c r="C11" s="10" t="s">
        <v>14</v>
      </c>
    </row>
    <row r="12" spans="1:14" x14ac:dyDescent="0.25">
      <c r="A12">
        <v>1</v>
      </c>
      <c r="C12" t="s">
        <v>15</v>
      </c>
      <c r="E12" s="11">
        <v>101</v>
      </c>
      <c r="F12" s="1"/>
      <c r="G12" s="12">
        <v>-12449578</v>
      </c>
      <c r="H12" s="13"/>
      <c r="I12" s="14" t="s">
        <v>16</v>
      </c>
      <c r="J12" s="15"/>
      <c r="K12" s="16" t="s">
        <v>17</v>
      </c>
      <c r="L12" s="13"/>
      <c r="M12" s="12">
        <f>G12</f>
        <v>-12449578</v>
      </c>
      <c r="N12" s="6"/>
    </row>
    <row r="13" spans="1:14" x14ac:dyDescent="0.25">
      <c r="A13">
        <v>2</v>
      </c>
      <c r="C13" t="s">
        <v>18</v>
      </c>
      <c r="E13" s="5">
        <v>108</v>
      </c>
      <c r="G13" s="17">
        <v>67903</v>
      </c>
      <c r="H13" s="6"/>
      <c r="I13" s="14" t="s">
        <v>16</v>
      </c>
      <c r="J13" s="15"/>
      <c r="K13" s="16" t="s">
        <v>17</v>
      </c>
      <c r="L13" s="13"/>
      <c r="M13" s="12">
        <f>G13</f>
        <v>67903</v>
      </c>
      <c r="N13" s="6"/>
    </row>
    <row r="14" spans="1:14" x14ac:dyDescent="0.25">
      <c r="A14">
        <v>3</v>
      </c>
      <c r="C14" t="s">
        <v>19</v>
      </c>
      <c r="E14" s="5">
        <v>282</v>
      </c>
      <c r="G14" s="17">
        <v>199140</v>
      </c>
      <c r="H14" s="6"/>
      <c r="I14" s="14" t="s">
        <v>16</v>
      </c>
      <c r="J14" s="15"/>
      <c r="K14" s="16" t="s">
        <v>17</v>
      </c>
      <c r="L14" s="13"/>
      <c r="M14" s="18">
        <f>G14</f>
        <v>199140</v>
      </c>
      <c r="N14" s="6"/>
    </row>
    <row r="15" spans="1:14" x14ac:dyDescent="0.25">
      <c r="A15">
        <v>4</v>
      </c>
      <c r="C15" t="s">
        <v>20</v>
      </c>
      <c r="E15" s="5"/>
      <c r="G15" s="17"/>
      <c r="H15" s="6"/>
      <c r="I15" s="14"/>
      <c r="J15" s="15"/>
      <c r="K15" s="16"/>
      <c r="L15" s="13"/>
      <c r="M15" s="19">
        <f>SUM(M12:M14)</f>
        <v>-12182535</v>
      </c>
      <c r="N15" s="6"/>
    </row>
    <row r="16" spans="1:14" x14ac:dyDescent="0.25">
      <c r="E16" s="5"/>
      <c r="G16" s="6"/>
      <c r="H16" s="6"/>
      <c r="I16" s="6"/>
      <c r="J16" s="6"/>
      <c r="K16" s="6"/>
      <c r="L16" s="6"/>
      <c r="M16" s="6"/>
      <c r="N16" s="6"/>
    </row>
    <row r="17" spans="1:14" x14ac:dyDescent="0.25">
      <c r="C17" s="10" t="s">
        <v>21</v>
      </c>
      <c r="E17" s="5"/>
      <c r="G17" s="6"/>
      <c r="H17" s="6"/>
      <c r="I17" s="6"/>
      <c r="J17" s="6"/>
      <c r="K17" s="6"/>
      <c r="L17" s="6"/>
      <c r="M17" s="6"/>
      <c r="N17" s="6"/>
    </row>
    <row r="18" spans="1:14" x14ac:dyDescent="0.25">
      <c r="A18">
        <v>3</v>
      </c>
      <c r="C18" t="s">
        <v>22</v>
      </c>
      <c r="E18" s="5">
        <v>408</v>
      </c>
      <c r="G18" s="17">
        <v>-271809</v>
      </c>
      <c r="H18" s="6"/>
      <c r="I18" s="14" t="s">
        <v>16</v>
      </c>
      <c r="J18" s="15"/>
      <c r="K18" s="16" t="s">
        <v>17</v>
      </c>
      <c r="L18" s="13"/>
      <c r="M18" s="18">
        <f>G18</f>
        <v>-271809</v>
      </c>
      <c r="N18" s="6"/>
    </row>
    <row r="19" spans="1:14" x14ac:dyDescent="0.25">
      <c r="G19" s="20"/>
      <c r="H19" s="6"/>
      <c r="I19" s="21"/>
      <c r="J19" s="6"/>
      <c r="K19" s="14"/>
      <c r="L19" s="6"/>
      <c r="M19" s="16"/>
      <c r="N19" s="6"/>
    </row>
    <row r="20" spans="1:14" x14ac:dyDescent="0.25">
      <c r="G20" s="6"/>
      <c r="H20" s="6"/>
      <c r="I20" s="6"/>
      <c r="J20" s="6"/>
      <c r="K20" s="6"/>
      <c r="L20" s="6"/>
      <c r="M20" s="6"/>
      <c r="N20" s="6"/>
    </row>
    <row r="21" spans="1:14" x14ac:dyDescent="0.25">
      <c r="E21" s="22"/>
      <c r="G21" s="21"/>
      <c r="H21" s="6"/>
      <c r="I21" s="14"/>
      <c r="J21" s="6"/>
      <c r="K21" s="16"/>
      <c r="L21" s="6"/>
      <c r="M21" s="21"/>
      <c r="N21" s="6"/>
    </row>
    <row r="22" spans="1:14" x14ac:dyDescent="0.25">
      <c r="A22" s="6"/>
      <c r="B22" s="6"/>
      <c r="C22" s="23"/>
      <c r="D22" s="6"/>
      <c r="E22" s="6"/>
      <c r="F22" s="6"/>
      <c r="G22" s="6"/>
      <c r="H22" s="6"/>
      <c r="I22" s="6"/>
      <c r="J22" s="6"/>
      <c r="K22" s="6"/>
      <c r="L22" s="6"/>
      <c r="M22" s="6"/>
      <c r="N22" s="6"/>
    </row>
    <row r="23" spans="1:14" x14ac:dyDescent="0.25">
      <c r="A23" s="6"/>
      <c r="B23" s="6"/>
      <c r="C23" s="6"/>
      <c r="D23" s="6"/>
      <c r="E23" s="6"/>
      <c r="F23" s="6"/>
      <c r="G23" s="17"/>
      <c r="H23" s="6"/>
      <c r="I23" s="6"/>
      <c r="J23" s="6"/>
      <c r="K23" s="6"/>
      <c r="L23" s="6"/>
      <c r="M23" s="17"/>
      <c r="N23" s="6"/>
    </row>
    <row r="24" spans="1:14" x14ac:dyDescent="0.25">
      <c r="A24" s="6"/>
      <c r="B24" s="6"/>
      <c r="C24" s="6"/>
      <c r="D24" s="6"/>
      <c r="E24" s="6"/>
      <c r="F24" s="6"/>
      <c r="G24" s="24"/>
      <c r="H24" s="6"/>
    </row>
    <row r="25" spans="1:14" x14ac:dyDescent="0.25">
      <c r="A25" s="6"/>
      <c r="B25" s="6"/>
      <c r="C25" s="6"/>
      <c r="D25" s="6"/>
      <c r="E25" s="6"/>
      <c r="F25" s="6"/>
      <c r="G25" s="21"/>
      <c r="H25" s="6"/>
    </row>
    <row r="26" spans="1:14" x14ac:dyDescent="0.25">
      <c r="A26" s="6"/>
      <c r="B26" s="6"/>
      <c r="C26" s="6"/>
      <c r="D26" s="6"/>
      <c r="E26" s="6"/>
      <c r="F26" s="6"/>
      <c r="G26" s="25"/>
      <c r="H26" s="6"/>
    </row>
    <row r="27" spans="1:14" x14ac:dyDescent="0.25">
      <c r="A27" s="6"/>
      <c r="B27" s="6"/>
      <c r="C27" s="6"/>
      <c r="D27" s="6"/>
      <c r="E27" s="6"/>
      <c r="F27" s="6"/>
      <c r="G27" s="6"/>
      <c r="H27" s="6"/>
      <c r="K27" s="26"/>
    </row>
    <row r="28" spans="1:14" x14ac:dyDescent="0.25">
      <c r="A28" s="6"/>
      <c r="B28" s="6"/>
      <c r="C28" s="6"/>
      <c r="D28" s="6"/>
      <c r="E28" s="6"/>
      <c r="F28" s="6"/>
      <c r="G28" s="27"/>
      <c r="H28" s="6"/>
      <c r="K28" s="26"/>
    </row>
    <row r="29" spans="1:14" x14ac:dyDescent="0.25">
      <c r="A29" s="6"/>
      <c r="B29" s="6"/>
      <c r="C29" s="6"/>
      <c r="D29" s="6"/>
      <c r="E29" s="6"/>
      <c r="F29" s="6"/>
      <c r="G29" s="21"/>
      <c r="H29" s="6"/>
    </row>
    <row r="30" spans="1:14" x14ac:dyDescent="0.25">
      <c r="C30" t="s">
        <v>23</v>
      </c>
    </row>
    <row r="32" spans="1:14" ht="15.75" customHeight="1" x14ac:dyDescent="0.25">
      <c r="C32" s="73" t="s">
        <v>297</v>
      </c>
      <c r="D32" s="74"/>
      <c r="E32" s="74"/>
      <c r="F32" s="74"/>
      <c r="G32" s="74"/>
      <c r="H32" s="74"/>
      <c r="I32" s="74"/>
      <c r="J32" s="74"/>
      <c r="K32" s="74"/>
      <c r="L32" s="74"/>
      <c r="M32" s="75"/>
    </row>
    <row r="33" spans="3:13" x14ac:dyDescent="0.25">
      <c r="C33" s="76"/>
      <c r="D33" s="77"/>
      <c r="E33" s="77"/>
      <c r="F33" s="77"/>
      <c r="G33" s="77"/>
      <c r="H33" s="77"/>
      <c r="I33" s="77"/>
      <c r="J33" s="77"/>
      <c r="K33" s="77"/>
      <c r="L33" s="77"/>
      <c r="M33" s="78"/>
    </row>
    <row r="34" spans="3:13" x14ac:dyDescent="0.25">
      <c r="C34" s="76"/>
      <c r="D34" s="77"/>
      <c r="E34" s="77"/>
      <c r="F34" s="77"/>
      <c r="G34" s="77"/>
      <c r="H34" s="77"/>
      <c r="I34" s="77"/>
      <c r="J34" s="77"/>
      <c r="K34" s="77"/>
      <c r="L34" s="77"/>
      <c r="M34" s="78"/>
    </row>
    <row r="35" spans="3:13" x14ac:dyDescent="0.25">
      <c r="C35" s="76"/>
      <c r="D35" s="77"/>
      <c r="E35" s="77"/>
      <c r="F35" s="77"/>
      <c r="G35" s="77"/>
      <c r="H35" s="77"/>
      <c r="I35" s="77"/>
      <c r="J35" s="77"/>
      <c r="K35" s="77"/>
      <c r="L35" s="77"/>
      <c r="M35" s="78"/>
    </row>
    <row r="36" spans="3:13" x14ac:dyDescent="0.25">
      <c r="C36" s="76"/>
      <c r="D36" s="77"/>
      <c r="E36" s="77"/>
      <c r="F36" s="77"/>
      <c r="G36" s="77"/>
      <c r="H36" s="77"/>
      <c r="I36" s="77"/>
      <c r="J36" s="77"/>
      <c r="K36" s="77"/>
      <c r="L36" s="77"/>
      <c r="M36" s="78"/>
    </row>
    <row r="37" spans="3:13" x14ac:dyDescent="0.25">
      <c r="C37" s="79"/>
      <c r="D37" s="80"/>
      <c r="E37" s="80"/>
      <c r="F37" s="80"/>
      <c r="G37" s="80"/>
      <c r="H37" s="80"/>
      <c r="I37" s="80"/>
      <c r="J37" s="80"/>
      <c r="K37" s="80"/>
      <c r="L37" s="80"/>
      <c r="M37" s="81"/>
    </row>
  </sheetData>
  <mergeCells count="1">
    <mergeCell ref="C32:M37"/>
  </mergeCells>
  <pageMargins left="0.7" right="0.7" top="0.75" bottom="0.75" header="0.3" footer="0.3"/>
  <pageSetup scale="86"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OCS3.1Sp1</vt:lpstr>
      <vt:lpstr>OCS3.1Sp2</vt:lpstr>
      <vt:lpstr>OCS3.1Sp3</vt:lpstr>
      <vt:lpstr>OCS3.2Sp1</vt:lpstr>
      <vt:lpstr>OCS3.2Sp2</vt:lpstr>
      <vt:lpstr>OCS3.2Sp3</vt:lpstr>
      <vt:lpstr>OCS3.3S</vt:lpstr>
      <vt:lpstr>OCS3.4S</vt:lpstr>
      <vt:lpstr>OCS3.3S!Print_Titles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dc:creator>
  <cp:lastModifiedBy>Fred Nass</cp:lastModifiedBy>
  <cp:lastPrinted>2020-10-26T16:12:35Z</cp:lastPrinted>
  <dcterms:created xsi:type="dcterms:W3CDTF">2020-10-21T15:25:02Z</dcterms:created>
  <dcterms:modified xsi:type="dcterms:W3CDTF">2020-10-29T22:59:38Z</dcterms:modified>
</cp:coreProperties>
</file>