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256" windowHeight="5916"/>
  </bookViews>
  <sheets>
    <sheet name="USIP Summary " sheetId="1" r:id="rId1"/>
    <sheet name="USIP Est 2020-End of Program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E" localSheetId="1">#REF!</definedName>
    <definedName name="\E">#REF!</definedName>
    <definedName name="__MEN3" localSheetId="1">[1]Jan!#REF!</definedName>
    <definedName name="__MEN3">[1]Jan!#REF!</definedName>
    <definedName name="__TOP1" localSheetId="1">[1]Jan!#REF!</definedName>
    <definedName name="__TOP1">[1]Jan!#REF!</definedName>
    <definedName name="_BLOCK" localSheetId="1">#REF!</definedName>
    <definedName name="_BLOCK">#REF!</definedName>
    <definedName name="_BLOCKT" localSheetId="1">#REF!</definedName>
    <definedName name="_BLOCKT">#REF!</definedName>
    <definedName name="_COMP" localSheetId="1">#REF!</definedName>
    <definedName name="_COMP">#REF!</definedName>
    <definedName name="_COMPR" localSheetId="1">#REF!</definedName>
    <definedName name="_COMPR">#REF!</definedName>
    <definedName name="_COMPT" localSheetId="1">#REF!</definedName>
    <definedName name="_COMPT">#REF!</definedName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egression_Out" localSheetId="1" hidden="1">#REF!</definedName>
    <definedName name="_Regression_Out" hidden="1">#REF!</definedName>
    <definedName name="_Regression_X" localSheetId="1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_Sort" localSheetId="1" hidden="1">#REF!</definedName>
    <definedName name="_Sort" hidden="1">#REF!</definedName>
    <definedName name="_SPL" localSheetId="1">#REF!</definedName>
    <definedName name="_SPL">#REF!</definedName>
    <definedName name="a" localSheetId="1" hidden="1">#REF!</definedName>
    <definedName name="a" hidden="1">#REF!</definedName>
    <definedName name="ABSTRACT" localSheetId="1">#REF!</definedName>
    <definedName name="ABSTRACT">#REF!</definedName>
    <definedName name="AcctTable">[2]Variables!$AK$42:$AK$396</definedName>
    <definedName name="Adjs2avg">[3]Inputs!$L$255:'[3]Inputs'!$T$505</definedName>
    <definedName name="AvgFactors">[2]Factors!$B$3:$P$99</definedName>
    <definedName name="Capacity" localSheetId="1">#REF!</definedName>
    <definedName name="Capacity">#REF!</definedName>
    <definedName name="_xlnm.Database" localSheetId="1">[4]Invoice!#REF!</definedName>
    <definedName name="_xlnm.Database">[4]Invoice!#REF!</definedName>
    <definedName name="Demand">[5]Inputs!$D$8</definedName>
    <definedName name="EndRw" localSheetId="1">#REF!</definedName>
    <definedName name="EndRw">#REF!</definedName>
    <definedName name="Engy">[5]Inputs!$D$9</definedName>
    <definedName name="FactorType">[2]Variables!$AK$2:$AL$12</definedName>
    <definedName name="FIX" localSheetId="1">#REF!</definedName>
    <definedName name="FIX">#REF!</definedName>
    <definedName name="FranchiseTax">[3]Variables!$D$26</definedName>
    <definedName name="IRRIGATION" localSheetId="1">#REF!</definedName>
    <definedName name="IRRIGATION">#REF!</definedName>
    <definedName name="Jurisdiction">[2]Variables!$AK$15</definedName>
    <definedName name="JurisNumber">[2]Variables!$AL$15</definedName>
    <definedName name="limcount" hidden="1">1</definedName>
    <definedName name="Method">[5]Inputs!$C$6</definedName>
    <definedName name="MTR_YR3">[6]Variables!$E$14</definedName>
    <definedName name="NetToGross">[3]Variables!$D$23</definedName>
    <definedName name="option">'[7]Dist Misc'!$F$120</definedName>
    <definedName name="P" localSheetId="1">#REF!</definedName>
    <definedName name="P">#REF!</definedName>
    <definedName name="PeakMethod">[5]Inputs!$T$5</definedName>
    <definedName name="PLUG" localSheetId="1">#REF!</definedName>
    <definedName name="PLUG">#REF!</definedName>
    <definedName name="_xlnm.Print_Area" localSheetId="1">#REF!</definedName>
    <definedName name="_xlnm.Print_Area">#REF!</definedName>
    <definedName name="ResourceSupplier">[3]Variables!$D$28</definedName>
    <definedName name="rng" localSheetId="1">#REF!</definedName>
    <definedName name="rng">#REF!</definedName>
    <definedName name="TargetROR">[8]Inputs!$L$6</definedName>
    <definedName name="UncollectibleAccounts">[3]Variables!$D$25</definedName>
    <definedName name="UtGrossReceipts">[3]Variables!$D$29</definedName>
    <definedName name="ValidAccount">[2]Variables!$AK$43:$AK$369</definedName>
    <definedName name="WaRevenueTax">[3]Variables!$D$27</definedName>
    <definedName name="WinterPeak">'[9]Load Data'!$D$9:$H$12,'[9]Load Data'!$D$20:$H$22</definedName>
    <definedName name="WN" localSheetId="1">#REF!</definedName>
    <definedName name="WN">#REF!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EFactors">[2]Factors!$S$3:$AG$99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4" l="1"/>
  <c r="H3" i="4"/>
  <c r="H5" i="4" s="1"/>
  <c r="J3" i="4"/>
  <c r="K3" i="4"/>
  <c r="K5" i="4" s="1"/>
  <c r="L3" i="4"/>
  <c r="N3" i="4"/>
  <c r="O3" i="4"/>
  <c r="O5" i="4" s="1"/>
  <c r="T3" i="4"/>
  <c r="U3" i="4"/>
  <c r="U5" i="4" s="1"/>
  <c r="X3" i="4"/>
  <c r="Y3" i="4"/>
  <c r="Y5" i="4" s="1"/>
  <c r="AB3" i="4"/>
  <c r="AC3" i="4"/>
  <c r="AC5" i="4" s="1"/>
  <c r="G4" i="4"/>
  <c r="K4" i="4"/>
  <c r="O4" i="4"/>
  <c r="AH4" i="4"/>
  <c r="D8" i="4"/>
  <c r="D3" i="4" s="1"/>
  <c r="E8" i="4"/>
  <c r="E3" i="4" s="1"/>
  <c r="E5" i="4" s="1"/>
  <c r="F8" i="4"/>
  <c r="G8" i="4"/>
  <c r="G3" i="4" s="1"/>
  <c r="G5" i="4" s="1"/>
  <c r="H8" i="4"/>
  <c r="I8" i="4"/>
  <c r="I3" i="4" s="1"/>
  <c r="I5" i="4" s="1"/>
  <c r="J8" i="4"/>
  <c r="K8" i="4"/>
  <c r="L8" i="4"/>
  <c r="M8" i="4"/>
  <c r="M3" i="4" s="1"/>
  <c r="M5" i="4" s="1"/>
  <c r="N8" i="4"/>
  <c r="O8" i="4"/>
  <c r="R8" i="4"/>
  <c r="R3" i="4" s="1"/>
  <c r="S8" i="4"/>
  <c r="S3" i="4" s="1"/>
  <c r="S5" i="4" s="1"/>
  <c r="T8" i="4"/>
  <c r="U8" i="4"/>
  <c r="V8" i="4"/>
  <c r="V3" i="4" s="1"/>
  <c r="V5" i="4" s="1"/>
  <c r="W8" i="4"/>
  <c r="W3" i="4" s="1"/>
  <c r="W5" i="4" s="1"/>
  <c r="X8" i="4"/>
  <c r="Y8" i="4"/>
  <c r="Z8" i="4"/>
  <c r="Z3" i="4" s="1"/>
  <c r="Z5" i="4" s="1"/>
  <c r="AA8" i="4"/>
  <c r="AA3" i="4" s="1"/>
  <c r="AA5" i="4" s="1"/>
  <c r="AB8" i="4"/>
  <c r="AC8" i="4"/>
  <c r="AF8" i="4"/>
  <c r="AF3" i="4" s="1"/>
  <c r="AH8" i="4"/>
  <c r="AH3" i="4" s="1"/>
  <c r="AD9" i="4"/>
  <c r="D13" i="4"/>
  <c r="D4" i="4" s="1"/>
  <c r="E13" i="4"/>
  <c r="E4" i="4" s="1"/>
  <c r="F13" i="4"/>
  <c r="F4" i="4" s="1"/>
  <c r="F5" i="4" s="1"/>
  <c r="G13" i="4"/>
  <c r="H13" i="4"/>
  <c r="H4" i="4" s="1"/>
  <c r="I13" i="4"/>
  <c r="I4" i="4" s="1"/>
  <c r="J13" i="4"/>
  <c r="J4" i="4" s="1"/>
  <c r="J5" i="4" s="1"/>
  <c r="K13" i="4"/>
  <c r="L13" i="4"/>
  <c r="L4" i="4" s="1"/>
  <c r="M13" i="4"/>
  <c r="M4" i="4" s="1"/>
  <c r="N13" i="4"/>
  <c r="N4" i="4" s="1"/>
  <c r="N5" i="4" s="1"/>
  <c r="O13" i="4"/>
  <c r="R13" i="4"/>
  <c r="R4" i="4" s="1"/>
  <c r="S13" i="4"/>
  <c r="S4" i="4" s="1"/>
  <c r="T13" i="4"/>
  <c r="T4" i="4" s="1"/>
  <c r="U13" i="4"/>
  <c r="U4" i="4" s="1"/>
  <c r="V13" i="4"/>
  <c r="V4" i="4" s="1"/>
  <c r="W13" i="4"/>
  <c r="W4" i="4" s="1"/>
  <c r="X13" i="4"/>
  <c r="X4" i="4" s="1"/>
  <c r="Y13" i="4"/>
  <c r="Y4" i="4" s="1"/>
  <c r="Z13" i="4"/>
  <c r="Z4" i="4" s="1"/>
  <c r="AA13" i="4"/>
  <c r="AA4" i="4" s="1"/>
  <c r="AB13" i="4"/>
  <c r="AB4" i="4" s="1"/>
  <c r="AC13" i="4"/>
  <c r="AC4" i="4" s="1"/>
  <c r="AF13" i="4"/>
  <c r="D19" i="4"/>
  <c r="E19" i="4"/>
  <c r="F19" i="4"/>
  <c r="G19" i="4"/>
  <c r="H19" i="4"/>
  <c r="I19" i="4"/>
  <c r="J19" i="4"/>
  <c r="K19" i="4"/>
  <c r="L19" i="4"/>
  <c r="M19" i="4"/>
  <c r="N19" i="4"/>
  <c r="O19" i="4"/>
  <c r="R19" i="4"/>
  <c r="S19" i="4"/>
  <c r="T19" i="4"/>
  <c r="U19" i="4"/>
  <c r="V19" i="4"/>
  <c r="W19" i="4"/>
  <c r="X19" i="4"/>
  <c r="Y19" i="4"/>
  <c r="Z19" i="4"/>
  <c r="AA19" i="4"/>
  <c r="AB19" i="4"/>
  <c r="AC19" i="4"/>
  <c r="AF19" i="4"/>
  <c r="AF4" i="4" s="1"/>
  <c r="AH5" i="4" l="1"/>
  <c r="AF5" i="4"/>
  <c r="AD3" i="4"/>
  <c r="AJ3" i="4" s="1"/>
  <c r="AJ5" i="4" s="1"/>
  <c r="R5" i="4"/>
  <c r="D5" i="4"/>
  <c r="P3" i="4"/>
  <c r="X5" i="4"/>
  <c r="AD4" i="4"/>
  <c r="P4" i="4"/>
  <c r="AJ4" i="4"/>
  <c r="L5" i="4"/>
  <c r="AB5" i="4"/>
  <c r="T5" i="4"/>
  <c r="K14" i="1"/>
  <c r="J14" i="1"/>
  <c r="P5" i="4" l="1"/>
  <c r="AD5" i="4"/>
  <c r="D15" i="1"/>
  <c r="L14" i="1"/>
  <c r="I14" i="1"/>
  <c r="H14" i="1"/>
  <c r="G14" i="1"/>
  <c r="F14" i="1"/>
  <c r="E14" i="1"/>
  <c r="D5" i="1"/>
  <c r="D14" i="1" l="1"/>
  <c r="D16" i="1" s="1"/>
</calcChain>
</file>

<file path=xl/sharedStrings.xml><?xml version="1.0" encoding="utf-8"?>
<sst xmlns="http://schemas.openxmlformats.org/spreadsheetml/2006/main" count="88" uniqueCount="88">
  <si>
    <t>Utah Solar Incentive Program Account - Through 2019</t>
  </si>
  <si>
    <t>Order</t>
  </si>
  <si>
    <t>Program Total</t>
  </si>
  <si>
    <t>Program Revenue</t>
  </si>
  <si>
    <t>Program Expenditures:</t>
  </si>
  <si>
    <t>Incentive</t>
  </si>
  <si>
    <t>331190, 338901</t>
  </si>
  <si>
    <t>Program Administration</t>
  </si>
  <si>
    <t>331191; 338902</t>
  </si>
  <si>
    <t>Marketing</t>
  </si>
  <si>
    <t>331192; 338903</t>
  </si>
  <si>
    <t>Program Development</t>
  </si>
  <si>
    <t>331193' 338904</t>
  </si>
  <si>
    <t>Expired Deposits</t>
  </si>
  <si>
    <t>331194; 338905</t>
  </si>
  <si>
    <t>Cool Keeper program</t>
  </si>
  <si>
    <t>Total Expenditures</t>
  </si>
  <si>
    <t>Interest</t>
  </si>
  <si>
    <t>USIP Account Balance (Sch. 107 only)</t>
  </si>
  <si>
    <t>Table 1: USIP Account Summary (With Electric Service Schedule 107 revenues only)</t>
  </si>
  <si>
    <t>RMP-34302</t>
  </si>
  <si>
    <t>RMP-34290</t>
  </si>
  <si>
    <t>RMP-34249</t>
  </si>
  <si>
    <t xml:space="preserve"> </t>
  </si>
  <si>
    <t>RMP-32874</t>
  </si>
  <si>
    <t>RMP-32610*</t>
  </si>
  <si>
    <t>RMP-32608</t>
  </si>
  <si>
    <t>RMP-32088</t>
  </si>
  <si>
    <t>RMP-32081</t>
  </si>
  <si>
    <t>RMP-31161*</t>
  </si>
  <si>
    <t>RMP-31115</t>
  </si>
  <si>
    <t>RMP-31109</t>
  </si>
  <si>
    <t>RMP-31074</t>
  </si>
  <si>
    <t>RMP-31051</t>
  </si>
  <si>
    <t>RMP-30825</t>
  </si>
  <si>
    <t>RMP-30159</t>
  </si>
  <si>
    <t>RMP-30120</t>
  </si>
  <si>
    <t>RMP-30104</t>
  </si>
  <si>
    <t>RMP-30051</t>
  </si>
  <si>
    <t>RMP-30041</t>
  </si>
  <si>
    <t>RMP-22890</t>
  </si>
  <si>
    <t>RMP-22889</t>
  </si>
  <si>
    <t>RMP-22667</t>
  </si>
  <si>
    <t>RMP-22441</t>
  </si>
  <si>
    <t>RMP-22431</t>
  </si>
  <si>
    <t>RMP-21675</t>
  </si>
  <si>
    <t>RMP-21673</t>
  </si>
  <si>
    <t>RMP-21669</t>
  </si>
  <si>
    <t>RMP-21527</t>
  </si>
  <si>
    <t>RMP-21154</t>
  </si>
  <si>
    <t>RMP-20858</t>
  </si>
  <si>
    <t>RMP-20825</t>
  </si>
  <si>
    <t>RMP-20685</t>
  </si>
  <si>
    <t>RMP-11998</t>
  </si>
  <si>
    <t>RMP-11856</t>
  </si>
  <si>
    <t>RMP-11779</t>
  </si>
  <si>
    <t>RMP-10916</t>
  </si>
  <si>
    <t>RMP-10818</t>
  </si>
  <si>
    <t>RMP-10739</t>
  </si>
  <si>
    <t>RMP-10722</t>
  </si>
  <si>
    <t>RMP-10088</t>
  </si>
  <si>
    <t>RMP-10075</t>
  </si>
  <si>
    <t>RMP-10023</t>
  </si>
  <si>
    <t>RMP-10014</t>
  </si>
  <si>
    <t>RMP-01361</t>
  </si>
  <si>
    <t>RMP-01331</t>
  </si>
  <si>
    <t>RMP-01292</t>
  </si>
  <si>
    <t>RMP-01055*</t>
  </si>
  <si>
    <t>RMP-00979</t>
  </si>
  <si>
    <t>RMP-00756</t>
  </si>
  <si>
    <t>RMP-00137</t>
  </si>
  <si>
    <t>Completed Large Projects</t>
  </si>
  <si>
    <t>Large Non Residential</t>
  </si>
  <si>
    <t>Small Non-Residential</t>
  </si>
  <si>
    <t>Residential</t>
  </si>
  <si>
    <t>Incomplete Project Incentives</t>
  </si>
  <si>
    <t>Admin- Power Clerk</t>
  </si>
  <si>
    <t>Admin- Inspections</t>
  </si>
  <si>
    <t>Admin- Internal</t>
  </si>
  <si>
    <t>Administration</t>
  </si>
  <si>
    <t>Incentive Payouts</t>
  </si>
  <si>
    <t>Adminstration</t>
  </si>
  <si>
    <t>Program Totals</t>
  </si>
  <si>
    <t>2023 Total</t>
  </si>
  <si>
    <t>2022 Total</t>
  </si>
  <si>
    <t>2021 Total</t>
  </si>
  <si>
    <t>2020 Total</t>
  </si>
  <si>
    <t>Total  Program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</si>
</sst>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[$-409]mmm\-yy;@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2" applyFont="1"/>
    <xf numFmtId="0" fontId="6" fillId="0" borderId="0" xfId="2" applyFont="1"/>
    <xf numFmtId="0" fontId="6" fillId="0" borderId="0" xfId="0" applyFont="1"/>
    <xf numFmtId="0" fontId="0" fillId="0" borderId="0" xfId="0" applyAlignment="1">
      <alignment vertical="top"/>
    </xf>
    <xf numFmtId="0" fontId="6" fillId="0" borderId="4" xfId="2" applyFont="1" applyBorder="1"/>
    <xf numFmtId="0" fontId="6" fillId="0" borderId="5" xfId="2" applyFont="1" applyBorder="1"/>
    <xf numFmtId="0" fontId="6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8" xfId="2" applyFont="1" applyBorder="1"/>
    <xf numFmtId="0" fontId="6" fillId="0" borderId="9" xfId="2" applyFont="1" applyBorder="1"/>
    <xf numFmtId="164" fontId="6" fillId="0" borderId="10" xfId="3" applyNumberFormat="1" applyFont="1" applyBorder="1"/>
    <xf numFmtId="164" fontId="6" fillId="0" borderId="11" xfId="3" applyNumberFormat="1" applyFont="1" applyFill="1" applyBorder="1"/>
    <xf numFmtId="43" fontId="6" fillId="0" borderId="11" xfId="3" applyFont="1" applyFill="1" applyBorder="1"/>
    <xf numFmtId="0" fontId="6" fillId="0" borderId="13" xfId="2" applyFont="1" applyBorder="1"/>
    <xf numFmtId="0" fontId="6" fillId="0" borderId="0" xfId="2" applyFont="1" applyBorder="1"/>
    <xf numFmtId="164" fontId="6" fillId="0" borderId="11" xfId="3" applyNumberFormat="1" applyFont="1" applyBorder="1"/>
    <xf numFmtId="0" fontId="6" fillId="0" borderId="11" xfId="2" applyFont="1" applyFill="1" applyBorder="1"/>
    <xf numFmtId="0" fontId="7" fillId="0" borderId="14" xfId="0" applyFont="1" applyFill="1" applyBorder="1"/>
    <xf numFmtId="0" fontId="6" fillId="0" borderId="0" xfId="2" applyFont="1" applyBorder="1" applyAlignment="1">
      <alignment horizontal="right"/>
    </xf>
    <xf numFmtId="164" fontId="7" fillId="0" borderId="14" xfId="1" applyNumberFormat="1" applyFont="1" applyFill="1" applyBorder="1"/>
    <xf numFmtId="164" fontId="6" fillId="0" borderId="15" xfId="3" applyNumberFormat="1" applyFont="1" applyFill="1" applyBorder="1"/>
    <xf numFmtId="164" fontId="7" fillId="0" borderId="16" xfId="1" applyNumberFormat="1" applyFont="1" applyFill="1" applyBorder="1"/>
    <xf numFmtId="0" fontId="6" fillId="0" borderId="13" xfId="2" applyFont="1" applyBorder="1" applyAlignment="1">
      <alignment horizontal="left"/>
    </xf>
    <xf numFmtId="164" fontId="7" fillId="0" borderId="11" xfId="1" applyNumberFormat="1" applyFont="1" applyFill="1" applyBorder="1"/>
    <xf numFmtId="0" fontId="5" fillId="0" borderId="17" xfId="2" applyFont="1" applyBorder="1"/>
    <xf numFmtId="0" fontId="5" fillId="0" borderId="18" xfId="2" applyFont="1" applyBorder="1"/>
    <xf numFmtId="0" fontId="5" fillId="0" borderId="19" xfId="2" applyFont="1" applyBorder="1"/>
    <xf numFmtId="0" fontId="7" fillId="0" borderId="22" xfId="0" applyFont="1" applyFill="1" applyBorder="1"/>
    <xf numFmtId="164" fontId="6" fillId="0" borderId="10" xfId="1" applyNumberFormat="1" applyFont="1" applyBorder="1"/>
    <xf numFmtId="164" fontId="6" fillId="0" borderId="12" xfId="1" applyNumberFormat="1" applyFont="1" applyFill="1" applyBorder="1"/>
    <xf numFmtId="164" fontId="6" fillId="0" borderId="11" xfId="1" applyNumberFormat="1" applyFont="1" applyBorder="1"/>
    <xf numFmtId="164" fontId="6" fillId="0" borderId="11" xfId="1" applyNumberFormat="1" applyFont="1" applyFill="1" applyBorder="1"/>
    <xf numFmtId="164" fontId="6" fillId="0" borderId="10" xfId="1" applyNumberFormat="1" applyFont="1" applyFill="1" applyBorder="1"/>
    <xf numFmtId="165" fontId="1" fillId="0" borderId="0" xfId="6" applyNumberFormat="1"/>
    <xf numFmtId="165" fontId="1" fillId="0" borderId="0" xfId="6" applyNumberFormat="1" applyFill="1"/>
    <xf numFmtId="44" fontId="1" fillId="0" borderId="0" xfId="6" applyNumberFormat="1" applyFill="1"/>
    <xf numFmtId="165" fontId="1" fillId="2" borderId="0" xfId="6" applyNumberFormat="1" applyFill="1"/>
    <xf numFmtId="165" fontId="9" fillId="3" borderId="0" xfId="6" applyNumberFormat="1" applyFont="1" applyFill="1"/>
    <xf numFmtId="44" fontId="9" fillId="3" borderId="0" xfId="6" applyNumberFormat="1" applyFont="1" applyFill="1"/>
    <xf numFmtId="165" fontId="1" fillId="4" borderId="0" xfId="6" applyNumberFormat="1" applyFill="1"/>
    <xf numFmtId="44" fontId="1" fillId="4" borderId="0" xfId="6" applyNumberFormat="1" applyFill="1"/>
    <xf numFmtId="44" fontId="1" fillId="0" borderId="0" xfId="6" applyNumberFormat="1"/>
    <xf numFmtId="165" fontId="8" fillId="2" borderId="0" xfId="6" applyNumberFormat="1" applyFont="1" applyFill="1"/>
    <xf numFmtId="165" fontId="1" fillId="0" borderId="0" xfId="6" applyNumberFormat="1" applyAlignment="1">
      <alignment horizontal="left"/>
    </xf>
    <xf numFmtId="165" fontId="8" fillId="0" borderId="0" xfId="6" applyNumberFormat="1" applyFont="1"/>
    <xf numFmtId="165" fontId="1" fillId="0" borderId="0" xfId="6" applyNumberFormat="1" applyFont="1"/>
    <xf numFmtId="166" fontId="8" fillId="0" borderId="0" xfId="6" applyNumberFormat="1" applyFont="1"/>
    <xf numFmtId="166" fontId="1" fillId="0" borderId="0" xfId="6" applyNumberFormat="1"/>
    <xf numFmtId="44" fontId="0" fillId="0" borderId="0" xfId="7" applyNumberFormat="1" applyFont="1" applyFill="1"/>
    <xf numFmtId="44" fontId="0" fillId="0" borderId="0" xfId="7" applyNumberFormat="1" applyFont="1"/>
    <xf numFmtId="166" fontId="8" fillId="0" borderId="0" xfId="6" applyNumberFormat="1" applyFont="1" applyAlignment="1">
      <alignment horizontal="center"/>
    </xf>
    <xf numFmtId="166" fontId="8" fillId="0" borderId="0" xfId="6" applyNumberFormat="1" applyFont="1" applyFill="1" applyAlignment="1">
      <alignment horizontal="center"/>
    </xf>
    <xf numFmtId="0" fontId="0" fillId="0" borderId="0" xfId="0" applyFill="1" applyAlignment="1">
      <alignment vertical="top"/>
    </xf>
    <xf numFmtId="164" fontId="6" fillId="0" borderId="20" xfId="1" applyNumberFormat="1" applyFont="1" applyFill="1" applyBorder="1"/>
    <xf numFmtId="164" fontId="6" fillId="0" borderId="21" xfId="3" applyNumberFormat="1" applyFont="1" applyFill="1" applyBorder="1"/>
    <xf numFmtId="0" fontId="6" fillId="0" borderId="21" xfId="2" applyFont="1" applyFill="1" applyBorder="1"/>
    <xf numFmtId="0" fontId="5" fillId="0" borderId="1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</cellXfs>
  <cellStyles count="8">
    <cellStyle name="Comma" xfId="1" builtinId="3"/>
    <cellStyle name="Comma 6" xfId="3"/>
    <cellStyle name="Currency 2" xfId="5"/>
    <cellStyle name="Currency 3" xfId="7"/>
    <cellStyle name="Normal" xfId="0" builtinId="0"/>
    <cellStyle name="Normal 13" xfId="2"/>
    <cellStyle name="Normal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Utah%202012\Settlement\COS%20UT%20May%202013_NS%20-%20Rebuttal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6">
          <cell r="L6">
            <v>7.9056474297646423E-2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tabSelected="1" workbookViewId="0">
      <selection activeCell="D17" sqref="D17"/>
    </sheetView>
  </sheetViews>
  <sheetFormatPr defaultColWidth="9.109375" defaultRowHeight="13.2" x14ac:dyDescent="0.25"/>
  <cols>
    <col min="1" max="1" width="8.6640625" style="4" customWidth="1"/>
    <col min="2" max="2" width="20.6640625" style="4" bestFit="1" customWidth="1"/>
    <col min="3" max="3" width="14.33203125" style="4" bestFit="1" customWidth="1"/>
    <col min="4" max="4" width="13.5546875" style="4" bestFit="1" customWidth="1"/>
    <col min="5" max="5" width="9.33203125" style="4" bestFit="1" customWidth="1"/>
    <col min="6" max="9" width="11.5546875" style="4" bestFit="1" customWidth="1"/>
    <col min="10" max="12" width="10.33203125" style="4" bestFit="1" customWidth="1"/>
    <col min="13" max="16384" width="9.109375" style="4"/>
  </cols>
  <sheetData>
    <row r="2" spans="1:14" ht="13.8" thickBot="1" x14ac:dyDescent="0.3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4" ht="13.8" thickBot="1" x14ac:dyDescent="0.3">
      <c r="A3" s="58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</row>
    <row r="4" spans="1:14" x14ac:dyDescent="0.25">
      <c r="A4" s="5"/>
      <c r="B4" s="6"/>
      <c r="C4" s="7" t="s">
        <v>1</v>
      </c>
      <c r="D4" s="8" t="s">
        <v>2</v>
      </c>
      <c r="E4" s="8">
        <v>2012</v>
      </c>
      <c r="F4" s="8">
        <v>2013</v>
      </c>
      <c r="G4" s="8">
        <v>2014</v>
      </c>
      <c r="H4" s="8">
        <v>2015</v>
      </c>
      <c r="I4" s="8">
        <v>2016</v>
      </c>
      <c r="J4" s="8">
        <v>2017</v>
      </c>
      <c r="K4" s="8">
        <v>2018</v>
      </c>
      <c r="L4" s="9">
        <v>2019</v>
      </c>
    </row>
    <row r="5" spans="1:14" x14ac:dyDescent="0.25">
      <c r="A5" s="10" t="s">
        <v>3</v>
      </c>
      <c r="B5" s="11"/>
      <c r="C5" s="11"/>
      <c r="D5" s="30">
        <f>SUM(E5:L5)</f>
        <v>-26298037.360000003</v>
      </c>
      <c r="E5" s="12">
        <v>-961324</v>
      </c>
      <c r="F5" s="12">
        <v>-6293704</v>
      </c>
      <c r="G5" s="12">
        <v>-6320828</v>
      </c>
      <c r="H5" s="12">
        <v>-6317639</v>
      </c>
      <c r="I5" s="12">
        <v>-6323285</v>
      </c>
      <c r="J5" s="13">
        <v>-308633.09999999998</v>
      </c>
      <c r="K5" s="14">
        <v>0</v>
      </c>
      <c r="L5" s="31">
        <v>227375.74</v>
      </c>
    </row>
    <row r="6" spans="1:14" x14ac:dyDescent="0.25">
      <c r="A6" s="15" t="s">
        <v>4</v>
      </c>
      <c r="B6" s="16"/>
      <c r="C6" s="16"/>
      <c r="D6" s="32"/>
      <c r="E6" s="17"/>
      <c r="F6" s="17"/>
      <c r="G6" s="17"/>
      <c r="H6" s="17"/>
      <c r="I6" s="17"/>
      <c r="J6" s="18"/>
      <c r="K6" s="18"/>
      <c r="L6" s="19"/>
    </row>
    <row r="7" spans="1:14" x14ac:dyDescent="0.25">
      <c r="A7" s="15"/>
      <c r="B7" s="20" t="s">
        <v>5</v>
      </c>
      <c r="C7" s="20" t="s">
        <v>6</v>
      </c>
      <c r="D7" s="32"/>
      <c r="E7" s="17">
        <v>0</v>
      </c>
      <c r="F7" s="17">
        <v>981796</v>
      </c>
      <c r="G7" s="17">
        <v>2328676</v>
      </c>
      <c r="H7" s="17">
        <v>3292006.02</v>
      </c>
      <c r="I7" s="17">
        <v>4884763</v>
      </c>
      <c r="J7" s="13">
        <v>4766963</v>
      </c>
      <c r="K7" s="13">
        <v>3459712.6800000011</v>
      </c>
      <c r="L7" s="21">
        <v>2317570.86</v>
      </c>
    </row>
    <row r="8" spans="1:14" x14ac:dyDescent="0.25">
      <c r="A8" s="15"/>
      <c r="B8" s="20" t="s">
        <v>7</v>
      </c>
      <c r="C8" s="20" t="s">
        <v>8</v>
      </c>
      <c r="D8" s="33"/>
      <c r="E8" s="17">
        <v>0</v>
      </c>
      <c r="F8" s="17">
        <v>253665</v>
      </c>
      <c r="G8" s="17">
        <v>322664</v>
      </c>
      <c r="H8" s="17">
        <v>173247.9</v>
      </c>
      <c r="I8" s="17">
        <v>412866</v>
      </c>
      <c r="J8" s="13">
        <v>94787.940000000046</v>
      </c>
      <c r="K8" s="13">
        <v>27097.839999999989</v>
      </c>
      <c r="L8" s="21">
        <v>13806.85</v>
      </c>
    </row>
    <row r="9" spans="1:14" x14ac:dyDescent="0.25">
      <c r="A9" s="15"/>
      <c r="B9" s="20" t="s">
        <v>9</v>
      </c>
      <c r="C9" s="20" t="s">
        <v>10</v>
      </c>
      <c r="D9" s="33"/>
      <c r="E9" s="17">
        <v>55905</v>
      </c>
      <c r="F9" s="17">
        <v>35744</v>
      </c>
      <c r="G9" s="17">
        <v>25995</v>
      </c>
      <c r="H9" s="17">
        <v>14514.78</v>
      </c>
      <c r="I9" s="17">
        <v>336</v>
      </c>
      <c r="J9" s="13">
        <v>0</v>
      </c>
      <c r="K9" s="13">
        <v>0</v>
      </c>
      <c r="L9" s="21">
        <v>0</v>
      </c>
    </row>
    <row r="10" spans="1:14" x14ac:dyDescent="0.25">
      <c r="A10" s="15"/>
      <c r="B10" s="20" t="s">
        <v>11</v>
      </c>
      <c r="C10" s="20" t="s">
        <v>12</v>
      </c>
      <c r="D10" s="33"/>
      <c r="E10" s="17">
        <v>30748</v>
      </c>
      <c r="F10" s="17">
        <v>99140</v>
      </c>
      <c r="G10" s="17">
        <v>577</v>
      </c>
      <c r="H10" s="13">
        <v>0</v>
      </c>
      <c r="I10" s="17">
        <v>0</v>
      </c>
      <c r="J10" s="13">
        <v>0</v>
      </c>
      <c r="K10" s="13">
        <v>0</v>
      </c>
      <c r="L10" s="21">
        <v>0</v>
      </c>
    </row>
    <row r="11" spans="1:14" x14ac:dyDescent="0.25">
      <c r="A11" s="15"/>
      <c r="B11" s="20" t="s">
        <v>13</v>
      </c>
      <c r="C11" s="20" t="s">
        <v>14</v>
      </c>
      <c r="D11" s="33"/>
      <c r="E11" s="17">
        <v>0</v>
      </c>
      <c r="F11" s="17">
        <v>0</v>
      </c>
      <c r="G11" s="17">
        <v>0</v>
      </c>
      <c r="H11" s="17"/>
      <c r="I11" s="17">
        <v>-103962.76000000001</v>
      </c>
      <c r="J11" s="13">
        <v>-99568.44</v>
      </c>
      <c r="K11" s="13">
        <v>0</v>
      </c>
      <c r="L11" s="21">
        <v>-157637.75</v>
      </c>
    </row>
    <row r="12" spans="1:14" x14ac:dyDescent="0.25">
      <c r="A12" s="15"/>
      <c r="B12" s="20"/>
      <c r="C12" s="20">
        <v>408641</v>
      </c>
      <c r="D12" s="33"/>
      <c r="E12" s="13"/>
      <c r="F12" s="13"/>
      <c r="G12" s="13"/>
      <c r="H12" s="13"/>
      <c r="I12" s="13"/>
      <c r="J12" s="13">
        <v>0</v>
      </c>
      <c r="K12" s="13">
        <v>0</v>
      </c>
      <c r="L12" s="21">
        <v>0</v>
      </c>
      <c r="M12" s="54"/>
      <c r="N12" s="54"/>
    </row>
    <row r="13" spans="1:14" x14ac:dyDescent="0.25">
      <c r="A13" s="15"/>
      <c r="B13" s="20" t="s">
        <v>15</v>
      </c>
      <c r="C13" s="20"/>
      <c r="D13" s="33"/>
      <c r="E13" s="13">
        <v>0</v>
      </c>
      <c r="F13" s="13">
        <v>0</v>
      </c>
      <c r="G13" s="13">
        <v>0</v>
      </c>
      <c r="H13" s="13">
        <v>0</v>
      </c>
      <c r="I13" s="13">
        <v>-200000</v>
      </c>
      <c r="J13" s="22">
        <v>0</v>
      </c>
      <c r="K13" s="22">
        <v>0</v>
      </c>
      <c r="L13" s="23">
        <v>0</v>
      </c>
      <c r="M13" s="54"/>
      <c r="N13" s="54"/>
    </row>
    <row r="14" spans="1:14" x14ac:dyDescent="0.25">
      <c r="A14" s="24" t="s">
        <v>16</v>
      </c>
      <c r="B14" s="20"/>
      <c r="C14" s="20"/>
      <c r="D14" s="33">
        <f>SUM(E14:L14)</f>
        <v>23031413.919999998</v>
      </c>
      <c r="E14" s="34">
        <f t="shared" ref="E14:L14" si="0">SUM(E7:E13)</f>
        <v>86653</v>
      </c>
      <c r="F14" s="34">
        <f t="shared" si="0"/>
        <v>1370345</v>
      </c>
      <c r="G14" s="34">
        <f t="shared" si="0"/>
        <v>2677912</v>
      </c>
      <c r="H14" s="34">
        <f>SUM(H7:H13)</f>
        <v>3479768.6999999997</v>
      </c>
      <c r="I14" s="34">
        <f t="shared" si="0"/>
        <v>4994002.24</v>
      </c>
      <c r="J14" s="25">
        <f>SUM(J7:J13)</f>
        <v>4762182.5</v>
      </c>
      <c r="K14" s="25">
        <f>SUM(K7:K13)</f>
        <v>3486810.5200000009</v>
      </c>
      <c r="L14" s="21">
        <f t="shared" si="0"/>
        <v>2173739.96</v>
      </c>
      <c r="M14" s="54"/>
      <c r="N14" s="54"/>
    </row>
    <row r="15" spans="1:14" x14ac:dyDescent="0.25">
      <c r="A15" s="15" t="s">
        <v>17</v>
      </c>
      <c r="B15" s="16"/>
      <c r="C15" s="16"/>
      <c r="D15" s="33">
        <f>SUM(E15:L15)</f>
        <v>-3451708.0500000003</v>
      </c>
      <c r="E15" s="13">
        <v>-5995</v>
      </c>
      <c r="F15" s="13">
        <v>-219165</v>
      </c>
      <c r="G15" s="13">
        <v>-473909</v>
      </c>
      <c r="H15" s="13">
        <v>-721711.53</v>
      </c>
      <c r="I15" s="13">
        <v>-685628.36</v>
      </c>
      <c r="J15" s="13">
        <v>-627424.65</v>
      </c>
      <c r="K15" s="13">
        <v>-569937.57999999996</v>
      </c>
      <c r="L15" s="21">
        <v>-147936.93</v>
      </c>
      <c r="M15" s="54"/>
      <c r="N15" s="54"/>
    </row>
    <row r="16" spans="1:14" ht="13.8" thickBot="1" x14ac:dyDescent="0.3">
      <c r="A16" s="26" t="s">
        <v>18</v>
      </c>
      <c r="B16" s="27"/>
      <c r="C16" s="28"/>
      <c r="D16" s="55">
        <f>SUM(D5:D15)</f>
        <v>-6718331.4900000058</v>
      </c>
      <c r="E16" s="56"/>
      <c r="F16" s="56"/>
      <c r="G16" s="56"/>
      <c r="H16" s="56"/>
      <c r="I16" s="56"/>
      <c r="J16" s="57"/>
      <c r="K16" s="57"/>
      <c r="L16" s="29"/>
      <c r="M16" s="54"/>
      <c r="N16" s="54"/>
    </row>
    <row r="17" spans="4:14" x14ac:dyDescent="0.25"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4:14" x14ac:dyDescent="0.25"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4:14" x14ac:dyDescent="0.25"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4:14" x14ac:dyDescent="0.25"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4:14" x14ac:dyDescent="0.25"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4:14" x14ac:dyDescent="0.25"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</sheetData>
  <mergeCells count="1">
    <mergeCell ref="A3:L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zoomScale="85" zoomScaleNormal="85" workbookViewId="0">
      <pane xSplit="1" ySplit="2" topLeftCell="U3" activePane="bottomRight" state="frozen"/>
      <selection pane="topRight" activeCell="B1" sqref="B1"/>
      <selection pane="bottomLeft" activeCell="A3" sqref="A3"/>
      <selection pane="bottomRight" activeCell="AB21" sqref="AB21"/>
    </sheetView>
  </sheetViews>
  <sheetFormatPr defaultColWidth="9.109375" defaultRowHeight="14.4" outlineLevelCol="1" x14ac:dyDescent="0.3"/>
  <cols>
    <col min="1" max="1" width="28" style="35" bestFit="1" customWidth="1"/>
    <col min="2" max="2" width="1.5546875" style="36" customWidth="1"/>
    <col min="3" max="3" width="1.5546875" style="35" customWidth="1"/>
    <col min="4" max="6" width="12.5546875" style="35" customWidth="1" outlineLevel="1"/>
    <col min="7" max="7" width="9" style="35" customWidth="1" outlineLevel="1"/>
    <col min="8" max="8" width="12.5546875" style="35" customWidth="1" outlineLevel="1"/>
    <col min="9" max="9" width="9" style="35" customWidth="1" outlineLevel="1"/>
    <col min="10" max="12" width="12.5546875" style="35" customWidth="1" outlineLevel="1"/>
    <col min="13" max="13" width="11.5546875" style="35" customWidth="1" outlineLevel="1"/>
    <col min="14" max="15" width="12.5546875" style="35" customWidth="1" outlineLevel="1"/>
    <col min="16" max="16" width="14.33203125" style="35" bestFit="1" customWidth="1"/>
    <col min="17" max="17" width="1.5546875" style="35" customWidth="1" outlineLevel="1"/>
    <col min="18" max="18" width="11.5546875" style="35" customWidth="1" outlineLevel="1"/>
    <col min="19" max="20" width="12.5546875" style="35" customWidth="1" outlineLevel="1"/>
    <col min="21" max="21" width="9" style="35" customWidth="1" outlineLevel="1"/>
    <col min="22" max="22" width="12.5546875" style="35" customWidth="1" outlineLevel="1"/>
    <col min="23" max="23" width="9" style="35" customWidth="1" outlineLevel="1"/>
    <col min="24" max="25" width="12.5546875" style="35" customWidth="1" outlineLevel="1"/>
    <col min="26" max="26" width="13.5546875" style="35" customWidth="1" outlineLevel="1"/>
    <col min="27" max="27" width="11.5546875" style="35" customWidth="1" outlineLevel="1"/>
    <col min="28" max="28" width="12.5546875" style="35" customWidth="1" outlineLevel="1"/>
    <col min="29" max="29" width="11.5546875" style="35" customWidth="1" outlineLevel="1"/>
    <col min="30" max="30" width="14.33203125" style="35" bestFit="1" customWidth="1"/>
    <col min="31" max="31" width="1.5546875" style="35" customWidth="1"/>
    <col min="32" max="32" width="14.33203125" style="35" bestFit="1" customWidth="1"/>
    <col min="33" max="33" width="1.5546875" style="35" customWidth="1"/>
    <col min="34" max="34" width="14.33203125" style="35" bestFit="1" customWidth="1"/>
    <col min="35" max="35" width="1.5546875" style="35" customWidth="1"/>
    <col min="36" max="36" width="15.33203125" style="35" bestFit="1" customWidth="1"/>
    <col min="37" max="37" width="12.6640625" style="35" bestFit="1" customWidth="1"/>
    <col min="38" max="16384" width="9.109375" style="35"/>
  </cols>
  <sheetData>
    <row r="1" spans="1:36" x14ac:dyDescent="0.3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36" s="52" customFormat="1" x14ac:dyDescent="0.3">
      <c r="B2" s="53"/>
      <c r="C2" s="53"/>
      <c r="D2" s="53">
        <v>43831</v>
      </c>
      <c r="E2" s="53">
        <v>43862</v>
      </c>
      <c r="F2" s="53">
        <v>43891</v>
      </c>
      <c r="G2" s="53">
        <v>43922</v>
      </c>
      <c r="H2" s="53">
        <v>43952</v>
      </c>
      <c r="I2" s="53">
        <v>43983</v>
      </c>
      <c r="J2" s="53">
        <v>44013</v>
      </c>
      <c r="K2" s="53">
        <v>44044</v>
      </c>
      <c r="L2" s="53">
        <v>44075</v>
      </c>
      <c r="M2" s="53">
        <v>44105</v>
      </c>
      <c r="N2" s="53">
        <v>44136</v>
      </c>
      <c r="O2" s="53">
        <v>44166</v>
      </c>
      <c r="P2" s="53" t="s">
        <v>86</v>
      </c>
      <c r="Q2" s="53"/>
      <c r="R2" s="53">
        <v>44197</v>
      </c>
      <c r="S2" s="53">
        <v>44228</v>
      </c>
      <c r="T2" s="53">
        <v>44256</v>
      </c>
      <c r="U2" s="53">
        <v>44287</v>
      </c>
      <c r="V2" s="53">
        <v>44317</v>
      </c>
      <c r="W2" s="53">
        <v>44348</v>
      </c>
      <c r="X2" s="53">
        <v>44378</v>
      </c>
      <c r="Y2" s="53">
        <v>44409</v>
      </c>
      <c r="Z2" s="53">
        <v>44440</v>
      </c>
      <c r="AA2" s="53">
        <v>44470</v>
      </c>
      <c r="AB2" s="53">
        <v>44501</v>
      </c>
      <c r="AC2" s="53">
        <v>44531</v>
      </c>
      <c r="AD2" s="53" t="s">
        <v>85</v>
      </c>
      <c r="AE2" s="53"/>
      <c r="AF2" s="53" t="s">
        <v>84</v>
      </c>
      <c r="AG2" s="53"/>
      <c r="AH2" s="53" t="s">
        <v>83</v>
      </c>
      <c r="AJ2" s="52" t="s">
        <v>82</v>
      </c>
    </row>
    <row r="3" spans="1:36" s="49" customFormat="1" x14ac:dyDescent="0.3">
      <c r="A3" s="49" t="s">
        <v>81</v>
      </c>
      <c r="B3" s="50"/>
      <c r="C3" s="50"/>
      <c r="D3" s="50">
        <f t="shared" ref="D3:O3" si="0">D8</f>
        <v>10200</v>
      </c>
      <c r="E3" s="50">
        <f t="shared" si="0"/>
        <v>200</v>
      </c>
      <c r="F3" s="50">
        <f t="shared" si="0"/>
        <v>200</v>
      </c>
      <c r="G3" s="50">
        <f t="shared" si="0"/>
        <v>200</v>
      </c>
      <c r="H3" s="50">
        <f t="shared" si="0"/>
        <v>3700</v>
      </c>
      <c r="I3" s="50">
        <f t="shared" si="0"/>
        <v>200</v>
      </c>
      <c r="J3" s="50">
        <f t="shared" si="0"/>
        <v>200</v>
      </c>
      <c r="K3" s="50">
        <f t="shared" si="0"/>
        <v>200</v>
      </c>
      <c r="L3" s="50">
        <f t="shared" si="0"/>
        <v>200</v>
      </c>
      <c r="M3" s="50">
        <f t="shared" si="0"/>
        <v>200</v>
      </c>
      <c r="N3" s="50">
        <f t="shared" si="0"/>
        <v>200</v>
      </c>
      <c r="O3" s="50">
        <f t="shared" si="0"/>
        <v>200</v>
      </c>
      <c r="P3" s="50">
        <f>SUM(D3:O3)</f>
        <v>15900</v>
      </c>
      <c r="Q3" s="50"/>
      <c r="R3" s="50">
        <f t="shared" ref="R3:AC3" si="1">R8</f>
        <v>10200</v>
      </c>
      <c r="S3" s="50">
        <f t="shared" si="1"/>
        <v>200</v>
      </c>
      <c r="T3" s="50">
        <f t="shared" si="1"/>
        <v>200</v>
      </c>
      <c r="U3" s="50">
        <f t="shared" si="1"/>
        <v>200</v>
      </c>
      <c r="V3" s="50">
        <f t="shared" si="1"/>
        <v>3700</v>
      </c>
      <c r="W3" s="50">
        <f t="shared" si="1"/>
        <v>200</v>
      </c>
      <c r="X3" s="50">
        <f t="shared" si="1"/>
        <v>200</v>
      </c>
      <c r="Y3" s="50">
        <f t="shared" si="1"/>
        <v>200</v>
      </c>
      <c r="Z3" s="50">
        <f t="shared" si="1"/>
        <v>200</v>
      </c>
      <c r="AA3" s="50">
        <f t="shared" si="1"/>
        <v>200</v>
      </c>
      <c r="AB3" s="50">
        <f t="shared" si="1"/>
        <v>200</v>
      </c>
      <c r="AC3" s="50">
        <f t="shared" si="1"/>
        <v>200</v>
      </c>
      <c r="AD3" s="50">
        <f>SUM(R3:AC3)</f>
        <v>15900</v>
      </c>
      <c r="AE3" s="50"/>
      <c r="AF3" s="50">
        <f>AF8</f>
        <v>15900</v>
      </c>
      <c r="AG3" s="50"/>
      <c r="AH3" s="50">
        <f>AH8</f>
        <v>14300</v>
      </c>
      <c r="AI3" s="51"/>
      <c r="AJ3" s="51">
        <f>AH3+AF3+AD3+P3</f>
        <v>62000</v>
      </c>
    </row>
    <row r="4" spans="1:36" s="49" customFormat="1" x14ac:dyDescent="0.3">
      <c r="A4" s="49" t="s">
        <v>80</v>
      </c>
      <c r="B4" s="50"/>
      <c r="C4" s="50"/>
      <c r="D4" s="50">
        <f t="shared" ref="D4:O4" si="2">D13+D19</f>
        <v>171587.80000000002</v>
      </c>
      <c r="E4" s="50">
        <f t="shared" si="2"/>
        <v>26931.33</v>
      </c>
      <c r="F4" s="50">
        <f t="shared" si="2"/>
        <v>211980.05</v>
      </c>
      <c r="G4" s="50">
        <f t="shared" si="2"/>
        <v>0</v>
      </c>
      <c r="H4" s="50">
        <f t="shared" si="2"/>
        <v>287886.27</v>
      </c>
      <c r="I4" s="50">
        <f t="shared" si="2"/>
        <v>0</v>
      </c>
      <c r="J4" s="50">
        <f t="shared" si="2"/>
        <v>183545.07500000001</v>
      </c>
      <c r="K4" s="50">
        <f t="shared" si="2"/>
        <v>95253.14</v>
      </c>
      <c r="L4" s="50">
        <f t="shared" si="2"/>
        <v>391125.7</v>
      </c>
      <c r="M4" s="50">
        <f t="shared" si="2"/>
        <v>19268.810000000001</v>
      </c>
      <c r="N4" s="50">
        <f t="shared" si="2"/>
        <v>303177.62</v>
      </c>
      <c r="O4" s="50">
        <f t="shared" si="2"/>
        <v>82430.86</v>
      </c>
      <c r="P4" s="50">
        <f>SUM(D4:O4)</f>
        <v>1773186.655</v>
      </c>
      <c r="Q4" s="50"/>
      <c r="R4" s="50">
        <f t="shared" ref="R4:AC4" si="3">R13+R19</f>
        <v>51447.48</v>
      </c>
      <c r="S4" s="50">
        <f t="shared" si="3"/>
        <v>13328.83</v>
      </c>
      <c r="T4" s="50">
        <f t="shared" si="3"/>
        <v>122110.49</v>
      </c>
      <c r="U4" s="50">
        <f t="shared" si="3"/>
        <v>0</v>
      </c>
      <c r="V4" s="50">
        <f t="shared" si="3"/>
        <v>287886.27</v>
      </c>
      <c r="W4" s="50">
        <f t="shared" si="3"/>
        <v>0</v>
      </c>
      <c r="X4" s="50">
        <f t="shared" si="3"/>
        <v>36557.625</v>
      </c>
      <c r="Y4" s="50">
        <f t="shared" si="3"/>
        <v>177044.43</v>
      </c>
      <c r="Z4" s="50">
        <f t="shared" si="3"/>
        <v>193604.19999999998</v>
      </c>
      <c r="AA4" s="50">
        <f t="shared" si="3"/>
        <v>19268.810000000001</v>
      </c>
      <c r="AB4" s="50">
        <f t="shared" si="3"/>
        <v>283083.71000000002</v>
      </c>
      <c r="AC4" s="50">
        <f t="shared" si="3"/>
        <v>0</v>
      </c>
      <c r="AD4" s="50">
        <f>SUM(R4:AC4)</f>
        <v>1184331.845</v>
      </c>
      <c r="AE4" s="50"/>
      <c r="AF4" s="50">
        <f>AF13+AF19</f>
        <v>668101.90499999991</v>
      </c>
      <c r="AG4" s="50"/>
      <c r="AH4" s="50">
        <f>AH13+AH19</f>
        <v>0</v>
      </c>
      <c r="AI4" s="51"/>
      <c r="AJ4" s="51">
        <f>AH4+AF4+AD4+P4</f>
        <v>3625620.4050000003</v>
      </c>
    </row>
    <row r="5" spans="1:36" s="49" customFormat="1" x14ac:dyDescent="0.3">
      <c r="A5" s="49" t="s">
        <v>87</v>
      </c>
      <c r="B5" s="50"/>
      <c r="C5" s="50"/>
      <c r="D5" s="50">
        <f t="shared" ref="D5:O5" si="4">SUM(D3:D4)</f>
        <v>181787.80000000002</v>
      </c>
      <c r="E5" s="50">
        <f t="shared" si="4"/>
        <v>27131.33</v>
      </c>
      <c r="F5" s="50">
        <f t="shared" si="4"/>
        <v>212180.05</v>
      </c>
      <c r="G5" s="50">
        <f t="shared" si="4"/>
        <v>200</v>
      </c>
      <c r="H5" s="50">
        <f t="shared" si="4"/>
        <v>291586.27</v>
      </c>
      <c r="I5" s="50">
        <f t="shared" si="4"/>
        <v>200</v>
      </c>
      <c r="J5" s="50">
        <f t="shared" si="4"/>
        <v>183745.07500000001</v>
      </c>
      <c r="K5" s="50">
        <f t="shared" si="4"/>
        <v>95453.14</v>
      </c>
      <c r="L5" s="50">
        <f t="shared" si="4"/>
        <v>391325.7</v>
      </c>
      <c r="M5" s="50">
        <f t="shared" si="4"/>
        <v>19468.810000000001</v>
      </c>
      <c r="N5" s="50">
        <f t="shared" si="4"/>
        <v>303377.62</v>
      </c>
      <c r="O5" s="50">
        <f t="shared" si="4"/>
        <v>82630.86</v>
      </c>
      <c r="P5" s="50">
        <f>SUM(D5:O5)</f>
        <v>1789086.655</v>
      </c>
      <c r="Q5" s="50"/>
      <c r="R5" s="50">
        <f t="shared" ref="R5:AC5" si="5">SUM(R3:R4)</f>
        <v>61647.48</v>
      </c>
      <c r="S5" s="50">
        <f t="shared" si="5"/>
        <v>13528.83</v>
      </c>
      <c r="T5" s="50">
        <f t="shared" si="5"/>
        <v>122310.49</v>
      </c>
      <c r="U5" s="50">
        <f t="shared" si="5"/>
        <v>200</v>
      </c>
      <c r="V5" s="50">
        <f t="shared" si="5"/>
        <v>291586.27</v>
      </c>
      <c r="W5" s="50">
        <f t="shared" si="5"/>
        <v>200</v>
      </c>
      <c r="X5" s="50">
        <f t="shared" si="5"/>
        <v>36757.625</v>
      </c>
      <c r="Y5" s="50">
        <f t="shared" si="5"/>
        <v>177244.43</v>
      </c>
      <c r="Z5" s="50">
        <f t="shared" si="5"/>
        <v>193804.19999999998</v>
      </c>
      <c r="AA5" s="50">
        <f t="shared" si="5"/>
        <v>19468.810000000001</v>
      </c>
      <c r="AB5" s="50">
        <f t="shared" si="5"/>
        <v>283283.71000000002</v>
      </c>
      <c r="AC5" s="50">
        <f t="shared" si="5"/>
        <v>200</v>
      </c>
      <c r="AD5" s="50">
        <f>SUM(R5:AC5)</f>
        <v>1200231.845</v>
      </c>
      <c r="AE5" s="50"/>
      <c r="AF5" s="50">
        <f>AF3+AF4</f>
        <v>684001.90499999991</v>
      </c>
      <c r="AG5" s="50"/>
      <c r="AH5" s="50">
        <f>AH3+AH4</f>
        <v>14300</v>
      </c>
      <c r="AI5" s="51"/>
      <c r="AJ5" s="50">
        <f>SUM(AJ3:AJ4)</f>
        <v>3687620.4050000003</v>
      </c>
    </row>
    <row r="6" spans="1:36" x14ac:dyDescent="0.3">
      <c r="B6" s="37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</row>
    <row r="7" spans="1:36" x14ac:dyDescent="0.3">
      <c r="B7" s="37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</row>
    <row r="8" spans="1:36" x14ac:dyDescent="0.3">
      <c r="A8" s="48" t="s">
        <v>79</v>
      </c>
      <c r="B8" s="37"/>
      <c r="C8" s="43"/>
      <c r="D8" s="43">
        <f t="shared" ref="D8:O8" si="6">SUM(D9:D11)</f>
        <v>10200</v>
      </c>
      <c r="E8" s="43">
        <f t="shared" si="6"/>
        <v>200</v>
      </c>
      <c r="F8" s="43">
        <f t="shared" si="6"/>
        <v>200</v>
      </c>
      <c r="G8" s="43">
        <f t="shared" si="6"/>
        <v>200</v>
      </c>
      <c r="H8" s="43">
        <f t="shared" si="6"/>
        <v>3700</v>
      </c>
      <c r="I8" s="43">
        <f t="shared" si="6"/>
        <v>200</v>
      </c>
      <c r="J8" s="43">
        <f t="shared" si="6"/>
        <v>200</v>
      </c>
      <c r="K8" s="43">
        <f t="shared" si="6"/>
        <v>200</v>
      </c>
      <c r="L8" s="43">
        <f t="shared" si="6"/>
        <v>200</v>
      </c>
      <c r="M8" s="43">
        <f t="shared" si="6"/>
        <v>200</v>
      </c>
      <c r="N8" s="43">
        <f t="shared" si="6"/>
        <v>200</v>
      </c>
      <c r="O8" s="43">
        <f t="shared" si="6"/>
        <v>200</v>
      </c>
      <c r="P8" s="43"/>
      <c r="Q8" s="43"/>
      <c r="R8" s="43">
        <f t="shared" ref="R8:AC8" si="7">SUM(R9:R11)</f>
        <v>10200</v>
      </c>
      <c r="S8" s="43">
        <f t="shared" si="7"/>
        <v>200</v>
      </c>
      <c r="T8" s="43">
        <f t="shared" si="7"/>
        <v>200</v>
      </c>
      <c r="U8" s="43">
        <f t="shared" si="7"/>
        <v>200</v>
      </c>
      <c r="V8" s="43">
        <f t="shared" si="7"/>
        <v>3700</v>
      </c>
      <c r="W8" s="43">
        <f t="shared" si="7"/>
        <v>200</v>
      </c>
      <c r="X8" s="43">
        <f t="shared" si="7"/>
        <v>200</v>
      </c>
      <c r="Y8" s="43">
        <f t="shared" si="7"/>
        <v>200</v>
      </c>
      <c r="Z8" s="43">
        <f t="shared" si="7"/>
        <v>200</v>
      </c>
      <c r="AA8" s="43">
        <f t="shared" si="7"/>
        <v>200</v>
      </c>
      <c r="AB8" s="43">
        <f t="shared" si="7"/>
        <v>200</v>
      </c>
      <c r="AC8" s="43">
        <f t="shared" si="7"/>
        <v>200</v>
      </c>
      <c r="AD8" s="43"/>
      <c r="AE8" s="43"/>
      <c r="AF8" s="43">
        <f>SUM(AF9:AF11)</f>
        <v>15900</v>
      </c>
      <c r="AG8" s="43"/>
      <c r="AH8" s="43">
        <f>SUM(AH9:AH11)</f>
        <v>14300</v>
      </c>
      <c r="AI8" s="43"/>
      <c r="AJ8" s="43"/>
    </row>
    <row r="9" spans="1:36" x14ac:dyDescent="0.3">
      <c r="A9" s="47" t="s">
        <v>78</v>
      </c>
      <c r="B9" s="37"/>
      <c r="C9" s="43"/>
      <c r="D9" s="43">
        <v>200</v>
      </c>
      <c r="E9" s="43">
        <v>200</v>
      </c>
      <c r="F9" s="43">
        <v>200</v>
      </c>
      <c r="G9" s="43">
        <v>200</v>
      </c>
      <c r="H9" s="43">
        <v>3700</v>
      </c>
      <c r="I9" s="43">
        <v>200</v>
      </c>
      <c r="J9" s="43">
        <v>200</v>
      </c>
      <c r="K9" s="43">
        <v>200</v>
      </c>
      <c r="L9" s="43">
        <v>200</v>
      </c>
      <c r="M9" s="43">
        <v>200</v>
      </c>
      <c r="N9" s="43">
        <v>200</v>
      </c>
      <c r="O9" s="43">
        <v>200</v>
      </c>
      <c r="P9" s="43"/>
      <c r="Q9" s="43"/>
      <c r="R9" s="43">
        <v>200</v>
      </c>
      <c r="S9" s="43">
        <v>200</v>
      </c>
      <c r="T9" s="43">
        <v>200</v>
      </c>
      <c r="U9" s="43">
        <v>200</v>
      </c>
      <c r="V9" s="43">
        <v>3700</v>
      </c>
      <c r="W9" s="43">
        <v>200</v>
      </c>
      <c r="X9" s="43">
        <v>200</v>
      </c>
      <c r="Y9" s="43">
        <v>200</v>
      </c>
      <c r="Z9" s="43">
        <v>200</v>
      </c>
      <c r="AA9" s="43">
        <v>200</v>
      </c>
      <c r="AB9" s="43">
        <v>200</v>
      </c>
      <c r="AC9" s="43">
        <v>200</v>
      </c>
      <c r="AD9" s="43">
        <f>SUM(R9:AC9)</f>
        <v>5900</v>
      </c>
      <c r="AE9" s="43"/>
      <c r="AF9" s="43">
        <v>5900</v>
      </c>
      <c r="AG9" s="43"/>
      <c r="AH9" s="43">
        <v>4300</v>
      </c>
      <c r="AI9" s="43"/>
      <c r="AJ9" s="43"/>
    </row>
    <row r="10" spans="1:36" x14ac:dyDescent="0.3">
      <c r="A10" s="47" t="s">
        <v>77</v>
      </c>
      <c r="B10" s="37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</row>
    <row r="11" spans="1:36" x14ac:dyDescent="0.3">
      <c r="A11" s="47" t="s">
        <v>76</v>
      </c>
      <c r="B11" s="37"/>
      <c r="C11" s="43"/>
      <c r="D11" s="43">
        <v>10000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>
        <v>10000</v>
      </c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>
        <v>10000</v>
      </c>
      <c r="AG11" s="43"/>
      <c r="AH11" s="43">
        <v>10000</v>
      </c>
      <c r="AI11" s="43"/>
      <c r="AJ11" s="43"/>
    </row>
    <row r="12" spans="1:36" x14ac:dyDescent="0.3">
      <c r="B12" s="37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</row>
    <row r="13" spans="1:36" x14ac:dyDescent="0.3">
      <c r="A13" s="46" t="s">
        <v>75</v>
      </c>
      <c r="B13" s="37"/>
      <c r="C13" s="43"/>
      <c r="D13" s="43">
        <f t="shared" ref="D13:O13" si="8">D14+D15+D16</f>
        <v>0</v>
      </c>
      <c r="E13" s="43">
        <f t="shared" si="8"/>
        <v>0</v>
      </c>
      <c r="F13" s="43">
        <f t="shared" si="8"/>
        <v>0</v>
      </c>
      <c r="G13" s="43">
        <f t="shared" si="8"/>
        <v>0</v>
      </c>
      <c r="H13" s="43">
        <f t="shared" si="8"/>
        <v>0</v>
      </c>
      <c r="I13" s="43">
        <f t="shared" si="8"/>
        <v>0</v>
      </c>
      <c r="J13" s="43">
        <f t="shared" si="8"/>
        <v>0</v>
      </c>
      <c r="K13" s="43">
        <f t="shared" si="8"/>
        <v>0</v>
      </c>
      <c r="L13" s="43">
        <f t="shared" si="8"/>
        <v>0</v>
      </c>
      <c r="M13" s="43">
        <f t="shared" si="8"/>
        <v>0</v>
      </c>
      <c r="N13" s="43">
        <f t="shared" si="8"/>
        <v>0</v>
      </c>
      <c r="O13" s="43">
        <f t="shared" si="8"/>
        <v>0</v>
      </c>
      <c r="P13" s="43"/>
      <c r="Q13" s="43"/>
      <c r="R13" s="43">
        <f t="shared" ref="R13:AC13" si="9">R14+R15+R16</f>
        <v>0</v>
      </c>
      <c r="S13" s="43">
        <f t="shared" si="9"/>
        <v>0</v>
      </c>
      <c r="T13" s="43">
        <f t="shared" si="9"/>
        <v>0</v>
      </c>
      <c r="U13" s="43">
        <f t="shared" si="9"/>
        <v>0</v>
      </c>
      <c r="V13" s="43">
        <f t="shared" si="9"/>
        <v>0</v>
      </c>
      <c r="W13" s="43">
        <f t="shared" si="9"/>
        <v>0</v>
      </c>
      <c r="X13" s="43">
        <f t="shared" si="9"/>
        <v>0</v>
      </c>
      <c r="Y13" s="43">
        <f t="shared" si="9"/>
        <v>0</v>
      </c>
      <c r="Z13" s="43">
        <f t="shared" si="9"/>
        <v>0</v>
      </c>
      <c r="AA13" s="43">
        <f t="shared" si="9"/>
        <v>0</v>
      </c>
      <c r="AB13" s="43">
        <f t="shared" si="9"/>
        <v>0</v>
      </c>
      <c r="AC13" s="43">
        <f t="shared" si="9"/>
        <v>0</v>
      </c>
      <c r="AD13" s="43"/>
      <c r="AE13" s="43"/>
      <c r="AF13" s="43">
        <f>AF14+AF15+AF16</f>
        <v>0</v>
      </c>
      <c r="AG13" s="43"/>
      <c r="AH13" s="43"/>
      <c r="AI13" s="43"/>
      <c r="AJ13" s="43"/>
    </row>
    <row r="14" spans="1:36" x14ac:dyDescent="0.3">
      <c r="A14" s="45" t="s">
        <v>74</v>
      </c>
      <c r="B14" s="37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</row>
    <row r="15" spans="1:36" x14ac:dyDescent="0.3">
      <c r="A15" s="35" t="s">
        <v>73</v>
      </c>
      <c r="B15" s="37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</row>
    <row r="16" spans="1:36" x14ac:dyDescent="0.3">
      <c r="A16" s="35" t="s">
        <v>72</v>
      </c>
      <c r="B16" s="37"/>
      <c r="C16" s="43"/>
      <c r="D16" s="43"/>
      <c r="E16" s="43"/>
      <c r="F16" s="43"/>
      <c r="G16" s="43"/>
      <c r="H16" s="43"/>
      <c r="I16" s="43"/>
      <c r="J16" s="43"/>
      <c r="K16" s="43">
        <v>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>
        <v>0</v>
      </c>
      <c r="Z16" s="43"/>
      <c r="AA16" s="43"/>
      <c r="AB16" s="43"/>
      <c r="AC16" s="43"/>
      <c r="AD16" s="43"/>
      <c r="AE16" s="43"/>
      <c r="AF16" s="43">
        <v>0</v>
      </c>
      <c r="AG16" s="43"/>
      <c r="AH16" s="43"/>
      <c r="AI16" s="43"/>
      <c r="AJ16" s="43"/>
    </row>
    <row r="17" spans="1:36" x14ac:dyDescent="0.3">
      <c r="B17" s="37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</row>
    <row r="18" spans="1:36" x14ac:dyDescent="0.3">
      <c r="B18" s="37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</row>
    <row r="19" spans="1:36" x14ac:dyDescent="0.3">
      <c r="A19" s="44" t="s">
        <v>71</v>
      </c>
      <c r="B19" s="37"/>
      <c r="C19" s="43"/>
      <c r="D19" s="43">
        <f t="shared" ref="D19:O19" si="10">SUM(D20:D69)</f>
        <v>171587.80000000002</v>
      </c>
      <c r="E19" s="43">
        <f t="shared" si="10"/>
        <v>26931.33</v>
      </c>
      <c r="F19" s="43">
        <f t="shared" si="10"/>
        <v>211980.05</v>
      </c>
      <c r="G19" s="43">
        <f t="shared" si="10"/>
        <v>0</v>
      </c>
      <c r="H19" s="43">
        <f t="shared" si="10"/>
        <v>287886.27</v>
      </c>
      <c r="I19" s="43">
        <f t="shared" si="10"/>
        <v>0</v>
      </c>
      <c r="J19" s="43">
        <f t="shared" si="10"/>
        <v>183545.07500000001</v>
      </c>
      <c r="K19" s="43">
        <f t="shared" si="10"/>
        <v>95253.14</v>
      </c>
      <c r="L19" s="43">
        <f t="shared" si="10"/>
        <v>391125.7</v>
      </c>
      <c r="M19" s="43">
        <f t="shared" si="10"/>
        <v>19268.810000000001</v>
      </c>
      <c r="N19" s="43">
        <f t="shared" si="10"/>
        <v>303177.62</v>
      </c>
      <c r="O19" s="43">
        <f t="shared" si="10"/>
        <v>82430.86</v>
      </c>
      <c r="P19" s="43"/>
      <c r="Q19" s="43"/>
      <c r="R19" s="43">
        <f t="shared" ref="R19:AC19" si="11">SUM(R20:R69)</f>
        <v>51447.48</v>
      </c>
      <c r="S19" s="43">
        <f t="shared" si="11"/>
        <v>13328.83</v>
      </c>
      <c r="T19" s="43">
        <f t="shared" si="11"/>
        <v>122110.49</v>
      </c>
      <c r="U19" s="43">
        <f t="shared" si="11"/>
        <v>0</v>
      </c>
      <c r="V19" s="43">
        <f t="shared" si="11"/>
        <v>287886.27</v>
      </c>
      <c r="W19" s="43">
        <f t="shared" si="11"/>
        <v>0</v>
      </c>
      <c r="X19" s="43">
        <f t="shared" si="11"/>
        <v>36557.625</v>
      </c>
      <c r="Y19" s="43">
        <f t="shared" si="11"/>
        <v>177044.43</v>
      </c>
      <c r="Z19" s="43">
        <f t="shared" si="11"/>
        <v>193604.19999999998</v>
      </c>
      <c r="AA19" s="43">
        <f t="shared" si="11"/>
        <v>19268.810000000001</v>
      </c>
      <c r="AB19" s="43">
        <f t="shared" si="11"/>
        <v>283083.71000000002</v>
      </c>
      <c r="AC19" s="43">
        <f t="shared" si="11"/>
        <v>0</v>
      </c>
      <c r="AD19" s="43"/>
      <c r="AE19" s="43"/>
      <c r="AF19" s="43">
        <f>SUM(AF20:AF69)</f>
        <v>668101.90499999991</v>
      </c>
      <c r="AG19" s="43"/>
      <c r="AH19" s="43"/>
      <c r="AI19" s="43"/>
      <c r="AJ19" s="43"/>
    </row>
    <row r="20" spans="1:36" s="36" customFormat="1" x14ac:dyDescent="0.3">
      <c r="A20" s="41" t="s">
        <v>70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36" customFormat="1" x14ac:dyDescent="0.3">
      <c r="A21" s="41" t="s">
        <v>69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36" customFormat="1" x14ac:dyDescent="0.3">
      <c r="A22" s="41" t="s">
        <v>68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36" customFormat="1" x14ac:dyDescent="0.3">
      <c r="A23" s="41" t="s">
        <v>67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36" customFormat="1" x14ac:dyDescent="0.3">
      <c r="A24" s="41" t="s">
        <v>66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36" customFormat="1" x14ac:dyDescent="0.3">
      <c r="A25" s="41" t="s">
        <v>65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36" customFormat="1" x14ac:dyDescent="0.3">
      <c r="A26" s="41" t="s">
        <v>64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36" customFormat="1" x14ac:dyDescent="0.3">
      <c r="A27" s="41" t="s">
        <v>63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36" customFormat="1" x14ac:dyDescent="0.3">
      <c r="A28" s="41" t="s">
        <v>62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36" customFormat="1" x14ac:dyDescent="0.3">
      <c r="A29" s="38" t="s">
        <v>61</v>
      </c>
      <c r="B29" s="37"/>
      <c r="C29" s="37"/>
      <c r="D29" s="37"/>
      <c r="E29" s="37"/>
      <c r="F29" s="37"/>
      <c r="G29" s="37"/>
      <c r="H29" s="37"/>
      <c r="I29" s="37"/>
      <c r="J29" s="37"/>
      <c r="K29" s="37">
        <v>35045.08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36" customFormat="1" x14ac:dyDescent="0.3">
      <c r="A30" s="38" t="s">
        <v>60</v>
      </c>
      <c r="B30" s="37"/>
      <c r="C30" s="37"/>
      <c r="D30" s="37"/>
      <c r="E30" s="37"/>
      <c r="F30" s="37"/>
      <c r="G30" s="37"/>
      <c r="H30" s="37"/>
      <c r="I30" s="37"/>
      <c r="J30" s="37">
        <v>146987.45000000001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36" customFormat="1" x14ac:dyDescent="0.3">
      <c r="A31" s="41" t="s">
        <v>59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36" s="36" customFormat="1" x14ac:dyDescent="0.3">
      <c r="A32" s="38" t="s">
        <v>58</v>
      </c>
      <c r="B32" s="37"/>
      <c r="C32" s="37"/>
      <c r="D32" s="37">
        <v>10837.71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</row>
    <row r="33" spans="1:36" s="36" customFormat="1" x14ac:dyDescent="0.3">
      <c r="A33" s="41" t="s">
        <v>57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</row>
    <row r="34" spans="1:36" s="36" customFormat="1" x14ac:dyDescent="0.3">
      <c r="A34" s="41" t="s">
        <v>56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</row>
    <row r="35" spans="1:36" s="36" customFormat="1" x14ac:dyDescent="0.3">
      <c r="A35" s="41" t="s">
        <v>55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</row>
    <row r="36" spans="1:36" s="36" customFormat="1" x14ac:dyDescent="0.3">
      <c r="A36" s="41" t="s">
        <v>54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</row>
    <row r="37" spans="1:36" s="36" customFormat="1" x14ac:dyDescent="0.3">
      <c r="A37" s="38" t="s">
        <v>53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82430.86</v>
      </c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</row>
    <row r="38" spans="1:36" s="36" customFormat="1" x14ac:dyDescent="0.3">
      <c r="A38" s="38" t="s">
        <v>52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>
        <v>14661.75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>
        <v>14661.75</v>
      </c>
      <c r="AA38" s="37"/>
      <c r="AB38" s="37"/>
      <c r="AC38" s="37"/>
      <c r="AD38" s="37"/>
      <c r="AE38" s="37"/>
      <c r="AF38" s="37"/>
      <c r="AG38" s="37"/>
      <c r="AH38" s="37"/>
      <c r="AI38" s="37"/>
      <c r="AJ38" s="37"/>
    </row>
    <row r="39" spans="1:36" s="36" customFormat="1" x14ac:dyDescent="0.3">
      <c r="A39" s="38" t="s">
        <v>51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>
        <v>156771.21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>
        <v>156771.21</v>
      </c>
      <c r="AA39" s="37"/>
      <c r="AB39" s="37"/>
      <c r="AC39" s="37"/>
      <c r="AD39" s="37"/>
      <c r="AE39" s="37"/>
      <c r="AF39" s="37">
        <v>156771.21</v>
      </c>
      <c r="AG39" s="37"/>
      <c r="AH39" s="37"/>
      <c r="AI39" s="37"/>
      <c r="AJ39" s="37"/>
    </row>
    <row r="40" spans="1:36" s="36" customFormat="1" x14ac:dyDescent="0.3">
      <c r="A40" s="38" t="s">
        <v>50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>
        <v>43788.3</v>
      </c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>
        <v>43788.3</v>
      </c>
      <c r="AD40" s="37"/>
      <c r="AE40" s="37"/>
      <c r="AF40" s="37"/>
      <c r="AG40" s="37"/>
      <c r="AH40" s="37"/>
      <c r="AI40" s="37"/>
      <c r="AJ40" s="37"/>
    </row>
    <row r="41" spans="1:36" s="36" customFormat="1" x14ac:dyDescent="0.3">
      <c r="A41" s="38" t="s">
        <v>49</v>
      </c>
      <c r="B41" s="37"/>
      <c r="C41" s="37"/>
      <c r="D41" s="37"/>
      <c r="E41" s="37"/>
      <c r="F41" s="37"/>
      <c r="G41" s="37"/>
      <c r="H41" s="37"/>
      <c r="I41" s="37"/>
      <c r="J41" s="37"/>
      <c r="K41" s="37">
        <v>11163.99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>
        <v>11163.99</v>
      </c>
      <c r="AA41" s="37"/>
      <c r="AB41" s="37"/>
      <c r="AC41" s="37"/>
      <c r="AD41" s="37"/>
      <c r="AE41" s="37"/>
      <c r="AF41" s="37"/>
      <c r="AG41" s="37"/>
      <c r="AH41" s="37"/>
      <c r="AI41" s="37"/>
      <c r="AJ41" s="37"/>
    </row>
    <row r="42" spans="1:36" s="36" customFormat="1" x14ac:dyDescent="0.3">
      <c r="A42" s="38" t="s">
        <v>48</v>
      </c>
      <c r="B42" s="37"/>
      <c r="C42" s="37"/>
      <c r="D42" s="37"/>
      <c r="E42" s="37">
        <v>13602.5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</row>
    <row r="43" spans="1:36" s="36" customFormat="1" x14ac:dyDescent="0.3">
      <c r="A43" s="38" t="s">
        <v>47</v>
      </c>
      <c r="B43" s="37"/>
      <c r="C43" s="37"/>
      <c r="D43" s="37">
        <v>109302.61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</row>
    <row r="44" spans="1:36" s="41" customFormat="1" x14ac:dyDescent="0.3">
      <c r="A44" s="41" t="s">
        <v>46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</row>
    <row r="45" spans="1:36" s="41" customFormat="1" x14ac:dyDescent="0.3">
      <c r="A45" s="41" t="s">
        <v>45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</row>
    <row r="46" spans="1:36" s="36" customFormat="1" x14ac:dyDescent="0.3">
      <c r="A46" s="38" t="s">
        <v>44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>
        <v>13273.82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</row>
    <row r="47" spans="1:36" s="36" customFormat="1" x14ac:dyDescent="0.3">
      <c r="A47" s="38" t="s">
        <v>43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>
        <v>67411.31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</row>
    <row r="48" spans="1:36" s="36" customFormat="1" x14ac:dyDescent="0.3">
      <c r="A48" s="38" t="s">
        <v>42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>
        <v>13043.21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>
        <v>13043.21</v>
      </c>
      <c r="AA48" s="37"/>
      <c r="AB48" s="37"/>
      <c r="AC48" s="37"/>
      <c r="AD48" s="37"/>
      <c r="AE48" s="37"/>
      <c r="AF48" s="37"/>
      <c r="AG48" s="37"/>
      <c r="AH48" s="37"/>
      <c r="AI48" s="37"/>
      <c r="AJ48" s="37"/>
    </row>
    <row r="49" spans="1:36" s="36" customFormat="1" x14ac:dyDescent="0.3">
      <c r="A49" s="38" t="s">
        <v>41</v>
      </c>
      <c r="B49" s="37"/>
      <c r="C49" s="37"/>
      <c r="D49" s="37"/>
      <c r="E49" s="37"/>
      <c r="F49" s="37">
        <v>45890.85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</row>
    <row r="50" spans="1:36" s="36" customFormat="1" x14ac:dyDescent="0.3">
      <c r="A50" s="38" t="s">
        <v>40</v>
      </c>
      <c r="B50" s="37"/>
      <c r="C50" s="37"/>
      <c r="D50" s="37"/>
      <c r="E50" s="37"/>
      <c r="F50" s="37">
        <v>43978.71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</row>
    <row r="51" spans="1:36" s="36" customFormat="1" x14ac:dyDescent="0.3">
      <c r="A51" s="38" t="s">
        <v>39</v>
      </c>
      <c r="B51" s="37"/>
      <c r="C51" s="37"/>
      <c r="D51" s="37"/>
      <c r="F51" s="37"/>
      <c r="G51" s="37"/>
      <c r="H51" s="37"/>
      <c r="I51" s="37"/>
      <c r="J51" s="37"/>
      <c r="K51" s="37"/>
      <c r="L51" s="37"/>
      <c r="M51" s="37"/>
      <c r="N51" s="37">
        <v>105707.88</v>
      </c>
      <c r="O51" s="37"/>
      <c r="P51" s="37"/>
      <c r="Q51" s="37"/>
      <c r="R51" s="37"/>
      <c r="T51" s="37"/>
      <c r="U51" s="37"/>
      <c r="V51" s="37"/>
      <c r="W51" s="37"/>
      <c r="X51" s="37"/>
      <c r="Y51" s="37"/>
      <c r="Z51" s="37"/>
      <c r="AA51" s="37"/>
      <c r="AB51" s="37">
        <v>105707.88</v>
      </c>
      <c r="AC51" s="37"/>
      <c r="AD51" s="37"/>
      <c r="AE51" s="37"/>
      <c r="AF51" s="37" t="s">
        <v>23</v>
      </c>
      <c r="AG51" s="37"/>
      <c r="AH51" s="37"/>
      <c r="AI51" s="37"/>
      <c r="AJ51" s="37"/>
    </row>
    <row r="52" spans="1:36" s="36" customFormat="1" x14ac:dyDescent="0.3">
      <c r="A52" s="38" t="s">
        <v>38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>
        <v>82073.960000000006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>
        <v>82073.960000000006</v>
      </c>
      <c r="AC52" s="37"/>
      <c r="AD52" s="37"/>
      <c r="AE52" s="37"/>
      <c r="AF52" s="37"/>
      <c r="AG52" s="37"/>
      <c r="AH52" s="37"/>
      <c r="AI52" s="37"/>
      <c r="AJ52" s="37"/>
    </row>
    <row r="53" spans="1:36" s="36" customFormat="1" x14ac:dyDescent="0.3">
      <c r="A53" s="38" t="s">
        <v>37</v>
      </c>
      <c r="B53" s="37"/>
      <c r="C53" s="37"/>
      <c r="D53" s="37">
        <v>51447.48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>
        <v>51447.48</v>
      </c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>
        <v>51447.48</v>
      </c>
      <c r="AG53" s="37"/>
      <c r="AH53" s="37"/>
      <c r="AI53" s="37"/>
      <c r="AJ53" s="37"/>
    </row>
    <row r="54" spans="1:36" s="36" customFormat="1" x14ac:dyDescent="0.3">
      <c r="A54" s="38" t="s">
        <v>36</v>
      </c>
      <c r="B54" s="37"/>
      <c r="C54" s="37"/>
      <c r="D54" s="37"/>
      <c r="E54" s="37"/>
      <c r="F54" s="37"/>
      <c r="G54" s="37"/>
      <c r="H54" s="37">
        <v>98887.48</v>
      </c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>
        <v>98887.48</v>
      </c>
      <c r="W54" s="37"/>
      <c r="X54" s="37"/>
      <c r="Y54" s="37"/>
      <c r="Z54" s="37"/>
      <c r="AA54" s="37"/>
      <c r="AB54" s="37"/>
      <c r="AC54" s="37"/>
      <c r="AD54" s="37"/>
      <c r="AE54" s="37"/>
      <c r="AF54" s="37">
        <v>98887.48</v>
      </c>
      <c r="AG54" s="37"/>
      <c r="AH54" s="37"/>
      <c r="AI54" s="37"/>
      <c r="AJ54" s="37"/>
    </row>
    <row r="55" spans="1:36" s="36" customFormat="1" x14ac:dyDescent="0.3">
      <c r="A55" s="38" t="s">
        <v>35</v>
      </c>
      <c r="B55" s="37"/>
      <c r="C55" s="37"/>
      <c r="D55" s="37"/>
      <c r="E55" s="37"/>
      <c r="F55" s="37">
        <v>122110.49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>
        <v>122110.49</v>
      </c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>
        <v>122110.49</v>
      </c>
      <c r="AG55" s="37"/>
      <c r="AH55" s="37"/>
      <c r="AI55" s="37"/>
      <c r="AJ55" s="37"/>
    </row>
    <row r="56" spans="1:36" s="36" customFormat="1" x14ac:dyDescent="0.3">
      <c r="A56" s="38" t="s">
        <v>34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>
        <v>20093.91</v>
      </c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</row>
    <row r="57" spans="1:36" s="36" customFormat="1" x14ac:dyDescent="0.3">
      <c r="A57" s="38" t="s">
        <v>33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>
        <v>21271.599999999999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>
        <v>21271.599999999999</v>
      </c>
      <c r="AC57" s="37"/>
      <c r="AD57" s="37"/>
      <c r="AE57" s="37"/>
      <c r="AF57" s="37"/>
      <c r="AG57" s="37"/>
      <c r="AH57" s="37"/>
      <c r="AI57" s="37"/>
      <c r="AJ57" s="37"/>
    </row>
    <row r="58" spans="1:36" s="36" customFormat="1" x14ac:dyDescent="0.3">
      <c r="A58" s="38" t="s">
        <v>32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>
        <v>30241.97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>
        <v>30241.97</v>
      </c>
      <c r="AC58" s="37"/>
      <c r="AD58" s="37"/>
      <c r="AE58" s="37"/>
      <c r="AF58" s="37"/>
      <c r="AG58" s="37"/>
      <c r="AH58" s="37"/>
      <c r="AI58" s="37"/>
      <c r="AJ58" s="37"/>
    </row>
    <row r="59" spans="1:36" s="36" customFormat="1" x14ac:dyDescent="0.3">
      <c r="A59" s="38" t="s">
        <v>31</v>
      </c>
      <c r="B59" s="37"/>
      <c r="C59" s="37"/>
      <c r="D59" s="37"/>
      <c r="E59" s="37"/>
      <c r="F59" s="37"/>
      <c r="G59" s="37"/>
      <c r="H59" s="37">
        <v>80009.69</v>
      </c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>
        <v>80009.69</v>
      </c>
      <c r="W59" s="37"/>
      <c r="X59" s="37"/>
      <c r="Y59" s="37"/>
      <c r="Z59" s="37"/>
      <c r="AA59" s="37"/>
      <c r="AB59" s="37"/>
      <c r="AC59" s="37"/>
      <c r="AD59" s="37"/>
      <c r="AE59" s="37"/>
      <c r="AF59" s="37">
        <v>80009.69</v>
      </c>
      <c r="AG59" s="37"/>
      <c r="AH59" s="37"/>
      <c r="AI59" s="37"/>
      <c r="AJ59" s="37"/>
    </row>
    <row r="60" spans="1:36" s="36" customFormat="1" x14ac:dyDescent="0.3">
      <c r="A60" s="38" t="s">
        <v>30</v>
      </c>
      <c r="B60" s="37"/>
      <c r="C60" s="37"/>
      <c r="D60" s="37"/>
      <c r="E60" s="37"/>
      <c r="F60" s="37"/>
      <c r="G60" s="37"/>
      <c r="H60" s="37">
        <v>96539.97</v>
      </c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>
        <v>96539.97</v>
      </c>
      <c r="W60" s="37"/>
      <c r="X60" s="37"/>
      <c r="Y60" s="37"/>
      <c r="Z60" s="37"/>
      <c r="AA60" s="37"/>
      <c r="AB60" s="37"/>
      <c r="AC60" s="37"/>
      <c r="AD60" s="37"/>
      <c r="AE60" s="37"/>
      <c r="AF60" s="37">
        <v>96539.97</v>
      </c>
      <c r="AG60" s="37"/>
      <c r="AH60" s="37"/>
      <c r="AI60" s="37"/>
      <c r="AJ60" s="37"/>
    </row>
    <row r="61" spans="1:36" s="39" customFormat="1" x14ac:dyDescent="0.3">
      <c r="A61" s="39" t="s">
        <v>29</v>
      </c>
      <c r="B61" s="40"/>
      <c r="C61" s="40"/>
      <c r="D61" s="40"/>
      <c r="E61" s="40"/>
      <c r="F61" s="40"/>
      <c r="G61" s="40"/>
      <c r="H61" s="40"/>
      <c r="I61" s="40"/>
      <c r="J61" s="40">
        <v>16651.205000000002</v>
      </c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>
        <v>16651.205000000002</v>
      </c>
      <c r="Y61" s="40"/>
      <c r="Z61" s="40"/>
      <c r="AA61" s="40"/>
      <c r="AB61" s="40"/>
      <c r="AC61" s="40"/>
      <c r="AD61" s="40"/>
      <c r="AE61" s="40"/>
      <c r="AF61" s="40">
        <v>16651.205000000002</v>
      </c>
      <c r="AG61" s="40"/>
      <c r="AH61" s="40"/>
      <c r="AI61" s="40"/>
      <c r="AJ61" s="40"/>
    </row>
    <row r="62" spans="1:36" s="36" customFormat="1" x14ac:dyDescent="0.3">
      <c r="A62" s="38" t="s">
        <v>28</v>
      </c>
      <c r="B62" s="37"/>
      <c r="C62" s="37"/>
      <c r="D62" s="37"/>
      <c r="E62" s="37">
        <v>13328.83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>
        <v>13328.83</v>
      </c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>
        <v>13328.83</v>
      </c>
      <c r="AG62" s="37"/>
      <c r="AH62" s="37"/>
      <c r="AI62" s="37"/>
      <c r="AJ62" s="37"/>
    </row>
    <row r="63" spans="1:36" s="36" customFormat="1" x14ac:dyDescent="0.3">
      <c r="A63" s="38" t="s">
        <v>27</v>
      </c>
      <c r="B63" s="37"/>
      <c r="C63" s="37"/>
      <c r="D63" s="37"/>
      <c r="E63" s="37"/>
      <c r="F63" s="37"/>
      <c r="G63" s="37"/>
      <c r="H63" s="37">
        <v>12449.13</v>
      </c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>
        <v>12449.13</v>
      </c>
      <c r="W63" s="37"/>
      <c r="X63" s="37"/>
      <c r="Y63" s="37"/>
      <c r="Z63" s="37"/>
      <c r="AA63" s="37"/>
      <c r="AB63" s="37"/>
      <c r="AC63" s="37"/>
      <c r="AD63" s="37"/>
      <c r="AE63" s="37"/>
      <c r="AF63" s="37">
        <v>12449.13</v>
      </c>
      <c r="AG63" s="37"/>
      <c r="AH63" s="37"/>
      <c r="AI63" s="37"/>
      <c r="AJ63" s="37"/>
    </row>
    <row r="64" spans="1:36" s="36" customFormat="1" x14ac:dyDescent="0.3">
      <c r="A64" s="38" t="s">
        <v>26</v>
      </c>
      <c r="B64" s="37"/>
      <c r="C64" s="37"/>
      <c r="D64" s="37"/>
      <c r="E64" s="37"/>
      <c r="F64" s="37"/>
      <c r="G64" s="37"/>
      <c r="H64" s="37"/>
      <c r="I64" s="37"/>
      <c r="J64" s="37"/>
      <c r="K64" s="37">
        <v>15415.92</v>
      </c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>
        <v>15415.92</v>
      </c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</row>
    <row r="65" spans="1:36" s="36" customFormat="1" x14ac:dyDescent="0.3">
      <c r="A65" s="38" t="s">
        <v>25</v>
      </c>
      <c r="B65" s="37"/>
      <c r="C65" s="37"/>
      <c r="D65" s="37"/>
      <c r="E65" s="37"/>
      <c r="F65" s="37"/>
      <c r="G65" s="37"/>
      <c r="H65" s="37"/>
      <c r="I65" s="37"/>
      <c r="J65" s="37"/>
      <c r="L65" s="37">
        <v>9128.0300000000007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>
        <v>9128.0300000000007</v>
      </c>
      <c r="AA65" s="37"/>
      <c r="AB65" s="37"/>
      <c r="AC65" s="37"/>
      <c r="AD65" s="37"/>
      <c r="AE65" s="37"/>
      <c r="AF65" s="37"/>
      <c r="AG65" s="37"/>
      <c r="AH65" s="37"/>
      <c r="AI65" s="37"/>
      <c r="AJ65" s="37"/>
    </row>
    <row r="66" spans="1:36" s="36" customFormat="1" x14ac:dyDescent="0.3">
      <c r="A66" s="38" t="s">
        <v>24</v>
      </c>
      <c r="B66" s="37"/>
      <c r="C66" s="37"/>
      <c r="D66" s="37"/>
      <c r="E66" s="37"/>
      <c r="F66" s="37"/>
      <c r="G66" s="37"/>
      <c r="H66" s="37"/>
      <c r="I66" s="37"/>
      <c r="J66" s="37"/>
      <c r="K66" s="37">
        <v>33628.15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>
        <v>33628.15</v>
      </c>
      <c r="AA66" s="37"/>
      <c r="AB66" s="37"/>
      <c r="AC66" s="37"/>
      <c r="AD66" s="37"/>
      <c r="AE66" s="37"/>
      <c r="AF66" s="37"/>
      <c r="AG66" s="37"/>
      <c r="AH66" s="37"/>
      <c r="AI66" s="37"/>
      <c r="AJ66" s="37"/>
    </row>
    <row r="67" spans="1:36" s="36" customFormat="1" x14ac:dyDescent="0.3">
      <c r="A67" s="38" t="s">
        <v>22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>
        <v>19268.810000000001</v>
      </c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>
        <v>19268.810000000001</v>
      </c>
      <c r="AB67" s="37"/>
      <c r="AC67" s="37"/>
      <c r="AD67" s="37"/>
      <c r="AE67" s="37"/>
      <c r="AF67" s="37"/>
      <c r="AG67" s="37"/>
      <c r="AH67" s="37"/>
      <c r="AI67" s="37"/>
      <c r="AJ67" s="37"/>
    </row>
    <row r="68" spans="1:36" s="36" customFormat="1" x14ac:dyDescent="0.3">
      <c r="A68" s="38" t="s">
        <v>21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>
        <v>116836.37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>
        <v>116836.37</v>
      </c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</row>
    <row r="69" spans="1:36" s="36" customFormat="1" x14ac:dyDescent="0.3">
      <c r="A69" s="38" t="s">
        <v>20</v>
      </c>
      <c r="B69" s="37"/>
      <c r="C69" s="37"/>
      <c r="D69" s="37"/>
      <c r="E69" s="37"/>
      <c r="F69" s="37"/>
      <c r="G69" s="37"/>
      <c r="H69" s="37"/>
      <c r="I69" s="37"/>
      <c r="J69" s="37">
        <v>19906.419999999998</v>
      </c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>
        <v>19906.419999999998</v>
      </c>
      <c r="Y69" s="37"/>
      <c r="Z69" s="37"/>
      <c r="AA69" s="37"/>
      <c r="AB69" s="37"/>
      <c r="AC69" s="37"/>
      <c r="AD69" s="37"/>
      <c r="AE69" s="37"/>
      <c r="AF69" s="37">
        <v>19906.419999999998</v>
      </c>
      <c r="AG69" s="37"/>
      <c r="AH69" s="37"/>
      <c r="AI69" s="37"/>
      <c r="AJ69" s="3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USIP Summary </vt:lpstr>
      <vt:lpstr>USIP Est 2020-End of Program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2020-04-29T16:06:21Z</dcterms:created>
  <dcterms:modified xsi:type="dcterms:W3CDTF">2020-04-30T18:25:01Z</dcterms:modified>
  <cp:contentStatus/>
</cp:coreProperties>
</file>