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45" windowWidth="12120" windowHeight="9120" activeTab="0"/>
  </bookViews>
  <sheets>
    <sheet name="GAPRI98G.WK1 (3)" sheetId="1" r:id="rId1"/>
  </sheets>
  <definedNames>
    <definedName name="_xlnm.Print_Area" localSheetId="0">'GAPRI98G.WK1 (3)'!$A$1:$O$45</definedName>
  </definedNames>
  <calcPr fullCalcOnLoad="1"/>
</workbook>
</file>

<file path=xl/sharedStrings.xml><?xml version="1.0" encoding="utf-8"?>
<sst xmlns="http://schemas.openxmlformats.org/spreadsheetml/2006/main" count="93" uniqueCount="67">
  <si>
    <t>Company</t>
  </si>
  <si>
    <t>Tkr</t>
  </si>
  <si>
    <t>Avg</t>
  </si>
  <si>
    <t>Annual</t>
  </si>
  <si>
    <t>Yield</t>
  </si>
  <si>
    <t>Price</t>
  </si>
  <si>
    <t>Divd</t>
  </si>
  <si>
    <t>Yield Plus Growth Using IBES Earnings Growth Forecasts</t>
  </si>
  <si>
    <t>Plus</t>
  </si>
  <si>
    <t>Median</t>
  </si>
  <si>
    <t>Growth</t>
  </si>
  <si>
    <t>Medians</t>
  </si>
  <si>
    <t>High</t>
  </si>
  <si>
    <t>Low</t>
  </si>
  <si>
    <t>IBES</t>
  </si>
  <si>
    <t>Dividend</t>
  </si>
  <si>
    <t xml:space="preserve">Adjusted </t>
  </si>
  <si>
    <t>Questar Corp</t>
  </si>
  <si>
    <t>STR</t>
  </si>
  <si>
    <t>Monthly High and Low Stock Prices</t>
  </si>
  <si>
    <t>Questar Gas</t>
  </si>
  <si>
    <t>Dividend Yields for  Natural Gas Distribution Companies</t>
  </si>
  <si>
    <t>AGL Resources</t>
  </si>
  <si>
    <t>ATG</t>
  </si>
  <si>
    <t>Atmos Energy</t>
  </si>
  <si>
    <t>ATO</t>
  </si>
  <si>
    <t>Energen Corp</t>
  </si>
  <si>
    <t>EGN</t>
  </si>
  <si>
    <t>NJ Resources</t>
  </si>
  <si>
    <t>NJR</t>
  </si>
  <si>
    <t>Northwest Natural</t>
  </si>
  <si>
    <t>NWN</t>
  </si>
  <si>
    <t>Piedmont Natural</t>
  </si>
  <si>
    <t>PNY</t>
  </si>
  <si>
    <t>National Fuel Gas</t>
  </si>
  <si>
    <t>NFG</t>
  </si>
  <si>
    <t>Line</t>
  </si>
  <si>
    <t>Value</t>
  </si>
  <si>
    <t>Peoples Energy</t>
  </si>
  <si>
    <t>PGL</t>
  </si>
  <si>
    <t>% Rev</t>
  </si>
  <si>
    <t>From</t>
  </si>
  <si>
    <t>Gas</t>
  </si>
  <si>
    <t>Turner</t>
  </si>
  <si>
    <t>S&amp;P</t>
  </si>
  <si>
    <t>Bond</t>
  </si>
  <si>
    <t>Rating</t>
  </si>
  <si>
    <t>Value Line</t>
  </si>
  <si>
    <t>Safety</t>
  </si>
  <si>
    <t>A-</t>
  </si>
  <si>
    <t>A</t>
  </si>
  <si>
    <t>A+</t>
  </si>
  <si>
    <t>Strength</t>
  </si>
  <si>
    <t>B++</t>
  </si>
  <si>
    <t>B+</t>
  </si>
  <si>
    <t>Financial</t>
  </si>
  <si>
    <t>Means</t>
  </si>
  <si>
    <t>Revenue</t>
  </si>
  <si>
    <t xml:space="preserve">No. of </t>
  </si>
  <si>
    <t>Forecasts</t>
  </si>
  <si>
    <t>from  IBES</t>
  </si>
  <si>
    <t>Sym</t>
  </si>
  <si>
    <t>Jun</t>
  </si>
  <si>
    <t>July</t>
  </si>
  <si>
    <t>Aug</t>
  </si>
  <si>
    <t>Growth Source: IBES Report of 8/15/2002</t>
  </si>
  <si>
    <t>Value Line Data from report of 6/21/2002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</si>
</sst>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0_)"/>
    <numFmt numFmtId="167" formatCode="0_)"/>
    <numFmt numFmtId="168" formatCode="0.0%"/>
    <numFmt numFmtId="169" formatCode="0.000"/>
    <numFmt numFmtId="170" formatCode="d"/>
    <numFmt numFmtId="171" formatCode="0.0000"/>
    <numFmt numFmtId="172" formatCode="0.000%"/>
    <numFmt numFmtId="173" formatCode="0.000000000000000%"/>
    <numFmt numFmtId="174" formatCode="0.0000%"/>
  </numFmts>
  <fonts count="7">
    <font>
      <sz val="7.25"/>
      <name val="Courier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Palatino"/>
      <family val="0"/>
    </font>
    <font>
      <sz val="9"/>
      <name val="Palatino"/>
      <family val="0"/>
    </font>
    <font>
      <b/>
      <sz val="9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center"/>
      <protection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 vertical="top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9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279"/>
  <sheetViews>
    <sheetView tabSelected="1" zoomScale="150" zoomScaleNormal="150" workbookViewId="0" topLeftCell="A1">
      <selection activeCell="J1" sqref="J1"/>
    </sheetView>
  </sheetViews>
  <sheetFormatPr defaultColWidth="9.83203125" defaultRowHeight="9.75"/>
  <cols>
    <col min="1" max="1" width="4.83203125" style="1" customWidth="1"/>
    <col min="2" max="2" width="21.33203125" style="1" customWidth="1"/>
    <col min="3" max="3" width="6.16015625" style="1" customWidth="1"/>
    <col min="4" max="4" width="11" style="1" customWidth="1"/>
    <col min="5" max="5" width="8.83203125" style="1" customWidth="1"/>
    <col min="6" max="6" width="11.33203125" style="1" customWidth="1"/>
    <col min="7" max="7" width="8.83203125" style="1" customWidth="1"/>
    <col min="8" max="8" width="12.33203125" style="1" customWidth="1"/>
    <col min="9" max="10" width="10.16015625" style="1" customWidth="1"/>
    <col min="11" max="15" width="8.83203125" style="1" customWidth="1"/>
    <col min="16" max="16" width="9.83203125" style="1" customWidth="1"/>
    <col min="17" max="17" width="8" style="1" customWidth="1"/>
    <col min="18" max="18" width="8.16015625" style="1" customWidth="1"/>
    <col min="19" max="19" width="27" style="1" customWidth="1"/>
    <col min="20" max="20" width="5.16015625" style="1" customWidth="1"/>
    <col min="21" max="21" width="7.83203125" style="1" customWidth="1"/>
    <col min="22" max="22" width="9.83203125" style="1" customWidth="1"/>
    <col min="23" max="23" width="10" style="1" customWidth="1"/>
    <col min="24" max="28" width="7.33203125" style="1" customWidth="1"/>
    <col min="29" max="29" width="7" style="1" customWidth="1"/>
    <col min="30" max="30" width="33" style="1" customWidth="1"/>
    <col min="31" max="31" width="9.83203125" style="1" customWidth="1"/>
    <col min="32" max="32" width="7.33203125" style="1" customWidth="1"/>
    <col min="33" max="34" width="9.83203125" style="1" customWidth="1"/>
    <col min="35" max="37" width="8.83203125" style="1" customWidth="1"/>
    <col min="38" max="38" width="7.83203125" style="1" customWidth="1"/>
    <col min="39" max="39" width="8.83203125" style="1" customWidth="1"/>
    <col min="40" max="40" width="10.16015625" style="1" customWidth="1"/>
    <col min="41" max="41" width="9.83203125" style="1" customWidth="1"/>
    <col min="42" max="42" width="7.83203125" style="1" customWidth="1"/>
    <col min="43" max="47" width="9.83203125" style="1" customWidth="1"/>
    <col min="48" max="51" width="7.83203125" style="1" customWidth="1"/>
    <col min="52" max="53" width="9.83203125" style="1" customWidth="1"/>
    <col min="54" max="54" width="20.83203125" style="1" customWidth="1"/>
    <col min="55" max="16384" width="9.83203125" style="1" customWidth="1"/>
  </cols>
  <sheetData>
    <row r="1" spans="2:15" ht="12">
      <c r="B1" s="1" t="s">
        <v>20</v>
      </c>
      <c r="C1" s="2"/>
      <c r="N1" s="2"/>
      <c r="O1" s="2"/>
    </row>
    <row r="2" spans="3:15" ht="12">
      <c r="C2" s="2"/>
      <c r="N2" s="2"/>
      <c r="O2" s="2"/>
    </row>
    <row r="3" spans="2:15" ht="9.75" customHeight="1">
      <c r="B3" s="2"/>
      <c r="C3" s="2" t="s">
        <v>21</v>
      </c>
      <c r="D3" s="2"/>
      <c r="E3" s="2"/>
      <c r="N3" s="2"/>
      <c r="O3" s="2"/>
    </row>
    <row r="4" spans="14:15" ht="12">
      <c r="N4" s="2"/>
      <c r="O4" s="2"/>
    </row>
    <row r="5" spans="2:4" ht="9.75" customHeight="1">
      <c r="B5" s="1" t="s">
        <v>0</v>
      </c>
      <c r="C5" s="1" t="s">
        <v>1</v>
      </c>
      <c r="D5" s="1" t="s">
        <v>19</v>
      </c>
    </row>
    <row r="6" spans="3:13" ht="12">
      <c r="C6" s="1" t="s">
        <v>61</v>
      </c>
      <c r="M6" s="4"/>
    </row>
    <row r="7" spans="3:12" ht="9.75" customHeight="1">
      <c r="C7" s="3"/>
      <c r="D7" s="4" t="s">
        <v>62</v>
      </c>
      <c r="E7" s="4"/>
      <c r="F7" s="4" t="s">
        <v>63</v>
      </c>
      <c r="G7" s="4"/>
      <c r="H7" s="4" t="s">
        <v>64</v>
      </c>
      <c r="I7" s="4"/>
      <c r="J7" s="5" t="s">
        <v>2</v>
      </c>
      <c r="K7" s="5" t="s">
        <v>3</v>
      </c>
      <c r="L7" s="5" t="s">
        <v>4</v>
      </c>
    </row>
    <row r="8" spans="3:12" ht="9.75" customHeight="1">
      <c r="C8" s="3"/>
      <c r="D8" s="7">
        <v>2002</v>
      </c>
      <c r="E8" s="7"/>
      <c r="F8" s="7">
        <v>2002</v>
      </c>
      <c r="G8" s="7"/>
      <c r="H8" s="7">
        <v>2002</v>
      </c>
      <c r="I8" s="7"/>
      <c r="J8" s="5"/>
      <c r="K8" s="5"/>
      <c r="L8" s="5"/>
    </row>
    <row r="9" spans="4:12" ht="12">
      <c r="D9" s="4" t="s">
        <v>12</v>
      </c>
      <c r="E9" s="4" t="s">
        <v>13</v>
      </c>
      <c r="F9" s="4" t="s">
        <v>12</v>
      </c>
      <c r="G9" s="4" t="s">
        <v>13</v>
      </c>
      <c r="H9" s="4" t="s">
        <v>12</v>
      </c>
      <c r="I9" s="4" t="s">
        <v>13</v>
      </c>
      <c r="J9" s="5" t="s">
        <v>5</v>
      </c>
      <c r="K9" s="5" t="s">
        <v>6</v>
      </c>
      <c r="L9" s="4"/>
    </row>
    <row r="10" spans="4:17" ht="12">
      <c r="D10" s="4"/>
      <c r="E10" s="4"/>
      <c r="F10" s="4"/>
      <c r="G10" s="4"/>
      <c r="H10" s="4"/>
      <c r="I10" s="4"/>
      <c r="J10" s="4"/>
      <c r="K10" s="4"/>
      <c r="L10" s="4"/>
      <c r="M10" s="26"/>
      <c r="N10" s="26"/>
      <c r="O10" s="26"/>
      <c r="P10" s="4"/>
      <c r="Q10" s="4"/>
    </row>
    <row r="11" spans="1:65" ht="10.5" customHeight="1">
      <c r="A11" s="4">
        <v>1</v>
      </c>
      <c r="B11" s="2" t="s">
        <v>22</v>
      </c>
      <c r="C11" s="2" t="s">
        <v>23</v>
      </c>
      <c r="D11" s="8">
        <v>23.5</v>
      </c>
      <c r="E11" s="8">
        <v>21.5156</v>
      </c>
      <c r="F11" s="8">
        <v>23.3438</v>
      </c>
      <c r="G11" s="8">
        <v>17.25</v>
      </c>
      <c r="H11" s="8">
        <v>23.2813</v>
      </c>
      <c r="I11" s="8">
        <v>20.5</v>
      </c>
      <c r="J11" s="9">
        <f>AVERAGEA(D11:I11)</f>
        <v>21.565116666666665</v>
      </c>
      <c r="K11" s="10">
        <v>1.08</v>
      </c>
      <c r="L11" s="11">
        <f aca="true" t="shared" si="0" ref="L11:L19">K11/J11</f>
        <v>0.05008087907399837</v>
      </c>
      <c r="BE11" s="12"/>
      <c r="BF11" s="12"/>
      <c r="BJ11" s="12"/>
      <c r="BK11" s="12"/>
      <c r="BL11" s="12"/>
      <c r="BM11" s="12"/>
    </row>
    <row r="12" spans="1:65" ht="10.5" customHeight="1">
      <c r="A12" s="4">
        <v>2</v>
      </c>
      <c r="B12" s="1" t="s">
        <v>24</v>
      </c>
      <c r="C12" s="1" t="s">
        <v>25</v>
      </c>
      <c r="D12" s="13">
        <v>23.6563</v>
      </c>
      <c r="E12" s="13">
        <v>21</v>
      </c>
      <c r="F12" s="13">
        <v>23.4688</v>
      </c>
      <c r="G12" s="13">
        <v>17.5625</v>
      </c>
      <c r="H12" s="13">
        <v>22.9531</v>
      </c>
      <c r="I12" s="13">
        <v>20.4063</v>
      </c>
      <c r="J12" s="9">
        <f aca="true" t="shared" si="1" ref="J12:J19">AVERAGEA(D12:I12)</f>
        <v>21.507833333333338</v>
      </c>
      <c r="K12" s="14">
        <v>1.18</v>
      </c>
      <c r="L12" s="11">
        <f t="shared" si="0"/>
        <v>0.054863731818639704</v>
      </c>
      <c r="BE12" s="12"/>
      <c r="BF12" s="12"/>
      <c r="BJ12" s="12"/>
      <c r="BK12" s="12"/>
      <c r="BL12" s="12"/>
      <c r="BM12" s="12"/>
    </row>
    <row r="13" spans="1:65" ht="12">
      <c r="A13" s="4">
        <v>3</v>
      </c>
      <c r="B13" s="2" t="s">
        <v>26</v>
      </c>
      <c r="C13" s="2" t="s">
        <v>27</v>
      </c>
      <c r="D13" s="8">
        <v>27.81215</v>
      </c>
      <c r="E13" s="8">
        <v>24.7031</v>
      </c>
      <c r="F13" s="8">
        <v>27.5313</v>
      </c>
      <c r="G13" s="8">
        <v>21.6563</v>
      </c>
      <c r="H13" s="8">
        <v>27.2031</v>
      </c>
      <c r="I13" s="8">
        <v>24.2969</v>
      </c>
      <c r="J13" s="9">
        <f t="shared" si="1"/>
        <v>25.53380833333333</v>
      </c>
      <c r="K13" s="10">
        <v>0.72</v>
      </c>
      <c r="L13" s="11">
        <f t="shared" si="0"/>
        <v>0.028197908850912373</v>
      </c>
      <c r="BE13" s="12"/>
      <c r="BF13" s="12"/>
      <c r="BJ13" s="12"/>
      <c r="BK13" s="12"/>
      <c r="BL13" s="12"/>
      <c r="BM13" s="12"/>
    </row>
    <row r="14" spans="1:65" ht="12">
      <c r="A14" s="4">
        <v>4</v>
      </c>
      <c r="B14" s="6" t="s">
        <v>28</v>
      </c>
      <c r="C14" s="6" t="s">
        <v>29</v>
      </c>
      <c r="D14" s="13">
        <v>30.7031</v>
      </c>
      <c r="E14" s="13">
        <v>28.4531</v>
      </c>
      <c r="F14" s="13">
        <v>31.0938</v>
      </c>
      <c r="G14" s="13">
        <v>24.3438</v>
      </c>
      <c r="H14" s="8">
        <v>32.875</v>
      </c>
      <c r="I14" s="13">
        <v>29.5</v>
      </c>
      <c r="J14" s="9">
        <f t="shared" si="1"/>
        <v>29.494799999999998</v>
      </c>
      <c r="K14" s="15">
        <v>1.2</v>
      </c>
      <c r="L14" s="11">
        <f t="shared" si="0"/>
        <v>0.04068513771919118</v>
      </c>
      <c r="BE14" s="12"/>
      <c r="BF14" s="12"/>
      <c r="BJ14" s="12"/>
      <c r="BK14" s="12"/>
      <c r="BL14" s="12"/>
      <c r="BM14" s="12"/>
    </row>
    <row r="15" spans="1:65" ht="12">
      <c r="A15" s="4">
        <v>5</v>
      </c>
      <c r="B15" s="6" t="s">
        <v>30</v>
      </c>
      <c r="C15" s="6" t="s">
        <v>31</v>
      </c>
      <c r="D15" s="13">
        <v>30.0938</v>
      </c>
      <c r="E15" s="13">
        <v>27.5838</v>
      </c>
      <c r="F15" s="13">
        <v>30.2031</v>
      </c>
      <c r="G15" s="13">
        <v>23.4531</v>
      </c>
      <c r="H15" s="8">
        <v>29.7031</v>
      </c>
      <c r="I15" s="13">
        <v>27.5313</v>
      </c>
      <c r="J15" s="9">
        <f t="shared" si="1"/>
        <v>28.0947</v>
      </c>
      <c r="K15" s="15">
        <v>1.26</v>
      </c>
      <c r="L15" s="11">
        <f t="shared" si="0"/>
        <v>0.04484831658640242</v>
      </c>
      <c r="BE15" s="12"/>
      <c r="BF15" s="12"/>
      <c r="BJ15" s="12"/>
      <c r="BK15" s="12"/>
      <c r="BL15" s="12"/>
      <c r="BM15" s="12"/>
    </row>
    <row r="16" spans="1:65" ht="12">
      <c r="A16" s="4">
        <v>6</v>
      </c>
      <c r="B16" s="6" t="s">
        <v>32</v>
      </c>
      <c r="C16" s="6" t="s">
        <v>33</v>
      </c>
      <c r="D16" s="13">
        <v>37.9375</v>
      </c>
      <c r="E16" s="13">
        <v>33.6875</v>
      </c>
      <c r="F16" s="13">
        <v>37.7031</v>
      </c>
      <c r="G16" s="13">
        <v>27.3438</v>
      </c>
      <c r="H16" s="8">
        <v>37.2031</v>
      </c>
      <c r="I16" s="13">
        <v>32.7969</v>
      </c>
      <c r="J16" s="9">
        <f t="shared" si="1"/>
        <v>34.44531666666666</v>
      </c>
      <c r="K16" s="15">
        <v>1.6</v>
      </c>
      <c r="L16" s="11">
        <f t="shared" si="0"/>
        <v>0.04645043665829753</v>
      </c>
      <c r="BE16" s="12"/>
      <c r="BF16" s="12"/>
      <c r="BJ16" s="12"/>
      <c r="BK16" s="12"/>
      <c r="BL16" s="12"/>
      <c r="BM16" s="12"/>
    </row>
    <row r="17" spans="1:65" ht="12">
      <c r="A17" s="4">
        <v>7</v>
      </c>
      <c r="B17" s="6" t="s">
        <v>17</v>
      </c>
      <c r="C17" s="6" t="s">
        <v>18</v>
      </c>
      <c r="D17" s="8">
        <v>27.5</v>
      </c>
      <c r="E17" s="8">
        <v>23.6563</v>
      </c>
      <c r="F17" s="8">
        <v>25.0469</v>
      </c>
      <c r="G17" s="8">
        <v>18.0156</v>
      </c>
      <c r="H17" s="8">
        <v>25.6094</v>
      </c>
      <c r="I17" s="8">
        <v>21.2969</v>
      </c>
      <c r="J17" s="9">
        <f>AVERAGEA(D17:I17)</f>
        <v>23.52085</v>
      </c>
      <c r="K17" s="15">
        <v>0.72</v>
      </c>
      <c r="L17" s="11">
        <f>K17/J17</f>
        <v>0.030611138628068288</v>
      </c>
      <c r="BE17" s="12"/>
      <c r="BF17" s="12"/>
      <c r="BJ17" s="12"/>
      <c r="BK17" s="12"/>
      <c r="BL17" s="12"/>
      <c r="BM17" s="12"/>
    </row>
    <row r="18" spans="1:12" ht="12">
      <c r="A18" s="4">
        <v>8</v>
      </c>
      <c r="B18" s="1" t="s">
        <v>34</v>
      </c>
      <c r="C18" s="1" t="s">
        <v>35</v>
      </c>
      <c r="D18" s="13">
        <v>23.25</v>
      </c>
      <c r="E18" s="13">
        <v>21.375</v>
      </c>
      <c r="F18" s="13">
        <v>22.8438</v>
      </c>
      <c r="G18" s="13">
        <v>15.6094</v>
      </c>
      <c r="H18" s="13">
        <v>21</v>
      </c>
      <c r="I18" s="13">
        <v>18.5938</v>
      </c>
      <c r="J18" s="9">
        <f t="shared" si="1"/>
        <v>20.445333333333334</v>
      </c>
      <c r="K18" s="14">
        <v>1.04</v>
      </c>
      <c r="L18" s="11">
        <f t="shared" si="0"/>
        <v>0.05086735359332203</v>
      </c>
    </row>
    <row r="19" spans="1:12" ht="12">
      <c r="A19" s="4">
        <v>9</v>
      </c>
      <c r="B19" s="1" t="s">
        <v>38</v>
      </c>
      <c r="C19" s="1" t="s">
        <v>39</v>
      </c>
      <c r="D19" s="13">
        <v>39.4063</v>
      </c>
      <c r="E19" s="9">
        <v>36.0469</v>
      </c>
      <c r="F19" s="13">
        <v>37.9688</v>
      </c>
      <c r="G19" s="13">
        <v>29.0635</v>
      </c>
      <c r="H19" s="13">
        <v>33.9531</v>
      </c>
      <c r="I19" s="13">
        <v>27.7969</v>
      </c>
      <c r="J19" s="9">
        <f t="shared" si="1"/>
        <v>34.03925</v>
      </c>
      <c r="K19" s="14">
        <v>2.08</v>
      </c>
      <c r="L19" s="11">
        <f t="shared" si="0"/>
        <v>0.061105929184691196</v>
      </c>
    </row>
    <row r="21" ht="12">
      <c r="E21" s="2"/>
    </row>
    <row r="22" ht="12">
      <c r="D22" s="2" t="s">
        <v>7</v>
      </c>
    </row>
    <row r="23" ht="12">
      <c r="D23" s="2"/>
    </row>
    <row r="24" spans="8:17" ht="12">
      <c r="H24" s="4"/>
      <c r="I24" s="4" t="s">
        <v>37</v>
      </c>
      <c r="J24" s="4" t="s">
        <v>37</v>
      </c>
      <c r="K24" s="1" t="s">
        <v>43</v>
      </c>
      <c r="M24" s="29" t="s">
        <v>47</v>
      </c>
      <c r="N24" s="29"/>
      <c r="Q24" s="4"/>
    </row>
    <row r="25" spans="6:17" ht="12">
      <c r="F25" s="1" t="s">
        <v>16</v>
      </c>
      <c r="G25" s="5" t="s">
        <v>4</v>
      </c>
      <c r="H25" s="26" t="s">
        <v>58</v>
      </c>
      <c r="I25" s="4" t="s">
        <v>36</v>
      </c>
      <c r="J25" s="4" t="s">
        <v>36</v>
      </c>
      <c r="K25" s="4" t="s">
        <v>40</v>
      </c>
      <c r="L25" s="26" t="s">
        <v>44</v>
      </c>
      <c r="M25" s="26"/>
      <c r="Q25"/>
    </row>
    <row r="26" spans="4:17" ht="12">
      <c r="D26" s="5" t="s">
        <v>15</v>
      </c>
      <c r="E26" s="4" t="s">
        <v>14</v>
      </c>
      <c r="F26" s="1" t="s">
        <v>15</v>
      </c>
      <c r="G26" s="5" t="s">
        <v>8</v>
      </c>
      <c r="H26" s="26" t="s">
        <v>59</v>
      </c>
      <c r="I26" s="4" t="s">
        <v>57</v>
      </c>
      <c r="J26" s="4" t="s">
        <v>57</v>
      </c>
      <c r="K26" s="4" t="s">
        <v>41</v>
      </c>
      <c r="L26" s="26" t="s">
        <v>45</v>
      </c>
      <c r="M26" s="26"/>
      <c r="N26" s="4" t="s">
        <v>55</v>
      </c>
      <c r="Q26"/>
    </row>
    <row r="27" spans="4:17" ht="12">
      <c r="D27" s="4" t="s">
        <v>4</v>
      </c>
      <c r="E27" s="5" t="s">
        <v>9</v>
      </c>
      <c r="F27" s="1" t="s">
        <v>4</v>
      </c>
      <c r="G27" s="5" t="s">
        <v>10</v>
      </c>
      <c r="H27" s="4" t="s">
        <v>60</v>
      </c>
      <c r="I27" s="4">
        <v>2001</v>
      </c>
      <c r="J27" s="4">
        <v>1999</v>
      </c>
      <c r="K27" s="4" t="s">
        <v>42</v>
      </c>
      <c r="L27" s="26" t="s">
        <v>46</v>
      </c>
      <c r="M27" s="26" t="s">
        <v>48</v>
      </c>
      <c r="N27" s="4" t="s">
        <v>52</v>
      </c>
      <c r="Q27"/>
    </row>
    <row r="28" spans="8:17" ht="12">
      <c r="H28"/>
      <c r="N28" s="4"/>
      <c r="Q28"/>
    </row>
    <row r="29" spans="1:17" ht="12">
      <c r="A29" s="5">
        <f>A11</f>
        <v>1</v>
      </c>
      <c r="B29" s="2" t="str">
        <f>B11</f>
        <v>AGL Resources</v>
      </c>
      <c r="C29" s="2" t="str">
        <f>C11</f>
        <v>ATG</v>
      </c>
      <c r="D29" s="16">
        <f aca="true" t="shared" si="2" ref="D29:D34">L11</f>
        <v>0.05008087907399837</v>
      </c>
      <c r="E29" s="11">
        <v>0.08</v>
      </c>
      <c r="F29" s="16">
        <f>(1+E29)*D29</f>
        <v>0.054087349399918244</v>
      </c>
      <c r="G29" s="17">
        <f aca="true" t="shared" si="3" ref="G29:G37">E29+F29</f>
        <v>0.13408734939991823</v>
      </c>
      <c r="H29" s="26">
        <v>8</v>
      </c>
      <c r="I29" s="4">
        <v>1049</v>
      </c>
      <c r="J29" s="4">
        <v>1068</v>
      </c>
      <c r="K29" s="28">
        <v>1</v>
      </c>
      <c r="L29" s="26" t="s">
        <v>49</v>
      </c>
      <c r="M29" s="26">
        <v>2</v>
      </c>
      <c r="N29" s="4" t="s">
        <v>53</v>
      </c>
      <c r="Q29"/>
    </row>
    <row r="30" spans="1:17" ht="12">
      <c r="A30" s="5">
        <f aca="true" t="shared" si="4" ref="A30:A37">A12</f>
        <v>2</v>
      </c>
      <c r="B30" s="2" t="str">
        <f aca="true" t="shared" si="5" ref="B30:C34">B12</f>
        <v>Atmos Energy</v>
      </c>
      <c r="C30" s="2" t="str">
        <f t="shared" si="5"/>
        <v>ATO</v>
      </c>
      <c r="D30" s="16">
        <f t="shared" si="2"/>
        <v>0.054863731818639704</v>
      </c>
      <c r="E30" s="11">
        <v>0.06</v>
      </c>
      <c r="F30" s="16">
        <f aca="true" t="shared" si="6" ref="F30:F37">(1+E30)*D30</f>
        <v>0.05815555572775809</v>
      </c>
      <c r="G30" s="17">
        <f t="shared" si="3"/>
        <v>0.11815555572775809</v>
      </c>
      <c r="H30" s="26">
        <v>7</v>
      </c>
      <c r="I30" s="4">
        <v>1442</v>
      </c>
      <c r="J30" s="4">
        <v>690</v>
      </c>
      <c r="K30" s="28">
        <v>0.89</v>
      </c>
      <c r="L30" s="26" t="s">
        <v>49</v>
      </c>
      <c r="M30" s="26">
        <v>3</v>
      </c>
      <c r="N30" s="4" t="s">
        <v>54</v>
      </c>
      <c r="Q30"/>
    </row>
    <row r="31" spans="1:17" ht="12">
      <c r="A31" s="5">
        <f t="shared" si="4"/>
        <v>3</v>
      </c>
      <c r="B31" s="2" t="str">
        <f t="shared" si="5"/>
        <v>Energen Corp</v>
      </c>
      <c r="C31" s="2" t="str">
        <f t="shared" si="5"/>
        <v>EGN</v>
      </c>
      <c r="D31" s="16">
        <f t="shared" si="2"/>
        <v>0.028197908850912373</v>
      </c>
      <c r="E31" s="11">
        <v>0.08</v>
      </c>
      <c r="F31" s="16">
        <f t="shared" si="6"/>
        <v>0.030453741558985364</v>
      </c>
      <c r="G31" s="17">
        <f t="shared" si="3"/>
        <v>0.11045374155898537</v>
      </c>
      <c r="H31" s="26">
        <v>5</v>
      </c>
      <c r="I31" s="4">
        <v>785</v>
      </c>
      <c r="J31" s="4">
        <v>498</v>
      </c>
      <c r="K31" s="28">
        <v>0.65</v>
      </c>
      <c r="L31" s="26" t="s">
        <v>49</v>
      </c>
      <c r="M31" s="26">
        <v>2</v>
      </c>
      <c r="N31" s="4" t="s">
        <v>53</v>
      </c>
      <c r="Q31"/>
    </row>
    <row r="32" spans="1:17" ht="12">
      <c r="A32" s="5">
        <f t="shared" si="4"/>
        <v>4</v>
      </c>
      <c r="B32" s="2" t="str">
        <f t="shared" si="5"/>
        <v>NJ Resources</v>
      </c>
      <c r="C32" s="2" t="str">
        <f t="shared" si="5"/>
        <v>NJR</v>
      </c>
      <c r="D32" s="16">
        <f t="shared" si="2"/>
        <v>0.04068513771919118</v>
      </c>
      <c r="E32" s="11">
        <v>0.07</v>
      </c>
      <c r="F32" s="16">
        <f t="shared" si="6"/>
        <v>0.04353309735953457</v>
      </c>
      <c r="G32" s="17">
        <f t="shared" si="3"/>
        <v>0.11353309735953457</v>
      </c>
      <c r="H32" s="26">
        <v>3</v>
      </c>
      <c r="I32" s="4">
        <v>2048</v>
      </c>
      <c r="J32" s="4">
        <v>904</v>
      </c>
      <c r="K32" s="28">
        <v>0.71</v>
      </c>
      <c r="L32" s="26" t="s">
        <v>50</v>
      </c>
      <c r="M32" s="26">
        <v>2</v>
      </c>
      <c r="N32" s="4" t="s">
        <v>53</v>
      </c>
      <c r="Q32"/>
    </row>
    <row r="33" spans="1:17" ht="12">
      <c r="A33" s="5">
        <f t="shared" si="4"/>
        <v>5</v>
      </c>
      <c r="B33" s="2" t="str">
        <f t="shared" si="5"/>
        <v>Northwest Natural</v>
      </c>
      <c r="C33" s="2" t="str">
        <f t="shared" si="5"/>
        <v>NWN</v>
      </c>
      <c r="D33" s="16">
        <f t="shared" si="2"/>
        <v>0.04484831658640242</v>
      </c>
      <c r="E33" s="18">
        <v>0.046</v>
      </c>
      <c r="F33" s="16">
        <f t="shared" si="6"/>
        <v>0.04691133914937693</v>
      </c>
      <c r="G33" s="17">
        <f t="shared" si="3"/>
        <v>0.09291133914937694</v>
      </c>
      <c r="H33" s="26">
        <v>4</v>
      </c>
      <c r="I33" s="4">
        <v>650</v>
      </c>
      <c r="J33" s="4">
        <v>456</v>
      </c>
      <c r="K33" s="28">
        <v>1</v>
      </c>
      <c r="L33" s="26" t="s">
        <v>50</v>
      </c>
      <c r="M33" s="26">
        <v>2</v>
      </c>
      <c r="N33" s="4" t="s">
        <v>53</v>
      </c>
      <c r="Q33"/>
    </row>
    <row r="34" spans="1:17" ht="12">
      <c r="A34" s="5">
        <f t="shared" si="4"/>
        <v>6</v>
      </c>
      <c r="B34" s="2" t="str">
        <f t="shared" si="5"/>
        <v>Piedmont Natural</v>
      </c>
      <c r="C34" s="2" t="str">
        <f t="shared" si="5"/>
        <v>PNY</v>
      </c>
      <c r="D34" s="16">
        <f t="shared" si="2"/>
        <v>0.04645043665829753</v>
      </c>
      <c r="E34" s="11">
        <v>0.045</v>
      </c>
      <c r="F34" s="16">
        <f t="shared" si="6"/>
        <v>0.04854070630792092</v>
      </c>
      <c r="G34" s="17">
        <f t="shared" si="3"/>
        <v>0.09354070630792091</v>
      </c>
      <c r="H34" s="26">
        <v>4</v>
      </c>
      <c r="I34" s="4">
        <v>1108</v>
      </c>
      <c r="J34" s="4">
        <v>686</v>
      </c>
      <c r="K34" s="28">
        <v>1</v>
      </c>
      <c r="L34" s="26" t="s">
        <v>50</v>
      </c>
      <c r="M34" s="26">
        <v>2</v>
      </c>
      <c r="N34" s="4" t="s">
        <v>53</v>
      </c>
      <c r="Q34"/>
    </row>
    <row r="35" spans="1:17" ht="12">
      <c r="A35" s="5">
        <f t="shared" si="4"/>
        <v>7</v>
      </c>
      <c r="B35" s="2" t="str">
        <f aca="true" t="shared" si="7" ref="B35:C37">B17</f>
        <v>Questar Corp</v>
      </c>
      <c r="C35" s="2" t="str">
        <f t="shared" si="7"/>
        <v>STR</v>
      </c>
      <c r="D35" s="16">
        <f>L17</f>
        <v>0.030611138628068288</v>
      </c>
      <c r="E35" s="16">
        <v>0.095</v>
      </c>
      <c r="F35" s="16">
        <f>(1+E35)*D35</f>
        <v>0.033519196797734775</v>
      </c>
      <c r="G35" s="17">
        <f>E35+F35</f>
        <v>0.12851919679773477</v>
      </c>
      <c r="H35" s="26">
        <v>8</v>
      </c>
      <c r="I35" s="4">
        <v>1439</v>
      </c>
      <c r="J35" s="4">
        <v>924</v>
      </c>
      <c r="K35" s="28">
        <v>0.48</v>
      </c>
      <c r="L35" s="26" t="s">
        <v>51</v>
      </c>
      <c r="M35" s="26">
        <v>2</v>
      </c>
      <c r="N35" s="4" t="s">
        <v>53</v>
      </c>
      <c r="Q35"/>
    </row>
    <row r="36" spans="1:17" ht="12">
      <c r="A36" s="5">
        <f t="shared" si="4"/>
        <v>8</v>
      </c>
      <c r="B36" s="2" t="str">
        <f t="shared" si="7"/>
        <v>National Fuel Gas</v>
      </c>
      <c r="C36" s="2" t="str">
        <f t="shared" si="7"/>
        <v>NFG</v>
      </c>
      <c r="D36" s="16">
        <f>L18</f>
        <v>0.05086735359332203</v>
      </c>
      <c r="E36" s="16">
        <v>0.07</v>
      </c>
      <c r="F36" s="16">
        <f t="shared" si="6"/>
        <v>0.05442806834485457</v>
      </c>
      <c r="G36" s="17">
        <f t="shared" si="3"/>
        <v>0.12442806834485458</v>
      </c>
      <c r="H36" s="26">
        <v>7</v>
      </c>
      <c r="I36" s="4">
        <v>2100</v>
      </c>
      <c r="J36" s="4">
        <v>1263</v>
      </c>
      <c r="K36" s="28">
        <v>1</v>
      </c>
      <c r="L36" s="4" t="s">
        <v>49</v>
      </c>
      <c r="M36" s="4">
        <v>2</v>
      </c>
      <c r="N36" s="4" t="s">
        <v>53</v>
      </c>
      <c r="Q36"/>
    </row>
    <row r="37" spans="1:17" ht="12">
      <c r="A37" s="5">
        <f t="shared" si="4"/>
        <v>9</v>
      </c>
      <c r="B37" s="2" t="str">
        <f t="shared" si="7"/>
        <v>Peoples Energy</v>
      </c>
      <c r="C37" s="2" t="str">
        <f t="shared" si="7"/>
        <v>PGL</v>
      </c>
      <c r="D37" s="16">
        <f>L19</f>
        <v>0.061105929184691196</v>
      </c>
      <c r="E37" s="16">
        <v>0.0575</v>
      </c>
      <c r="F37" s="16">
        <f t="shared" si="6"/>
        <v>0.06461952011281094</v>
      </c>
      <c r="G37" s="17">
        <f t="shared" si="3"/>
        <v>0.12211952011281094</v>
      </c>
      <c r="H37" s="26">
        <v>8</v>
      </c>
      <c r="I37" s="4">
        <v>2270</v>
      </c>
      <c r="J37" s="4">
        <v>1194</v>
      </c>
      <c r="K37" s="28">
        <v>0.99</v>
      </c>
      <c r="L37" s="4" t="s">
        <v>51</v>
      </c>
      <c r="M37" s="4">
        <v>1</v>
      </c>
      <c r="N37" s="4" t="s">
        <v>50</v>
      </c>
      <c r="Q37"/>
    </row>
    <row r="38" spans="4:17" ht="12">
      <c r="D38" s="3"/>
      <c r="E38" s="3"/>
      <c r="F38" s="4"/>
      <c r="G38" s="4"/>
      <c r="H38"/>
      <c r="I38" s="4"/>
      <c r="J38" s="4"/>
      <c r="K38" s="4"/>
      <c r="L38" s="4"/>
      <c r="N38"/>
      <c r="P38" s="27"/>
      <c r="Q38"/>
    </row>
    <row r="39" spans="2:17" ht="12">
      <c r="B39" s="1" t="s">
        <v>56</v>
      </c>
      <c r="D39" s="16">
        <f aca="true" t="shared" si="8" ref="D39:K39">AVERAGEA(D29:D37)</f>
        <v>0.04530120356816923</v>
      </c>
      <c r="E39" s="16">
        <f t="shared" si="8"/>
        <v>0.06705555555555556</v>
      </c>
      <c r="F39" s="16">
        <f t="shared" si="8"/>
        <v>0.04824984163987716</v>
      </c>
      <c r="G39" s="16">
        <f t="shared" si="8"/>
        <v>0.1153053971954327</v>
      </c>
      <c r="H39" s="19">
        <f t="shared" si="8"/>
        <v>6</v>
      </c>
      <c r="I39" s="19">
        <f t="shared" si="8"/>
        <v>1432.3333333333333</v>
      </c>
      <c r="J39" s="19">
        <f t="shared" si="8"/>
        <v>853.6666666666666</v>
      </c>
      <c r="K39" s="28">
        <f t="shared" si="8"/>
        <v>0.8577777777777779</v>
      </c>
      <c r="L39" s="4"/>
      <c r="M39" s="19">
        <f>AVERAGEA(M29:M37)</f>
        <v>2</v>
      </c>
      <c r="N39"/>
      <c r="P39"/>
      <c r="Q39"/>
    </row>
    <row r="40" spans="2:15" ht="12">
      <c r="B40" s="1" t="s">
        <v>11</v>
      </c>
      <c r="G40" s="21">
        <f>MEDIAN(G29:G37)</f>
        <v>0.11815555572775809</v>
      </c>
      <c r="H40"/>
      <c r="I40" s="22">
        <f>MEDIAN(I29:I37)</f>
        <v>1439</v>
      </c>
      <c r="J40" s="22">
        <f>MEDIAN(J29:J37)</f>
        <v>904</v>
      </c>
      <c r="K40" s="27"/>
      <c r="M40" s="4"/>
      <c r="O40" s="23"/>
    </row>
    <row r="41" spans="2:15" ht="12">
      <c r="B41" s="1" t="s">
        <v>12</v>
      </c>
      <c r="G41" s="16">
        <f>MAXA(G29:G37)</f>
        <v>0.13408734939991823</v>
      </c>
      <c r="H41"/>
      <c r="M41" s="4"/>
      <c r="O41" s="20"/>
    </row>
    <row r="42" spans="2:15" ht="12">
      <c r="B42" s="1" t="s">
        <v>13</v>
      </c>
      <c r="C42" s="2"/>
      <c r="G42" s="16">
        <f>MINA(G29:G37)</f>
        <v>0.09291133914937694</v>
      </c>
      <c r="H42"/>
      <c r="M42" s="4"/>
      <c r="O42" s="20"/>
    </row>
    <row r="43" spans="2:17" ht="12">
      <c r="B43" s="2"/>
      <c r="C43" s="2"/>
      <c r="D43" s="16"/>
      <c r="E43" s="16"/>
      <c r="F43" s="16"/>
      <c r="G43" s="17"/>
      <c r="H43"/>
      <c r="I43" s="4"/>
      <c r="J43" s="4"/>
      <c r="K43" s="28"/>
      <c r="L43" s="26"/>
      <c r="M43" s="26"/>
      <c r="N43" s="4"/>
      <c r="Q43"/>
    </row>
    <row r="44" spans="2:3" ht="12">
      <c r="B44" s="2" t="s">
        <v>65</v>
      </c>
      <c r="C44" s="2"/>
    </row>
    <row r="45" spans="2:39" ht="12">
      <c r="B45" s="1" t="s">
        <v>66</v>
      </c>
      <c r="AH45" s="12"/>
      <c r="AI45" s="12"/>
      <c r="AJ45" s="12"/>
      <c r="AK45" s="12"/>
      <c r="AL45" s="12"/>
      <c r="AM45" s="12"/>
    </row>
    <row r="46" spans="2:39" ht="1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AH46" s="12"/>
      <c r="AI46" s="12"/>
      <c r="AJ46" s="12"/>
      <c r="AK46" s="12"/>
      <c r="AL46" s="12"/>
      <c r="AM46" s="12"/>
    </row>
    <row r="47" spans="34:39" ht="12">
      <c r="AH47" s="12"/>
      <c r="AJ47" s="12"/>
      <c r="AL47" s="12"/>
      <c r="AM47" s="12"/>
    </row>
    <row r="48" ht="9"/>
    <row r="49" ht="9"/>
    <row r="50" ht="9"/>
    <row r="51" ht="9"/>
    <row r="52" ht="9"/>
    <row r="53" ht="9"/>
    <row r="54" ht="9"/>
    <row r="55" ht="9"/>
    <row r="56" ht="9"/>
    <row r="57" ht="9"/>
    <row r="58" ht="9"/>
    <row r="97" spans="2:16" ht="12">
      <c r="B97" s="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ht="12">
      <c r="B98" s="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ht="12">
      <c r="B99" s="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ht="12">
      <c r="B100" s="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ht="12">
      <c r="B101" s="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ht="12">
      <c r="B102" s="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ht="12">
      <c r="B103" s="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ht="12">
      <c r="B104" s="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ht="12">
      <c r="AI105" s="12"/>
    </row>
    <row r="106" ht="12">
      <c r="AI106" s="12"/>
    </row>
    <row r="107" spans="16:35" ht="12">
      <c r="P107" s="6"/>
      <c r="Q107" s="6"/>
      <c r="R107" s="6"/>
      <c r="AI107" s="12"/>
    </row>
    <row r="108" spans="16:36" ht="12">
      <c r="P108" s="6"/>
      <c r="Q108" s="6"/>
      <c r="R108" s="6"/>
      <c r="AJ108" s="12"/>
    </row>
    <row r="109" spans="2:36" ht="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AJ109" s="12"/>
    </row>
    <row r="110" spans="2:36" ht="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AI110" s="12"/>
      <c r="AJ110" s="12"/>
    </row>
    <row r="111" spans="2:36" ht="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AI111" s="12"/>
      <c r="AJ111" s="12"/>
    </row>
    <row r="112" spans="2:36" ht="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AI112" s="12"/>
      <c r="AJ112" s="12"/>
    </row>
    <row r="113" spans="2:36" ht="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AJ113" s="12"/>
    </row>
    <row r="114" spans="2:18" ht="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 ht="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 ht="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 ht="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36" ht="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AJ118" s="12"/>
    </row>
    <row r="119" spans="2:18" ht="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 ht="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 ht="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 ht="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 ht="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35" ht="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AI124" s="24"/>
    </row>
    <row r="125" spans="2:35" ht="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AI125" s="12"/>
    </row>
    <row r="126" spans="2:35" ht="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AI126" s="12"/>
    </row>
    <row r="127" spans="2:35" ht="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AI127" s="12"/>
    </row>
    <row r="128" spans="2:36" ht="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AI128" s="12"/>
      <c r="AJ128" s="12"/>
    </row>
    <row r="129" spans="2:36" ht="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AJ129" s="12"/>
    </row>
    <row r="130" spans="2:18" ht="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36" ht="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AJ131" s="12"/>
    </row>
    <row r="132" ht="12">
      <c r="AJ132" s="12"/>
    </row>
    <row r="133" ht="12">
      <c r="AJ133" s="12"/>
    </row>
    <row r="134" ht="12">
      <c r="AJ134" s="12"/>
    </row>
    <row r="143" ht="12">
      <c r="AI143" s="12"/>
    </row>
    <row r="144" ht="12">
      <c r="AI144" s="12"/>
    </row>
    <row r="145" ht="12">
      <c r="AI145" s="24"/>
    </row>
    <row r="146" ht="12">
      <c r="AJ146" s="12"/>
    </row>
    <row r="147" ht="12">
      <c r="AJ147" s="12"/>
    </row>
    <row r="148" ht="12">
      <c r="AJ148" s="12"/>
    </row>
    <row r="149" ht="12">
      <c r="AJ149" s="12"/>
    </row>
    <row r="150" ht="12">
      <c r="AJ150" s="12"/>
    </row>
    <row r="151" ht="12">
      <c r="AJ151" s="12"/>
    </row>
    <row r="170" ht="12">
      <c r="AI170" s="12"/>
    </row>
    <row r="171" ht="12">
      <c r="AI171" s="12"/>
    </row>
    <row r="172" ht="12">
      <c r="AI172" s="12"/>
    </row>
    <row r="174" ht="12">
      <c r="AJ174" s="12"/>
    </row>
    <row r="175" ht="12">
      <c r="AI175" s="12"/>
    </row>
    <row r="176" spans="36:42" ht="12">
      <c r="AJ176" s="12"/>
      <c r="AK176" s="12"/>
      <c r="AL176" s="12"/>
      <c r="AM176" s="12"/>
      <c r="AP176" s="25"/>
    </row>
    <row r="177" spans="36:42" ht="12">
      <c r="AJ177" s="12"/>
      <c r="AK177" s="12"/>
      <c r="AL177" s="12"/>
      <c r="AM177" s="12"/>
      <c r="AP177" s="25"/>
    </row>
    <row r="178" spans="36:42" ht="12">
      <c r="AJ178" s="12"/>
      <c r="AK178" s="12"/>
      <c r="AL178" s="12"/>
      <c r="AM178" s="12"/>
      <c r="AP178" s="25"/>
    </row>
    <row r="179" spans="38:42" ht="12">
      <c r="AL179" s="12"/>
      <c r="AM179" s="12"/>
      <c r="AP179" s="25"/>
    </row>
    <row r="180" spans="38:42" ht="12">
      <c r="AL180" s="12"/>
      <c r="AM180" s="12"/>
      <c r="AP180" s="25"/>
    </row>
    <row r="181" spans="38:42" ht="12">
      <c r="AL181" s="12"/>
      <c r="AM181" s="12"/>
      <c r="AP181" s="25"/>
    </row>
    <row r="182" ht="12">
      <c r="AK182" s="12"/>
    </row>
    <row r="183" spans="36:40" ht="12">
      <c r="AJ183" s="12"/>
      <c r="AK183" s="12"/>
      <c r="AL183" s="12"/>
      <c r="AM183" s="12"/>
      <c r="AN183" s="25"/>
    </row>
    <row r="184" spans="38:39" ht="12">
      <c r="AL184" s="12"/>
      <c r="AM184" s="12"/>
    </row>
    <row r="185" spans="38:42" ht="12">
      <c r="AL185" s="12"/>
      <c r="AM185" s="12"/>
      <c r="AP185" s="25"/>
    </row>
    <row r="187" ht="12">
      <c r="AI187" s="24"/>
    </row>
    <row r="188" ht="12">
      <c r="AI188" s="12"/>
    </row>
    <row r="189" ht="12">
      <c r="AI189" s="12"/>
    </row>
    <row r="190" ht="12">
      <c r="AI190" s="12"/>
    </row>
    <row r="191" ht="12">
      <c r="AI191" s="12"/>
    </row>
    <row r="193" spans="36:37" ht="12">
      <c r="AJ193" s="12"/>
      <c r="AK193" s="12"/>
    </row>
    <row r="194" spans="36:42" ht="12">
      <c r="AJ194" s="12"/>
      <c r="AK194" s="12"/>
      <c r="AL194" s="12"/>
      <c r="AM194" s="12"/>
      <c r="AP194" s="12"/>
    </row>
    <row r="195" spans="36:42" ht="12">
      <c r="AJ195" s="12"/>
      <c r="AK195" s="12"/>
      <c r="AL195" s="12"/>
      <c r="AM195" s="12"/>
      <c r="AP195" s="12"/>
    </row>
    <row r="196" spans="36:39" ht="12">
      <c r="AJ196" s="12"/>
      <c r="AK196" s="12"/>
      <c r="AL196" s="12"/>
      <c r="AM196" s="12"/>
    </row>
    <row r="197" spans="36:39" ht="12">
      <c r="AJ197" s="12"/>
      <c r="AK197" s="12"/>
      <c r="AL197" s="12"/>
      <c r="AM197" s="12"/>
    </row>
    <row r="198" spans="36:39" ht="12">
      <c r="AJ198" s="12"/>
      <c r="AL198" s="12"/>
      <c r="AM198" s="12"/>
    </row>
    <row r="200" spans="38:39" ht="12">
      <c r="AL200" s="12"/>
      <c r="AM200" s="12"/>
    </row>
    <row r="206" ht="12">
      <c r="AI206" s="12"/>
    </row>
    <row r="207" ht="12">
      <c r="AI207" s="12"/>
    </row>
    <row r="208" ht="12">
      <c r="AI208" s="24"/>
    </row>
    <row r="211" ht="12">
      <c r="AJ211" s="12"/>
    </row>
    <row r="212" spans="36:39" ht="12">
      <c r="AJ212" s="12"/>
      <c r="AK212" s="12"/>
      <c r="AL212" s="12"/>
      <c r="AM212" s="12"/>
    </row>
    <row r="213" spans="36:39" ht="12">
      <c r="AJ213" s="12"/>
      <c r="AK213" s="12"/>
      <c r="AL213" s="12"/>
      <c r="AM213" s="12"/>
    </row>
    <row r="214" spans="36:39" ht="12">
      <c r="AJ214" s="12"/>
      <c r="AK214" s="12"/>
      <c r="AL214" s="12"/>
      <c r="AM214" s="12"/>
    </row>
    <row r="215" spans="36:39" ht="12">
      <c r="AJ215" s="12"/>
      <c r="AL215" s="12"/>
      <c r="AM215" s="12"/>
    </row>
    <row r="216" spans="36:39" ht="12">
      <c r="AJ216" s="12"/>
      <c r="AK216" s="12"/>
      <c r="AL216" s="12"/>
      <c r="AM216" s="12"/>
    </row>
    <row r="237" ht="12">
      <c r="AJ237" s="12"/>
    </row>
    <row r="239" spans="36:42" ht="12">
      <c r="AJ239" s="12"/>
      <c r="AK239" s="12"/>
      <c r="AL239" s="12"/>
      <c r="AM239" s="12"/>
      <c r="AP239" s="25"/>
    </row>
    <row r="240" spans="36:42" ht="12">
      <c r="AJ240" s="12"/>
      <c r="AK240" s="12"/>
      <c r="AL240" s="12"/>
      <c r="AM240" s="12"/>
      <c r="AP240" s="25"/>
    </row>
    <row r="241" spans="36:42" ht="12">
      <c r="AJ241" s="12"/>
      <c r="AK241" s="12"/>
      <c r="AL241" s="12"/>
      <c r="AM241" s="12"/>
      <c r="AP241" s="25"/>
    </row>
    <row r="242" spans="38:42" ht="12">
      <c r="AL242" s="12"/>
      <c r="AM242" s="12"/>
      <c r="AP242" s="25"/>
    </row>
    <row r="243" spans="38:42" ht="12">
      <c r="AL243" s="12"/>
      <c r="AM243" s="12"/>
      <c r="AP243" s="25"/>
    </row>
    <row r="244" spans="38:42" ht="12">
      <c r="AL244" s="12"/>
      <c r="AM244" s="12"/>
      <c r="AP244" s="25"/>
    </row>
    <row r="245" ht="12">
      <c r="AK245" s="12"/>
    </row>
    <row r="246" spans="36:40" ht="12">
      <c r="AJ246" s="12"/>
      <c r="AK246" s="12"/>
      <c r="AL246" s="12"/>
      <c r="AM246" s="12"/>
      <c r="AN246" s="25"/>
    </row>
    <row r="247" spans="38:39" ht="12">
      <c r="AL247" s="12"/>
      <c r="AM247" s="12"/>
    </row>
    <row r="248" spans="38:42" ht="12">
      <c r="AL248" s="12"/>
      <c r="AM248" s="12"/>
      <c r="AP248" s="25"/>
    </row>
    <row r="256" spans="36:37" ht="12">
      <c r="AJ256" s="12"/>
      <c r="AK256" s="12"/>
    </row>
    <row r="257" spans="36:42" ht="12">
      <c r="AJ257" s="12"/>
      <c r="AK257" s="12"/>
      <c r="AL257" s="12"/>
      <c r="AM257" s="12"/>
      <c r="AP257" s="12"/>
    </row>
    <row r="258" spans="36:42" ht="12">
      <c r="AJ258" s="12"/>
      <c r="AK258" s="12"/>
      <c r="AL258" s="12"/>
      <c r="AM258" s="12"/>
      <c r="AP258" s="12"/>
    </row>
    <row r="259" spans="36:39" ht="12">
      <c r="AJ259" s="12"/>
      <c r="AK259" s="12"/>
      <c r="AL259" s="12"/>
      <c r="AM259" s="12"/>
    </row>
    <row r="260" spans="36:39" ht="12">
      <c r="AJ260" s="12"/>
      <c r="AK260" s="12"/>
      <c r="AL260" s="12"/>
      <c r="AM260" s="12"/>
    </row>
    <row r="261" spans="36:39" ht="12">
      <c r="AJ261" s="12"/>
      <c r="AL261" s="12"/>
      <c r="AM261" s="12"/>
    </row>
    <row r="263" spans="38:39" ht="12">
      <c r="AL263" s="12"/>
      <c r="AM263" s="12"/>
    </row>
    <row r="274" ht="12">
      <c r="AJ274" s="12"/>
    </row>
    <row r="275" spans="36:39" ht="12">
      <c r="AJ275" s="12"/>
      <c r="AK275" s="12"/>
      <c r="AL275" s="12"/>
      <c r="AM275" s="12"/>
    </row>
    <row r="276" spans="36:39" ht="12">
      <c r="AJ276" s="12"/>
      <c r="AK276" s="12"/>
      <c r="AL276" s="12"/>
      <c r="AM276" s="12"/>
    </row>
    <row r="277" spans="36:39" ht="12">
      <c r="AJ277" s="12"/>
      <c r="AK277" s="12"/>
      <c r="AL277" s="12"/>
      <c r="AM277" s="12"/>
    </row>
    <row r="278" spans="36:39" ht="12">
      <c r="AJ278" s="12"/>
      <c r="AL278" s="12"/>
      <c r="AM278" s="12"/>
    </row>
    <row r="279" spans="36:39" ht="12">
      <c r="AJ279" s="12"/>
      <c r="AK279" s="12"/>
      <c r="AL279" s="12"/>
      <c r="AM279" s="12"/>
    </row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</sheetData>
  <mergeCells count="1">
    <mergeCell ref="M24:N24"/>
  </mergeCells>
  <printOptions gridLines="1"/>
  <pageMargins left="1.5" right="0.7" top="1.25" bottom="0.6" header="0.5" footer="0.5"/>
  <pageSetup fitToHeight="1" fitToWidth="1" orientation="landscape" scale="83" r:id="rId1"/>
  <headerFooter alignWithMargins="0">
    <oddHeader>&amp;R&amp;"Palatino,Regular"&amp;12Exhibit QGC 3.2R
Questar Gas Company
Docket No. 02-057-02
</oddHeader>
    <oddFooter>&amp;L&amp;10&amp;D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GaPri98G</dc:title>
  <dc:subject/>
  <dc:creator>J. Peter Williamson</dc:creator>
  <cp:keywords/>
  <dc:description/>
  <cp:lastModifiedBy>sbintz</cp:lastModifiedBy>
  <cp:lastPrinted>2002-10-02T20:28:00Z</cp:lastPrinted>
  <dcterms:created xsi:type="dcterms:W3CDTF">1999-11-30T14:25:09Z</dcterms:created>
  <dcterms:modified xsi:type="dcterms:W3CDTF">2008-07-07T18:25:01Z</dcterms:modified>
  <cp:category>::ODMA\GRPWISE\ASPOSUPT.PUPSC.PUPSCDocs:31114.1</cp:category>
  <cp:version/>
  <cp:contentType/>
  <cp:contentStatus/>
</cp:coreProperties>
</file>