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75" yWindow="0" windowWidth="12120" windowHeight="9120" activeTab="0"/>
  </bookViews>
  <sheets>
    <sheet name="GAPRI98G.WK1 (3)" sheetId="1" r:id="rId1"/>
  </sheets>
  <definedNames>
    <definedName name="_xlnm.Print_Area" localSheetId="0">'GAPRI98G.WK1 (3)'!$A$1:$L$42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<sst xmlns="http://schemas.openxmlformats.org/spreadsheetml/2006/main" count="63" uniqueCount="49">
  <si>
    <t>Company</t>
  </si>
  <si>
    <t>Tkr</t>
  </si>
  <si>
    <t>Avg</t>
  </si>
  <si>
    <t>Annual</t>
  </si>
  <si>
    <t>Yield</t>
  </si>
  <si>
    <t>Price</t>
  </si>
  <si>
    <t>Divd</t>
  </si>
  <si>
    <t>Plus</t>
  </si>
  <si>
    <t>Growth</t>
  </si>
  <si>
    <t>Medians</t>
  </si>
  <si>
    <t>High</t>
  </si>
  <si>
    <t>Low</t>
  </si>
  <si>
    <t>Dividend</t>
  </si>
  <si>
    <t xml:space="preserve">Adjusted </t>
  </si>
  <si>
    <t>Monthly High and Low Stock Prices</t>
  </si>
  <si>
    <t>Questar Gas</t>
  </si>
  <si>
    <t>Dividend Yields for  Natural Gas Distribution Companies</t>
  </si>
  <si>
    <t>AGL Resources</t>
  </si>
  <si>
    <t>ATG</t>
  </si>
  <si>
    <t>Atmos Energy</t>
  </si>
  <si>
    <t>ATO</t>
  </si>
  <si>
    <t>Energen Corp</t>
  </si>
  <si>
    <t>EGN</t>
  </si>
  <si>
    <t>NJ Resources</t>
  </si>
  <si>
    <t>NJR</t>
  </si>
  <si>
    <t>Northwest Natural</t>
  </si>
  <si>
    <t>NWN</t>
  </si>
  <si>
    <t>Piedmont Natural</t>
  </si>
  <si>
    <t>PNY</t>
  </si>
  <si>
    <t>National Fuel Gas</t>
  </si>
  <si>
    <t>NFG</t>
  </si>
  <si>
    <t>Line</t>
  </si>
  <si>
    <t>ROE</t>
  </si>
  <si>
    <t>Value</t>
  </si>
  <si>
    <t>Peoples Energy</t>
  </si>
  <si>
    <t>PGL</t>
  </si>
  <si>
    <t>Value Line</t>
  </si>
  <si>
    <t>eps</t>
  </si>
  <si>
    <t>forecast</t>
  </si>
  <si>
    <t>dps</t>
  </si>
  <si>
    <t>Growth rate is calculated as forecast ROE x (eps-dps)/eps</t>
  </si>
  <si>
    <t>Yield Plus Growth Using Internal Growth (Retained Earnings) Method</t>
  </si>
  <si>
    <t>Means</t>
  </si>
  <si>
    <t>Sym</t>
  </si>
  <si>
    <t>Jun</t>
  </si>
  <si>
    <t>July</t>
  </si>
  <si>
    <t>Aug</t>
  </si>
  <si>
    <t>Source of Growth Data:  Value Line June 21, 2002</t>
  </si>
  <si>
    <t>Excluding Questar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</si>
</sst>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00_)"/>
    <numFmt numFmtId="166" formatCode="0.0000_)"/>
    <numFmt numFmtId="167" formatCode="0_)"/>
    <numFmt numFmtId="168" formatCode="0.0%"/>
    <numFmt numFmtId="169" formatCode="0.000"/>
    <numFmt numFmtId="170" formatCode="d"/>
    <numFmt numFmtId="171" formatCode="0.0000"/>
    <numFmt numFmtId="172" formatCode="0.000%"/>
    <numFmt numFmtId="173" formatCode="0.000000000000000%"/>
    <numFmt numFmtId="174" formatCode="0.0000%"/>
  </numFmts>
  <fonts count="7">
    <font>
      <sz val="7.25"/>
      <name val="Courier"/>
      <family val="0"/>
    </font>
    <font>
      <b/>
      <sz val="10"/>
      <name val="Palatino"/>
      <family val="0"/>
    </font>
    <font>
      <i/>
      <sz val="10"/>
      <name val="Palatino"/>
      <family val="0"/>
    </font>
    <font>
      <b/>
      <i/>
      <sz val="10"/>
      <name val="Palatino"/>
      <family val="0"/>
    </font>
    <font>
      <sz val="10"/>
      <name val="Palatino"/>
      <family val="0"/>
    </font>
    <font>
      <sz val="9"/>
      <name val="Palatino"/>
      <family val="0"/>
    </font>
    <font>
      <b/>
      <sz val="9"/>
      <name val="Palatino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26">
    <xf numFmtId="164" fontId="0" fillId="0" borderId="0" xfId="0" applyAlignment="1">
      <alignment/>
    </xf>
    <xf numFmtId="164" fontId="5" fillId="0" borderId="0" xfId="0" applyFont="1" applyBorder="1" applyAlignment="1">
      <alignment/>
    </xf>
    <xf numFmtId="164" fontId="5" fillId="0" borderId="0" xfId="0" applyFont="1" applyBorder="1" applyAlignment="1" applyProtection="1">
      <alignment horizontal="left"/>
      <protection/>
    </xf>
    <xf numFmtId="164" fontId="5" fillId="0" borderId="0" xfId="0" applyFont="1" applyBorder="1" applyAlignment="1">
      <alignment/>
    </xf>
    <xf numFmtId="164" fontId="5" fillId="0" borderId="0" xfId="0" applyFont="1" applyBorder="1" applyAlignment="1">
      <alignment horizontal="center"/>
    </xf>
    <xf numFmtId="164" fontId="5" fillId="0" borderId="0" xfId="0" applyFont="1" applyBorder="1" applyAlignment="1" applyProtection="1">
      <alignment horizontal="center"/>
      <protection/>
    </xf>
    <xf numFmtId="164" fontId="5" fillId="0" borderId="0" xfId="0" applyFont="1" applyAlignment="1">
      <alignment/>
    </xf>
    <xf numFmtId="1" fontId="5" fillId="0" borderId="0" xfId="0" applyNumberFormat="1" applyFont="1" applyBorder="1" applyAlignment="1" applyProtection="1">
      <alignment horizontal="center"/>
      <protection/>
    </xf>
    <xf numFmtId="171" fontId="5" fillId="0" borderId="0" xfId="0" applyNumberFormat="1" applyFont="1" applyAlignment="1">
      <alignment horizontal="center"/>
    </xf>
    <xf numFmtId="171" fontId="5" fillId="0" borderId="0" xfId="0" applyNumberFormat="1" applyFont="1" applyBorder="1" applyAlignment="1" applyProtection="1">
      <alignment horizontal="center"/>
      <protection/>
    </xf>
    <xf numFmtId="169" fontId="5" fillId="0" borderId="0" xfId="0" applyNumberFormat="1" applyFont="1" applyBorder="1" applyAlignment="1" applyProtection="1">
      <alignment horizontal="center"/>
      <protection/>
    </xf>
    <xf numFmtId="10" fontId="5" fillId="0" borderId="0" xfId="0" applyNumberFormat="1" applyFont="1" applyBorder="1" applyAlignment="1" applyProtection="1">
      <alignment horizontal="center"/>
      <protection/>
    </xf>
    <xf numFmtId="10" fontId="5" fillId="0" borderId="0" xfId="0" applyNumberFormat="1" applyFont="1" applyBorder="1" applyAlignment="1" applyProtection="1">
      <alignment/>
      <protection/>
    </xf>
    <xf numFmtId="171" fontId="5" fillId="0" borderId="0" xfId="0" applyNumberFormat="1" applyFont="1" applyBorder="1" applyAlignment="1">
      <alignment horizontal="center"/>
    </xf>
    <xf numFmtId="169" fontId="5" fillId="0" borderId="0" xfId="0" applyNumberFormat="1" applyFont="1" applyBorder="1" applyAlignment="1">
      <alignment horizontal="center"/>
    </xf>
    <xf numFmtId="169" fontId="5" fillId="0" borderId="0" xfId="0" applyNumberFormat="1" applyFont="1" applyAlignment="1">
      <alignment horizontal="center" vertical="top"/>
    </xf>
    <xf numFmtId="10" fontId="5" fillId="0" borderId="0" xfId="0" applyNumberFormat="1" applyFont="1" applyBorder="1" applyAlignment="1">
      <alignment horizontal="center"/>
    </xf>
    <xf numFmtId="10" fontId="5" fillId="0" borderId="0" xfId="0" applyNumberFormat="1" applyFont="1" applyFill="1" applyBorder="1" applyAlignment="1" applyProtection="1">
      <alignment horizontal="center"/>
      <protection/>
    </xf>
    <xf numFmtId="10" fontId="5" fillId="0" borderId="0" xfId="0" applyNumberFormat="1" applyFont="1" applyBorder="1" applyAlignment="1">
      <alignment/>
    </xf>
    <xf numFmtId="10" fontId="6" fillId="0" borderId="0" xfId="0" applyNumberFormat="1" applyFont="1" applyBorder="1" applyAlignment="1">
      <alignment horizontal="center"/>
    </xf>
    <xf numFmtId="10" fontId="6" fillId="0" borderId="0" xfId="0" applyNumberFormat="1" applyFont="1" applyBorder="1" applyAlignment="1">
      <alignment/>
    </xf>
    <xf numFmtId="165" fontId="5" fillId="0" borderId="0" xfId="0" applyNumberFormat="1" applyFont="1" applyBorder="1" applyAlignment="1" applyProtection="1">
      <alignment/>
      <protection/>
    </xf>
    <xf numFmtId="166" fontId="5" fillId="0" borderId="0" xfId="0" applyNumberFormat="1" applyFont="1" applyBorder="1" applyAlignment="1" applyProtection="1">
      <alignment/>
      <protection/>
    </xf>
    <xf numFmtId="164" fontId="5" fillId="0" borderId="0" xfId="0" applyFont="1" applyAlignment="1">
      <alignment horizontal="center"/>
    </xf>
    <xf numFmtId="2" fontId="5" fillId="0" borderId="0" xfId="0" applyNumberFormat="1" applyFont="1" applyBorder="1" applyAlignment="1">
      <alignment horizontal="center"/>
    </xf>
    <xf numFmtId="164" fontId="5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BM267"/>
  <sheetViews>
    <sheetView tabSelected="1" zoomScale="150" zoomScaleNormal="150" workbookViewId="0" topLeftCell="A1">
      <selection activeCell="J1" sqref="J1"/>
    </sheetView>
  </sheetViews>
  <sheetFormatPr defaultColWidth="9.83203125" defaultRowHeight="9.75"/>
  <cols>
    <col min="1" max="1" width="4.83203125" style="1" customWidth="1"/>
    <col min="2" max="2" width="21.33203125" style="1" customWidth="1"/>
    <col min="3" max="3" width="6.16015625" style="1" customWidth="1"/>
    <col min="4" max="4" width="11" style="1" customWidth="1"/>
    <col min="5" max="5" width="8.83203125" style="1" customWidth="1"/>
    <col min="6" max="6" width="11.33203125" style="1" customWidth="1"/>
    <col min="7" max="13" width="8.83203125" style="1" customWidth="1"/>
    <col min="14" max="14" width="4.83203125" style="1" customWidth="1"/>
    <col min="15" max="15" width="5.83203125" style="1" customWidth="1"/>
    <col min="16" max="16" width="9.83203125" style="1" customWidth="1"/>
    <col min="17" max="17" width="8" style="1" customWidth="1"/>
    <col min="18" max="19" width="8.16015625" style="1" customWidth="1"/>
    <col min="20" max="20" width="5.16015625" style="1" customWidth="1"/>
    <col min="21" max="21" width="7.83203125" style="1" customWidth="1"/>
    <col min="22" max="22" width="9.83203125" style="1" customWidth="1"/>
    <col min="23" max="23" width="10" style="1" customWidth="1"/>
    <col min="24" max="28" width="7.33203125" style="1" customWidth="1"/>
    <col min="29" max="29" width="7" style="1" customWidth="1"/>
    <col min="30" max="30" width="33" style="1" customWidth="1"/>
    <col min="31" max="31" width="9.83203125" style="1" customWidth="1"/>
    <col min="32" max="32" width="7.33203125" style="1" customWidth="1"/>
    <col min="33" max="34" width="9.83203125" style="1" customWidth="1"/>
    <col min="35" max="37" width="8.83203125" style="1" customWidth="1"/>
    <col min="38" max="38" width="7.83203125" style="1" customWidth="1"/>
    <col min="39" max="39" width="8.83203125" style="1" customWidth="1"/>
    <col min="40" max="40" width="10.16015625" style="1" customWidth="1"/>
    <col min="41" max="41" width="9.83203125" style="1" customWidth="1"/>
    <col min="42" max="42" width="7.83203125" style="1" customWidth="1"/>
    <col min="43" max="47" width="9.83203125" style="1" customWidth="1"/>
    <col min="48" max="51" width="7.83203125" style="1" customWidth="1"/>
    <col min="52" max="53" width="9.83203125" style="1" customWidth="1"/>
    <col min="54" max="54" width="20.83203125" style="1" customWidth="1"/>
    <col min="55" max="16384" width="9.83203125" style="1" customWidth="1"/>
  </cols>
  <sheetData>
    <row r="1" spans="2:15" ht="12">
      <c r="B1" s="1" t="s">
        <v>15</v>
      </c>
      <c r="C1" s="2"/>
      <c r="N1" s="2"/>
      <c r="O1" s="2"/>
    </row>
    <row r="2" spans="3:15" ht="12">
      <c r="C2" s="2"/>
      <c r="N2" s="2"/>
      <c r="O2" s="2"/>
    </row>
    <row r="3" spans="2:15" ht="9.75" customHeight="1">
      <c r="B3" s="2"/>
      <c r="C3" s="2" t="s">
        <v>16</v>
      </c>
      <c r="D3" s="2"/>
      <c r="E3" s="2"/>
      <c r="N3" s="2"/>
      <c r="O3" s="2"/>
    </row>
    <row r="4" spans="14:15" ht="12">
      <c r="N4" s="2"/>
      <c r="O4" s="2"/>
    </row>
    <row r="5" spans="2:4" ht="9.75" customHeight="1">
      <c r="B5" s="1" t="s">
        <v>0</v>
      </c>
      <c r="D5" s="1" t="s">
        <v>14</v>
      </c>
    </row>
    <row r="6" spans="4:13" ht="12">
      <c r="D6" s="1" t="s">
        <v>48</v>
      </c>
      <c r="M6" s="4"/>
    </row>
    <row r="7" spans="3:12" ht="9.75" customHeight="1">
      <c r="C7" s="1" t="s">
        <v>1</v>
      </c>
      <c r="D7" s="4" t="s">
        <v>44</v>
      </c>
      <c r="E7" s="4"/>
      <c r="F7" s="4" t="s">
        <v>45</v>
      </c>
      <c r="G7" s="4"/>
      <c r="H7" s="4" t="s">
        <v>46</v>
      </c>
      <c r="I7" s="4"/>
      <c r="J7" s="5" t="s">
        <v>2</v>
      </c>
      <c r="K7" s="5" t="s">
        <v>3</v>
      </c>
      <c r="L7" s="5" t="s">
        <v>4</v>
      </c>
    </row>
    <row r="8" spans="3:12" ht="9.75" customHeight="1">
      <c r="C8" s="1" t="s">
        <v>43</v>
      </c>
      <c r="D8" s="7">
        <v>2002</v>
      </c>
      <c r="E8" s="7"/>
      <c r="F8" s="7">
        <v>2002</v>
      </c>
      <c r="G8" s="7"/>
      <c r="H8" s="7">
        <v>2002</v>
      </c>
      <c r="I8" s="7"/>
      <c r="J8" s="5"/>
      <c r="K8" s="5"/>
      <c r="L8" s="5"/>
    </row>
    <row r="9" spans="4:12" ht="12">
      <c r="D9" s="4" t="s">
        <v>10</v>
      </c>
      <c r="E9" s="4" t="s">
        <v>11</v>
      </c>
      <c r="F9" s="4" t="s">
        <v>10</v>
      </c>
      <c r="G9" s="4" t="s">
        <v>11</v>
      </c>
      <c r="H9" s="4" t="s">
        <v>10</v>
      </c>
      <c r="I9" s="4" t="s">
        <v>11</v>
      </c>
      <c r="J9" s="5" t="s">
        <v>5</v>
      </c>
      <c r="K9" s="5" t="s">
        <v>6</v>
      </c>
      <c r="L9" s="4"/>
    </row>
    <row r="10" spans="4:17" ht="12">
      <c r="D10" s="4"/>
      <c r="E10" s="4"/>
      <c r="F10" s="4"/>
      <c r="G10" s="4"/>
      <c r="H10" s="4"/>
      <c r="I10" s="4"/>
      <c r="J10" s="4"/>
      <c r="K10" s="4"/>
      <c r="L10" s="4"/>
      <c r="M10" s="23"/>
      <c r="N10" s="23"/>
      <c r="O10" s="23"/>
      <c r="P10" s="4"/>
      <c r="Q10" s="4"/>
    </row>
    <row r="11" spans="1:65" ht="10.5" customHeight="1">
      <c r="A11" s="4">
        <v>1</v>
      </c>
      <c r="B11" s="2" t="s">
        <v>17</v>
      </c>
      <c r="C11" s="2" t="s">
        <v>18</v>
      </c>
      <c r="D11" s="8">
        <v>23.5</v>
      </c>
      <c r="E11" s="8">
        <v>21.5156</v>
      </c>
      <c r="F11" s="8">
        <v>23.3438</v>
      </c>
      <c r="G11" s="8">
        <v>17.25</v>
      </c>
      <c r="H11" s="8">
        <v>23.2813</v>
      </c>
      <c r="I11" s="8">
        <v>20.5</v>
      </c>
      <c r="J11" s="9">
        <f>AVERAGE(D11:I11)</f>
        <v>21.565116666666665</v>
      </c>
      <c r="K11" s="10">
        <v>1.08</v>
      </c>
      <c r="L11" s="11">
        <f>K11/J11</f>
        <v>0.05008087907399837</v>
      </c>
      <c r="BE11" s="12"/>
      <c r="BF11" s="12"/>
      <c r="BJ11" s="12"/>
      <c r="BK11" s="12"/>
      <c r="BL11" s="12"/>
      <c r="BM11" s="12"/>
    </row>
    <row r="12" spans="1:65" ht="10.5" customHeight="1">
      <c r="A12" s="4">
        <v>2</v>
      </c>
      <c r="B12" s="1" t="s">
        <v>19</v>
      </c>
      <c r="C12" s="1" t="s">
        <v>20</v>
      </c>
      <c r="D12" s="13">
        <v>23.6563</v>
      </c>
      <c r="E12" s="13">
        <v>21</v>
      </c>
      <c r="F12" s="13">
        <v>23.4688</v>
      </c>
      <c r="G12" s="13">
        <v>17.5625</v>
      </c>
      <c r="H12" s="13">
        <v>22.9531</v>
      </c>
      <c r="I12" s="13">
        <v>20.4063</v>
      </c>
      <c r="J12" s="9">
        <f aca="true" t="shared" si="0" ref="J12:J18">AVERAGE(D12:I12)</f>
        <v>21.507833333333338</v>
      </c>
      <c r="K12" s="14">
        <v>1.18</v>
      </c>
      <c r="L12" s="11">
        <f aca="true" t="shared" si="1" ref="L12:L18">K12/J12</f>
        <v>0.054863731818639704</v>
      </c>
      <c r="BE12" s="12"/>
      <c r="BF12" s="12"/>
      <c r="BJ12" s="12"/>
      <c r="BK12" s="12"/>
      <c r="BL12" s="12"/>
      <c r="BM12" s="12"/>
    </row>
    <row r="13" spans="1:65" ht="12">
      <c r="A13" s="4">
        <v>3</v>
      </c>
      <c r="B13" s="2" t="s">
        <v>21</v>
      </c>
      <c r="C13" s="2" t="s">
        <v>22</v>
      </c>
      <c r="D13" s="8">
        <v>27.81215</v>
      </c>
      <c r="E13" s="8">
        <v>24.7031</v>
      </c>
      <c r="F13" s="8">
        <v>27.5313</v>
      </c>
      <c r="G13" s="8">
        <v>21.6563</v>
      </c>
      <c r="H13" s="8">
        <v>27.2031</v>
      </c>
      <c r="I13" s="8">
        <v>24.2969</v>
      </c>
      <c r="J13" s="9">
        <f t="shared" si="0"/>
        <v>25.53380833333333</v>
      </c>
      <c r="K13" s="10">
        <v>0.72</v>
      </c>
      <c r="L13" s="11">
        <f t="shared" si="1"/>
        <v>0.028197908850912373</v>
      </c>
      <c r="BE13" s="12"/>
      <c r="BF13" s="12"/>
      <c r="BJ13" s="12"/>
      <c r="BK13" s="12"/>
      <c r="BL13" s="12"/>
      <c r="BM13" s="12"/>
    </row>
    <row r="14" spans="1:65" ht="12">
      <c r="A14" s="4">
        <v>4</v>
      </c>
      <c r="B14" s="6" t="s">
        <v>23</v>
      </c>
      <c r="C14" s="6" t="s">
        <v>24</v>
      </c>
      <c r="D14" s="13">
        <v>30.7031</v>
      </c>
      <c r="E14" s="13">
        <v>28.4531</v>
      </c>
      <c r="F14" s="13">
        <v>31.0938</v>
      </c>
      <c r="G14" s="13">
        <v>24.3438</v>
      </c>
      <c r="H14" s="8">
        <v>32.875</v>
      </c>
      <c r="I14" s="13">
        <v>29.5</v>
      </c>
      <c r="J14" s="9">
        <f t="shared" si="0"/>
        <v>29.494799999999998</v>
      </c>
      <c r="K14" s="15">
        <v>1.2</v>
      </c>
      <c r="L14" s="11">
        <f t="shared" si="1"/>
        <v>0.04068513771919118</v>
      </c>
      <c r="BE14" s="12"/>
      <c r="BF14" s="12"/>
      <c r="BJ14" s="12"/>
      <c r="BK14" s="12"/>
      <c r="BL14" s="12"/>
      <c r="BM14" s="12"/>
    </row>
    <row r="15" spans="1:65" ht="12">
      <c r="A15" s="4">
        <v>5</v>
      </c>
      <c r="B15" s="6" t="s">
        <v>25</v>
      </c>
      <c r="C15" s="6" t="s">
        <v>26</v>
      </c>
      <c r="D15" s="13">
        <v>30.0938</v>
      </c>
      <c r="E15" s="13">
        <v>27.5838</v>
      </c>
      <c r="F15" s="13">
        <v>30.2031</v>
      </c>
      <c r="G15" s="13">
        <v>23.4531</v>
      </c>
      <c r="H15" s="8">
        <v>29.7031</v>
      </c>
      <c r="I15" s="13">
        <v>27.5313</v>
      </c>
      <c r="J15" s="9">
        <f t="shared" si="0"/>
        <v>28.0947</v>
      </c>
      <c r="K15" s="15">
        <v>1.26</v>
      </c>
      <c r="L15" s="11">
        <f t="shared" si="1"/>
        <v>0.04484831658640242</v>
      </c>
      <c r="BE15" s="12"/>
      <c r="BF15" s="12"/>
      <c r="BJ15" s="12"/>
      <c r="BK15" s="12"/>
      <c r="BL15" s="12"/>
      <c r="BM15" s="12"/>
    </row>
    <row r="16" spans="1:65" ht="12">
      <c r="A16" s="4">
        <v>6</v>
      </c>
      <c r="B16" s="6" t="s">
        <v>27</v>
      </c>
      <c r="C16" s="6" t="s">
        <v>28</v>
      </c>
      <c r="D16" s="13">
        <v>37.9375</v>
      </c>
      <c r="E16" s="13">
        <v>33.6875</v>
      </c>
      <c r="F16" s="13">
        <v>37.7031</v>
      </c>
      <c r="G16" s="13">
        <v>27.3438</v>
      </c>
      <c r="H16" s="8">
        <v>37.2031</v>
      </c>
      <c r="I16" s="13">
        <v>32.7969</v>
      </c>
      <c r="J16" s="9">
        <f t="shared" si="0"/>
        <v>34.44531666666666</v>
      </c>
      <c r="K16" s="15">
        <v>1.6</v>
      </c>
      <c r="L16" s="11">
        <f t="shared" si="1"/>
        <v>0.04645043665829753</v>
      </c>
      <c r="BE16" s="12"/>
      <c r="BF16" s="12"/>
      <c r="BJ16" s="12"/>
      <c r="BK16" s="12"/>
      <c r="BL16" s="12"/>
      <c r="BM16" s="12"/>
    </row>
    <row r="17" spans="1:12" ht="12">
      <c r="A17" s="4">
        <v>8</v>
      </c>
      <c r="B17" s="1" t="s">
        <v>29</v>
      </c>
      <c r="C17" s="1" t="s">
        <v>30</v>
      </c>
      <c r="D17" s="13">
        <v>23.25</v>
      </c>
      <c r="E17" s="13">
        <v>21.375</v>
      </c>
      <c r="F17" s="13">
        <v>22.8438</v>
      </c>
      <c r="G17" s="13">
        <v>15.6094</v>
      </c>
      <c r="H17" s="13">
        <v>21</v>
      </c>
      <c r="I17" s="13">
        <v>18.5938</v>
      </c>
      <c r="J17" s="9">
        <f t="shared" si="0"/>
        <v>20.445333333333334</v>
      </c>
      <c r="K17" s="14">
        <v>1.04</v>
      </c>
      <c r="L17" s="11">
        <f t="shared" si="1"/>
        <v>0.05086735359332203</v>
      </c>
    </row>
    <row r="18" spans="1:12" ht="12">
      <c r="A18" s="4">
        <v>9</v>
      </c>
      <c r="B18" s="1" t="s">
        <v>34</v>
      </c>
      <c r="C18" s="1" t="s">
        <v>35</v>
      </c>
      <c r="D18" s="13">
        <v>39.4063</v>
      </c>
      <c r="E18" s="9">
        <v>36.0469</v>
      </c>
      <c r="F18" s="13">
        <v>37.9688</v>
      </c>
      <c r="G18" s="13">
        <v>29.0635</v>
      </c>
      <c r="H18" s="13">
        <v>33.9531</v>
      </c>
      <c r="I18" s="13">
        <v>27.7969</v>
      </c>
      <c r="J18" s="9">
        <f t="shared" si="0"/>
        <v>34.03925</v>
      </c>
      <c r="K18" s="14">
        <v>2.08</v>
      </c>
      <c r="L18" s="11">
        <f t="shared" si="1"/>
        <v>0.061105929184691196</v>
      </c>
    </row>
    <row r="19" ht="12">
      <c r="E19" s="2"/>
    </row>
    <row r="20" ht="12">
      <c r="E20" s="2"/>
    </row>
    <row r="21" ht="12">
      <c r="D21" s="2" t="s">
        <v>41</v>
      </c>
    </row>
    <row r="22" spans="8:17" ht="12">
      <c r="H22" s="4"/>
      <c r="I22"/>
      <c r="J22"/>
      <c r="K22"/>
      <c r="L22"/>
      <c r="M22"/>
      <c r="O22" s="4"/>
      <c r="P22" s="4"/>
      <c r="Q22" s="4"/>
    </row>
    <row r="23" spans="4:17" ht="12">
      <c r="D23" s="4"/>
      <c r="E23" s="4" t="s">
        <v>33</v>
      </c>
      <c r="F23" s="4" t="s">
        <v>13</v>
      </c>
      <c r="G23" s="5" t="s">
        <v>4</v>
      </c>
      <c r="H23" s="4" t="s">
        <v>33</v>
      </c>
      <c r="I23" s="25" t="s">
        <v>36</v>
      </c>
      <c r="J23" s="25"/>
      <c r="K23"/>
      <c r="L23"/>
      <c r="M23"/>
      <c r="N23" s="23"/>
      <c r="O23" s="23"/>
      <c r="P23"/>
      <c r="Q23"/>
    </row>
    <row r="24" spans="4:17" ht="12">
      <c r="D24" s="5" t="s">
        <v>12</v>
      </c>
      <c r="E24" s="4" t="s">
        <v>31</v>
      </c>
      <c r="F24" s="4" t="s">
        <v>12</v>
      </c>
      <c r="G24" s="5" t="s">
        <v>7</v>
      </c>
      <c r="H24" s="4" t="s">
        <v>31</v>
      </c>
      <c r="I24" s="4" t="s">
        <v>37</v>
      </c>
      <c r="J24" s="4" t="s">
        <v>39</v>
      </c>
      <c r="K24"/>
      <c r="L24"/>
      <c r="M24"/>
      <c r="N24" s="23"/>
      <c r="O24" s="23"/>
      <c r="P24"/>
      <c r="Q24"/>
    </row>
    <row r="25" spans="4:17" ht="12">
      <c r="D25" s="4" t="s">
        <v>4</v>
      </c>
      <c r="E25" s="5" t="s">
        <v>8</v>
      </c>
      <c r="F25" s="4" t="s">
        <v>4</v>
      </c>
      <c r="G25" s="5" t="s">
        <v>8</v>
      </c>
      <c r="H25" s="4" t="s">
        <v>32</v>
      </c>
      <c r="I25" s="4" t="s">
        <v>38</v>
      </c>
      <c r="J25" s="4" t="s">
        <v>38</v>
      </c>
      <c r="K25"/>
      <c r="L25"/>
      <c r="M25"/>
      <c r="N25"/>
      <c r="O25"/>
      <c r="P25"/>
      <c r="Q25"/>
    </row>
    <row r="26" spans="11:17" ht="12">
      <c r="K26"/>
      <c r="L26"/>
      <c r="M26"/>
      <c r="N26"/>
      <c r="O26"/>
      <c r="P26"/>
      <c r="Q26"/>
    </row>
    <row r="27" spans="1:17" ht="12">
      <c r="A27" s="5">
        <f aca="true" t="shared" si="2" ref="A27:C34">A11</f>
        <v>1</v>
      </c>
      <c r="B27" s="2" t="str">
        <f t="shared" si="2"/>
        <v>AGL Resources</v>
      </c>
      <c r="C27" s="2" t="str">
        <f t="shared" si="2"/>
        <v>ATG</v>
      </c>
      <c r="D27" s="16">
        <f aca="true" t="shared" si="3" ref="D27:D34">L11</f>
        <v>0.05008087907399837</v>
      </c>
      <c r="E27" s="11">
        <f aca="true" t="shared" si="4" ref="E27:E34">H27*(I27-J27)/I27</f>
        <v>0.0581904761904762</v>
      </c>
      <c r="F27" s="16">
        <f>(1+E27)*D27</f>
        <v>0.05299510927535199</v>
      </c>
      <c r="G27" s="17">
        <f aca="true" t="shared" si="5" ref="G27:G34">E27+F27</f>
        <v>0.11118558546582819</v>
      </c>
      <c r="H27" s="16">
        <v>0.13</v>
      </c>
      <c r="I27" s="24">
        <v>2.1</v>
      </c>
      <c r="J27" s="24">
        <v>1.16</v>
      </c>
      <c r="K27"/>
      <c r="L27"/>
      <c r="M27"/>
      <c r="N27"/>
      <c r="O27"/>
      <c r="P27"/>
      <c r="Q27"/>
    </row>
    <row r="28" spans="1:17" ht="12">
      <c r="A28" s="5">
        <f t="shared" si="2"/>
        <v>2</v>
      </c>
      <c r="B28" s="2" t="str">
        <f t="shared" si="2"/>
        <v>Atmos Energy</v>
      </c>
      <c r="C28" s="2" t="str">
        <f t="shared" si="2"/>
        <v>ATO</v>
      </c>
      <c r="D28" s="16">
        <f t="shared" si="3"/>
        <v>0.054863731818639704</v>
      </c>
      <c r="E28" s="11">
        <f t="shared" si="4"/>
        <v>0.05727272727272728</v>
      </c>
      <c r="F28" s="16">
        <f aca="true" t="shared" si="6" ref="F28:F34">(1+E28)*D28</f>
        <v>0.05800592736825271</v>
      </c>
      <c r="G28" s="17">
        <f t="shared" si="5"/>
        <v>0.11527865464098</v>
      </c>
      <c r="H28" s="16">
        <v>0.14</v>
      </c>
      <c r="I28" s="24">
        <v>2.2</v>
      </c>
      <c r="J28" s="24">
        <v>1.3</v>
      </c>
      <c r="K28"/>
      <c r="L28"/>
      <c r="M28"/>
      <c r="N28"/>
      <c r="O28"/>
      <c r="P28"/>
      <c r="Q28"/>
    </row>
    <row r="29" spans="1:17" ht="12">
      <c r="A29" s="5">
        <f t="shared" si="2"/>
        <v>3</v>
      </c>
      <c r="B29" s="2" t="str">
        <f t="shared" si="2"/>
        <v>Energen Corp</v>
      </c>
      <c r="C29" s="2" t="str">
        <f t="shared" si="2"/>
        <v>EGN</v>
      </c>
      <c r="D29" s="16">
        <f t="shared" si="3"/>
        <v>0.028197908850912373</v>
      </c>
      <c r="E29" s="11">
        <f t="shared" si="4"/>
        <v>0.10438775510204082</v>
      </c>
      <c r="F29" s="16">
        <f t="shared" si="6"/>
        <v>0.031141425254431084</v>
      </c>
      <c r="G29" s="17">
        <f t="shared" si="5"/>
        <v>0.1355291803564719</v>
      </c>
      <c r="H29" s="16">
        <v>0.155</v>
      </c>
      <c r="I29" s="24">
        <v>2.45</v>
      </c>
      <c r="J29" s="24">
        <v>0.8</v>
      </c>
      <c r="K29"/>
      <c r="L29"/>
      <c r="M29"/>
      <c r="N29"/>
      <c r="O29"/>
      <c r="P29"/>
      <c r="Q29"/>
    </row>
    <row r="30" spans="1:17" ht="12">
      <c r="A30" s="5">
        <f t="shared" si="2"/>
        <v>4</v>
      </c>
      <c r="B30" s="2" t="str">
        <f t="shared" si="2"/>
        <v>NJ Resources</v>
      </c>
      <c r="C30" s="2" t="str">
        <f t="shared" si="2"/>
        <v>NJR</v>
      </c>
      <c r="D30" s="16">
        <f t="shared" si="3"/>
        <v>0.04068513771919118</v>
      </c>
      <c r="E30" s="11">
        <f t="shared" si="4"/>
        <v>0.07258064516129033</v>
      </c>
      <c r="F30" s="16">
        <f t="shared" si="6"/>
        <v>0.043638091263326025</v>
      </c>
      <c r="G30" s="17">
        <f t="shared" si="5"/>
        <v>0.11621873642461636</v>
      </c>
      <c r="H30" s="16">
        <v>0.125</v>
      </c>
      <c r="I30" s="24">
        <v>3.1</v>
      </c>
      <c r="J30" s="24">
        <v>1.3</v>
      </c>
      <c r="K30"/>
      <c r="L30"/>
      <c r="M30"/>
      <c r="N30"/>
      <c r="O30"/>
      <c r="P30"/>
      <c r="Q30"/>
    </row>
    <row r="31" spans="1:17" ht="12">
      <c r="A31" s="5">
        <f t="shared" si="2"/>
        <v>5</v>
      </c>
      <c r="B31" s="2" t="str">
        <f t="shared" si="2"/>
        <v>Northwest Natural</v>
      </c>
      <c r="C31" s="2" t="str">
        <f t="shared" si="2"/>
        <v>NWN</v>
      </c>
      <c r="D31" s="16">
        <f t="shared" si="3"/>
        <v>0.04484831658640242</v>
      </c>
      <c r="E31" s="11">
        <f t="shared" si="4"/>
        <v>0.05528846153846154</v>
      </c>
      <c r="F31" s="16">
        <f t="shared" si="6"/>
        <v>0.047327911013054474</v>
      </c>
      <c r="G31" s="17">
        <f t="shared" si="5"/>
        <v>0.10261637255151601</v>
      </c>
      <c r="H31" s="16">
        <v>0.115</v>
      </c>
      <c r="I31" s="24">
        <v>2.6</v>
      </c>
      <c r="J31" s="24">
        <v>1.35</v>
      </c>
      <c r="K31"/>
      <c r="L31"/>
      <c r="M31"/>
      <c r="N31"/>
      <c r="O31"/>
      <c r="P31"/>
      <c r="Q31"/>
    </row>
    <row r="32" spans="1:17" ht="12">
      <c r="A32" s="5">
        <f t="shared" si="2"/>
        <v>6</v>
      </c>
      <c r="B32" s="2" t="str">
        <f t="shared" si="2"/>
        <v>Piedmont Natural</v>
      </c>
      <c r="C32" s="2" t="str">
        <f t="shared" si="2"/>
        <v>PNY</v>
      </c>
      <c r="D32" s="16">
        <f t="shared" si="3"/>
        <v>0.04645043665829753</v>
      </c>
      <c r="E32" s="11">
        <f t="shared" si="4"/>
        <v>0.04517543859649123</v>
      </c>
      <c r="F32" s="16">
        <f t="shared" si="6"/>
        <v>0.04854885550733466</v>
      </c>
      <c r="G32" s="17">
        <f t="shared" si="5"/>
        <v>0.09372429410382589</v>
      </c>
      <c r="H32" s="16">
        <v>0.125</v>
      </c>
      <c r="I32" s="24">
        <v>2.85</v>
      </c>
      <c r="J32" s="24">
        <v>1.82</v>
      </c>
      <c r="K32"/>
      <c r="L32"/>
      <c r="M32"/>
      <c r="N32"/>
      <c r="O32"/>
      <c r="P32"/>
      <c r="Q32"/>
    </row>
    <row r="33" spans="1:17" ht="12">
      <c r="A33" s="5">
        <f t="shared" si="2"/>
        <v>8</v>
      </c>
      <c r="B33" s="2" t="str">
        <f t="shared" si="2"/>
        <v>National Fuel Gas</v>
      </c>
      <c r="C33" s="2" t="str">
        <f t="shared" si="2"/>
        <v>NFG</v>
      </c>
      <c r="D33" s="16">
        <f t="shared" si="3"/>
        <v>0.05086735359332203</v>
      </c>
      <c r="E33" s="11">
        <f t="shared" si="4"/>
        <v>0.07212765957446808</v>
      </c>
      <c r="F33" s="16">
        <f t="shared" si="6"/>
        <v>0.05453629675675525</v>
      </c>
      <c r="G33" s="17">
        <f t="shared" si="5"/>
        <v>0.12666395633122332</v>
      </c>
      <c r="H33" s="16">
        <v>0.15</v>
      </c>
      <c r="I33" s="24">
        <v>2.35</v>
      </c>
      <c r="J33" s="24">
        <v>1.22</v>
      </c>
      <c r="K33"/>
      <c r="L33"/>
      <c r="M33"/>
      <c r="N33"/>
      <c r="O33"/>
      <c r="P33"/>
      <c r="Q33"/>
    </row>
    <row r="34" spans="1:17" ht="12">
      <c r="A34" s="5">
        <f t="shared" si="2"/>
        <v>9</v>
      </c>
      <c r="B34" s="2" t="str">
        <f t="shared" si="2"/>
        <v>Peoples Energy</v>
      </c>
      <c r="C34" s="2" t="str">
        <f t="shared" si="2"/>
        <v>PGL</v>
      </c>
      <c r="D34" s="16">
        <f t="shared" si="3"/>
        <v>0.061105929184691196</v>
      </c>
      <c r="E34" s="11">
        <f t="shared" si="4"/>
        <v>0.057488372093023245</v>
      </c>
      <c r="F34" s="16">
        <f t="shared" si="6"/>
        <v>0.06461880957875066</v>
      </c>
      <c r="G34" s="17">
        <f t="shared" si="5"/>
        <v>0.1221071816717739</v>
      </c>
      <c r="H34" s="16">
        <v>0.12</v>
      </c>
      <c r="I34" s="24">
        <v>4.3</v>
      </c>
      <c r="J34" s="24">
        <v>2.24</v>
      </c>
      <c r="K34"/>
      <c r="L34"/>
      <c r="M34"/>
      <c r="N34"/>
      <c r="O34"/>
      <c r="P34"/>
      <c r="Q34"/>
    </row>
    <row r="35" spans="4:17" ht="12">
      <c r="D35" s="3"/>
      <c r="E35" s="3"/>
      <c r="F35" s="4"/>
      <c r="G35" s="4"/>
      <c r="I35"/>
      <c r="J35"/>
      <c r="K35"/>
      <c r="L35"/>
      <c r="M35"/>
      <c r="N35"/>
      <c r="O35"/>
      <c r="P35"/>
      <c r="Q35"/>
    </row>
    <row r="36" spans="2:17" ht="12">
      <c r="B36" s="1" t="s">
        <v>42</v>
      </c>
      <c r="D36" s="16">
        <f>AVERAGEA(D27:D34)</f>
        <v>0.04713746168568185</v>
      </c>
      <c r="E36" s="16">
        <f>AVERAGEA(E27:E34)</f>
        <v>0.06531394194112235</v>
      </c>
      <c r="F36" s="16">
        <f>AVERAGEA(F27:F34)</f>
        <v>0.05010155325215711</v>
      </c>
      <c r="G36" s="16">
        <f>AVERAGEA(G27:G34)</f>
        <v>0.11541549519327944</v>
      </c>
      <c r="H36" s="16">
        <f>AVERAGEA(H27:H34)</f>
        <v>0.1325</v>
      </c>
      <c r="I36"/>
      <c r="J36"/>
      <c r="K36"/>
      <c r="L36"/>
      <c r="M36"/>
      <c r="N36"/>
      <c r="O36"/>
      <c r="P36"/>
      <c r="Q36"/>
    </row>
    <row r="37" spans="2:15" ht="12">
      <c r="B37" s="1" t="s">
        <v>9</v>
      </c>
      <c r="G37" s="19">
        <f>MEDIAN(G27:G34)</f>
        <v>0.11574869553279818</v>
      </c>
      <c r="H37" s="19">
        <f>MEDIAN(H27:H34)</f>
        <v>0.1275</v>
      </c>
      <c r="I37"/>
      <c r="J37"/>
      <c r="K37"/>
      <c r="L37"/>
      <c r="M37"/>
      <c r="O37" s="20"/>
    </row>
    <row r="38" spans="2:15" ht="12">
      <c r="B38" s="1" t="s">
        <v>10</v>
      </c>
      <c r="G38" s="16">
        <f>MAXA(G27:G34)</f>
        <v>0.1355291803564719</v>
      </c>
      <c r="H38" s="16">
        <f>MAXA(H27:H34)</f>
        <v>0.155</v>
      </c>
      <c r="M38" s="4"/>
      <c r="O38" s="18"/>
    </row>
    <row r="39" spans="2:15" ht="12">
      <c r="B39" s="1" t="s">
        <v>11</v>
      </c>
      <c r="C39" s="2"/>
      <c r="G39" s="16">
        <f>MINA(G27:G34)</f>
        <v>0.09372429410382589</v>
      </c>
      <c r="H39" s="16">
        <f>MINA(H27:H34)</f>
        <v>0.115</v>
      </c>
      <c r="M39" s="4"/>
      <c r="O39" s="18"/>
    </row>
    <row r="40" spans="2:3" ht="12">
      <c r="B40" s="2"/>
      <c r="C40" s="2"/>
    </row>
    <row r="41" spans="2:39" ht="12">
      <c r="B41" s="1" t="s">
        <v>47</v>
      </c>
      <c r="AH41" s="12"/>
      <c r="AI41" s="12"/>
      <c r="AJ41" s="12"/>
      <c r="AK41" s="12"/>
      <c r="AL41" s="12"/>
      <c r="AM41" s="12"/>
    </row>
    <row r="42" spans="2:39" ht="12">
      <c r="B42" s="2" t="s">
        <v>40</v>
      </c>
      <c r="AH42" s="12"/>
      <c r="AI42" s="12"/>
      <c r="AJ42" s="12"/>
      <c r="AK42" s="12"/>
      <c r="AL42" s="12"/>
      <c r="AM42" s="12"/>
    </row>
    <row r="43" spans="34:39" ht="12">
      <c r="AH43" s="12"/>
      <c r="AJ43" s="12"/>
      <c r="AL43" s="12"/>
      <c r="AM43" s="12"/>
    </row>
    <row r="44" spans="38:39" ht="12">
      <c r="AL44" s="12"/>
      <c r="AM44" s="12"/>
    </row>
    <row r="85" spans="2:16" ht="12">
      <c r="B85" s="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</row>
    <row r="86" spans="2:16" ht="12">
      <c r="B86" s="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</row>
    <row r="87" spans="2:16" ht="12">
      <c r="B87" s="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</row>
    <row r="88" spans="2:16" ht="12">
      <c r="B88" s="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</row>
    <row r="89" spans="2:16" ht="12">
      <c r="B89" s="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</row>
    <row r="90" spans="2:16" ht="12">
      <c r="B90" s="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</row>
    <row r="91" spans="2:16" ht="12">
      <c r="B91" s="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</row>
    <row r="92" spans="2:16" ht="12">
      <c r="B92" s="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</row>
    <row r="93" ht="12">
      <c r="AI93" s="12"/>
    </row>
    <row r="94" ht="12">
      <c r="AI94" s="12"/>
    </row>
    <row r="95" spans="16:35" ht="12">
      <c r="P95" s="6"/>
      <c r="Q95" s="6"/>
      <c r="R95" s="6"/>
      <c r="AI95" s="12"/>
    </row>
    <row r="96" spans="16:36" ht="12">
      <c r="P96" s="6"/>
      <c r="Q96" s="6"/>
      <c r="R96" s="6"/>
      <c r="AJ96" s="12"/>
    </row>
    <row r="97" spans="2:36" ht="12"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AJ97" s="12"/>
    </row>
    <row r="98" spans="2:36" ht="12"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AI98" s="12"/>
      <c r="AJ98" s="12"/>
    </row>
    <row r="99" spans="2:36" ht="12"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AI99" s="12"/>
      <c r="AJ99" s="12"/>
    </row>
    <row r="100" spans="2:36" ht="12"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AI100" s="12"/>
      <c r="AJ100" s="12"/>
    </row>
    <row r="101" spans="2:36" ht="12"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AJ101" s="12"/>
    </row>
    <row r="102" spans="2:18" ht="12"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</row>
    <row r="103" spans="2:18" ht="12"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</row>
    <row r="104" spans="2:18" ht="12"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</row>
    <row r="105" spans="2:18" ht="12"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</row>
    <row r="106" spans="2:36" ht="12"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AJ106" s="12"/>
    </row>
    <row r="107" spans="2:18" ht="12"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</row>
    <row r="108" spans="2:18" ht="12"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</row>
    <row r="109" spans="2:18" ht="12"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</row>
    <row r="110" spans="2:18" ht="12"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</row>
    <row r="111" spans="2:18" ht="12"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</row>
    <row r="112" spans="2:35" ht="12"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AI112" s="21"/>
    </row>
    <row r="113" spans="2:35" ht="12"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AI113" s="12"/>
    </row>
    <row r="114" spans="2:35" ht="12"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AI114" s="12"/>
    </row>
    <row r="115" spans="2:35" ht="12"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AI115" s="12"/>
    </row>
    <row r="116" spans="2:36" ht="12"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AI116" s="12"/>
      <c r="AJ116" s="12"/>
    </row>
    <row r="117" spans="2:36" ht="12"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AJ117" s="12"/>
    </row>
    <row r="118" spans="2:18" ht="12"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</row>
    <row r="119" spans="2:36" ht="12"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AJ119" s="12"/>
    </row>
    <row r="120" ht="12">
      <c r="AJ120" s="12"/>
    </row>
    <row r="121" ht="12">
      <c r="AJ121" s="12"/>
    </row>
    <row r="122" ht="12">
      <c r="AJ122" s="12"/>
    </row>
    <row r="131" ht="12">
      <c r="AI131" s="12"/>
    </row>
    <row r="132" ht="12">
      <c r="AI132" s="12"/>
    </row>
    <row r="133" ht="12">
      <c r="AI133" s="21"/>
    </row>
    <row r="134" ht="12">
      <c r="AJ134" s="12"/>
    </row>
    <row r="135" ht="12">
      <c r="AJ135" s="12"/>
    </row>
    <row r="136" ht="12">
      <c r="AJ136" s="12"/>
    </row>
    <row r="137" ht="12">
      <c r="AJ137" s="12"/>
    </row>
    <row r="138" ht="12">
      <c r="AJ138" s="12"/>
    </row>
    <row r="139" ht="12">
      <c r="AJ139" s="12"/>
    </row>
    <row r="158" ht="12">
      <c r="AI158" s="12"/>
    </row>
    <row r="159" ht="12">
      <c r="AI159" s="12"/>
    </row>
    <row r="160" ht="12">
      <c r="AI160" s="12"/>
    </row>
    <row r="162" ht="12">
      <c r="AJ162" s="12"/>
    </row>
    <row r="163" ht="12">
      <c r="AI163" s="12"/>
    </row>
    <row r="164" spans="36:42" ht="12">
      <c r="AJ164" s="12"/>
      <c r="AK164" s="12"/>
      <c r="AL164" s="12"/>
      <c r="AM164" s="12"/>
      <c r="AP164" s="22"/>
    </row>
    <row r="165" spans="36:42" ht="12">
      <c r="AJ165" s="12"/>
      <c r="AK165" s="12"/>
      <c r="AL165" s="12"/>
      <c r="AM165" s="12"/>
      <c r="AP165" s="22"/>
    </row>
    <row r="166" spans="36:42" ht="12">
      <c r="AJ166" s="12"/>
      <c r="AK166" s="12"/>
      <c r="AL166" s="12"/>
      <c r="AM166" s="12"/>
      <c r="AP166" s="22"/>
    </row>
    <row r="167" spans="38:42" ht="12">
      <c r="AL167" s="12"/>
      <c r="AM167" s="12"/>
      <c r="AP167" s="22"/>
    </row>
    <row r="168" spans="38:42" ht="12">
      <c r="AL168" s="12"/>
      <c r="AM168" s="12"/>
      <c r="AP168" s="22"/>
    </row>
    <row r="169" spans="38:42" ht="12">
      <c r="AL169" s="12"/>
      <c r="AM169" s="12"/>
      <c r="AP169" s="22"/>
    </row>
    <row r="170" ht="12">
      <c r="AK170" s="12"/>
    </row>
    <row r="171" spans="36:40" ht="12">
      <c r="AJ171" s="12"/>
      <c r="AK171" s="12"/>
      <c r="AL171" s="12"/>
      <c r="AM171" s="12"/>
      <c r="AN171" s="22"/>
    </row>
    <row r="172" spans="38:39" ht="12">
      <c r="AL172" s="12"/>
      <c r="AM172" s="12"/>
    </row>
    <row r="173" spans="38:42" ht="12">
      <c r="AL173" s="12"/>
      <c r="AM173" s="12"/>
      <c r="AP173" s="22"/>
    </row>
    <row r="175" ht="12">
      <c r="AI175" s="21"/>
    </row>
    <row r="176" ht="12">
      <c r="AI176" s="12"/>
    </row>
    <row r="177" ht="12">
      <c r="AI177" s="12"/>
    </row>
    <row r="178" ht="12">
      <c r="AI178" s="12"/>
    </row>
    <row r="179" ht="12">
      <c r="AI179" s="12"/>
    </row>
    <row r="181" spans="36:37" ht="12">
      <c r="AJ181" s="12"/>
      <c r="AK181" s="12"/>
    </row>
    <row r="182" spans="36:42" ht="12">
      <c r="AJ182" s="12"/>
      <c r="AK182" s="12"/>
      <c r="AL182" s="12"/>
      <c r="AM182" s="12"/>
      <c r="AP182" s="12"/>
    </row>
    <row r="183" spans="36:42" ht="12">
      <c r="AJ183" s="12"/>
      <c r="AK183" s="12"/>
      <c r="AL183" s="12"/>
      <c r="AM183" s="12"/>
      <c r="AP183" s="12"/>
    </row>
    <row r="184" spans="36:39" ht="12">
      <c r="AJ184" s="12"/>
      <c r="AK184" s="12"/>
      <c r="AL184" s="12"/>
      <c r="AM184" s="12"/>
    </row>
    <row r="185" spans="36:39" ht="12">
      <c r="AJ185" s="12"/>
      <c r="AK185" s="12"/>
      <c r="AL185" s="12"/>
      <c r="AM185" s="12"/>
    </row>
    <row r="186" spans="36:39" ht="12">
      <c r="AJ186" s="12"/>
      <c r="AL186" s="12"/>
      <c r="AM186" s="12"/>
    </row>
    <row r="188" spans="38:39" ht="12">
      <c r="AL188" s="12"/>
      <c r="AM188" s="12"/>
    </row>
    <row r="194" ht="12">
      <c r="AI194" s="12"/>
    </row>
    <row r="195" ht="12">
      <c r="AI195" s="12"/>
    </row>
    <row r="196" ht="12">
      <c r="AI196" s="21"/>
    </row>
    <row r="199" ht="12">
      <c r="AJ199" s="12"/>
    </row>
    <row r="200" spans="36:39" ht="12">
      <c r="AJ200" s="12"/>
      <c r="AK200" s="12"/>
      <c r="AL200" s="12"/>
      <c r="AM200" s="12"/>
    </row>
    <row r="201" spans="36:39" ht="12">
      <c r="AJ201" s="12"/>
      <c r="AK201" s="12"/>
      <c r="AL201" s="12"/>
      <c r="AM201" s="12"/>
    </row>
    <row r="202" spans="36:39" ht="12">
      <c r="AJ202" s="12"/>
      <c r="AK202" s="12"/>
      <c r="AL202" s="12"/>
      <c r="AM202" s="12"/>
    </row>
    <row r="203" spans="36:39" ht="12">
      <c r="AJ203" s="12"/>
      <c r="AL203" s="12"/>
      <c r="AM203" s="12"/>
    </row>
    <row r="204" spans="36:39" ht="12">
      <c r="AJ204" s="12"/>
      <c r="AK204" s="12"/>
      <c r="AL204" s="12"/>
      <c r="AM204" s="12"/>
    </row>
    <row r="225" ht="12">
      <c r="AJ225" s="12"/>
    </row>
    <row r="227" spans="36:42" ht="12">
      <c r="AJ227" s="12"/>
      <c r="AK227" s="12"/>
      <c r="AL227" s="12"/>
      <c r="AM227" s="12"/>
      <c r="AP227" s="22"/>
    </row>
    <row r="228" spans="36:42" ht="12">
      <c r="AJ228" s="12"/>
      <c r="AK228" s="12"/>
      <c r="AL228" s="12"/>
      <c r="AM228" s="12"/>
      <c r="AP228" s="22"/>
    </row>
    <row r="229" spans="36:42" ht="12">
      <c r="AJ229" s="12"/>
      <c r="AK229" s="12"/>
      <c r="AL229" s="12"/>
      <c r="AM229" s="12"/>
      <c r="AP229" s="22"/>
    </row>
    <row r="230" spans="38:42" ht="12">
      <c r="AL230" s="12"/>
      <c r="AM230" s="12"/>
      <c r="AP230" s="22"/>
    </row>
    <row r="231" spans="38:42" ht="12">
      <c r="AL231" s="12"/>
      <c r="AM231" s="12"/>
      <c r="AP231" s="22"/>
    </row>
    <row r="232" spans="38:42" ht="12">
      <c r="AL232" s="12"/>
      <c r="AM232" s="12"/>
      <c r="AP232" s="22"/>
    </row>
    <row r="233" ht="12">
      <c r="AK233" s="12"/>
    </row>
    <row r="234" spans="36:40" ht="12">
      <c r="AJ234" s="12"/>
      <c r="AK234" s="12"/>
      <c r="AL234" s="12"/>
      <c r="AM234" s="12"/>
      <c r="AN234" s="22"/>
    </row>
    <row r="235" spans="38:39" ht="12">
      <c r="AL235" s="12"/>
      <c r="AM235" s="12"/>
    </row>
    <row r="236" spans="38:42" ht="12">
      <c r="AL236" s="12"/>
      <c r="AM236" s="12"/>
      <c r="AP236" s="22"/>
    </row>
    <row r="244" spans="36:37" ht="12">
      <c r="AJ244" s="12"/>
      <c r="AK244" s="12"/>
    </row>
    <row r="245" spans="36:42" ht="12">
      <c r="AJ245" s="12"/>
      <c r="AK245" s="12"/>
      <c r="AL245" s="12"/>
      <c r="AM245" s="12"/>
      <c r="AP245" s="12"/>
    </row>
    <row r="246" spans="36:42" ht="12">
      <c r="AJ246" s="12"/>
      <c r="AK246" s="12"/>
      <c r="AL246" s="12"/>
      <c r="AM246" s="12"/>
      <c r="AP246" s="12"/>
    </row>
    <row r="247" spans="36:39" ht="12">
      <c r="AJ247" s="12"/>
      <c r="AK247" s="12"/>
      <c r="AL247" s="12"/>
      <c r="AM247" s="12"/>
    </row>
    <row r="248" spans="36:39" ht="12">
      <c r="AJ248" s="12"/>
      <c r="AK248" s="12"/>
      <c r="AL248" s="12"/>
      <c r="AM248" s="12"/>
    </row>
    <row r="249" spans="36:39" ht="12">
      <c r="AJ249" s="12"/>
      <c r="AL249" s="12"/>
      <c r="AM249" s="12"/>
    </row>
    <row r="251" spans="38:39" ht="12">
      <c r="AL251" s="12"/>
      <c r="AM251" s="12"/>
    </row>
    <row r="262" ht="12">
      <c r="AJ262" s="12"/>
    </row>
    <row r="263" spans="36:39" ht="12">
      <c r="AJ263" s="12"/>
      <c r="AK263" s="12"/>
      <c r="AL263" s="12"/>
      <c r="AM263" s="12"/>
    </row>
    <row r="264" spans="36:39" ht="12">
      <c r="AJ264" s="12"/>
      <c r="AK264" s="12"/>
      <c r="AL264" s="12"/>
      <c r="AM264" s="12"/>
    </row>
    <row r="265" spans="36:39" ht="12">
      <c r="AJ265" s="12"/>
      <c r="AK265" s="12"/>
      <c r="AL265" s="12"/>
      <c r="AM265" s="12"/>
    </row>
    <row r="266" spans="36:39" ht="12">
      <c r="AJ266" s="12"/>
      <c r="AL266" s="12"/>
      <c r="AM266" s="12"/>
    </row>
    <row r="267" spans="36:39" ht="12">
      <c r="AJ267" s="12"/>
      <c r="AK267" s="12"/>
      <c r="AL267" s="12"/>
      <c r="AM267" s="12"/>
    </row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</sheetData>
  <mergeCells count="1">
    <mergeCell ref="I23:J23"/>
  </mergeCells>
  <printOptions gridLines="1"/>
  <pageMargins left="1.5" right="0.7" top="1.25" bottom="0.6" header="0.5" footer="0.5"/>
  <pageSetup fitToHeight="1" fitToWidth="1" orientation="portrait" scale="85" r:id="rId1"/>
  <headerFooter alignWithMargins="0">
    <oddHeader>&amp;R&amp;"Palatino,Regular"&amp;12Exhibit QGC 3.6RA
Questar Gas Company
 Docket No. 02-057-02
</oddHeader>
    <oddFooter>&amp;L&amp;10&amp;D</oddFooter>
  </headerFooter>
  <colBreaks count="1" manualBreakCount="1">
    <brk id="2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GaPri98G</dc:title>
  <dc:subject/>
  <dc:creator>J. Peter Williamson</dc:creator>
  <cp:keywords/>
  <dc:description/>
  <cp:lastModifiedBy>sbintz</cp:lastModifiedBy>
  <cp:lastPrinted>2002-10-02T20:51:19Z</cp:lastPrinted>
  <dcterms:created xsi:type="dcterms:W3CDTF">1999-11-30T14:25:09Z</dcterms:created>
  <dcterms:modified xsi:type="dcterms:W3CDTF">2008-07-07T18:29:20Z</dcterms:modified>
  <cp:category>::ODMA\GRPWISE\ASPOSUPT.PUPSC.PUPSCDocs:31120.1</cp:category>
  <cp:version/>
  <cp:contentType/>
  <cp:contentStatus/>
</cp:coreProperties>
</file>