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720" windowWidth="12120" windowHeight="9120" activeTab="0"/>
  </bookViews>
  <sheets>
    <sheet name="GAPRI98G.WK1 (3)" sheetId="1" r:id="rId1"/>
  </sheets>
  <definedNames>
    <definedName name="_xlnm.Print_Area" localSheetId="0">'GAPRI98G.WK1 (3)'!$A$1:$L$65</definedName>
  </definedNames>
  <calcPr fullCalcOnLoad="1"/>
</workbook>
</file>

<file path=xl/sharedStrings.xml><?xml version="1.0" encoding="utf-8"?>
<sst xmlns="http://schemas.openxmlformats.org/spreadsheetml/2006/main" count="86" uniqueCount="72">
  <si>
    <t>Company</t>
  </si>
  <si>
    <t>Tkr</t>
  </si>
  <si>
    <t>Avg</t>
  </si>
  <si>
    <t>Annual</t>
  </si>
  <si>
    <t>Yield</t>
  </si>
  <si>
    <t>Price</t>
  </si>
  <si>
    <t>Divd</t>
  </si>
  <si>
    <t>Plus</t>
  </si>
  <si>
    <t>Growth</t>
  </si>
  <si>
    <t>High</t>
  </si>
  <si>
    <t>Low</t>
  </si>
  <si>
    <t>Dividend</t>
  </si>
  <si>
    <t xml:space="preserve">Adjusted </t>
  </si>
  <si>
    <t>Monthly High and Low Stock Prices</t>
  </si>
  <si>
    <t>Questar Gas</t>
  </si>
  <si>
    <t>Dividend Yields for  Natural Gas Distribution Companies</t>
  </si>
  <si>
    <t>AGL Resources</t>
  </si>
  <si>
    <t>ATG</t>
  </si>
  <si>
    <t>Atmos Energy</t>
  </si>
  <si>
    <t>ATO</t>
  </si>
  <si>
    <t>EGN</t>
  </si>
  <si>
    <t>NJ Resources</t>
  </si>
  <si>
    <t>NJR</t>
  </si>
  <si>
    <t>Northwest Natural</t>
  </si>
  <si>
    <t>NWN</t>
  </si>
  <si>
    <t>Piedmont Natural</t>
  </si>
  <si>
    <t>PNY</t>
  </si>
  <si>
    <t>Line</t>
  </si>
  <si>
    <t>Value</t>
  </si>
  <si>
    <t>Peoples Energy</t>
  </si>
  <si>
    <t>PGL</t>
  </si>
  <si>
    <t>Value Line</t>
  </si>
  <si>
    <t>forecast</t>
  </si>
  <si>
    <t>growth</t>
  </si>
  <si>
    <t xml:space="preserve">dps  </t>
  </si>
  <si>
    <t xml:space="preserve">eps </t>
  </si>
  <si>
    <t>Yield Plus Growth Using Value Line Earnings Growth Forecasts</t>
  </si>
  <si>
    <t>eps growth</t>
  </si>
  <si>
    <t>Means</t>
  </si>
  <si>
    <t>Sym</t>
  </si>
  <si>
    <t>Jun</t>
  </si>
  <si>
    <t>July</t>
  </si>
  <si>
    <t>Aug</t>
  </si>
  <si>
    <t>Cascade Nat. Gas</t>
  </si>
  <si>
    <t>CGC</t>
  </si>
  <si>
    <t>Energen Corp.</t>
  </si>
  <si>
    <t>KeySpan Corp.</t>
  </si>
  <si>
    <t>KSE</t>
  </si>
  <si>
    <t>Laclede Group</t>
  </si>
  <si>
    <t>LG</t>
  </si>
  <si>
    <t>NUI Corp</t>
  </si>
  <si>
    <t>NUI</t>
  </si>
  <si>
    <t>NICOR, Inc.</t>
  </si>
  <si>
    <t>GAS</t>
  </si>
  <si>
    <t>ONEOK Inc.</t>
  </si>
  <si>
    <t>OKE</t>
  </si>
  <si>
    <t>SEMCO Energy, Inc.</t>
  </si>
  <si>
    <t>SEN</t>
  </si>
  <si>
    <t>South Jersey Industries, Inc.</t>
  </si>
  <si>
    <t>SJI</t>
  </si>
  <si>
    <t>Southern Union Co.</t>
  </si>
  <si>
    <t>SUG</t>
  </si>
  <si>
    <t>Southwest Gas Corp.</t>
  </si>
  <si>
    <t>SWX</t>
  </si>
  <si>
    <t>UGI Corp.</t>
  </si>
  <si>
    <t>UGI</t>
  </si>
  <si>
    <t>WGL Holdings</t>
  </si>
  <si>
    <t>WGL</t>
  </si>
  <si>
    <t>Medians</t>
  </si>
  <si>
    <t>Growth Source: IBES Report of 8/15/2002</t>
  </si>
  <si>
    <t>Value Line Data from report of 6/21/2002</t>
  </si>
  <si>
    <t>bk val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</si>
</sst>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0_)"/>
    <numFmt numFmtId="167" formatCode="0_)"/>
    <numFmt numFmtId="168" formatCode="0.0%"/>
    <numFmt numFmtId="169" formatCode="0.000"/>
    <numFmt numFmtId="170" formatCode="d"/>
    <numFmt numFmtId="171" formatCode="0.0000"/>
    <numFmt numFmtId="172" formatCode="0.000%"/>
    <numFmt numFmtId="173" formatCode="0.000000000000000%"/>
    <numFmt numFmtId="174" formatCode="0.0000%"/>
  </numFmts>
  <fonts count="8">
    <font>
      <sz val="7.25"/>
      <name val="Courier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Palatino"/>
      <family val="0"/>
    </font>
    <font>
      <sz val="9"/>
      <name val="Palatino"/>
      <family val="0"/>
    </font>
    <font>
      <b/>
      <sz val="9"/>
      <name val="Palatino"/>
      <family val="0"/>
    </font>
    <font>
      <sz val="7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Alignment="1">
      <alignment/>
    </xf>
    <xf numFmtId="1" fontId="5" fillId="0" borderId="0" xfId="0" applyNumberFormat="1" applyFont="1" applyBorder="1" applyAlignment="1" applyProtection="1">
      <alignment horizontal="center"/>
      <protection/>
    </xf>
    <xf numFmtId="171" fontId="5" fillId="0" borderId="0" xfId="0" applyNumberFormat="1" applyFont="1" applyAlignment="1">
      <alignment horizontal="center"/>
    </xf>
    <xf numFmtId="171" fontId="5" fillId="0" borderId="0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 horizontal="center"/>
      <protection/>
    </xf>
    <xf numFmtId="10" fontId="5" fillId="0" borderId="0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Alignment="1">
      <alignment horizontal="center" vertical="top"/>
    </xf>
    <xf numFmtId="10" fontId="5" fillId="0" borderId="0" xfId="0" applyNumberFormat="1" applyFont="1" applyBorder="1" applyAlignment="1">
      <alignment horizontal="center"/>
    </xf>
    <xf numFmtId="10" fontId="5" fillId="0" borderId="0" xfId="0" applyNumberFormat="1" applyFont="1" applyFill="1" applyBorder="1" applyAlignment="1" applyProtection="1">
      <alignment horizontal="center"/>
      <protection/>
    </xf>
    <xf numFmtId="10" fontId="5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4" fontId="7" fillId="0" borderId="0" xfId="0" applyFont="1" applyBorder="1" applyAlignment="1" applyProtection="1">
      <alignment horizontal="left"/>
      <protection/>
    </xf>
    <xf numFmtId="164" fontId="7" fillId="0" borderId="0" xfId="0" applyFont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 applyProtection="1">
      <alignment/>
      <protection/>
    </xf>
    <xf numFmtId="10" fontId="5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288"/>
  <sheetViews>
    <sheetView tabSelected="1" zoomScale="150" zoomScaleNormal="150" workbookViewId="0" topLeftCell="D1">
      <selection activeCell="J1" sqref="J1"/>
    </sheetView>
  </sheetViews>
  <sheetFormatPr defaultColWidth="9.83203125" defaultRowHeight="9.75"/>
  <cols>
    <col min="1" max="1" width="4.83203125" style="1" customWidth="1"/>
    <col min="2" max="2" width="18.83203125" style="1" customWidth="1"/>
    <col min="3" max="3" width="6.16015625" style="1" customWidth="1"/>
    <col min="4" max="4" width="11" style="1" customWidth="1"/>
    <col min="5" max="5" width="11.83203125" style="1" customWidth="1"/>
    <col min="6" max="6" width="11.33203125" style="1" customWidth="1"/>
    <col min="7" max="10" width="8.83203125" style="1" customWidth="1"/>
    <col min="11" max="11" width="8.33203125" style="1" customWidth="1"/>
    <col min="12" max="15" width="8.83203125" style="1" customWidth="1"/>
    <col min="16" max="16" width="9.83203125" style="1" customWidth="1"/>
    <col min="17" max="17" width="8" style="1" customWidth="1"/>
    <col min="18" max="18" width="8.16015625" style="1" customWidth="1"/>
    <col min="19" max="19" width="27" style="1" customWidth="1"/>
    <col min="20" max="20" width="5.16015625" style="1" customWidth="1"/>
    <col min="21" max="21" width="7.83203125" style="1" customWidth="1"/>
    <col min="22" max="22" width="9.83203125" style="1" customWidth="1"/>
    <col min="23" max="23" width="10" style="1" customWidth="1"/>
    <col min="24" max="28" width="7.33203125" style="1" customWidth="1"/>
    <col min="29" max="29" width="7" style="1" customWidth="1"/>
    <col min="30" max="30" width="33" style="1" customWidth="1"/>
    <col min="31" max="31" width="9.83203125" style="1" customWidth="1"/>
    <col min="32" max="32" width="7.33203125" style="1" customWidth="1"/>
    <col min="33" max="34" width="9.83203125" style="1" customWidth="1"/>
    <col min="35" max="37" width="8.83203125" style="1" customWidth="1"/>
    <col min="38" max="38" width="7.83203125" style="1" customWidth="1"/>
    <col min="39" max="39" width="8.83203125" style="1" customWidth="1"/>
    <col min="40" max="40" width="10.16015625" style="1" customWidth="1"/>
    <col min="41" max="41" width="9.83203125" style="1" customWidth="1"/>
    <col min="42" max="42" width="7.83203125" style="1" customWidth="1"/>
    <col min="43" max="47" width="9.83203125" style="1" customWidth="1"/>
    <col min="48" max="51" width="7.83203125" style="1" customWidth="1"/>
    <col min="52" max="53" width="9.83203125" style="1" customWidth="1"/>
    <col min="54" max="54" width="20.83203125" style="1" customWidth="1"/>
    <col min="55" max="16384" width="9.83203125" style="1" customWidth="1"/>
  </cols>
  <sheetData>
    <row r="1" spans="2:15" ht="12">
      <c r="B1" s="1" t="s">
        <v>14</v>
      </c>
      <c r="C1" s="2"/>
      <c r="N1" s="2"/>
      <c r="O1" s="2"/>
    </row>
    <row r="2" spans="3:15" ht="12">
      <c r="C2" s="2"/>
      <c r="N2" s="2"/>
      <c r="O2" s="2"/>
    </row>
    <row r="3" spans="2:15" ht="9.75" customHeight="1">
      <c r="B3" s="2"/>
      <c r="C3" s="2" t="s">
        <v>15</v>
      </c>
      <c r="D3" s="2"/>
      <c r="E3" s="2"/>
      <c r="N3" s="2"/>
      <c r="O3" s="2"/>
    </row>
    <row r="4" spans="14:15" ht="12">
      <c r="N4" s="2"/>
      <c r="O4" s="2"/>
    </row>
    <row r="5" spans="2:4" ht="9.75" customHeight="1">
      <c r="B5" s="1" t="s">
        <v>0</v>
      </c>
      <c r="C5" s="1" t="s">
        <v>1</v>
      </c>
      <c r="D5" s="1" t="s">
        <v>13</v>
      </c>
    </row>
    <row r="6" spans="3:13" ht="12">
      <c r="C6" s="1" t="s">
        <v>39</v>
      </c>
      <c r="M6" s="4"/>
    </row>
    <row r="7" spans="3:12" ht="9.75" customHeight="1">
      <c r="C7" s="3"/>
      <c r="D7" s="4" t="s">
        <v>40</v>
      </c>
      <c r="E7" s="4"/>
      <c r="F7" s="4" t="s">
        <v>41</v>
      </c>
      <c r="G7" s="4"/>
      <c r="H7" s="4" t="s">
        <v>42</v>
      </c>
      <c r="I7" s="4"/>
      <c r="J7" s="5" t="s">
        <v>2</v>
      </c>
      <c r="K7" s="5" t="s">
        <v>3</v>
      </c>
      <c r="L7" s="5" t="s">
        <v>4</v>
      </c>
    </row>
    <row r="8" spans="3:12" ht="9.75" customHeight="1">
      <c r="C8" s="3"/>
      <c r="D8" s="7">
        <v>2002</v>
      </c>
      <c r="E8" s="7"/>
      <c r="F8" s="7">
        <v>2002</v>
      </c>
      <c r="G8" s="7"/>
      <c r="H8" s="7">
        <v>2002</v>
      </c>
      <c r="I8" s="7"/>
      <c r="J8" s="5"/>
      <c r="K8" s="5"/>
      <c r="L8" s="5"/>
    </row>
    <row r="9" spans="4:12" ht="12">
      <c r="D9" s="4" t="s">
        <v>9</v>
      </c>
      <c r="E9" s="4" t="s">
        <v>10</v>
      </c>
      <c r="F9" s="4" t="s">
        <v>9</v>
      </c>
      <c r="G9" s="4" t="s">
        <v>10</v>
      </c>
      <c r="H9" s="4" t="s">
        <v>9</v>
      </c>
      <c r="I9" s="4" t="s">
        <v>10</v>
      </c>
      <c r="J9" s="5" t="s">
        <v>5</v>
      </c>
      <c r="K9" s="5" t="s">
        <v>6</v>
      </c>
      <c r="L9" s="4"/>
    </row>
    <row r="10" spans="4:17" ht="12">
      <c r="D10" s="4"/>
      <c r="E10" s="4"/>
      <c r="F10" s="4"/>
      <c r="G10" s="4"/>
      <c r="H10" s="4"/>
      <c r="I10" s="4"/>
      <c r="J10" s="4"/>
      <c r="K10" s="4"/>
      <c r="L10" s="4"/>
      <c r="M10" s="23"/>
      <c r="N10" s="23"/>
      <c r="O10" s="23"/>
      <c r="P10" s="4"/>
      <c r="Q10" s="4"/>
    </row>
    <row r="11" spans="1:65" ht="10.5" customHeight="1">
      <c r="A11" s="4">
        <v>1</v>
      </c>
      <c r="B11" s="25" t="s">
        <v>16</v>
      </c>
      <c r="C11" s="2" t="s">
        <v>17</v>
      </c>
      <c r="D11" s="8">
        <v>23.5</v>
      </c>
      <c r="E11" s="8">
        <v>21.5156</v>
      </c>
      <c r="F11" s="8">
        <v>23.3438</v>
      </c>
      <c r="G11" s="8">
        <v>17.25</v>
      </c>
      <c r="H11" s="8">
        <v>23.2813</v>
      </c>
      <c r="I11" s="8">
        <v>20.5</v>
      </c>
      <c r="J11" s="9">
        <f>AVERAGEA(D11:I11)</f>
        <v>21.565116666666665</v>
      </c>
      <c r="K11" s="10">
        <v>1.08</v>
      </c>
      <c r="L11" s="11">
        <f aca="true" t="shared" si="0" ref="L11:L29">K11/J11</f>
        <v>0.05008087907399837</v>
      </c>
      <c r="BE11" s="12"/>
      <c r="BF11" s="12"/>
      <c r="BJ11" s="12"/>
      <c r="BK11" s="12"/>
      <c r="BL11" s="12"/>
      <c r="BM11" s="12"/>
    </row>
    <row r="12" spans="1:65" ht="10.5" customHeight="1">
      <c r="A12" s="4">
        <v>2</v>
      </c>
      <c r="B12" s="26" t="s">
        <v>18</v>
      </c>
      <c r="C12" s="1" t="s">
        <v>19</v>
      </c>
      <c r="D12" s="13">
        <v>23.6563</v>
      </c>
      <c r="E12" s="13">
        <v>21</v>
      </c>
      <c r="F12" s="13">
        <v>23.4688</v>
      </c>
      <c r="G12" s="13">
        <v>17.5625</v>
      </c>
      <c r="H12" s="13">
        <v>22.9531</v>
      </c>
      <c r="I12" s="13">
        <v>20.4063</v>
      </c>
      <c r="J12" s="9">
        <f aca="true" t="shared" si="1" ref="J12:J29">AVERAGEA(D12:I12)</f>
        <v>21.507833333333338</v>
      </c>
      <c r="K12" s="14">
        <v>1.18</v>
      </c>
      <c r="L12" s="11">
        <f t="shared" si="0"/>
        <v>0.054863731818639704</v>
      </c>
      <c r="BE12" s="12"/>
      <c r="BF12" s="12"/>
      <c r="BJ12" s="12"/>
      <c r="BK12" s="12"/>
      <c r="BL12" s="12"/>
      <c r="BM12" s="12"/>
    </row>
    <row r="13" spans="1:65" ht="12">
      <c r="A13" s="4">
        <v>3</v>
      </c>
      <c r="B13" s="26" t="s">
        <v>43</v>
      </c>
      <c r="C13" s="1" t="s">
        <v>44</v>
      </c>
      <c r="D13" s="13">
        <v>23.2969</v>
      </c>
      <c r="E13" s="13">
        <v>19.875</v>
      </c>
      <c r="F13" s="13">
        <v>21.0469</v>
      </c>
      <c r="G13" s="13">
        <v>15.5</v>
      </c>
      <c r="H13" s="13">
        <v>21.0469</v>
      </c>
      <c r="I13" s="13">
        <v>19</v>
      </c>
      <c r="J13" s="9">
        <f t="shared" si="1"/>
        <v>19.96095</v>
      </c>
      <c r="K13" s="14">
        <v>0.96</v>
      </c>
      <c r="L13" s="11">
        <f t="shared" si="0"/>
        <v>0.04809390334628361</v>
      </c>
      <c r="BE13" s="12"/>
      <c r="BF13" s="12"/>
      <c r="BJ13" s="12"/>
      <c r="BK13" s="12"/>
      <c r="BL13" s="12"/>
      <c r="BM13" s="12"/>
    </row>
    <row r="14" spans="1:65" ht="12">
      <c r="A14" s="4">
        <v>4</v>
      </c>
      <c r="B14" s="25" t="s">
        <v>45</v>
      </c>
      <c r="C14" s="2" t="s">
        <v>20</v>
      </c>
      <c r="D14" s="8">
        <v>27.81215</v>
      </c>
      <c r="E14" s="8">
        <v>24.7031</v>
      </c>
      <c r="F14" s="8">
        <v>27.5313</v>
      </c>
      <c r="G14" s="8">
        <v>21.6563</v>
      </c>
      <c r="H14" s="8">
        <v>27.2031</v>
      </c>
      <c r="I14" s="8">
        <v>24.2969</v>
      </c>
      <c r="J14" s="9">
        <f t="shared" si="1"/>
        <v>25.53380833333333</v>
      </c>
      <c r="K14" s="10">
        <v>0.72</v>
      </c>
      <c r="L14" s="11">
        <f t="shared" si="0"/>
        <v>0.028197908850912373</v>
      </c>
      <c r="BE14" s="12"/>
      <c r="BF14" s="12"/>
      <c r="BJ14" s="12"/>
      <c r="BK14" s="12"/>
      <c r="BL14" s="12"/>
      <c r="BM14" s="12"/>
    </row>
    <row r="15" spans="1:65" ht="12">
      <c r="A15" s="4">
        <v>5</v>
      </c>
      <c r="B15" s="25" t="s">
        <v>46</v>
      </c>
      <c r="C15" s="2" t="s">
        <v>47</v>
      </c>
      <c r="D15" s="8">
        <v>38</v>
      </c>
      <c r="E15" s="8">
        <v>35.5938</v>
      </c>
      <c r="F15" s="8">
        <v>38.1875</v>
      </c>
      <c r="G15" s="8">
        <v>27.4063</v>
      </c>
      <c r="H15" s="8">
        <v>36.6875</v>
      </c>
      <c r="I15" s="8">
        <v>33.7813</v>
      </c>
      <c r="J15" s="9">
        <f t="shared" si="1"/>
        <v>34.94273333333334</v>
      </c>
      <c r="K15" s="10">
        <v>1.78</v>
      </c>
      <c r="L15" s="11">
        <f t="shared" si="0"/>
        <v>0.050940491203702816</v>
      </c>
      <c r="BE15" s="12"/>
      <c r="BF15" s="12"/>
      <c r="BJ15" s="12"/>
      <c r="BK15" s="12"/>
      <c r="BL15" s="12"/>
      <c r="BM15" s="12"/>
    </row>
    <row r="16" spans="1:65" ht="12">
      <c r="A16" s="4">
        <v>6</v>
      </c>
      <c r="B16" s="25" t="s">
        <v>48</v>
      </c>
      <c r="C16" s="2" t="s">
        <v>49</v>
      </c>
      <c r="D16" s="8">
        <v>24.5781</v>
      </c>
      <c r="E16" s="8">
        <v>22</v>
      </c>
      <c r="F16" s="8">
        <v>23.5</v>
      </c>
      <c r="G16" s="8">
        <v>19</v>
      </c>
      <c r="H16" s="8">
        <v>25</v>
      </c>
      <c r="I16" s="8">
        <v>21.25</v>
      </c>
      <c r="J16" s="9">
        <f t="shared" si="1"/>
        <v>22.554683333333333</v>
      </c>
      <c r="K16" s="10">
        <v>1.34</v>
      </c>
      <c r="L16" s="11">
        <f t="shared" si="0"/>
        <v>0.05941116442187543</v>
      </c>
      <c r="BE16" s="12"/>
      <c r="BF16" s="12"/>
      <c r="BJ16" s="12"/>
      <c r="BK16" s="12"/>
      <c r="BL16" s="12"/>
      <c r="BM16" s="12"/>
    </row>
    <row r="17" spans="1:65" ht="12">
      <c r="A17" s="4">
        <v>7</v>
      </c>
      <c r="B17" s="25" t="s">
        <v>50</v>
      </c>
      <c r="C17" s="2" t="s">
        <v>51</v>
      </c>
      <c r="D17" s="8">
        <v>27.5</v>
      </c>
      <c r="E17" s="8">
        <v>24.2344</v>
      </c>
      <c r="F17" s="8">
        <v>27.4531</v>
      </c>
      <c r="G17" s="8">
        <v>15.875</v>
      </c>
      <c r="H17" s="8">
        <v>20.5938</v>
      </c>
      <c r="I17" s="8">
        <v>17.8438</v>
      </c>
      <c r="J17" s="9">
        <f t="shared" si="1"/>
        <v>22.250016666666667</v>
      </c>
      <c r="K17" s="10">
        <v>0.98</v>
      </c>
      <c r="L17" s="11">
        <f t="shared" si="0"/>
        <v>0.04404491082778215</v>
      </c>
      <c r="BE17" s="12"/>
      <c r="BF17" s="12"/>
      <c r="BJ17" s="12"/>
      <c r="BK17" s="12"/>
      <c r="BL17" s="12"/>
      <c r="BM17" s="12"/>
    </row>
    <row r="18" spans="1:12" ht="12">
      <c r="A18" s="4">
        <v>8</v>
      </c>
      <c r="B18" s="27" t="s">
        <v>21</v>
      </c>
      <c r="C18" s="6" t="s">
        <v>22</v>
      </c>
      <c r="D18" s="13">
        <v>30.7031</v>
      </c>
      <c r="E18" s="13">
        <v>28.4531</v>
      </c>
      <c r="F18" s="13">
        <v>31.0938</v>
      </c>
      <c r="G18" s="13">
        <v>24.3438</v>
      </c>
      <c r="H18" s="8">
        <v>32.875</v>
      </c>
      <c r="I18" s="13">
        <v>29.5</v>
      </c>
      <c r="J18" s="9">
        <f t="shared" si="1"/>
        <v>29.494799999999998</v>
      </c>
      <c r="K18" s="15">
        <v>1.2</v>
      </c>
      <c r="L18" s="11">
        <f t="shared" si="0"/>
        <v>0.04068513771919118</v>
      </c>
    </row>
    <row r="19" spans="1:12" ht="12">
      <c r="A19" s="4">
        <v>9</v>
      </c>
      <c r="B19" s="27" t="s">
        <v>52</v>
      </c>
      <c r="C19" s="6" t="s">
        <v>53</v>
      </c>
      <c r="D19" s="13">
        <v>48.7031</v>
      </c>
      <c r="E19" s="13">
        <v>45.75</v>
      </c>
      <c r="F19" s="13">
        <v>47.8281</v>
      </c>
      <c r="G19" s="13">
        <v>18.0938</v>
      </c>
      <c r="H19" s="8">
        <v>31.5</v>
      </c>
      <c r="I19" s="13">
        <v>23.7969</v>
      </c>
      <c r="J19" s="9">
        <f t="shared" si="1"/>
        <v>35.94531666666666</v>
      </c>
      <c r="K19" s="15">
        <v>1.84</v>
      </c>
      <c r="L19" s="11">
        <f t="shared" si="0"/>
        <v>0.051188866050700166</v>
      </c>
    </row>
    <row r="20" spans="1:12" ht="12">
      <c r="A20" s="4">
        <v>10</v>
      </c>
      <c r="B20" s="27" t="s">
        <v>23</v>
      </c>
      <c r="C20" s="6" t="s">
        <v>24</v>
      </c>
      <c r="D20" s="13">
        <v>30.0938</v>
      </c>
      <c r="E20" s="13">
        <v>27.5838</v>
      </c>
      <c r="F20" s="13">
        <v>30.2031</v>
      </c>
      <c r="G20" s="13">
        <v>23.4531</v>
      </c>
      <c r="H20" s="8">
        <v>29.7031</v>
      </c>
      <c r="I20" s="13">
        <v>27.5313</v>
      </c>
      <c r="J20" s="9">
        <f t="shared" si="1"/>
        <v>28.0947</v>
      </c>
      <c r="K20" s="15">
        <v>1.26</v>
      </c>
      <c r="L20" s="11">
        <f t="shared" si="0"/>
        <v>0.04484831658640242</v>
      </c>
    </row>
    <row r="21" spans="1:12" ht="12">
      <c r="A21" s="4">
        <v>11</v>
      </c>
      <c r="B21" s="27" t="s">
        <v>54</v>
      </c>
      <c r="C21" s="6" t="s">
        <v>55</v>
      </c>
      <c r="D21" s="13">
        <v>22</v>
      </c>
      <c r="E21" s="13">
        <v>19.7031</v>
      </c>
      <c r="F21" s="13">
        <v>22.1875</v>
      </c>
      <c r="G21" s="13">
        <v>14.625</v>
      </c>
      <c r="H21" s="8">
        <v>21</v>
      </c>
      <c r="I21" s="13">
        <v>17.2031</v>
      </c>
      <c r="J21" s="9">
        <f t="shared" si="1"/>
        <v>19.45311666666667</v>
      </c>
      <c r="K21" s="15">
        <v>0.62</v>
      </c>
      <c r="L21" s="11">
        <f t="shared" si="0"/>
        <v>0.031871499596894066</v>
      </c>
    </row>
    <row r="22" spans="1:12" ht="12">
      <c r="A22" s="4">
        <v>12</v>
      </c>
      <c r="B22" s="26" t="s">
        <v>29</v>
      </c>
      <c r="C22" s="1" t="s">
        <v>30</v>
      </c>
      <c r="D22" s="13">
        <v>39.4063</v>
      </c>
      <c r="E22" s="9">
        <v>36.0469</v>
      </c>
      <c r="F22" s="13">
        <v>37.9688</v>
      </c>
      <c r="G22" s="13">
        <v>29.0635</v>
      </c>
      <c r="H22" s="13">
        <v>33.9531</v>
      </c>
      <c r="I22" s="13">
        <v>27.7969</v>
      </c>
      <c r="J22" s="9">
        <f t="shared" si="1"/>
        <v>34.03925</v>
      </c>
      <c r="K22" s="14">
        <v>2.08</v>
      </c>
      <c r="L22" s="11">
        <f t="shared" si="0"/>
        <v>0.061105929184691196</v>
      </c>
    </row>
    <row r="23" spans="1:12" ht="12">
      <c r="A23" s="4">
        <v>13</v>
      </c>
      <c r="B23" s="27" t="s">
        <v>25</v>
      </c>
      <c r="C23" s="6" t="s">
        <v>26</v>
      </c>
      <c r="D23" s="13">
        <v>37.9375</v>
      </c>
      <c r="E23" s="13">
        <v>33.6875</v>
      </c>
      <c r="F23" s="13">
        <v>37.7031</v>
      </c>
      <c r="G23" s="13">
        <v>27.3438</v>
      </c>
      <c r="H23" s="8">
        <v>37.2031</v>
      </c>
      <c r="I23" s="13">
        <v>32.7969</v>
      </c>
      <c r="J23" s="9">
        <f t="shared" si="1"/>
        <v>34.44531666666666</v>
      </c>
      <c r="K23" s="15">
        <v>1.6</v>
      </c>
      <c r="L23" s="11">
        <f t="shared" si="0"/>
        <v>0.04645043665829753</v>
      </c>
    </row>
    <row r="24" spans="1:12" ht="12">
      <c r="A24" s="4">
        <v>14</v>
      </c>
      <c r="B24" s="27" t="s">
        <v>56</v>
      </c>
      <c r="C24" s="6" t="s">
        <v>57</v>
      </c>
      <c r="D24" s="13">
        <v>9.5</v>
      </c>
      <c r="E24" s="13">
        <v>6.5938</v>
      </c>
      <c r="F24" s="13">
        <v>9.6563</v>
      </c>
      <c r="G24" s="13">
        <v>7.0625</v>
      </c>
      <c r="H24" s="8">
        <v>10.2031</v>
      </c>
      <c r="I24" s="13">
        <v>7.7031</v>
      </c>
      <c r="J24" s="9">
        <f t="shared" si="1"/>
        <v>8.453133333333334</v>
      </c>
      <c r="K24" s="15">
        <v>0.5</v>
      </c>
      <c r="L24" s="11">
        <f t="shared" si="0"/>
        <v>0.059149664424237164</v>
      </c>
    </row>
    <row r="25" spans="1:12" ht="12">
      <c r="A25" s="4">
        <v>15</v>
      </c>
      <c r="B25" s="27" t="s">
        <v>58</v>
      </c>
      <c r="C25" s="6" t="s">
        <v>59</v>
      </c>
      <c r="D25" s="13">
        <v>35.0469</v>
      </c>
      <c r="E25" s="13">
        <v>32.2969</v>
      </c>
      <c r="F25" s="13">
        <v>36.0469</v>
      </c>
      <c r="G25" s="13">
        <v>28.2031</v>
      </c>
      <c r="H25" s="8">
        <v>33.5938</v>
      </c>
      <c r="I25" s="13">
        <v>31.7969</v>
      </c>
      <c r="J25" s="9">
        <f t="shared" si="1"/>
        <v>32.83075</v>
      </c>
      <c r="K25" s="15">
        <v>1.5</v>
      </c>
      <c r="L25" s="11">
        <f t="shared" si="0"/>
        <v>0.04568887399770032</v>
      </c>
    </row>
    <row r="26" spans="1:12" ht="12">
      <c r="A26" s="4">
        <v>16</v>
      </c>
      <c r="B26" s="27" t="s">
        <v>60</v>
      </c>
      <c r="C26" s="6" t="s">
        <v>61</v>
      </c>
      <c r="D26" s="13">
        <v>17.0469</v>
      </c>
      <c r="E26" s="13">
        <v>14.1094</v>
      </c>
      <c r="F26" s="13">
        <v>17.0625</v>
      </c>
      <c r="G26" s="13">
        <v>10.2031</v>
      </c>
      <c r="H26" s="8">
        <v>15.0938</v>
      </c>
      <c r="I26" s="13">
        <v>12.5938</v>
      </c>
      <c r="J26" s="9">
        <f t="shared" si="1"/>
        <v>14.351583333333332</v>
      </c>
      <c r="K26" s="15">
        <v>0</v>
      </c>
      <c r="L26" s="11">
        <f t="shared" si="0"/>
        <v>0</v>
      </c>
    </row>
    <row r="27" spans="1:12" ht="12">
      <c r="A27" s="4">
        <v>17</v>
      </c>
      <c r="B27" s="27" t="s">
        <v>62</v>
      </c>
      <c r="C27" s="6" t="s">
        <v>63</v>
      </c>
      <c r="D27" s="13">
        <v>24.75</v>
      </c>
      <c r="E27" s="13">
        <v>23.0156</v>
      </c>
      <c r="F27" s="13">
        <v>24.75</v>
      </c>
      <c r="G27" s="13">
        <v>18.0938</v>
      </c>
      <c r="H27" s="8">
        <v>23.6563</v>
      </c>
      <c r="I27" s="13">
        <v>21.1563</v>
      </c>
      <c r="J27" s="9">
        <f t="shared" si="1"/>
        <v>22.570333333333338</v>
      </c>
      <c r="K27" s="15">
        <v>0.82</v>
      </c>
      <c r="L27" s="11">
        <f t="shared" si="0"/>
        <v>0.03633087681469775</v>
      </c>
    </row>
    <row r="28" spans="1:12" ht="12">
      <c r="A28" s="4">
        <v>18</v>
      </c>
      <c r="B28" s="27" t="s">
        <v>64</v>
      </c>
      <c r="C28" s="6" t="s">
        <v>65</v>
      </c>
      <c r="D28" s="13">
        <v>32.4688</v>
      </c>
      <c r="E28" s="13">
        <v>29.4063</v>
      </c>
      <c r="F28" s="13">
        <v>33.0781</v>
      </c>
      <c r="G28" s="13">
        <v>25.6719</v>
      </c>
      <c r="H28" s="8">
        <v>36.4844</v>
      </c>
      <c r="I28" s="13">
        <v>30.9063</v>
      </c>
      <c r="J28" s="9">
        <f t="shared" si="1"/>
        <v>31.335966666666668</v>
      </c>
      <c r="K28" s="15">
        <v>1.65</v>
      </c>
      <c r="L28" s="11">
        <f t="shared" si="0"/>
        <v>0.05265514919490808</v>
      </c>
    </row>
    <row r="29" spans="1:12" ht="12">
      <c r="A29" s="4">
        <v>19</v>
      </c>
      <c r="B29" s="27" t="s">
        <v>66</v>
      </c>
      <c r="C29" s="6" t="s">
        <v>67</v>
      </c>
      <c r="D29" s="13">
        <v>26.7031</v>
      </c>
      <c r="E29" s="13">
        <v>24.4531</v>
      </c>
      <c r="F29" s="13">
        <v>26.2188</v>
      </c>
      <c r="G29" s="13">
        <v>19.25</v>
      </c>
      <c r="H29" s="8">
        <v>25.1563</v>
      </c>
      <c r="I29" s="13">
        <v>23.5</v>
      </c>
      <c r="J29" s="9">
        <f t="shared" si="1"/>
        <v>24.213549999999998</v>
      </c>
      <c r="K29" s="15">
        <v>1.27</v>
      </c>
      <c r="L29" s="11">
        <f t="shared" si="0"/>
        <v>0.05244997119381504</v>
      </c>
    </row>
    <row r="30" spans="1:12" ht="12">
      <c r="A30" s="4"/>
      <c r="D30" s="13"/>
      <c r="E30" s="9"/>
      <c r="F30" s="13"/>
      <c r="G30" s="13"/>
      <c r="H30" s="13"/>
      <c r="I30" s="13"/>
      <c r="J30" s="9"/>
      <c r="K30" s="14"/>
      <c r="L30" s="11"/>
    </row>
    <row r="31" ht="12">
      <c r="E31" s="2"/>
    </row>
    <row r="32" ht="12">
      <c r="D32" s="2" t="s">
        <v>36</v>
      </c>
    </row>
    <row r="33" spans="2:4" ht="12">
      <c r="B33" s="26"/>
      <c r="D33" s="2"/>
    </row>
    <row r="34" spans="2:17" ht="12">
      <c r="B34" s="26"/>
      <c r="H34" s="4"/>
      <c r="I34" s="31" t="s">
        <v>31</v>
      </c>
      <c r="J34" s="31"/>
      <c r="L34"/>
      <c r="M34"/>
      <c r="N34" s="30"/>
      <c r="O34" s="30"/>
      <c r="P34" s="30"/>
      <c r="Q34" s="30"/>
    </row>
    <row r="35" spans="2:15" ht="12">
      <c r="B35" s="26"/>
      <c r="D35" s="4"/>
      <c r="E35" s="4" t="s">
        <v>28</v>
      </c>
      <c r="F35" s="4" t="s">
        <v>12</v>
      </c>
      <c r="G35" s="5" t="s">
        <v>4</v>
      </c>
      <c r="H35"/>
      <c r="I35" s="4" t="s">
        <v>35</v>
      </c>
      <c r="J35" s="4" t="s">
        <v>34</v>
      </c>
      <c r="K35" s="6" t="s">
        <v>71</v>
      </c>
      <c r="L35"/>
      <c r="M35"/>
      <c r="N35" s="23"/>
      <c r="O35" s="23"/>
    </row>
    <row r="36" spans="2:15" ht="12">
      <c r="B36" s="26"/>
      <c r="D36" s="5" t="s">
        <v>11</v>
      </c>
      <c r="E36" s="4" t="s">
        <v>27</v>
      </c>
      <c r="F36" s="4" t="s">
        <v>11</v>
      </c>
      <c r="G36" s="5" t="s">
        <v>7</v>
      </c>
      <c r="H36"/>
      <c r="I36" s="4" t="s">
        <v>33</v>
      </c>
      <c r="J36" s="4" t="s">
        <v>33</v>
      </c>
      <c r="K36" s="4" t="s">
        <v>33</v>
      </c>
      <c r="L36"/>
      <c r="M36"/>
      <c r="N36" s="23"/>
      <c r="O36" s="23"/>
    </row>
    <row r="37" spans="2:15" ht="12">
      <c r="B37" s="26"/>
      <c r="D37" s="4" t="s">
        <v>4</v>
      </c>
      <c r="E37" s="5" t="s">
        <v>37</v>
      </c>
      <c r="F37" s="4" t="s">
        <v>4</v>
      </c>
      <c r="G37" s="5" t="s">
        <v>8</v>
      </c>
      <c r="H37"/>
      <c r="I37" s="3" t="s">
        <v>32</v>
      </c>
      <c r="J37" s="3" t="s">
        <v>32</v>
      </c>
      <c r="K37" s="3" t="s">
        <v>32</v>
      </c>
      <c r="L37"/>
      <c r="M37"/>
      <c r="N37"/>
      <c r="O37"/>
    </row>
    <row r="38" spans="2:15" ht="12">
      <c r="B38" s="26"/>
      <c r="H38"/>
      <c r="K38" s="6"/>
      <c r="L38"/>
      <c r="M38"/>
      <c r="N38"/>
      <c r="O38"/>
    </row>
    <row r="39" spans="1:15" ht="12">
      <c r="A39" s="5">
        <f>A11</f>
        <v>1</v>
      </c>
      <c r="B39" s="28" t="str">
        <f>B11</f>
        <v>AGL Resources</v>
      </c>
      <c r="C39" s="2" t="str">
        <f>C11</f>
        <v>ATG</v>
      </c>
      <c r="D39" s="16">
        <f>L11</f>
        <v>0.05008087907399837</v>
      </c>
      <c r="E39" s="24">
        <f>I39</f>
        <v>0.095</v>
      </c>
      <c r="F39" s="16">
        <f>(1+E39)*D39</f>
        <v>0.05483856258602821</v>
      </c>
      <c r="G39" s="17">
        <f aca="true" t="shared" si="2" ref="G39:G57">E39+F39</f>
        <v>0.1498385625860282</v>
      </c>
      <c r="H39"/>
      <c r="I39" s="24">
        <v>0.095</v>
      </c>
      <c r="J39" s="24">
        <v>0.01</v>
      </c>
      <c r="K39" s="29">
        <v>0.055</v>
      </c>
      <c r="L39"/>
      <c r="M39"/>
      <c r="N39"/>
      <c r="O39"/>
    </row>
    <row r="40" spans="1:15" ht="12">
      <c r="A40" s="5">
        <f aca="true" t="shared" si="3" ref="A40:C55">A12</f>
        <v>2</v>
      </c>
      <c r="B40" s="28" t="str">
        <f t="shared" si="3"/>
        <v>Atmos Energy</v>
      </c>
      <c r="C40" s="2" t="str">
        <f t="shared" si="3"/>
        <v>ATO</v>
      </c>
      <c r="D40" s="16">
        <f aca="true" t="shared" si="4" ref="D40:D57">L12</f>
        <v>0.054863731818639704</v>
      </c>
      <c r="E40" s="24">
        <f aca="true" t="shared" si="5" ref="E40:E57">I40</f>
        <v>0.09</v>
      </c>
      <c r="F40" s="16">
        <f aca="true" t="shared" si="6" ref="F40:F57">(1+E40)*D40</f>
        <v>0.05980146768231728</v>
      </c>
      <c r="G40" s="17">
        <f t="shared" si="2"/>
        <v>0.14980146768231728</v>
      </c>
      <c r="H40"/>
      <c r="I40" s="24">
        <v>0.09</v>
      </c>
      <c r="J40" s="24">
        <v>0.025</v>
      </c>
      <c r="K40" s="29">
        <v>0.04</v>
      </c>
      <c r="L40"/>
      <c r="M40"/>
      <c r="N40"/>
      <c r="O40"/>
    </row>
    <row r="41" spans="1:15" ht="12">
      <c r="A41" s="5">
        <f t="shared" si="3"/>
        <v>3</v>
      </c>
      <c r="B41" s="28" t="str">
        <f t="shared" si="3"/>
        <v>Cascade Nat. Gas</v>
      </c>
      <c r="C41" s="2" t="str">
        <f t="shared" si="3"/>
        <v>CGC</v>
      </c>
      <c r="D41" s="16">
        <f t="shared" si="4"/>
        <v>0.04809390334628361</v>
      </c>
      <c r="E41" s="24">
        <f t="shared" si="5"/>
        <v>0.065</v>
      </c>
      <c r="F41" s="16">
        <f t="shared" si="6"/>
        <v>0.051220007063792046</v>
      </c>
      <c r="G41" s="17">
        <f t="shared" si="2"/>
        <v>0.11622000706379204</v>
      </c>
      <c r="H41"/>
      <c r="I41" s="24">
        <v>0.065</v>
      </c>
      <c r="J41" s="24">
        <v>0.005</v>
      </c>
      <c r="K41" s="29">
        <v>0.035</v>
      </c>
      <c r="L41"/>
      <c r="M41"/>
      <c r="N41"/>
      <c r="O41"/>
    </row>
    <row r="42" spans="1:15" ht="12">
      <c r="A42" s="5">
        <f t="shared" si="3"/>
        <v>4</v>
      </c>
      <c r="B42" s="28" t="str">
        <f t="shared" si="3"/>
        <v>Energen Corp.</v>
      </c>
      <c r="C42" s="2" t="str">
        <f t="shared" si="3"/>
        <v>EGN</v>
      </c>
      <c r="D42" s="16">
        <f t="shared" si="4"/>
        <v>0.028197908850912373</v>
      </c>
      <c r="E42" s="24">
        <f t="shared" si="5"/>
        <v>0.055</v>
      </c>
      <c r="F42" s="16">
        <f t="shared" si="6"/>
        <v>0.02974879383771255</v>
      </c>
      <c r="G42" s="17">
        <f t="shared" si="2"/>
        <v>0.08474879383771255</v>
      </c>
      <c r="H42"/>
      <c r="I42" s="24">
        <v>0.055</v>
      </c>
      <c r="J42" s="24">
        <v>0.03</v>
      </c>
      <c r="K42" s="29">
        <v>0.025</v>
      </c>
      <c r="L42"/>
      <c r="M42"/>
      <c r="N42"/>
      <c r="O42"/>
    </row>
    <row r="43" spans="1:15" ht="12">
      <c r="A43" s="5">
        <f t="shared" si="3"/>
        <v>5</v>
      </c>
      <c r="B43" s="28" t="str">
        <f t="shared" si="3"/>
        <v>KeySpan Corp.</v>
      </c>
      <c r="C43" s="2" t="str">
        <f t="shared" si="3"/>
        <v>KSE</v>
      </c>
      <c r="D43" s="16">
        <f t="shared" si="4"/>
        <v>0.050940491203702816</v>
      </c>
      <c r="E43" s="24">
        <f t="shared" si="5"/>
        <v>0.125</v>
      </c>
      <c r="F43" s="16">
        <f t="shared" si="6"/>
        <v>0.05730805260416567</v>
      </c>
      <c r="G43" s="17">
        <f t="shared" si="2"/>
        <v>0.18230805260416566</v>
      </c>
      <c r="H43"/>
      <c r="I43" s="24">
        <v>0.125</v>
      </c>
      <c r="J43" s="24">
        <v>0.01</v>
      </c>
      <c r="K43" s="29">
        <v>0.05</v>
      </c>
      <c r="L43"/>
      <c r="M43"/>
      <c r="N43"/>
      <c r="O43"/>
    </row>
    <row r="44" spans="1:15" ht="12">
      <c r="A44" s="5">
        <f t="shared" si="3"/>
        <v>6</v>
      </c>
      <c r="B44" s="28" t="str">
        <f t="shared" si="3"/>
        <v>Laclede Group</v>
      </c>
      <c r="C44" s="2" t="str">
        <f t="shared" si="3"/>
        <v>LG</v>
      </c>
      <c r="D44" s="16">
        <f t="shared" si="4"/>
        <v>0.05941116442187543</v>
      </c>
      <c r="E44" s="24">
        <f t="shared" si="5"/>
        <v>0.07</v>
      </c>
      <c r="F44" s="16">
        <f t="shared" si="6"/>
        <v>0.06356994593140672</v>
      </c>
      <c r="G44" s="17">
        <f t="shared" si="2"/>
        <v>0.13356994593140673</v>
      </c>
      <c r="H44"/>
      <c r="I44" s="24">
        <v>0.07</v>
      </c>
      <c r="J44" s="24">
        <v>0.015</v>
      </c>
      <c r="K44" s="29">
        <v>0.03</v>
      </c>
      <c r="L44"/>
      <c r="M44"/>
      <c r="N44"/>
      <c r="O44"/>
    </row>
    <row r="45" spans="1:15" ht="12">
      <c r="A45" s="5">
        <f t="shared" si="3"/>
        <v>7</v>
      </c>
      <c r="B45" s="28" t="str">
        <f t="shared" si="3"/>
        <v>NUI Corp</v>
      </c>
      <c r="C45" s="2" t="str">
        <f t="shared" si="3"/>
        <v>NUI</v>
      </c>
      <c r="D45" s="16">
        <f t="shared" si="4"/>
        <v>0.04404491082778215</v>
      </c>
      <c r="E45" s="24">
        <f t="shared" si="5"/>
        <v>0.095</v>
      </c>
      <c r="F45" s="16">
        <f t="shared" si="6"/>
        <v>0.04822917735642145</v>
      </c>
      <c r="G45" s="17">
        <f t="shared" si="2"/>
        <v>0.14322917735642146</v>
      </c>
      <c r="H45"/>
      <c r="I45" s="24">
        <v>0.095</v>
      </c>
      <c r="J45" s="24">
        <v>0.005</v>
      </c>
      <c r="K45" s="29">
        <v>0.015</v>
      </c>
      <c r="L45"/>
      <c r="M45"/>
      <c r="N45"/>
      <c r="O45"/>
    </row>
    <row r="46" spans="1:15" ht="12">
      <c r="A46" s="5">
        <f t="shared" si="3"/>
        <v>8</v>
      </c>
      <c r="B46" s="28" t="str">
        <f t="shared" si="3"/>
        <v>NJ Resources</v>
      </c>
      <c r="C46" s="2" t="str">
        <f t="shared" si="3"/>
        <v>NJR</v>
      </c>
      <c r="D46" s="16">
        <f t="shared" si="4"/>
        <v>0.04068513771919118</v>
      </c>
      <c r="E46" s="24">
        <f t="shared" si="5"/>
        <v>0.095</v>
      </c>
      <c r="F46" s="16">
        <f t="shared" si="6"/>
        <v>0.044550225802514345</v>
      </c>
      <c r="G46" s="17">
        <f t="shared" si="2"/>
        <v>0.13955022580251436</v>
      </c>
      <c r="H46"/>
      <c r="I46" s="24">
        <v>0.095</v>
      </c>
      <c r="J46" s="24">
        <v>0.02</v>
      </c>
      <c r="K46" s="29">
        <v>0.13</v>
      </c>
      <c r="L46"/>
      <c r="M46"/>
      <c r="N46"/>
      <c r="O46"/>
    </row>
    <row r="47" spans="1:15" ht="12">
      <c r="A47" s="5">
        <f t="shared" si="3"/>
        <v>9</v>
      </c>
      <c r="B47" s="28" t="str">
        <f t="shared" si="3"/>
        <v>NICOR, Inc.</v>
      </c>
      <c r="C47" s="2" t="str">
        <f t="shared" si="3"/>
        <v>GAS</v>
      </c>
      <c r="D47" s="16">
        <f t="shared" si="4"/>
        <v>0.051188866050700166</v>
      </c>
      <c r="E47" s="24">
        <f t="shared" si="5"/>
        <v>0.075</v>
      </c>
      <c r="F47" s="16">
        <f t="shared" si="6"/>
        <v>0.055028031004502674</v>
      </c>
      <c r="G47" s="17">
        <f t="shared" si="2"/>
        <v>0.13002803100450266</v>
      </c>
      <c r="H47"/>
      <c r="I47" s="24">
        <v>0.075</v>
      </c>
      <c r="J47" s="24">
        <v>0.05</v>
      </c>
      <c r="K47" s="29">
        <v>0.04</v>
      </c>
      <c r="L47"/>
      <c r="M47"/>
      <c r="N47"/>
      <c r="O47"/>
    </row>
    <row r="48" spans="1:15" ht="12">
      <c r="A48" s="5">
        <f t="shared" si="3"/>
        <v>10</v>
      </c>
      <c r="B48" s="28" t="str">
        <f t="shared" si="3"/>
        <v>Northwest Natural</v>
      </c>
      <c r="C48" s="2" t="str">
        <f t="shared" si="3"/>
        <v>NWN</v>
      </c>
      <c r="D48" s="16">
        <f t="shared" si="4"/>
        <v>0.04484831658640242</v>
      </c>
      <c r="E48" s="24">
        <f t="shared" si="5"/>
        <v>0.065</v>
      </c>
      <c r="F48" s="16">
        <f t="shared" si="6"/>
        <v>0.047763457164518575</v>
      </c>
      <c r="G48" s="17">
        <f t="shared" si="2"/>
        <v>0.11276345716451858</v>
      </c>
      <c r="H48"/>
      <c r="I48" s="24">
        <v>0.065</v>
      </c>
      <c r="J48" s="24">
        <v>0.015</v>
      </c>
      <c r="K48" s="29">
        <v>0.045</v>
      </c>
      <c r="L48"/>
      <c r="M48"/>
      <c r="N48"/>
      <c r="O48"/>
    </row>
    <row r="49" spans="1:15" ht="12">
      <c r="A49" s="5">
        <f t="shared" si="3"/>
        <v>11</v>
      </c>
      <c r="B49" s="28" t="str">
        <f t="shared" si="3"/>
        <v>ONEOK Inc.</v>
      </c>
      <c r="C49" s="2" t="str">
        <f t="shared" si="3"/>
        <v>OKE</v>
      </c>
      <c r="D49" s="16">
        <f t="shared" si="4"/>
        <v>0.031871499596894066</v>
      </c>
      <c r="E49" s="24">
        <f t="shared" si="5"/>
        <v>0.08</v>
      </c>
      <c r="F49" s="16">
        <f t="shared" si="6"/>
        <v>0.0344212195646456</v>
      </c>
      <c r="G49" s="17">
        <f t="shared" si="2"/>
        <v>0.1144212195646456</v>
      </c>
      <c r="H49"/>
      <c r="I49" s="24">
        <v>0.08</v>
      </c>
      <c r="J49" s="24">
        <v>0.01</v>
      </c>
      <c r="K49" s="29">
        <v>0.05</v>
      </c>
      <c r="L49"/>
      <c r="M49"/>
      <c r="N49"/>
      <c r="O49"/>
    </row>
    <row r="50" spans="1:15" ht="12">
      <c r="A50" s="5">
        <f t="shared" si="3"/>
        <v>12</v>
      </c>
      <c r="B50" s="28" t="str">
        <f t="shared" si="3"/>
        <v>Peoples Energy</v>
      </c>
      <c r="C50" s="2" t="str">
        <f t="shared" si="3"/>
        <v>PGL</v>
      </c>
      <c r="D50" s="16">
        <f t="shared" si="4"/>
        <v>0.061105929184691196</v>
      </c>
      <c r="E50" s="24">
        <f t="shared" si="5"/>
        <v>0.075</v>
      </c>
      <c r="F50" s="16">
        <f t="shared" si="6"/>
        <v>0.06568887387354304</v>
      </c>
      <c r="G50" s="17">
        <f t="shared" si="2"/>
        <v>0.14068887387354304</v>
      </c>
      <c r="H50"/>
      <c r="I50" s="24">
        <v>0.075</v>
      </c>
      <c r="J50" s="24">
        <v>0.02</v>
      </c>
      <c r="K50" s="29">
        <v>0.09</v>
      </c>
      <c r="L50"/>
      <c r="M50"/>
      <c r="N50"/>
      <c r="O50"/>
    </row>
    <row r="51" spans="1:15" ht="12">
      <c r="A51" s="5">
        <f t="shared" si="3"/>
        <v>13</v>
      </c>
      <c r="B51" s="28" t="str">
        <f t="shared" si="3"/>
        <v>Piedmont Natural</v>
      </c>
      <c r="C51" s="2" t="str">
        <f t="shared" si="3"/>
        <v>PNY</v>
      </c>
      <c r="D51" s="16">
        <f t="shared" si="4"/>
        <v>0.04645043665829753</v>
      </c>
      <c r="E51" s="24">
        <f t="shared" si="5"/>
        <v>0.065</v>
      </c>
      <c r="F51" s="16">
        <f t="shared" si="6"/>
        <v>0.04946971504108687</v>
      </c>
      <c r="G51" s="17">
        <f t="shared" si="2"/>
        <v>0.11446971504108687</v>
      </c>
      <c r="H51"/>
      <c r="I51" s="24">
        <v>0.065</v>
      </c>
      <c r="J51" s="24">
        <v>0.04</v>
      </c>
      <c r="K51" s="29">
        <v>0.055</v>
      </c>
      <c r="L51"/>
      <c r="M51"/>
      <c r="N51"/>
      <c r="O51"/>
    </row>
    <row r="52" spans="1:15" ht="12">
      <c r="A52" s="5">
        <f t="shared" si="3"/>
        <v>14</v>
      </c>
      <c r="B52" s="28" t="str">
        <f t="shared" si="3"/>
        <v>SEMCO Energy, Inc.</v>
      </c>
      <c r="C52" s="2" t="str">
        <f t="shared" si="3"/>
        <v>SEN</v>
      </c>
      <c r="D52" s="16">
        <f t="shared" si="4"/>
        <v>0.059149664424237164</v>
      </c>
      <c r="E52" s="24">
        <f t="shared" si="5"/>
        <v>0.135</v>
      </c>
      <c r="F52" s="16">
        <f t="shared" si="6"/>
        <v>0.06713486912150918</v>
      </c>
      <c r="G52" s="17">
        <f t="shared" si="2"/>
        <v>0.2021348691215092</v>
      </c>
      <c r="H52"/>
      <c r="I52" s="24">
        <v>0.135</v>
      </c>
      <c r="J52" s="24"/>
      <c r="K52" s="29">
        <v>0.12</v>
      </c>
      <c r="L52"/>
      <c r="M52"/>
      <c r="N52"/>
      <c r="O52"/>
    </row>
    <row r="53" spans="1:15" ht="12">
      <c r="A53" s="5">
        <f t="shared" si="3"/>
        <v>15</v>
      </c>
      <c r="B53" s="28" t="str">
        <f t="shared" si="3"/>
        <v>South Jersey Industries, Inc.</v>
      </c>
      <c r="C53" s="2" t="str">
        <f t="shared" si="3"/>
        <v>SJI</v>
      </c>
      <c r="D53" s="16">
        <f t="shared" si="4"/>
        <v>0.04568887399770032</v>
      </c>
      <c r="E53" s="24">
        <f t="shared" si="5"/>
        <v>0.055</v>
      </c>
      <c r="F53" s="16">
        <f t="shared" si="6"/>
        <v>0.04820176206757384</v>
      </c>
      <c r="G53" s="17">
        <f t="shared" si="2"/>
        <v>0.10320176206757384</v>
      </c>
      <c r="H53"/>
      <c r="I53" s="24">
        <v>0.055</v>
      </c>
      <c r="J53" s="24">
        <v>0.015</v>
      </c>
      <c r="K53" s="29">
        <v>0.065</v>
      </c>
      <c r="L53"/>
      <c r="M53"/>
      <c r="N53"/>
      <c r="O53"/>
    </row>
    <row r="54" spans="1:15" ht="12">
      <c r="A54" s="5">
        <f t="shared" si="3"/>
        <v>16</v>
      </c>
      <c r="B54" s="28" t="str">
        <f t="shared" si="3"/>
        <v>Southern Union Co.</v>
      </c>
      <c r="C54" s="2" t="str">
        <f t="shared" si="3"/>
        <v>SUG</v>
      </c>
      <c r="D54" s="16">
        <f t="shared" si="4"/>
        <v>0</v>
      </c>
      <c r="E54" s="24">
        <f t="shared" si="5"/>
        <v>0.29</v>
      </c>
      <c r="F54" s="16">
        <f t="shared" si="6"/>
        <v>0</v>
      </c>
      <c r="G54" s="17">
        <f t="shared" si="2"/>
        <v>0.29</v>
      </c>
      <c r="H54"/>
      <c r="I54" s="24">
        <v>0.29</v>
      </c>
      <c r="J54" s="24">
        <v>0</v>
      </c>
      <c r="K54" s="29">
        <v>0.04</v>
      </c>
      <c r="L54"/>
      <c r="M54"/>
      <c r="N54"/>
      <c r="O54"/>
    </row>
    <row r="55" spans="1:15" ht="12">
      <c r="A55" s="5">
        <f t="shared" si="3"/>
        <v>17</v>
      </c>
      <c r="B55" s="28" t="str">
        <f t="shared" si="3"/>
        <v>Southwest Gas Corp.</v>
      </c>
      <c r="C55" s="2" t="str">
        <f t="shared" si="3"/>
        <v>SWX</v>
      </c>
      <c r="D55" s="16">
        <f t="shared" si="4"/>
        <v>0.03633087681469775</v>
      </c>
      <c r="E55" s="24">
        <f t="shared" si="5"/>
        <v>0.105</v>
      </c>
      <c r="F55" s="16">
        <f t="shared" si="6"/>
        <v>0.04014561888024101</v>
      </c>
      <c r="G55" s="17">
        <f t="shared" si="2"/>
        <v>0.14514561888024102</v>
      </c>
      <c r="H55"/>
      <c r="I55" s="24">
        <v>0.105</v>
      </c>
      <c r="J55" s="24">
        <v>0.01</v>
      </c>
      <c r="K55" s="29">
        <v>0.09</v>
      </c>
      <c r="L55"/>
      <c r="M55"/>
      <c r="N55"/>
      <c r="O55"/>
    </row>
    <row r="56" spans="1:15" ht="12">
      <c r="A56" s="5">
        <f aca="true" t="shared" si="7" ref="A56:C57">A28</f>
        <v>18</v>
      </c>
      <c r="B56" s="28" t="str">
        <f t="shared" si="7"/>
        <v>UGI Corp.</v>
      </c>
      <c r="C56" s="2" t="str">
        <f t="shared" si="7"/>
        <v>UGI</v>
      </c>
      <c r="D56" s="16">
        <f t="shared" si="4"/>
        <v>0.05265514919490808</v>
      </c>
      <c r="E56" s="24">
        <f t="shared" si="5"/>
        <v>0.1</v>
      </c>
      <c r="F56" s="16">
        <f t="shared" si="6"/>
        <v>0.0579206641143989</v>
      </c>
      <c r="G56" s="17">
        <f t="shared" si="2"/>
        <v>0.1579206641143989</v>
      </c>
      <c r="H56"/>
      <c r="I56" s="24">
        <v>0.1</v>
      </c>
      <c r="J56" s="24">
        <v>0.03</v>
      </c>
      <c r="K56" s="29">
        <v>0.035</v>
      </c>
      <c r="L56"/>
      <c r="M56"/>
      <c r="N56"/>
      <c r="O56"/>
    </row>
    <row r="57" spans="1:15" ht="12">
      <c r="A57" s="5">
        <f t="shared" si="7"/>
        <v>19</v>
      </c>
      <c r="B57" s="28" t="str">
        <f t="shared" si="7"/>
        <v>WGL Holdings</v>
      </c>
      <c r="C57" s="2" t="str">
        <f t="shared" si="7"/>
        <v>WGL</v>
      </c>
      <c r="D57" s="16">
        <f t="shared" si="4"/>
        <v>0.05244997119381504</v>
      </c>
      <c r="E57" s="24">
        <f t="shared" si="5"/>
        <v>0.06</v>
      </c>
      <c r="F57" s="16">
        <f t="shared" si="6"/>
        <v>0.05559696946544394</v>
      </c>
      <c r="G57" s="17">
        <f t="shared" si="2"/>
        <v>0.11559696946544394</v>
      </c>
      <c r="H57"/>
      <c r="I57" s="24">
        <v>0.06</v>
      </c>
      <c r="J57" s="24">
        <v>0.01</v>
      </c>
      <c r="K57" s="29">
        <v>0.045</v>
      </c>
      <c r="L57"/>
      <c r="M57"/>
      <c r="N57"/>
      <c r="O57"/>
    </row>
    <row r="58" spans="2:15" ht="12">
      <c r="B58" s="25"/>
      <c r="C58" s="2"/>
      <c r="D58" s="3"/>
      <c r="E58" s="3"/>
      <c r="F58" s="4"/>
      <c r="G58" s="4"/>
      <c r="H58"/>
      <c r="K58" s="29"/>
      <c r="L58"/>
      <c r="M58"/>
      <c r="N58"/>
      <c r="O58"/>
    </row>
    <row r="59" spans="2:15" ht="12">
      <c r="B59" s="1" t="s">
        <v>38</v>
      </c>
      <c r="D59" s="16">
        <f>AVERAGEA(D39:D57)</f>
        <v>0.045160932156038384</v>
      </c>
      <c r="E59" s="16">
        <f>AVERAGEA(E39:E57)</f>
        <v>0.0944736842105263</v>
      </c>
      <c r="F59" s="16">
        <f>AVERAGEA(F39:F57)</f>
        <v>0.04898091648220116</v>
      </c>
      <c r="G59" s="16">
        <f>AVERAGEA(G39:G57)</f>
        <v>0.1434546006927275</v>
      </c>
      <c r="H59"/>
      <c r="I59" s="16">
        <f>AVERAGEA(I39:I57)</f>
        <v>0.0944736842105263</v>
      </c>
      <c r="J59" s="16">
        <f>AVERAGEA(J39:J57)</f>
        <v>0.01777777777777778</v>
      </c>
      <c r="K59" s="16">
        <f>AVERAGEA(K39:K57)</f>
        <v>0.05552631578947368</v>
      </c>
      <c r="L59"/>
      <c r="M59"/>
      <c r="N59"/>
      <c r="O59"/>
    </row>
    <row r="60" spans="2:15" ht="12">
      <c r="B60" s="1" t="s">
        <v>68</v>
      </c>
      <c r="G60" s="19">
        <f>MEDIAN(G39:G57)</f>
        <v>0.13955022580251436</v>
      </c>
      <c r="H60"/>
      <c r="I60"/>
      <c r="J60"/>
      <c r="K60"/>
      <c r="L60"/>
      <c r="M60"/>
      <c r="O60" s="20"/>
    </row>
    <row r="61" spans="2:15" ht="12">
      <c r="B61" s="1" t="s">
        <v>9</v>
      </c>
      <c r="G61" s="16">
        <f>MAXA(G39:G57)</f>
        <v>0.29</v>
      </c>
      <c r="H61"/>
      <c r="M61" s="4"/>
      <c r="O61" s="18"/>
    </row>
    <row r="62" spans="2:15" ht="12">
      <c r="B62" s="1" t="s">
        <v>10</v>
      </c>
      <c r="C62" s="2"/>
      <c r="G62" s="16">
        <f>MINA(G39:G57)</f>
        <v>0.08474879383771255</v>
      </c>
      <c r="H62"/>
      <c r="M62" s="4"/>
      <c r="O62" s="18"/>
    </row>
    <row r="63" spans="2:39" ht="12">
      <c r="B63" s="2"/>
      <c r="C63" s="2"/>
      <c r="AH63" s="12"/>
      <c r="AJ63" s="12"/>
      <c r="AL63" s="12"/>
      <c r="AM63" s="12"/>
    </row>
    <row r="64" spans="2:39" ht="12">
      <c r="B64" s="2" t="s">
        <v>69</v>
      </c>
      <c r="C64" s="2"/>
      <c r="AL64" s="12"/>
      <c r="AM64" s="12"/>
    </row>
    <row r="65" ht="12">
      <c r="B65" s="1" t="s">
        <v>70</v>
      </c>
    </row>
    <row r="106" spans="2:16" ht="12">
      <c r="B106" s="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2:16" ht="12">
      <c r="B107" s="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2:16" ht="12">
      <c r="B108" s="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2:16" ht="12">
      <c r="B109" s="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2:16" ht="12">
      <c r="B110" s="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2:16" ht="12">
      <c r="B111" s="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2:16" ht="12">
      <c r="B112" s="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2:16" ht="12">
      <c r="B113" s="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ht="12">
      <c r="AI114" s="12"/>
    </row>
    <row r="115" ht="12">
      <c r="AI115" s="12"/>
    </row>
    <row r="116" spans="16:35" ht="12">
      <c r="P116" s="6"/>
      <c r="Q116" s="6"/>
      <c r="R116" s="6"/>
      <c r="AI116" s="12"/>
    </row>
    <row r="117" spans="16:36" ht="12">
      <c r="P117" s="6"/>
      <c r="Q117" s="6"/>
      <c r="R117" s="6"/>
      <c r="AJ117" s="12"/>
    </row>
    <row r="118" spans="2:36" ht="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AJ118" s="12"/>
    </row>
    <row r="119" spans="2:36" ht="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AI119" s="12"/>
      <c r="AJ119" s="12"/>
    </row>
    <row r="120" spans="2:36" ht="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AI120" s="12"/>
      <c r="AJ120" s="12"/>
    </row>
    <row r="121" spans="2:36" ht="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AI121" s="12"/>
      <c r="AJ121" s="12"/>
    </row>
    <row r="122" spans="2:36" ht="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AJ122" s="12"/>
    </row>
    <row r="123" spans="2:18" ht="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 ht="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 ht="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 ht="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36" ht="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AJ127" s="12"/>
    </row>
    <row r="128" spans="2:18" ht="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 ht="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 ht="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 ht="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 ht="1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35" ht="1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AI133" s="21"/>
    </row>
    <row r="134" spans="2:35" ht="1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AI134" s="12"/>
    </row>
    <row r="135" spans="2:35" ht="1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AI135" s="12"/>
    </row>
    <row r="136" spans="2:35" ht="1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AI136" s="12"/>
    </row>
    <row r="137" spans="2:36" ht="1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AI137" s="12"/>
      <c r="AJ137" s="12"/>
    </row>
    <row r="138" spans="2:36" ht="1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AJ138" s="12"/>
    </row>
    <row r="139" spans="2:18" ht="1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36" ht="1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AJ140" s="12"/>
    </row>
    <row r="141" ht="12">
      <c r="AJ141" s="12"/>
    </row>
    <row r="142" ht="12">
      <c r="AJ142" s="12"/>
    </row>
    <row r="143" ht="12">
      <c r="AJ143" s="12"/>
    </row>
    <row r="152" ht="12">
      <c r="AI152" s="12"/>
    </row>
    <row r="153" ht="12">
      <c r="AI153" s="12"/>
    </row>
    <row r="154" ht="12">
      <c r="AI154" s="21"/>
    </row>
    <row r="155" ht="12">
      <c r="AJ155" s="12"/>
    </row>
    <row r="156" ht="12">
      <c r="AJ156" s="12"/>
    </row>
    <row r="157" ht="12">
      <c r="AJ157" s="12"/>
    </row>
    <row r="158" ht="12">
      <c r="AJ158" s="12"/>
    </row>
    <row r="159" ht="12">
      <c r="AJ159" s="12"/>
    </row>
    <row r="160" ht="12">
      <c r="AJ160" s="12"/>
    </row>
    <row r="179" ht="12">
      <c r="AI179" s="12"/>
    </row>
    <row r="180" ht="12">
      <c r="AI180" s="12"/>
    </row>
    <row r="181" ht="12">
      <c r="AI181" s="12"/>
    </row>
    <row r="183" ht="12">
      <c r="AJ183" s="12"/>
    </row>
    <row r="184" ht="12">
      <c r="AI184" s="12"/>
    </row>
    <row r="185" spans="36:42" ht="12">
      <c r="AJ185" s="12"/>
      <c r="AK185" s="12"/>
      <c r="AL185" s="12"/>
      <c r="AM185" s="12"/>
      <c r="AP185" s="22"/>
    </row>
    <row r="186" spans="36:42" ht="12">
      <c r="AJ186" s="12"/>
      <c r="AK186" s="12"/>
      <c r="AL186" s="12"/>
      <c r="AM186" s="12"/>
      <c r="AP186" s="22"/>
    </row>
    <row r="187" spans="36:42" ht="12">
      <c r="AJ187" s="12"/>
      <c r="AK187" s="12"/>
      <c r="AL187" s="12"/>
      <c r="AM187" s="12"/>
      <c r="AP187" s="22"/>
    </row>
    <row r="188" spans="38:42" ht="12">
      <c r="AL188" s="12"/>
      <c r="AM188" s="12"/>
      <c r="AP188" s="22"/>
    </row>
    <row r="189" spans="38:42" ht="12">
      <c r="AL189" s="12"/>
      <c r="AM189" s="12"/>
      <c r="AP189" s="22"/>
    </row>
    <row r="190" spans="38:42" ht="12">
      <c r="AL190" s="12"/>
      <c r="AM190" s="12"/>
      <c r="AP190" s="22"/>
    </row>
    <row r="191" ht="12">
      <c r="AK191" s="12"/>
    </row>
    <row r="192" spans="36:40" ht="12">
      <c r="AJ192" s="12"/>
      <c r="AK192" s="12"/>
      <c r="AL192" s="12"/>
      <c r="AM192" s="12"/>
      <c r="AN192" s="22"/>
    </row>
    <row r="193" spans="38:39" ht="12">
      <c r="AL193" s="12"/>
      <c r="AM193" s="12"/>
    </row>
    <row r="194" spans="38:42" ht="12">
      <c r="AL194" s="12"/>
      <c r="AM194" s="12"/>
      <c r="AP194" s="22"/>
    </row>
    <row r="196" ht="12">
      <c r="AI196" s="21"/>
    </row>
    <row r="197" ht="12">
      <c r="AI197" s="12"/>
    </row>
    <row r="198" ht="12">
      <c r="AI198" s="12"/>
    </row>
    <row r="199" ht="12">
      <c r="AI199" s="12"/>
    </row>
    <row r="200" ht="12">
      <c r="AI200" s="12"/>
    </row>
    <row r="202" spans="36:37" ht="12">
      <c r="AJ202" s="12"/>
      <c r="AK202" s="12"/>
    </row>
    <row r="203" spans="36:42" ht="12">
      <c r="AJ203" s="12"/>
      <c r="AK203" s="12"/>
      <c r="AL203" s="12"/>
      <c r="AM203" s="12"/>
      <c r="AP203" s="12"/>
    </row>
    <row r="204" spans="36:42" ht="12">
      <c r="AJ204" s="12"/>
      <c r="AK204" s="12"/>
      <c r="AL204" s="12"/>
      <c r="AM204" s="12"/>
      <c r="AP204" s="12"/>
    </row>
    <row r="205" spans="36:39" ht="12">
      <c r="AJ205" s="12"/>
      <c r="AK205" s="12"/>
      <c r="AL205" s="12"/>
      <c r="AM205" s="12"/>
    </row>
    <row r="206" spans="36:39" ht="12">
      <c r="AJ206" s="12"/>
      <c r="AK206" s="12"/>
      <c r="AL206" s="12"/>
      <c r="AM206" s="12"/>
    </row>
    <row r="207" spans="36:39" ht="12">
      <c r="AJ207" s="12"/>
      <c r="AL207" s="12"/>
      <c r="AM207" s="12"/>
    </row>
    <row r="209" spans="38:39" ht="12">
      <c r="AL209" s="12"/>
      <c r="AM209" s="12"/>
    </row>
    <row r="215" ht="12">
      <c r="AI215" s="12"/>
    </row>
    <row r="216" ht="12">
      <c r="AI216" s="12"/>
    </row>
    <row r="217" ht="12">
      <c r="AI217" s="21"/>
    </row>
    <row r="220" ht="12">
      <c r="AJ220" s="12"/>
    </row>
    <row r="221" spans="36:39" ht="12">
      <c r="AJ221" s="12"/>
      <c r="AK221" s="12"/>
      <c r="AL221" s="12"/>
      <c r="AM221" s="12"/>
    </row>
    <row r="222" spans="36:39" ht="12">
      <c r="AJ222" s="12"/>
      <c r="AK222" s="12"/>
      <c r="AL222" s="12"/>
      <c r="AM222" s="12"/>
    </row>
    <row r="223" spans="36:39" ht="12">
      <c r="AJ223" s="12"/>
      <c r="AK223" s="12"/>
      <c r="AL223" s="12"/>
      <c r="AM223" s="12"/>
    </row>
    <row r="224" spans="36:39" ht="12">
      <c r="AJ224" s="12"/>
      <c r="AL224" s="12"/>
      <c r="AM224" s="12"/>
    </row>
    <row r="225" spans="36:39" ht="12">
      <c r="AJ225" s="12"/>
      <c r="AK225" s="12"/>
      <c r="AL225" s="12"/>
      <c r="AM225" s="12"/>
    </row>
    <row r="246" ht="12">
      <c r="AJ246" s="12"/>
    </row>
    <row r="248" spans="36:42" ht="12">
      <c r="AJ248" s="12"/>
      <c r="AK248" s="12"/>
      <c r="AL248" s="12"/>
      <c r="AM248" s="12"/>
      <c r="AP248" s="22"/>
    </row>
    <row r="249" spans="36:42" ht="12">
      <c r="AJ249" s="12"/>
      <c r="AK249" s="12"/>
      <c r="AL249" s="12"/>
      <c r="AM249" s="12"/>
      <c r="AP249" s="22"/>
    </row>
    <row r="250" spans="36:42" ht="12">
      <c r="AJ250" s="12"/>
      <c r="AK250" s="12"/>
      <c r="AL250" s="12"/>
      <c r="AM250" s="12"/>
      <c r="AP250" s="22"/>
    </row>
    <row r="251" spans="38:42" ht="12">
      <c r="AL251" s="12"/>
      <c r="AM251" s="12"/>
      <c r="AP251" s="22"/>
    </row>
    <row r="252" spans="38:42" ht="12">
      <c r="AL252" s="12"/>
      <c r="AM252" s="12"/>
      <c r="AP252" s="22"/>
    </row>
    <row r="253" spans="38:42" ht="12">
      <c r="AL253" s="12"/>
      <c r="AM253" s="12"/>
      <c r="AP253" s="22"/>
    </row>
    <row r="254" ht="12">
      <c r="AK254" s="12"/>
    </row>
    <row r="255" spans="36:40" ht="12">
      <c r="AJ255" s="12"/>
      <c r="AK255" s="12"/>
      <c r="AL255" s="12"/>
      <c r="AM255" s="12"/>
      <c r="AN255" s="22"/>
    </row>
    <row r="256" spans="38:39" ht="12">
      <c r="AL256" s="12"/>
      <c r="AM256" s="12"/>
    </row>
    <row r="257" spans="38:42" ht="12">
      <c r="AL257" s="12"/>
      <c r="AM257" s="12"/>
      <c r="AP257" s="22"/>
    </row>
    <row r="265" spans="36:37" ht="12">
      <c r="AJ265" s="12"/>
      <c r="AK265" s="12"/>
    </row>
    <row r="266" spans="36:42" ht="12">
      <c r="AJ266" s="12"/>
      <c r="AK266" s="12"/>
      <c r="AL266" s="12"/>
      <c r="AM266" s="12"/>
      <c r="AP266" s="12"/>
    </row>
    <row r="267" spans="36:42" ht="12">
      <c r="AJ267" s="12"/>
      <c r="AK267" s="12"/>
      <c r="AL267" s="12"/>
      <c r="AM267" s="12"/>
      <c r="AP267" s="12"/>
    </row>
    <row r="268" spans="36:39" ht="12">
      <c r="AJ268" s="12"/>
      <c r="AK268" s="12"/>
      <c r="AL268" s="12"/>
      <c r="AM268" s="12"/>
    </row>
    <row r="269" spans="36:39" ht="12">
      <c r="AJ269" s="12"/>
      <c r="AK269" s="12"/>
      <c r="AL269" s="12"/>
      <c r="AM269" s="12"/>
    </row>
    <row r="270" spans="36:39" ht="12">
      <c r="AJ270" s="12"/>
      <c r="AL270" s="12"/>
      <c r="AM270" s="12"/>
    </row>
    <row r="272" spans="38:39" ht="12">
      <c r="AL272" s="12"/>
      <c r="AM272" s="12"/>
    </row>
    <row r="283" ht="12">
      <c r="AJ283" s="12"/>
    </row>
    <row r="284" spans="36:39" ht="12">
      <c r="AJ284" s="12"/>
      <c r="AK284" s="12"/>
      <c r="AL284" s="12"/>
      <c r="AM284" s="12"/>
    </row>
    <row r="285" spans="36:39" ht="12">
      <c r="AJ285" s="12"/>
      <c r="AK285" s="12"/>
      <c r="AL285" s="12"/>
      <c r="AM285" s="12"/>
    </row>
    <row r="286" spans="36:39" ht="12">
      <c r="AJ286" s="12"/>
      <c r="AK286" s="12"/>
      <c r="AL286" s="12"/>
      <c r="AM286" s="12"/>
    </row>
    <row r="287" spans="36:39" ht="12">
      <c r="AJ287" s="12"/>
      <c r="AL287" s="12"/>
      <c r="AM287" s="12"/>
    </row>
    <row r="288" spans="36:39" ht="12">
      <c r="AJ288" s="12"/>
      <c r="AK288" s="12"/>
      <c r="AL288" s="12"/>
      <c r="AM288" s="12"/>
    </row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</sheetData>
  <mergeCells count="2">
    <mergeCell ref="N34:Q34"/>
    <mergeCell ref="I34:J34"/>
  </mergeCells>
  <printOptions gridLines="1"/>
  <pageMargins left="1.5" right="0.7" top="1.25" bottom="0.6" header="0.5" footer="0.5"/>
  <pageSetup fitToHeight="1" fitToWidth="1" orientation="portrait" scale="78" r:id="rId1"/>
  <headerFooter alignWithMargins="0">
    <oddHeader>&amp;R&amp;"Palatino,Regular"&amp;12Exhibit QGC 3.11R
Questar Gas Company
Docket No. 02-057-02
</oddHeader>
    <oddFooter>&amp;L&amp;10&amp;D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GaPri98G</dc:title>
  <dc:subject/>
  <dc:creator>J. Peter Williamson</dc:creator>
  <cp:keywords/>
  <dc:description/>
  <cp:lastModifiedBy>sbintz</cp:lastModifiedBy>
  <cp:lastPrinted>2002-10-02T20:23:19Z</cp:lastPrinted>
  <dcterms:created xsi:type="dcterms:W3CDTF">1999-11-30T14:25:09Z</dcterms:created>
  <dcterms:modified xsi:type="dcterms:W3CDTF">2008-07-07T18:32:28Z</dcterms:modified>
  <cp:category>::ODMA\GRPWISE\ASPOSUPT.PUPSC.PUPSCDocs:31126.1</cp:category>
  <cp:version/>
  <cp:contentType/>
  <cp:contentStatus/>
</cp:coreProperties>
</file>