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'Sheet1'!$A$1:$M$47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<sst xmlns="http://schemas.openxmlformats.org/spreadsheetml/2006/main" count="84" uniqueCount="68">
  <si>
    <t>0_10</t>
  </si>
  <si>
    <t>10_20</t>
  </si>
  <si>
    <t>20_30</t>
  </si>
  <si>
    <t>30_50</t>
  </si>
  <si>
    <t>50_100</t>
  </si>
  <si>
    <t>100_200</t>
  </si>
  <si>
    <t>200_300</t>
  </si>
  <si>
    <t>300+</t>
  </si>
  <si>
    <t>GS</t>
  </si>
  <si>
    <t>Cost of Service</t>
  </si>
  <si>
    <t>Dth</t>
  </si>
  <si>
    <t>COS/Dth</t>
  </si>
  <si>
    <t>Dth/Customer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</si>
  <si>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</si>
  <si>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</si>
  <si>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</si>
  <si>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</si>
  <si>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</si>
  <si>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</si>
  <si>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</si>
  <si>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</si>
  <si>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</si>
  <si>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I</t>
  </si>
  <si>
    <t>Dth/Customer/Month</t>
  </si>
  <si>
    <t>COST CURVE CALCULATIONS</t>
  </si>
  <si>
    <t>DATA FROM COST OF SERVICE</t>
  </si>
  <si>
    <t>Dth, Demand</t>
  </si>
  <si>
    <t># cust</t>
  </si>
  <si>
    <t>Network $</t>
  </si>
  <si>
    <t>Ntwk $ / Cust</t>
  </si>
  <si>
    <t>$ per Dth</t>
  </si>
  <si>
    <t>Customer $</t>
  </si>
  <si>
    <t>Cust $ / Cust</t>
  </si>
  <si>
    <t>Dth/cust</t>
  </si>
  <si>
    <t xml:space="preserve">GSR </t>
  </si>
  <si>
    <t xml:space="preserve">GSC </t>
  </si>
  <si>
    <t>FS</t>
  </si>
  <si>
    <t>IS</t>
  </si>
  <si>
    <t>TS</t>
  </si>
  <si>
    <t>REGRESSION CALCULATION</t>
  </si>
  <si>
    <t>Y COST</t>
  </si>
  <si>
    <t>X USAGE</t>
  </si>
  <si>
    <t>LN X</t>
  </si>
  <si>
    <t>LN Y</t>
  </si>
  <si>
    <t>Weight dth</t>
  </si>
  <si>
    <t>s1</t>
  </si>
  <si>
    <t>s2</t>
  </si>
  <si>
    <t>s3</t>
  </si>
  <si>
    <t>s4</t>
  </si>
  <si>
    <t>s5</t>
  </si>
  <si>
    <t>s6</t>
  </si>
  <si>
    <t>FORMULA</t>
  </si>
  <si>
    <t>Intercept / Constant (X^) =</t>
  </si>
  <si>
    <t>R square</t>
  </si>
  <si>
    <t>Slope / Beta (wgt Y) =</t>
  </si>
  <si>
    <t>Customers</t>
  </si>
  <si>
    <t>COS/Customer</t>
  </si>
  <si>
    <t>Subgroups defined by grouping customers with peak winter month use</t>
  </si>
  <si>
    <t>in the range indicated.</t>
  </si>
  <si>
    <t>Questar Gas Company Docket No. 07-057-13 QGC Exhibit 8.4R        Page 1</t>
  </si>
  <si>
    <t xml:space="preserve">Cost of Service for GS Customers by Usage Subgroupings </t>
  </si>
  <si>
    <t>Line 1:  Cost of service by usage subgroupings.</t>
  </si>
  <si>
    <t>Line 6:  Number of customers for subgroup.</t>
  </si>
  <si>
    <t xml:space="preserve">Line 7:  Total Dth for subgroup. </t>
  </si>
  <si>
    <t>Line 3:  Average Dth per customer for subgroup. (Line 7/Line 6).</t>
  </si>
  <si>
    <t>Line 4:  Average Dth per customer per month for subgroup. (Line 3/12).</t>
  </si>
  <si>
    <t>Line 2:  Cost of service for subgroupings divided by total use for subgroup. (Line 1/Line 7).</t>
  </si>
  <si>
    <t>Line 5:  Average cost of service per customer by subgroup. (Line 1/Line 6).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</si>
</sst>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000_);\(&quot;$&quot;#,##0.00000\)"/>
    <numFmt numFmtId="167" formatCode="_(* #,##0_);_(* \(#,##0\);_(* &quot;-&quot;??_);_(@_)"/>
    <numFmt numFmtId="168" formatCode="&quot;$&quot;#,##0.0000_);\(&quot;$&quot;#,##0.0000\)"/>
    <numFmt numFmtId="169" formatCode="&quot;$&quot;#,##0.000_);\(&quot;$&quot;#,##0.000\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#,##0.0000_);\(#,##0.00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0"/>
    <numFmt numFmtId="179" formatCode="0.0"/>
    <numFmt numFmtId="180" formatCode="_(* #,##0.0_);_(* \(#,##0.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7" fontId="3" fillId="0" borderId="14" xfId="42" applyNumberFormat="1" applyFont="1" applyFill="1" applyBorder="1" applyAlignment="1">
      <alignment horizontal="center"/>
    </xf>
    <xf numFmtId="37" fontId="3" fillId="0" borderId="15" xfId="42" applyNumberFormat="1" applyFont="1" applyFill="1" applyBorder="1" applyAlignment="1">
      <alignment horizontal="center"/>
    </xf>
    <xf numFmtId="37" fontId="3" fillId="0" borderId="16" xfId="42" applyNumberFormat="1" applyFont="1" applyFill="1" applyBorder="1" applyAlignment="1">
      <alignment horizontal="center"/>
    </xf>
    <xf numFmtId="37" fontId="3" fillId="0" borderId="17" xfId="42" applyNumberFormat="1" applyFont="1" applyFill="1" applyBorder="1" applyAlignment="1">
      <alignment horizontal="center"/>
    </xf>
    <xf numFmtId="37" fontId="3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172" fontId="3" fillId="0" borderId="0" xfId="44" applyNumberFormat="1" applyFont="1" applyAlignment="1">
      <alignment/>
    </xf>
    <xf numFmtId="177" fontId="0" fillId="0" borderId="0" xfId="0" applyNumberFormat="1" applyAlignment="1">
      <alignment/>
    </xf>
    <xf numFmtId="39" fontId="3" fillId="0" borderId="0" xfId="44" applyNumberFormat="1" applyFont="1" applyAlignment="1">
      <alignment/>
    </xf>
    <xf numFmtId="44" fontId="3" fillId="0" borderId="0" xfId="44" applyNumberFormat="1" applyFont="1" applyAlignment="1">
      <alignment/>
    </xf>
    <xf numFmtId="167" fontId="3" fillId="0" borderId="0" xfId="42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Font="1" applyAlignment="1">
      <alignment horizontal="left" textRotation="180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7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4" max="4" width="15.00390625" style="0" bestFit="1" customWidth="1"/>
    <col min="5" max="5" width="16.00390625" style="0" bestFit="1" customWidth="1"/>
    <col min="6" max="7" width="15.00390625" style="0" bestFit="1" customWidth="1"/>
    <col min="8" max="10" width="14.00390625" style="0" bestFit="1" customWidth="1"/>
    <col min="11" max="11" width="15.00390625" style="0" bestFit="1" customWidth="1"/>
    <col min="12" max="12" width="13.421875" style="0" bestFit="1" customWidth="1"/>
    <col min="13" max="13" width="20.8515625" style="0" customWidth="1"/>
    <col min="14" max="14" width="3.140625" style="0" customWidth="1"/>
    <col min="15" max="15" width="2.8515625" style="0" customWidth="1"/>
    <col min="16" max="17" width="2.7109375" style="0" customWidth="1"/>
    <col min="18" max="19" width="2.57421875" style="0" customWidth="1"/>
  </cols>
  <sheetData>
    <row r="4" spans="4:12" ht="18">
      <c r="D4" s="24" t="s">
        <v>60</v>
      </c>
      <c r="E4" s="24"/>
      <c r="F4" s="24"/>
      <c r="G4" s="24"/>
      <c r="H4" s="24"/>
      <c r="I4" s="24"/>
      <c r="J4" s="24"/>
      <c r="K4" s="24"/>
      <c r="L4" s="24"/>
    </row>
    <row r="5" spans="1:12" ht="12.75">
      <c r="A5" s="4"/>
      <c r="B5" s="4"/>
      <c r="C5" s="4"/>
      <c r="D5" s="5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7" t="s">
        <v>7</v>
      </c>
      <c r="L5" s="8" t="s">
        <v>21</v>
      </c>
    </row>
    <row r="6" spans="1:12" ht="12.75">
      <c r="A6" s="4"/>
      <c r="B6" s="4"/>
      <c r="C6" s="4"/>
      <c r="D6" s="9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1" t="s">
        <v>8</v>
      </c>
      <c r="L6" s="12" t="s">
        <v>8</v>
      </c>
    </row>
    <row r="7" spans="1:12" ht="12.75">
      <c r="A7" s="4"/>
      <c r="B7" s="4"/>
      <c r="C7" s="4"/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22</v>
      </c>
    </row>
    <row r="8" spans="1:12" ht="12.75">
      <c r="A8" s="14">
        <v>1</v>
      </c>
      <c r="B8" s="4" t="s">
        <v>9</v>
      </c>
      <c r="C8" s="4"/>
      <c r="D8" s="15">
        <v>52332541.45360474</v>
      </c>
      <c r="E8" s="15">
        <v>113056659.08559974</v>
      </c>
      <c r="F8" s="15">
        <v>31496219.25712928</v>
      </c>
      <c r="G8" s="15">
        <v>10821614.157320838</v>
      </c>
      <c r="H8" s="15">
        <v>7554930.462743677</v>
      </c>
      <c r="I8" s="15">
        <v>6875141.431109836</v>
      </c>
      <c r="J8" s="15">
        <v>3668451.540389968</v>
      </c>
      <c r="K8" s="15">
        <v>14043941.967052436</v>
      </c>
      <c r="L8" s="16">
        <f>SUM(D8:K8)</f>
        <v>239849499.3549505</v>
      </c>
    </row>
    <row r="9" spans="1:12" ht="12.75">
      <c r="A9" s="14">
        <v>2</v>
      </c>
      <c r="B9" s="4" t="s">
        <v>11</v>
      </c>
      <c r="C9" s="4"/>
      <c r="D9" s="17">
        <f aca="true" t="shared" si="0" ref="D9:K9">D8/D14</f>
        <v>6.688036810259567</v>
      </c>
      <c r="E9" s="17">
        <f t="shared" si="0"/>
        <v>3.257262167093993</v>
      </c>
      <c r="F9" s="17">
        <f t="shared" si="0"/>
        <v>2.1399311405832018</v>
      </c>
      <c r="G9" s="17">
        <f t="shared" si="0"/>
        <v>1.7464380382610283</v>
      </c>
      <c r="H9" s="17">
        <f t="shared" si="0"/>
        <v>1.6433575131465439</v>
      </c>
      <c r="I9" s="17">
        <f t="shared" si="0"/>
        <v>1.3878290991488016</v>
      </c>
      <c r="J9" s="17">
        <f t="shared" si="0"/>
        <v>1.2317895207461453</v>
      </c>
      <c r="K9" s="17">
        <f t="shared" si="0"/>
        <v>0.995123760851658</v>
      </c>
      <c r="L9" s="4"/>
    </row>
    <row r="10" spans="1:12" ht="12.75">
      <c r="A10" s="14">
        <v>3</v>
      </c>
      <c r="B10" s="4" t="s">
        <v>12</v>
      </c>
      <c r="C10" s="4"/>
      <c r="D10" s="19">
        <v>38.7156350269452</v>
      </c>
      <c r="E10" s="19">
        <v>74.55939193233013</v>
      </c>
      <c r="F10" s="19">
        <v>115.33347710444802</v>
      </c>
      <c r="G10" s="19">
        <v>174.8574084557652</v>
      </c>
      <c r="H10" s="19">
        <v>334.6352102728659</v>
      </c>
      <c r="I10" s="19">
        <v>696.1744362353932</v>
      </c>
      <c r="J10" s="19">
        <v>1201.7254350249405</v>
      </c>
      <c r="K10" s="19">
        <v>3920.1226030841817</v>
      </c>
      <c r="L10" s="4"/>
    </row>
    <row r="11" spans="1:12" ht="12.75">
      <c r="A11" s="14">
        <v>4</v>
      </c>
      <c r="B11" s="4" t="s">
        <v>23</v>
      </c>
      <c r="C11" s="4"/>
      <c r="D11" s="19">
        <f>D10/12</f>
        <v>3.2263029189121</v>
      </c>
      <c r="E11" s="19">
        <f aca="true" t="shared" si="1" ref="E11:K11">E10/12</f>
        <v>6.2132826610275105</v>
      </c>
      <c r="F11" s="19">
        <f t="shared" si="1"/>
        <v>9.611123092037335</v>
      </c>
      <c r="G11" s="19">
        <f t="shared" si="1"/>
        <v>14.5714507046471</v>
      </c>
      <c r="H11" s="19">
        <f t="shared" si="1"/>
        <v>27.886267522738823</v>
      </c>
      <c r="I11" s="19">
        <f t="shared" si="1"/>
        <v>58.01453635294943</v>
      </c>
      <c r="J11" s="19">
        <f t="shared" si="1"/>
        <v>100.14378625207837</v>
      </c>
      <c r="K11" s="19">
        <f t="shared" si="1"/>
        <v>326.6768835903485</v>
      </c>
      <c r="L11" s="4"/>
    </row>
    <row r="12" spans="1:11" ht="12.75">
      <c r="A12" s="14">
        <v>5</v>
      </c>
      <c r="B12" s="4" t="s">
        <v>56</v>
      </c>
      <c r="D12" s="20">
        <f aca="true" t="shared" si="2" ref="D12:K12">D8/D13</f>
        <v>258.93159219278414</v>
      </c>
      <c r="E12" s="20">
        <f t="shared" si="2"/>
        <v>242.85948654271203</v>
      </c>
      <c r="F12" s="20">
        <f t="shared" si="2"/>
        <v>246.80569920754806</v>
      </c>
      <c r="G12" s="20">
        <f t="shared" si="2"/>
        <v>305.37762939889393</v>
      </c>
      <c r="H12" s="20">
        <f t="shared" si="2"/>
        <v>549.9252869652877</v>
      </c>
      <c r="I12" s="20">
        <f t="shared" si="2"/>
        <v>966.1711406909905</v>
      </c>
      <c r="J12" s="20">
        <f t="shared" si="2"/>
        <v>1480.2727976778244</v>
      </c>
      <c r="K12" s="20">
        <f t="shared" si="2"/>
        <v>3901.0071477807223</v>
      </c>
    </row>
    <row r="13" spans="1:12" ht="12.75">
      <c r="A13" s="14">
        <v>6</v>
      </c>
      <c r="B13" s="4" t="s">
        <v>55</v>
      </c>
      <c r="D13" s="21">
        <v>202109.52634409026</v>
      </c>
      <c r="E13" s="21">
        <v>465522.92724919476</v>
      </c>
      <c r="F13" s="21">
        <v>127615.44550331857</v>
      </c>
      <c r="G13" s="21">
        <v>35436.82678597686</v>
      </c>
      <c r="H13" s="21">
        <v>13738.103414801797</v>
      </c>
      <c r="I13" s="21">
        <v>7115.862957977448</v>
      </c>
      <c r="J13" s="21">
        <v>2478.2266796666436</v>
      </c>
      <c r="K13" s="21">
        <v>3600.081064973699</v>
      </c>
      <c r="L13" s="22">
        <f>SUM(D13:K13)</f>
        <v>857617.0000000001</v>
      </c>
    </row>
    <row r="14" spans="1:12" ht="15" customHeight="1">
      <c r="A14" s="14">
        <v>7</v>
      </c>
      <c r="B14" s="4" t="s">
        <v>10</v>
      </c>
      <c r="D14" s="21">
        <v>7824798.657406564</v>
      </c>
      <c r="E14" s="21">
        <v>34709106.38625832</v>
      </c>
      <c r="F14" s="21">
        <v>14718333.062130926</v>
      </c>
      <c r="G14" s="21">
        <v>6196391.695691757</v>
      </c>
      <c r="H14" s="21">
        <v>4597253.124962577</v>
      </c>
      <c r="I14" s="21">
        <v>4953881.883098267</v>
      </c>
      <c r="J14" s="21">
        <v>2978148.034712811</v>
      </c>
      <c r="K14" s="21">
        <v>14112759.155738771</v>
      </c>
      <c r="L14" s="22">
        <f>SUM(D14:K14)</f>
        <v>90090671.99999999</v>
      </c>
    </row>
    <row r="38" ht="12.75">
      <c r="A38" t="s">
        <v>61</v>
      </c>
    </row>
    <row r="39" ht="12.75">
      <c r="A39" t="s">
        <v>66</v>
      </c>
    </row>
    <row r="40" spans="1:11" ht="12.75">
      <c r="A40" t="s">
        <v>64</v>
      </c>
      <c r="D40" s="18"/>
      <c r="E40" s="18"/>
      <c r="F40" s="18"/>
      <c r="G40" s="18"/>
      <c r="H40" s="18"/>
      <c r="I40" s="18"/>
      <c r="J40" s="18"/>
      <c r="K40" s="18"/>
    </row>
    <row r="41" ht="12.75">
      <c r="A41" t="s">
        <v>65</v>
      </c>
    </row>
    <row r="42" ht="12.75">
      <c r="A42" t="s">
        <v>67</v>
      </c>
    </row>
    <row r="43" ht="12.75">
      <c r="A43" t="s">
        <v>62</v>
      </c>
    </row>
    <row r="44" ht="12.75">
      <c r="A44" t="s">
        <v>63</v>
      </c>
    </row>
    <row r="45" ht="12.75">
      <c r="A45" t="s">
        <v>57</v>
      </c>
    </row>
    <row r="46" ht="12.75">
      <c r="A46" t="s">
        <v>58</v>
      </c>
    </row>
    <row r="47" ht="143.25" customHeight="1">
      <c r="M47" s="23" t="s">
        <v>59</v>
      </c>
    </row>
  </sheetData>
  <sheetProtection/>
  <mergeCells count="1">
    <mergeCell ref="D4:L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24</v>
      </c>
    </row>
    <row r="3" spans="2:6" ht="12.75">
      <c r="B3" t="s">
        <v>25</v>
      </c>
      <c r="F3" t="s">
        <v>26</v>
      </c>
    </row>
    <row r="4" spans="2:9" ht="12.75">
      <c r="B4" t="s">
        <v>27</v>
      </c>
      <c r="C4" t="s">
        <v>10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</row>
    <row r="5" spans="1:9" ht="12.75">
      <c r="A5" t="s">
        <v>34</v>
      </c>
      <c r="B5">
        <v>792342</v>
      </c>
      <c r="C5">
        <v>63911098.66125144</v>
      </c>
      <c r="D5">
        <v>72853719.16283175</v>
      </c>
      <c r="E5">
        <v>91.94731462276611</v>
      </c>
      <c r="F5">
        <v>0.5403472228213773</v>
      </c>
      <c r="G5">
        <v>91114282.9345434</v>
      </c>
      <c r="H5">
        <v>114.9936301932037</v>
      </c>
      <c r="I5">
        <v>80.66100075630402</v>
      </c>
    </row>
    <row r="6" spans="1:9" ht="12.75">
      <c r="A6" t="s">
        <v>35</v>
      </c>
      <c r="B6">
        <v>58177</v>
      </c>
      <c r="C6">
        <v>26179573.33874856</v>
      </c>
      <c r="D6">
        <v>12863530.563931433</v>
      </c>
      <c r="E6">
        <v>221.11024225950862</v>
      </c>
      <c r="F6">
        <v>0.4159165677155418</v>
      </c>
      <c r="G6">
        <v>15532412.623499021</v>
      </c>
      <c r="H6">
        <v>266.98545169910824</v>
      </c>
      <c r="I6">
        <v>449.99868227561683</v>
      </c>
    </row>
    <row r="7" spans="1:9" ht="12.75">
      <c r="A7" t="s">
        <v>36</v>
      </c>
      <c r="B7">
        <v>684</v>
      </c>
      <c r="C7">
        <v>7624129</v>
      </c>
      <c r="D7">
        <v>1185998.5489557316</v>
      </c>
      <c r="E7">
        <v>1733.9160072452216</v>
      </c>
      <c r="F7">
        <v>0.24294787329477124</v>
      </c>
      <c r="G7">
        <v>1564586.2566488085</v>
      </c>
      <c r="H7">
        <v>2287.406807966094</v>
      </c>
      <c r="I7">
        <v>11146.387426900585</v>
      </c>
    </row>
    <row r="8" spans="1:9" ht="12.75">
      <c r="A8" t="s">
        <v>37</v>
      </c>
      <c r="B8">
        <v>73</v>
      </c>
      <c r="C8">
        <v>1827042</v>
      </c>
      <c r="D8">
        <v>214110.99282398156</v>
      </c>
      <c r="E8">
        <v>2933.0272989586515</v>
      </c>
      <c r="F8">
        <v>0.08251606008195576</v>
      </c>
      <c r="G8">
        <v>442799.38474318595</v>
      </c>
      <c r="H8">
        <v>6065.744996481999</v>
      </c>
      <c r="I8">
        <v>25027.972602739726</v>
      </c>
    </row>
    <row r="9" spans="1:9" ht="12.75">
      <c r="A9" t="s">
        <v>38</v>
      </c>
      <c r="B9">
        <v>112</v>
      </c>
      <c r="C9">
        <v>26871061</v>
      </c>
      <c r="D9">
        <v>2024201.51176176</v>
      </c>
      <c r="E9">
        <v>18073.227783587143</v>
      </c>
      <c r="F9">
        <v>0.12428380500038115</v>
      </c>
      <c r="G9">
        <v>2543528.137723908</v>
      </c>
      <c r="H9">
        <v>22710.072658249177</v>
      </c>
      <c r="I9">
        <v>239920.1875</v>
      </c>
    </row>
    <row r="10" spans="2:7" ht="12.75">
      <c r="B10">
        <v>851388</v>
      </c>
      <c r="C10">
        <v>126412904</v>
      </c>
      <c r="D10">
        <v>89141560.78030467</v>
      </c>
      <c r="G10">
        <v>111197609.33715832</v>
      </c>
    </row>
    <row r="12" ht="12.75">
      <c r="B12" t="s">
        <v>39</v>
      </c>
    </row>
    <row r="13" spans="2:12" ht="12.75">
      <c r="B13" t="s">
        <v>40</v>
      </c>
      <c r="C13" t="s">
        <v>41</v>
      </c>
      <c r="D13" t="s">
        <v>42</v>
      </c>
      <c r="E13" t="s">
        <v>43</v>
      </c>
      <c r="F13" t="s">
        <v>44</v>
      </c>
      <c r="G13" t="s">
        <v>45</v>
      </c>
      <c r="H13" t="s">
        <v>46</v>
      </c>
      <c r="I13" t="s">
        <v>47</v>
      </c>
      <c r="J13" t="s">
        <v>48</v>
      </c>
      <c r="K13" t="s">
        <v>49</v>
      </c>
      <c r="L13" t="s">
        <v>50</v>
      </c>
    </row>
    <row r="14" spans="1:12" ht="12.75">
      <c r="A14" t="s">
        <v>34</v>
      </c>
      <c r="B14">
        <v>91.94731462276611</v>
      </c>
      <c r="C14">
        <v>80.66100075630402</v>
      </c>
      <c r="D14">
        <v>4.390255196463519</v>
      </c>
      <c r="E14">
        <v>4.521215745868736</v>
      </c>
      <c r="F14">
        <v>63911098.66125144</v>
      </c>
      <c r="G14">
        <v>63911098.66125144</v>
      </c>
      <c r="H14">
        <v>1268589990.512274</v>
      </c>
      <c r="I14">
        <v>280586033.0092518</v>
      </c>
      <c r="J14">
        <v>288955865.6030203</v>
      </c>
      <c r="K14">
        <v>1231844289.4739523</v>
      </c>
      <c r="L14">
        <v>1306431809.4255059</v>
      </c>
    </row>
    <row r="15" spans="1:12" ht="12.75">
      <c r="A15" t="s">
        <v>35</v>
      </c>
      <c r="B15">
        <v>221.11024225950862</v>
      </c>
      <c r="C15">
        <v>449.99868227561683</v>
      </c>
      <c r="D15">
        <v>6.109244654483671</v>
      </c>
      <c r="E15">
        <v>5.398661410894989</v>
      </c>
      <c r="F15">
        <v>26179573.33874856</v>
      </c>
      <c r="G15">
        <v>26179573.33874856</v>
      </c>
      <c r="H15">
        <v>863447969.2867733</v>
      </c>
      <c r="I15">
        <v>159937418.47641286</v>
      </c>
      <c r="J15">
        <v>141334652.33759713</v>
      </c>
      <c r="K15">
        <v>977096818.8789432</v>
      </c>
      <c r="L15">
        <v>763017933.5972449</v>
      </c>
    </row>
    <row r="16" spans="1:12" ht="12.75">
      <c r="A16" t="s">
        <v>36</v>
      </c>
      <c r="B16">
        <v>1733.9160072452216</v>
      </c>
      <c r="C16">
        <v>11146.387426900585</v>
      </c>
      <c r="D16">
        <v>9.318870726802315</v>
      </c>
      <c r="E16">
        <v>7.458137717439048</v>
      </c>
      <c r="F16">
        <v>7624129</v>
      </c>
      <c r="G16">
        <v>7624129</v>
      </c>
      <c r="H16">
        <v>529887801.30480015</v>
      </c>
      <c r="I16">
        <v>71048272.55546461</v>
      </c>
      <c r="J16">
        <v>56861804.05752085</v>
      </c>
      <c r="K16">
        <v>662089667.3069913</v>
      </c>
      <c r="L16">
        <v>424083165.52302504</v>
      </c>
    </row>
    <row r="17" spans="1:12" ht="12.75">
      <c r="A17" t="s">
        <v>37</v>
      </c>
      <c r="B17">
        <v>2933.0272989586515</v>
      </c>
      <c r="C17">
        <v>25027.972602739726</v>
      </c>
      <c r="D17">
        <v>10.127749382453269</v>
      </c>
      <c r="E17">
        <v>7.983790376454986</v>
      </c>
      <c r="F17">
        <v>1827042</v>
      </c>
      <c r="G17">
        <v>1827042</v>
      </c>
      <c r="H17">
        <v>147730647.8848583</v>
      </c>
      <c r="I17">
        <v>18503823.487216186</v>
      </c>
      <c r="J17">
        <v>14586720.33697907</v>
      </c>
      <c r="K17">
        <v>187402086.89567798</v>
      </c>
      <c r="L17">
        <v>116457317.45041373</v>
      </c>
    </row>
    <row r="18" spans="1:12" ht="12.75">
      <c r="A18" t="s">
        <v>38</v>
      </c>
      <c r="B18">
        <v>18073.227783587143</v>
      </c>
      <c r="C18">
        <v>239920.1875</v>
      </c>
      <c r="D18">
        <v>12.388061594933088</v>
      </c>
      <c r="E18">
        <v>9.80218699428563</v>
      </c>
      <c r="F18">
        <v>26871061</v>
      </c>
      <c r="G18">
        <v>26871061</v>
      </c>
      <c r="H18">
        <v>3262955523.576673</v>
      </c>
      <c r="I18">
        <v>332880358.7892043</v>
      </c>
      <c r="J18">
        <v>263395164.65685582</v>
      </c>
      <c r="K18">
        <v>4123742388.424089</v>
      </c>
      <c r="L18">
        <v>2581848657.3571544</v>
      </c>
    </row>
    <row r="19" spans="7:12" ht="12.75">
      <c r="G19">
        <v>126412904</v>
      </c>
      <c r="H19">
        <v>6072611932.565378</v>
      </c>
      <c r="I19">
        <v>862955906.3175497</v>
      </c>
      <c r="J19">
        <v>765134206.9919732</v>
      </c>
      <c r="K19">
        <v>7182175250.979654</v>
      </c>
      <c r="L19">
        <v>5191838883.353344</v>
      </c>
    </row>
    <row r="21" ht="12.75">
      <c r="A21" t="s">
        <v>51</v>
      </c>
    </row>
    <row r="22" spans="1:6" ht="12.75">
      <c r="A22" t="s">
        <v>52</v>
      </c>
      <c r="D22">
        <v>4.767515101741693</v>
      </c>
      <c r="E22" t="s">
        <v>53</v>
      </c>
      <c r="F22">
        <v>0.9965430373952476</v>
      </c>
    </row>
    <row r="23" spans="1:4" ht="12.75">
      <c r="A23" t="s">
        <v>54</v>
      </c>
      <c r="D23">
        <v>0.6578544053760387</v>
      </c>
    </row>
    <row r="26" spans="2:3" ht="12.75">
      <c r="B26" t="s">
        <v>10</v>
      </c>
      <c r="C26" t="s">
        <v>8</v>
      </c>
    </row>
    <row r="27" spans="2:3" ht="12.75">
      <c r="B27" s="2">
        <v>0.1</v>
      </c>
      <c r="C27" s="3">
        <f>($D$22*($B27*12)^$D$23)/($B27*12)+(($G$5+$G$6)/($B$5+$B$6))/($B27*12)+($F$6*$C$6+$F$5*$C$5)/($C$6+$C$5)</f>
        <v>109.47517229164139</v>
      </c>
    </row>
    <row r="28" spans="2:3" ht="12.75">
      <c r="B28" s="2">
        <v>0.2</v>
      </c>
      <c r="C28" s="3">
        <f aca="true" t="shared" si="0" ref="C28:C70">($D$22*($B28*12)^$D$23)/($B28*12)+(($G$5+$G$6)/($B$5+$B$6))/($B28*12)+($F$6*$C$6+$F$5*$C$5)/($C$6+$C$5)</f>
        <v>56.283574918497436</v>
      </c>
    </row>
    <row r="29" spans="2:3" ht="12.75">
      <c r="B29" s="2">
        <v>0.3</v>
      </c>
      <c r="C29" s="3">
        <f t="shared" si="0"/>
        <v>38.410565430059386</v>
      </c>
    </row>
    <row r="30" spans="2:3" ht="12.75">
      <c r="B30" s="2">
        <v>0.4</v>
      </c>
      <c r="C30" s="3">
        <f t="shared" si="0"/>
        <v>29.414592717474704</v>
      </c>
    </row>
    <row r="31" spans="2:3" ht="12.75">
      <c r="B31" s="2">
        <v>0.5</v>
      </c>
      <c r="C31" s="3">
        <f t="shared" si="0"/>
        <v>23.985109007516087</v>
      </c>
    </row>
    <row r="32" spans="2:3" ht="12.75">
      <c r="B32" s="2">
        <v>0.6</v>
      </c>
      <c r="C32" s="3">
        <f t="shared" si="0"/>
        <v>20.34586985720447</v>
      </c>
    </row>
    <row r="33" spans="2:3" ht="12.75">
      <c r="B33" s="2">
        <v>0.7</v>
      </c>
      <c r="C33" s="3">
        <f t="shared" si="0"/>
        <v>17.733314186164677</v>
      </c>
    </row>
    <row r="34" spans="2:3" ht="12.75">
      <c r="B34" s="2">
        <v>0.8</v>
      </c>
      <c r="C34" s="3">
        <f t="shared" si="0"/>
        <v>15.764596095856495</v>
      </c>
    </row>
    <row r="35" spans="2:3" ht="12.75">
      <c r="B35" s="2">
        <v>0.9</v>
      </c>
      <c r="C35" s="3">
        <f t="shared" si="0"/>
        <v>14.226468388733352</v>
      </c>
    </row>
    <row r="36" spans="2:3" ht="12.75">
      <c r="B36" s="2">
        <v>1</v>
      </c>
      <c r="C36" s="3">
        <f t="shared" si="0"/>
        <v>12.990666909544304</v>
      </c>
    </row>
    <row r="37" spans="2:3" ht="12.75">
      <c r="B37" s="2">
        <v>2</v>
      </c>
      <c r="C37" s="3">
        <f t="shared" si="0"/>
        <v>7.335937003512693</v>
      </c>
    </row>
    <row r="38" spans="2:3" ht="12.75">
      <c r="B38" s="2">
        <v>3</v>
      </c>
      <c r="C38" s="3">
        <f t="shared" si="0"/>
        <v>5.386223415677905</v>
      </c>
    </row>
    <row r="39" spans="2:4" ht="12.75">
      <c r="B39">
        <v>3.2263029189120993</v>
      </c>
      <c r="C39" s="3">
        <f t="shared" si="0"/>
        <v>5.107530447143569</v>
      </c>
      <c r="D39">
        <v>6.736940835092796</v>
      </c>
    </row>
    <row r="40" spans="2:3" ht="12.75">
      <c r="B40" s="2">
        <v>4</v>
      </c>
      <c r="C40" s="3">
        <f t="shared" si="0"/>
        <v>4.384318475441939</v>
      </c>
    </row>
    <row r="41" spans="2:3" ht="12.75">
      <c r="B41" s="2">
        <v>5</v>
      </c>
      <c r="C41" s="3">
        <f t="shared" si="0"/>
        <v>3.7686662196555525</v>
      </c>
    </row>
    <row r="42" spans="2:3" ht="12.75">
      <c r="B42" s="2">
        <v>6</v>
      </c>
      <c r="C42" s="3">
        <f t="shared" si="0"/>
        <v>3.3493241815021744</v>
      </c>
    </row>
    <row r="43" spans="2:4" ht="12.75">
      <c r="B43">
        <v>6.2132826610275105</v>
      </c>
      <c r="C43" s="3">
        <f t="shared" si="0"/>
        <v>3.276432072424784</v>
      </c>
      <c r="D43">
        <v>3.2810805476277842</v>
      </c>
    </row>
    <row r="44" spans="2:3" ht="12.75">
      <c r="B44" s="2">
        <v>7</v>
      </c>
      <c r="C44" s="3">
        <f t="shared" si="0"/>
        <v>3.0438362018823266</v>
      </c>
    </row>
    <row r="45" spans="2:3" ht="12.75">
      <c r="B45" s="2">
        <v>8</v>
      </c>
      <c r="C45" s="3">
        <f t="shared" si="0"/>
        <v>2.8104896383900773</v>
      </c>
    </row>
    <row r="46" spans="2:3" ht="12.75">
      <c r="B46" s="2">
        <v>9</v>
      </c>
      <c r="C46" s="3">
        <f t="shared" si="0"/>
        <v>2.6258583526534527</v>
      </c>
    </row>
    <row r="47" spans="2:4" ht="12.75">
      <c r="B47">
        <v>9.611123092037335</v>
      </c>
      <c r="C47" s="3">
        <f t="shared" si="0"/>
        <v>2.5306825395963646</v>
      </c>
      <c r="D47">
        <v>2.1555787818766223</v>
      </c>
    </row>
    <row r="48" spans="2:3" ht="12.75">
      <c r="B48" s="1">
        <v>10</v>
      </c>
      <c r="C48" s="3">
        <f t="shared" si="0"/>
        <v>2.4757430078784943</v>
      </c>
    </row>
    <row r="49" spans="2:4" ht="12.75">
      <c r="B49">
        <v>14.5714507046471</v>
      </c>
      <c r="C49" s="3">
        <f t="shared" si="0"/>
        <v>2.0359316568380907</v>
      </c>
      <c r="D49">
        <v>1.75920671795993</v>
      </c>
    </row>
    <row r="50" spans="2:3" ht="12.75">
      <c r="B50" s="1">
        <v>20</v>
      </c>
      <c r="C50" s="3">
        <f t="shared" si="0"/>
        <v>1.7576407737840576</v>
      </c>
    </row>
    <row r="51" spans="2:4" ht="12.75">
      <c r="B51">
        <v>27.886267522738823</v>
      </c>
      <c r="C51" s="3">
        <f t="shared" si="0"/>
        <v>1.531306304045283</v>
      </c>
      <c r="D51">
        <v>1.6553686351262287</v>
      </c>
    </row>
    <row r="52" spans="2:3" ht="12.75">
      <c r="B52" s="1">
        <v>30</v>
      </c>
      <c r="C52" s="3">
        <f t="shared" si="0"/>
        <v>1.4887983724184095</v>
      </c>
    </row>
    <row r="53" spans="2:3" ht="12.75">
      <c r="B53" s="1">
        <v>40</v>
      </c>
      <c r="C53" s="3">
        <f t="shared" si="0"/>
        <v>1.3420747131284134</v>
      </c>
    </row>
    <row r="54" spans="2:3" ht="12.75">
      <c r="B54" s="1">
        <v>50</v>
      </c>
      <c r="C54" s="3">
        <f t="shared" si="0"/>
        <v>1.2474411758554615</v>
      </c>
    </row>
    <row r="55" spans="2:4" ht="12.75">
      <c r="B55">
        <v>58.01453635294943</v>
      </c>
      <c r="C55" s="3">
        <f t="shared" si="0"/>
        <v>1.1920736908747345</v>
      </c>
      <c r="D55">
        <v>1.3979711169244393</v>
      </c>
    </row>
    <row r="56" spans="2:3" ht="12.75">
      <c r="B56" s="1">
        <v>60</v>
      </c>
      <c r="C56" s="3">
        <f t="shared" si="0"/>
        <v>1.1803008393252155</v>
      </c>
    </row>
    <row r="57" spans="2:3" ht="12.75">
      <c r="B57" s="1">
        <v>70</v>
      </c>
      <c r="C57" s="3">
        <f t="shared" si="0"/>
        <v>1.1296335675254079</v>
      </c>
    </row>
    <row r="58" spans="2:3" ht="12.75">
      <c r="B58" s="1">
        <v>80</v>
      </c>
      <c r="C58" s="3">
        <f t="shared" si="0"/>
        <v>1.0897088960349088</v>
      </c>
    </row>
    <row r="59" spans="2:3" ht="12.75">
      <c r="B59" s="1">
        <v>90</v>
      </c>
      <c r="C59" s="3">
        <f t="shared" si="0"/>
        <v>1.0572284111161752</v>
      </c>
    </row>
    <row r="60" spans="2:3" ht="12.75">
      <c r="B60" s="1">
        <v>100</v>
      </c>
      <c r="C60" s="3">
        <f t="shared" si="0"/>
        <v>1.0301477256843095</v>
      </c>
    </row>
    <row r="61" spans="2:4" ht="12.75">
      <c r="B61">
        <v>100.14378625207837</v>
      </c>
      <c r="C61" s="3">
        <f t="shared" si="0"/>
        <v>1.0297905521349586</v>
      </c>
      <c r="D61">
        <v>1.2407910332343164</v>
      </c>
    </row>
    <row r="62" spans="2:3" ht="12.75">
      <c r="B62" s="1">
        <v>200</v>
      </c>
      <c r="C62" s="3">
        <f t="shared" si="0"/>
        <v>0.8889162958018003</v>
      </c>
    </row>
    <row r="63" spans="2:3" ht="12.75">
      <c r="B63" s="1">
        <v>300</v>
      </c>
      <c r="C63" s="3">
        <f t="shared" si="0"/>
        <v>0.8284328791105109</v>
      </c>
    </row>
    <row r="64" spans="2:4" ht="12.75">
      <c r="B64">
        <v>326.6768835903485</v>
      </c>
      <c r="C64" s="3">
        <f t="shared" si="0"/>
        <v>0.8172747583841793</v>
      </c>
      <c r="D64">
        <v>1.0023953498358538</v>
      </c>
    </row>
    <row r="65" spans="2:3" ht="12.75">
      <c r="B65" s="1">
        <v>400</v>
      </c>
      <c r="C65" s="3">
        <f t="shared" si="0"/>
        <v>0.7925955751924911</v>
      </c>
    </row>
    <row r="66" spans="2:3" ht="12.75">
      <c r="B66" s="1">
        <v>500</v>
      </c>
      <c r="C66" s="3">
        <f t="shared" si="0"/>
        <v>0.7680915776060266</v>
      </c>
    </row>
    <row r="67" spans="2:3" ht="12.75">
      <c r="B67" s="1">
        <v>600</v>
      </c>
      <c r="C67" s="3">
        <f t="shared" si="0"/>
        <v>0.7499128986231629</v>
      </c>
    </row>
    <row r="68" spans="2:3" ht="12.75">
      <c r="B68" s="1">
        <v>700</v>
      </c>
      <c r="C68" s="3">
        <f t="shared" si="0"/>
        <v>0.7356955742557025</v>
      </c>
    </row>
    <row r="69" spans="2:3" ht="12.75">
      <c r="B69" s="1">
        <v>800</v>
      </c>
      <c r="C69" s="3">
        <f t="shared" si="0"/>
        <v>0.7241573783840995</v>
      </c>
    </row>
    <row r="70" spans="2:3" ht="12.75">
      <c r="B70" s="1">
        <v>900</v>
      </c>
      <c r="C70" s="3">
        <f t="shared" si="0"/>
        <v>0.7145337378577066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2008-09-23T17:16:21Z</dcterms:modified>
  <cp:category>::ODMA\GRPWISE\ASPOSUPT.PUPSC.PUPSCDocs:59120.1</cp:category>
  <cp:version/>
  <cp:contentType/>
  <cp:contentStatus/>
</cp:coreProperties>
</file>