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<sst xmlns="http://schemas.openxmlformats.org/spreadsheetml/2006/main" count="180" uniqueCount="66">
  <si>
    <t xml:space="preserve"> </t>
  </si>
  <si>
    <t>Questar Gas Company</t>
  </si>
  <si>
    <t>Docket No. 07-057-13</t>
  </si>
  <si>
    <t>Block 1 Total Rate</t>
  </si>
  <si>
    <t>Current GS-1</t>
  </si>
  <si>
    <t>Proposed GSR</t>
  </si>
  <si>
    <t>#1 BSF</t>
  </si>
  <si>
    <t>Summer</t>
  </si>
  <si>
    <t>Winter</t>
  </si>
  <si>
    <t>#2 BSF</t>
  </si>
  <si>
    <t>Base DNG</t>
  </si>
  <si>
    <t>EFFECT ON TYPICAL RESIDENTIAL CUSTOMER ON GSR RATE SCHEDULE</t>
  </si>
  <si>
    <t>CET</t>
  </si>
  <si>
    <t>80 DTHS -  ANNUAL CONSUMPTION</t>
  </si>
  <si>
    <t>DSM</t>
  </si>
  <si>
    <t>Proposed Rates vs Rates Effective July 1, 2008 (Prior to the % Increase)</t>
  </si>
  <si>
    <t>Total DNG</t>
  </si>
  <si>
    <t>SNG</t>
  </si>
  <si>
    <t>(A)</t>
  </si>
  <si>
    <t>(B)</t>
  </si>
  <si>
    <t xml:space="preserve">(C)  </t>
  </si>
  <si>
    <t xml:space="preserve">   (D)</t>
  </si>
  <si>
    <t xml:space="preserve">  (E)</t>
  </si>
  <si>
    <t xml:space="preserve">(F)    </t>
  </si>
  <si>
    <t>Commodity</t>
  </si>
  <si>
    <t>Total Rate</t>
  </si>
  <si>
    <t>Rate</t>
  </si>
  <si>
    <t>Usage</t>
  </si>
  <si>
    <t xml:space="preserve">     Rates Effective</t>
  </si>
  <si>
    <t>Schedule</t>
  </si>
  <si>
    <t>Month</t>
  </si>
  <si>
    <t>In Dth</t>
  </si>
  <si>
    <t>7/1/2008  \1</t>
  </si>
  <si>
    <t>Proposed Rates  \2</t>
  </si>
  <si>
    <t xml:space="preserve">  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</si>
  <si>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</si>
  <si>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</si>
  <si>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</si>
  <si>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</si>
  <si>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</si>
  <si>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</si>
  <si>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</si>
  <si>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</si>
  <si>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</si>
  <si>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</si>
  <si>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</si>
  <si>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</si>
  <si>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</si>
  <si>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Percent Change:</t>
  </si>
  <si>
    <t>%</t>
  </si>
  <si>
    <t>8/15/2008  \1</t>
  </si>
  <si>
    <t>RATE DATA</t>
  </si>
  <si>
    <t>Proposed Rates vs Rates Effective August 15, 2008 (After to the % Increase)</t>
  </si>
  <si>
    <t>Rates</t>
  </si>
  <si>
    <t>Rates Effective</t>
  </si>
  <si>
    <t>(D)</t>
  </si>
  <si>
    <t>(E)</t>
  </si>
  <si>
    <t>Change</t>
  </si>
  <si>
    <t>% Increase</t>
  </si>
  <si>
    <t>Page 1 of 3</t>
  </si>
  <si>
    <t>Page 3 of 3</t>
  </si>
  <si>
    <t>Page 2 of 3</t>
  </si>
  <si>
    <t>QGC Exhibit 7.9SR</t>
  </si>
  <si>
    <t>Rates Proposed</t>
  </si>
  <si>
    <t>9/22/2008  \1</t>
  </si>
  <si>
    <t>GSR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</si>
</sst>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0.00000"/>
    <numFmt numFmtId="166" formatCode="#,##0.0_);\(#,##0.0\)"/>
    <numFmt numFmtId="167" formatCode="0.00_);\(0.00\)"/>
  </numFmts>
  <fonts count="2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 quotePrefix="1">
      <alignment horizontal="center"/>
      <protection/>
    </xf>
    <xf numFmtId="0" fontId="0" fillId="0" borderId="14" xfId="0" applyBorder="1" applyAlignment="1">
      <alignment/>
    </xf>
    <xf numFmtId="0" fontId="2" fillId="0" borderId="0" xfId="0" applyFont="1" applyFill="1" applyAlignment="1" applyProtection="1" quotePrefix="1">
      <alignment horizontal="right"/>
      <protection/>
    </xf>
    <xf numFmtId="0" fontId="0" fillId="0" borderId="15" xfId="0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0" fillId="0" borderId="17" xfId="0" applyFont="1" applyFill="1" applyBorder="1" applyAlignment="1" applyProtection="1" quotePrefix="1">
      <alignment horizontal="right" vertical="top"/>
      <protection/>
    </xf>
    <xf numFmtId="166" fontId="0" fillId="0" borderId="0" xfId="0" applyNumberFormat="1" applyFont="1" applyFill="1" applyAlignment="1" applyProtection="1">
      <alignment horizontal="right"/>
      <protection/>
    </xf>
    <xf numFmtId="7" fontId="0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center"/>
      <protection/>
    </xf>
    <xf numFmtId="7" fontId="0" fillId="0" borderId="18" xfId="0" applyNumberFormat="1" applyFont="1" applyFill="1" applyBorder="1" applyAlignment="1" applyProtection="1">
      <alignment horizontal="center"/>
      <protection/>
    </xf>
    <xf numFmtId="39" fontId="0" fillId="0" borderId="18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164" fontId="0" fillId="0" borderId="19" xfId="0" applyNumberFormat="1" applyFont="1" applyBorder="1" applyAlignment="1">
      <alignment/>
    </xf>
    <xf numFmtId="166" fontId="0" fillId="0" borderId="0" xfId="0" applyNumberFormat="1" applyFont="1" applyFill="1" applyAlignment="1">
      <alignment horizontal="center"/>
    </xf>
    <xf numFmtId="7" fontId="0" fillId="0" borderId="0" xfId="0" applyNumberFormat="1" applyFont="1" applyFill="1" applyAlignment="1" applyProtection="1">
      <alignment/>
      <protection/>
    </xf>
    <xf numFmtId="167" fontId="0" fillId="0" borderId="0" xfId="57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left"/>
      <protection/>
    </xf>
    <xf numFmtId="3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 applyProtection="1">
      <alignment horizontal="right" vertical="top"/>
      <protection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17" xfId="0" applyFont="1" applyBorder="1" applyAlignment="1">
      <alignment/>
    </xf>
    <xf numFmtId="10" fontId="0" fillId="0" borderId="17" xfId="57" applyNumberFormat="1" applyFont="1" applyBorder="1" applyAlignment="1">
      <alignment/>
    </xf>
    <xf numFmtId="10" fontId="0" fillId="0" borderId="23" xfId="57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7" fontId="6" fillId="0" borderId="2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7" fontId="4" fillId="0" borderId="21" xfId="0" applyNumberFormat="1" applyFont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 vertical="top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33" xfId="0" applyNumberFormat="1" applyFont="1" applyFill="1" applyBorder="1" applyAlignment="1" applyProtection="1" quotePrefix="1">
      <alignment horizontal="center" vertical="top"/>
      <protection/>
    </xf>
    <xf numFmtId="14" fontId="0" fillId="0" borderId="25" xfId="0" applyNumberFormat="1" applyFont="1" applyFill="1" applyBorder="1" applyAlignment="1" applyProtection="1" quotePrefix="1">
      <alignment horizontal="center" vertical="top"/>
      <protection/>
    </xf>
    <xf numFmtId="14" fontId="0" fillId="0" borderId="25" xfId="0" applyNumberFormat="1" applyFont="1" applyFill="1" applyBorder="1" applyAlignment="1" applyProtection="1">
      <alignment horizontal="center" vertical="top"/>
      <protection/>
    </xf>
    <xf numFmtId="14" fontId="0" fillId="0" borderId="26" xfId="0" applyNumberFormat="1" applyFont="1" applyFill="1" applyBorder="1" applyAlignment="1" applyProtection="1" quotePrefix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L88" sqref="L88"/>
    </sheetView>
  </sheetViews>
  <sheetFormatPr defaultColWidth="9.140625" defaultRowHeight="12.75"/>
  <cols>
    <col min="1" max="1" width="5.00390625" style="13" customWidth="1"/>
    <col min="2" max="2" width="9.140625" style="13" customWidth="1"/>
    <col min="3" max="3" width="9.140625" style="41" customWidth="1"/>
    <col min="4" max="4" width="9.28125" style="13" bestFit="1" customWidth="1"/>
    <col min="5" max="5" width="13.00390625" style="13" customWidth="1"/>
    <col min="6" max="6" width="3.28125" style="13" customWidth="1"/>
    <col min="7" max="7" width="13.00390625" style="13" customWidth="1"/>
    <col min="8" max="8" width="3.28125" style="13" customWidth="1"/>
    <col min="9" max="9" width="10.421875" style="13" bestFit="1" customWidth="1"/>
    <col min="10" max="10" width="2.8515625" style="13" customWidth="1"/>
    <col min="12" max="12" width="10.421875" style="0" bestFit="1" customWidth="1"/>
    <col min="13" max="13" width="9.28125" style="0" bestFit="1" customWidth="1"/>
    <col min="14" max="15" width="10.57421875" style="0" bestFit="1" customWidth="1"/>
    <col min="16" max="16" width="9.28125" style="0" bestFit="1" customWidth="1"/>
    <col min="17" max="17" width="10.57421875" style="0" bestFit="1" customWidth="1"/>
    <col min="18" max="18" width="10.140625" style="0" bestFit="1" customWidth="1"/>
  </cols>
  <sheetData>
    <row r="1" spans="1:18" ht="16.5" thickBot="1">
      <c r="A1" s="1"/>
      <c r="B1" s="1" t="s">
        <v>0</v>
      </c>
      <c r="C1" s="2"/>
      <c r="D1" s="1"/>
      <c r="E1" s="1"/>
      <c r="F1" s="1"/>
      <c r="G1" s="1"/>
      <c r="H1" s="1"/>
      <c r="I1" s="1"/>
      <c r="J1" s="3" t="s">
        <v>1</v>
      </c>
      <c r="L1" s="76" t="s">
        <v>51</v>
      </c>
      <c r="M1" s="77"/>
      <c r="N1" s="77"/>
      <c r="O1" s="77"/>
      <c r="P1" s="77"/>
      <c r="Q1" s="77"/>
      <c r="R1" s="78"/>
    </row>
    <row r="2" spans="1:18" ht="15.75">
      <c r="A2" s="4"/>
      <c r="B2" s="5"/>
      <c r="C2" s="2"/>
      <c r="D2" s="5"/>
      <c r="E2" s="5"/>
      <c r="F2" s="5"/>
      <c r="G2" s="5"/>
      <c r="H2" s="5"/>
      <c r="I2" s="5"/>
      <c r="J2" s="6" t="s">
        <v>2</v>
      </c>
      <c r="L2" s="79" t="s">
        <v>3</v>
      </c>
      <c r="M2" s="80"/>
      <c r="N2" s="80"/>
      <c r="O2" s="80"/>
      <c r="P2" s="80"/>
      <c r="Q2" s="80"/>
      <c r="R2" s="81"/>
    </row>
    <row r="3" spans="1:18" ht="15.75">
      <c r="A3" s="1"/>
      <c r="B3" s="1"/>
      <c r="C3" s="2"/>
      <c r="D3" s="1"/>
      <c r="E3" s="1"/>
      <c r="F3" s="1"/>
      <c r="G3" s="1"/>
      <c r="H3" s="1"/>
      <c r="I3" s="1"/>
      <c r="J3" s="3" t="s">
        <v>62</v>
      </c>
      <c r="L3" s="82" t="s">
        <v>4</v>
      </c>
      <c r="M3" s="83"/>
      <c r="N3" s="83"/>
      <c r="O3" s="83"/>
      <c r="P3" s="83" t="s">
        <v>5</v>
      </c>
      <c r="Q3" s="83"/>
      <c r="R3" s="84"/>
    </row>
    <row r="4" spans="1:18" ht="12.75">
      <c r="A4" s="1"/>
      <c r="B4" s="1"/>
      <c r="C4" s="2"/>
      <c r="D4" s="1"/>
      <c r="E4" s="1"/>
      <c r="F4" s="1"/>
      <c r="G4" s="1"/>
      <c r="H4" s="1"/>
      <c r="I4" s="1"/>
      <c r="J4" s="7" t="s">
        <v>59</v>
      </c>
      <c r="L4" s="85">
        <v>39630</v>
      </c>
      <c r="M4" s="86"/>
      <c r="N4" s="86"/>
      <c r="O4" s="86"/>
      <c r="P4" s="87" t="s">
        <v>53</v>
      </c>
      <c r="Q4" s="86"/>
      <c r="R4" s="88"/>
    </row>
    <row r="5" spans="1:18" ht="13.5" thickBot="1">
      <c r="A5" s="1"/>
      <c r="B5" s="1"/>
      <c r="C5" s="2"/>
      <c r="D5" s="1"/>
      <c r="E5" s="1"/>
      <c r="F5" s="1"/>
      <c r="G5" s="1"/>
      <c r="H5" s="1"/>
      <c r="I5" s="1"/>
      <c r="J5" s="1"/>
      <c r="L5" s="8"/>
      <c r="M5" s="9" t="s">
        <v>6</v>
      </c>
      <c r="N5" s="10" t="s">
        <v>7</v>
      </c>
      <c r="O5" s="9" t="s">
        <v>8</v>
      </c>
      <c r="P5" s="9" t="s">
        <v>9</v>
      </c>
      <c r="Q5" s="10" t="s">
        <v>7</v>
      </c>
      <c r="R5" s="11" t="s">
        <v>8</v>
      </c>
    </row>
    <row r="6" spans="1:18" ht="12.75">
      <c r="A6" s="1"/>
      <c r="B6" s="1"/>
      <c r="C6" s="2"/>
      <c r="D6" s="1"/>
      <c r="E6" s="1"/>
      <c r="F6" s="1"/>
      <c r="G6" s="1"/>
      <c r="H6" s="1"/>
      <c r="I6" s="1"/>
      <c r="J6" s="1"/>
      <c r="L6" s="12" t="s">
        <v>10</v>
      </c>
      <c r="M6" s="49"/>
      <c r="N6" s="49">
        <v>1.65073</v>
      </c>
      <c r="O6" s="49">
        <v>1.95993</v>
      </c>
      <c r="P6" s="49"/>
      <c r="Q6" s="50">
        <v>1.34999</v>
      </c>
      <c r="R6" s="51">
        <v>1.94072</v>
      </c>
    </row>
    <row r="7" spans="2:18" ht="12.75">
      <c r="B7" s="69" t="s">
        <v>11</v>
      </c>
      <c r="C7" s="69"/>
      <c r="D7" s="69"/>
      <c r="E7" s="69"/>
      <c r="F7" s="69"/>
      <c r="G7" s="69"/>
      <c r="H7" s="69"/>
      <c r="I7" s="69"/>
      <c r="J7" s="1"/>
      <c r="L7" s="12" t="s">
        <v>12</v>
      </c>
      <c r="M7" s="52"/>
      <c r="N7" s="52">
        <v>0.00396</v>
      </c>
      <c r="O7" s="52">
        <v>0.0047</v>
      </c>
      <c r="P7" s="52"/>
      <c r="Q7" s="54">
        <v>0.00396</v>
      </c>
      <c r="R7" s="55">
        <v>0.0047</v>
      </c>
    </row>
    <row r="8" spans="2:18" ht="12.75">
      <c r="B8" s="69" t="s">
        <v>13</v>
      </c>
      <c r="C8" s="69"/>
      <c r="D8" s="69"/>
      <c r="E8" s="69"/>
      <c r="F8" s="69"/>
      <c r="G8" s="69"/>
      <c r="H8" s="69"/>
      <c r="I8" s="69"/>
      <c r="J8" s="1"/>
      <c r="L8" s="12" t="s">
        <v>14</v>
      </c>
      <c r="M8" s="52"/>
      <c r="N8" s="52">
        <v>0.09552</v>
      </c>
      <c r="O8" s="52">
        <v>0.09552</v>
      </c>
      <c r="P8" s="52"/>
      <c r="Q8" s="56">
        <v>0.09552</v>
      </c>
      <c r="R8" s="57">
        <v>0.09552</v>
      </c>
    </row>
    <row r="9" spans="1:18" ht="12.75">
      <c r="A9" s="1"/>
      <c r="B9" s="68" t="s">
        <v>15</v>
      </c>
      <c r="C9" s="68"/>
      <c r="D9" s="68"/>
      <c r="E9" s="68"/>
      <c r="F9" s="68"/>
      <c r="G9" s="68"/>
      <c r="H9" s="68"/>
      <c r="I9" s="68"/>
      <c r="J9" s="1"/>
      <c r="L9" s="15" t="s">
        <v>16</v>
      </c>
      <c r="M9" s="35"/>
      <c r="N9" s="35">
        <f>SUM(N6:N8)</f>
        <v>1.75021</v>
      </c>
      <c r="O9" s="35">
        <f>SUM(O6:O8)</f>
        <v>2.0601499999999997</v>
      </c>
      <c r="P9" s="35"/>
      <c r="Q9" s="35">
        <f>SUM(Q6:Q8)</f>
        <v>1.44947</v>
      </c>
      <c r="R9" s="43">
        <f>SUM(R6:R8)</f>
        <v>2.04094</v>
      </c>
    </row>
    <row r="10" spans="1:18" ht="12.75">
      <c r="A10" s="1"/>
      <c r="B10" s="1"/>
      <c r="C10" s="2"/>
      <c r="D10" s="1"/>
      <c r="E10" s="1"/>
      <c r="F10" s="1"/>
      <c r="G10" s="1"/>
      <c r="H10" s="1"/>
      <c r="I10" s="1"/>
      <c r="J10" s="1"/>
      <c r="L10" s="12" t="s">
        <v>17</v>
      </c>
      <c r="M10" s="52"/>
      <c r="N10" s="52">
        <v>0.45786</v>
      </c>
      <c r="O10" s="52">
        <v>0.97517</v>
      </c>
      <c r="P10" s="52"/>
      <c r="Q10" s="52">
        <v>0.45786</v>
      </c>
      <c r="R10" s="58">
        <v>0.97517</v>
      </c>
    </row>
    <row r="11" spans="1:18" ht="13.5" thickBot="1">
      <c r="A11" s="1"/>
      <c r="B11" s="14" t="s">
        <v>18</v>
      </c>
      <c r="C11" s="14" t="s">
        <v>19</v>
      </c>
      <c r="D11" s="16" t="s">
        <v>20</v>
      </c>
      <c r="E11" s="68" t="s">
        <v>55</v>
      </c>
      <c r="F11" s="69"/>
      <c r="G11" s="68" t="s">
        <v>56</v>
      </c>
      <c r="H11" s="69"/>
      <c r="I11" s="16" t="s">
        <v>23</v>
      </c>
      <c r="J11" s="1"/>
      <c r="L11" s="12" t="s">
        <v>24</v>
      </c>
      <c r="M11" s="52"/>
      <c r="N11" s="52">
        <v>6.54266</v>
      </c>
      <c r="O11" s="52">
        <v>6.54266</v>
      </c>
      <c r="P11" s="52"/>
      <c r="Q11" s="52">
        <v>6.54266</v>
      </c>
      <c r="R11" s="58">
        <v>6.54266</v>
      </c>
    </row>
    <row r="12" spans="1:18" ht="12.75">
      <c r="A12" s="1"/>
      <c r="B12" s="1"/>
      <c r="C12" s="2"/>
      <c r="D12" s="1"/>
      <c r="E12" s="70"/>
      <c r="F12" s="71"/>
      <c r="I12" s="1"/>
      <c r="J12" s="1"/>
      <c r="L12" s="17" t="s">
        <v>25</v>
      </c>
      <c r="M12" s="59">
        <v>5</v>
      </c>
      <c r="N12" s="44">
        <f>SUM(N9:N11)</f>
        <v>8.75073</v>
      </c>
      <c r="O12" s="44">
        <f>SUM(O9:O11)</f>
        <v>9.57798</v>
      </c>
      <c r="P12" s="59">
        <v>8</v>
      </c>
      <c r="Q12" s="44">
        <f>SUM(Q9:Q11)</f>
        <v>8.44999</v>
      </c>
      <c r="R12" s="45">
        <f>SUM(R9:R11)</f>
        <v>9.558769999999999</v>
      </c>
    </row>
    <row r="13" spans="1:18" ht="13.5" thickBot="1">
      <c r="A13" s="18"/>
      <c r="B13" s="19" t="s">
        <v>26</v>
      </c>
      <c r="C13" s="19"/>
      <c r="D13" s="20" t="s">
        <v>27</v>
      </c>
      <c r="E13" s="73" t="s">
        <v>54</v>
      </c>
      <c r="F13" s="73"/>
      <c r="G13" s="70"/>
      <c r="H13" s="71"/>
      <c r="I13" s="18"/>
      <c r="J13" s="18"/>
      <c r="L13" s="21" t="s">
        <v>58</v>
      </c>
      <c r="M13" s="22"/>
      <c r="N13" s="46"/>
      <c r="O13" s="46"/>
      <c r="P13" s="47">
        <f>(P12-M12)/M12</f>
        <v>0.6</v>
      </c>
      <c r="Q13" s="47">
        <f>(Q12-N12)/N12</f>
        <v>-0.03436741848965756</v>
      </c>
      <c r="R13" s="48">
        <f>(R12-O12)/O12</f>
        <v>-0.0020056421082525816</v>
      </c>
    </row>
    <row r="14" spans="1:10" ht="13.5" thickBot="1">
      <c r="A14" s="23"/>
      <c r="B14" s="24" t="s">
        <v>29</v>
      </c>
      <c r="C14" s="24" t="s">
        <v>30</v>
      </c>
      <c r="D14" s="25" t="s">
        <v>31</v>
      </c>
      <c r="E14" s="74" t="s">
        <v>32</v>
      </c>
      <c r="F14" s="74"/>
      <c r="G14" s="75" t="s">
        <v>33</v>
      </c>
      <c r="H14" s="75"/>
      <c r="I14" s="42" t="s">
        <v>57</v>
      </c>
      <c r="J14" s="23"/>
    </row>
    <row r="15" spans="1:10" ht="12.75">
      <c r="A15" s="1"/>
      <c r="B15" s="1"/>
      <c r="C15" s="2"/>
      <c r="D15" s="1"/>
      <c r="E15" s="1"/>
      <c r="F15" s="1"/>
      <c r="G15" s="1"/>
      <c r="H15" s="1"/>
      <c r="I15" s="1"/>
      <c r="J15" s="1"/>
    </row>
    <row r="16" spans="1:10" ht="12.75">
      <c r="A16" s="2">
        <v>1</v>
      </c>
      <c r="B16" s="2" t="s">
        <v>65</v>
      </c>
      <c r="C16" s="2" t="s">
        <v>35</v>
      </c>
      <c r="D16" s="26">
        <v>14.9</v>
      </c>
      <c r="E16" s="27">
        <f>ROUND($M$12+(D16*$O$12),2)</f>
        <v>147.71</v>
      </c>
      <c r="F16" s="27"/>
      <c r="G16" s="27">
        <f>ROUND($P$12+(D16*$R$12),2)</f>
        <v>150.43</v>
      </c>
      <c r="H16" s="27"/>
      <c r="I16" s="27">
        <f aca="true" t="shared" si="0" ref="I16:I27">G16-E16</f>
        <v>2.719999999999999</v>
      </c>
      <c r="J16" s="1"/>
    </row>
    <row r="17" spans="1:10" ht="12.75">
      <c r="A17" s="2">
        <f>A16+1</f>
        <v>2</v>
      </c>
      <c r="B17" s="1"/>
      <c r="C17" s="2" t="s">
        <v>36</v>
      </c>
      <c r="D17" s="28">
        <v>12.5</v>
      </c>
      <c r="E17" s="29">
        <f>ROUND($M$12+(D17*$O$12),2)</f>
        <v>124.72</v>
      </c>
      <c r="F17" s="29"/>
      <c r="G17" s="29">
        <f>ROUND($P$12+(D17*$R$12),2)</f>
        <v>127.48</v>
      </c>
      <c r="H17" s="29"/>
      <c r="I17" s="29">
        <f t="shared" si="0"/>
        <v>2.760000000000005</v>
      </c>
      <c r="J17" s="1"/>
    </row>
    <row r="18" spans="1:10" ht="12.75">
      <c r="A18" s="2">
        <f aca="true" t="shared" si="1" ref="A18:A27">A17+1</f>
        <v>3</v>
      </c>
      <c r="B18" s="1"/>
      <c r="C18" s="2" t="s">
        <v>37</v>
      </c>
      <c r="D18" s="28">
        <v>10.1</v>
      </c>
      <c r="E18" s="29">
        <f>ROUND($M$12+(D18*$O$12),2)</f>
        <v>101.74</v>
      </c>
      <c r="F18" s="29"/>
      <c r="G18" s="29">
        <f>ROUND($P$12+(D18*$R$12),2)</f>
        <v>104.54</v>
      </c>
      <c r="H18" s="29"/>
      <c r="I18" s="29">
        <f t="shared" si="0"/>
        <v>2.8000000000000114</v>
      </c>
      <c r="J18" s="1"/>
    </row>
    <row r="19" spans="1:10" ht="12.75">
      <c r="A19" s="2">
        <f t="shared" si="1"/>
        <v>4</v>
      </c>
      <c r="B19" s="1"/>
      <c r="C19" s="2" t="s">
        <v>38</v>
      </c>
      <c r="D19" s="28">
        <v>8.3</v>
      </c>
      <c r="E19" s="29">
        <f>ROUND($M$12+(D19*$N$12),2)</f>
        <v>77.63</v>
      </c>
      <c r="F19" s="29"/>
      <c r="G19" s="29">
        <f>ROUND($P$12+(D19*$Q$12),2)</f>
        <v>78.13</v>
      </c>
      <c r="H19" s="29"/>
      <c r="I19" s="29">
        <f t="shared" si="0"/>
        <v>0.5</v>
      </c>
      <c r="J19" s="1"/>
    </row>
    <row r="20" spans="1:10" ht="12.75">
      <c r="A20" s="2">
        <f t="shared" si="1"/>
        <v>5</v>
      </c>
      <c r="B20" s="1"/>
      <c r="C20" s="2" t="s">
        <v>39</v>
      </c>
      <c r="D20" s="28">
        <v>4.4</v>
      </c>
      <c r="E20" s="29">
        <f aca="true" t="shared" si="2" ref="E20:E25">ROUND($M$12+(D20*$N$12),2)</f>
        <v>43.5</v>
      </c>
      <c r="F20" s="29"/>
      <c r="G20" s="29">
        <f aca="true" t="shared" si="3" ref="G20:G25">ROUND($P$12+(D20*$Q$12),2)</f>
        <v>45.18</v>
      </c>
      <c r="H20" s="29"/>
      <c r="I20" s="29">
        <f t="shared" si="0"/>
        <v>1.6799999999999997</v>
      </c>
      <c r="J20" s="1"/>
    </row>
    <row r="21" spans="1:10" ht="12.75">
      <c r="A21" s="2">
        <f t="shared" si="1"/>
        <v>6</v>
      </c>
      <c r="B21" s="1"/>
      <c r="C21" s="2" t="s">
        <v>40</v>
      </c>
      <c r="D21" s="28">
        <v>3.1</v>
      </c>
      <c r="E21" s="29">
        <f t="shared" si="2"/>
        <v>32.13</v>
      </c>
      <c r="F21" s="29"/>
      <c r="G21" s="29">
        <f t="shared" si="3"/>
        <v>34.19</v>
      </c>
      <c r="H21" s="29"/>
      <c r="I21" s="29">
        <f t="shared" si="0"/>
        <v>2.059999999999995</v>
      </c>
      <c r="J21" s="1"/>
    </row>
    <row r="22" spans="1:10" ht="12.75">
      <c r="A22" s="2">
        <f t="shared" si="1"/>
        <v>7</v>
      </c>
      <c r="B22" s="1"/>
      <c r="C22" s="2" t="s">
        <v>41</v>
      </c>
      <c r="D22" s="28">
        <v>2</v>
      </c>
      <c r="E22" s="29">
        <f t="shared" si="2"/>
        <v>22.5</v>
      </c>
      <c r="F22" s="29"/>
      <c r="G22" s="29">
        <f t="shared" si="3"/>
        <v>24.9</v>
      </c>
      <c r="H22" s="29"/>
      <c r="I22" s="29">
        <f t="shared" si="0"/>
        <v>2.3999999999999986</v>
      </c>
      <c r="J22" s="1"/>
    </row>
    <row r="23" spans="1:10" ht="12.75">
      <c r="A23" s="2">
        <f t="shared" si="1"/>
        <v>8</v>
      </c>
      <c r="B23" s="1"/>
      <c r="C23" s="2" t="s">
        <v>42</v>
      </c>
      <c r="D23" s="28">
        <v>1.8</v>
      </c>
      <c r="E23" s="29">
        <f t="shared" si="2"/>
        <v>20.75</v>
      </c>
      <c r="F23" s="29"/>
      <c r="G23" s="29">
        <f t="shared" si="3"/>
        <v>23.21</v>
      </c>
      <c r="H23" s="29"/>
      <c r="I23" s="29">
        <f t="shared" si="0"/>
        <v>2.460000000000001</v>
      </c>
      <c r="J23" s="1"/>
    </row>
    <row r="24" spans="1:10" ht="12.75">
      <c r="A24" s="2">
        <f t="shared" si="1"/>
        <v>9</v>
      </c>
      <c r="B24" s="1"/>
      <c r="C24" s="2" t="s">
        <v>43</v>
      </c>
      <c r="D24" s="28">
        <v>2</v>
      </c>
      <c r="E24" s="29">
        <f t="shared" si="2"/>
        <v>22.5</v>
      </c>
      <c r="F24" s="29"/>
      <c r="G24" s="29">
        <f t="shared" si="3"/>
        <v>24.9</v>
      </c>
      <c r="H24" s="29"/>
      <c r="I24" s="29">
        <f t="shared" si="0"/>
        <v>2.3999999999999986</v>
      </c>
      <c r="J24" s="1"/>
    </row>
    <row r="25" spans="1:10" ht="12.75">
      <c r="A25" s="2">
        <f t="shared" si="1"/>
        <v>10</v>
      </c>
      <c r="B25" s="1"/>
      <c r="C25" s="2" t="s">
        <v>44</v>
      </c>
      <c r="D25" s="28">
        <v>3.1</v>
      </c>
      <c r="E25" s="29">
        <f t="shared" si="2"/>
        <v>32.13</v>
      </c>
      <c r="F25" s="29"/>
      <c r="G25" s="29">
        <f t="shared" si="3"/>
        <v>34.19</v>
      </c>
      <c r="H25" s="29"/>
      <c r="I25" s="29">
        <f t="shared" si="0"/>
        <v>2.059999999999995</v>
      </c>
      <c r="J25" s="1"/>
    </row>
    <row r="26" spans="1:10" ht="12.75">
      <c r="A26" s="2">
        <f t="shared" si="1"/>
        <v>11</v>
      </c>
      <c r="B26" s="1"/>
      <c r="C26" s="2" t="s">
        <v>45</v>
      </c>
      <c r="D26" s="28">
        <v>6.3</v>
      </c>
      <c r="E26" s="29">
        <f>ROUND($M$12+(D26*$O$12),2)</f>
        <v>65.34</v>
      </c>
      <c r="F26" s="29"/>
      <c r="G26" s="29">
        <f>ROUND($P$12+(D26*$R$12),2)</f>
        <v>68.22</v>
      </c>
      <c r="H26" s="29"/>
      <c r="I26" s="29">
        <f t="shared" si="0"/>
        <v>2.8799999999999955</v>
      </c>
      <c r="J26" s="1"/>
    </row>
    <row r="27" spans="1:10" ht="12.75">
      <c r="A27" s="2">
        <f t="shared" si="1"/>
        <v>12</v>
      </c>
      <c r="B27" s="1"/>
      <c r="C27" s="2" t="s">
        <v>46</v>
      </c>
      <c r="D27" s="28">
        <v>11.5</v>
      </c>
      <c r="E27" s="29">
        <f>ROUND($M$12+(D27*$O$12),2)</f>
        <v>115.15</v>
      </c>
      <c r="F27" s="29"/>
      <c r="G27" s="29">
        <f>ROUND($P$12+(D27*$R$12),2)</f>
        <v>117.93</v>
      </c>
      <c r="H27" s="29"/>
      <c r="I27" s="29">
        <f t="shared" si="0"/>
        <v>2.780000000000001</v>
      </c>
      <c r="J27" s="1"/>
    </row>
    <row r="28" spans="1:10" ht="13.5" thickBot="1">
      <c r="A28" s="2"/>
      <c r="B28" s="1"/>
      <c r="C28" s="2"/>
      <c r="D28" s="30"/>
      <c r="E28" s="31"/>
      <c r="F28" s="31"/>
      <c r="G28" s="31"/>
      <c r="H28" s="31"/>
      <c r="I28" s="32"/>
      <c r="J28" s="1"/>
    </row>
    <row r="29" spans="1:10" ht="13.5" thickTop="1">
      <c r="A29" s="2"/>
      <c r="B29" s="1"/>
      <c r="C29" s="2"/>
      <c r="D29" s="33"/>
      <c r="E29" s="34"/>
      <c r="F29" s="34"/>
      <c r="G29" s="2"/>
      <c r="H29" s="2"/>
      <c r="I29" s="34" t="s">
        <v>0</v>
      </c>
      <c r="J29" s="1"/>
    </row>
    <row r="30" spans="1:10" ht="12.75">
      <c r="A30" s="2">
        <f>A27+1</f>
        <v>13</v>
      </c>
      <c r="B30" s="1"/>
      <c r="C30" s="36" t="s">
        <v>47</v>
      </c>
      <c r="D30" s="26">
        <f>SUM(D16:D27)</f>
        <v>80</v>
      </c>
      <c r="E30" s="27">
        <f>SUM(E16:E27)</f>
        <v>805.8000000000001</v>
      </c>
      <c r="F30" s="27"/>
      <c r="G30" s="27">
        <f>SUM(G16:G27)</f>
        <v>833.3000000000002</v>
      </c>
      <c r="H30" s="27"/>
      <c r="I30" s="27">
        <f>G30-E30</f>
        <v>27.500000000000114</v>
      </c>
      <c r="J30" s="1"/>
    </row>
    <row r="31" spans="1:10" ht="12.75">
      <c r="A31" s="1"/>
      <c r="B31" s="1"/>
      <c r="C31" s="2"/>
      <c r="D31" s="1"/>
      <c r="E31" s="37"/>
      <c r="F31" s="37"/>
      <c r="G31" s="1"/>
      <c r="H31" s="1"/>
      <c r="I31" s="1"/>
      <c r="J31" s="1"/>
    </row>
    <row r="32" spans="1:10" ht="12.75">
      <c r="A32" s="1"/>
      <c r="B32" s="1" t="s">
        <v>0</v>
      </c>
      <c r="C32" s="2"/>
      <c r="D32" s="1"/>
      <c r="E32" s="1"/>
      <c r="F32" s="1"/>
      <c r="G32" s="7" t="s">
        <v>48</v>
      </c>
      <c r="H32" s="7"/>
      <c r="I32" s="38">
        <f>ROUND(I30/E30,4)*100</f>
        <v>3.4099999999999997</v>
      </c>
      <c r="J32" s="39" t="s">
        <v>49</v>
      </c>
    </row>
    <row r="33" spans="1:10" ht="12.75">
      <c r="A33" s="1"/>
      <c r="B33" s="1"/>
      <c r="C33" s="2"/>
      <c r="D33" s="1"/>
      <c r="E33" s="1"/>
      <c r="F33" s="1"/>
      <c r="G33" s="1"/>
      <c r="H33" s="1"/>
      <c r="I33" s="40"/>
      <c r="J33" s="1"/>
    </row>
    <row r="34" spans="1:10" ht="13.5" thickBot="1">
      <c r="A34" s="1"/>
      <c r="B34" s="1"/>
      <c r="C34" s="2"/>
      <c r="D34" s="1"/>
      <c r="E34" s="2"/>
      <c r="F34" s="2"/>
      <c r="G34" s="2"/>
      <c r="H34" s="2"/>
      <c r="I34" s="2"/>
      <c r="J34" s="1"/>
    </row>
    <row r="35" spans="1:18" ht="16.5" thickBot="1">
      <c r="A35" s="1"/>
      <c r="B35" s="1" t="s">
        <v>0</v>
      </c>
      <c r="C35" s="2"/>
      <c r="D35" s="1"/>
      <c r="E35" s="1"/>
      <c r="F35" s="1"/>
      <c r="G35" s="1"/>
      <c r="H35" s="1"/>
      <c r="I35" s="1"/>
      <c r="J35" s="3" t="s">
        <v>1</v>
      </c>
      <c r="L35" s="76" t="s">
        <v>51</v>
      </c>
      <c r="M35" s="77"/>
      <c r="N35" s="77"/>
      <c r="O35" s="77"/>
      <c r="P35" s="77"/>
      <c r="Q35" s="77"/>
      <c r="R35" s="78"/>
    </row>
    <row r="36" spans="1:18" ht="15.75">
      <c r="A36" s="4"/>
      <c r="B36" s="5"/>
      <c r="C36" s="2"/>
      <c r="D36" s="5"/>
      <c r="E36" s="5"/>
      <c r="F36" s="5"/>
      <c r="G36" s="5"/>
      <c r="H36" s="5"/>
      <c r="I36" s="5"/>
      <c r="J36" s="6" t="s">
        <v>2</v>
      </c>
      <c r="L36" s="79" t="s">
        <v>3</v>
      </c>
      <c r="M36" s="80"/>
      <c r="N36" s="80"/>
      <c r="O36" s="80"/>
      <c r="P36" s="80"/>
      <c r="Q36" s="80"/>
      <c r="R36" s="81"/>
    </row>
    <row r="37" spans="1:18" ht="15.75">
      <c r="A37" s="1"/>
      <c r="B37" s="1"/>
      <c r="C37" s="2"/>
      <c r="D37" s="1"/>
      <c r="E37" s="1"/>
      <c r="F37" s="1"/>
      <c r="G37" s="1"/>
      <c r="H37" s="1"/>
      <c r="I37" s="1"/>
      <c r="J37" s="3" t="s">
        <v>62</v>
      </c>
      <c r="L37" s="82" t="s">
        <v>4</v>
      </c>
      <c r="M37" s="83"/>
      <c r="N37" s="83"/>
      <c r="O37" s="83"/>
      <c r="P37" s="83" t="s">
        <v>5</v>
      </c>
      <c r="Q37" s="83"/>
      <c r="R37" s="84"/>
    </row>
    <row r="38" spans="1:18" ht="12.75">
      <c r="A38" s="1"/>
      <c r="B38" s="1"/>
      <c r="C38" s="2"/>
      <c r="D38" s="1"/>
      <c r="E38" s="1"/>
      <c r="F38" s="1"/>
      <c r="G38" s="1"/>
      <c r="H38" s="1"/>
      <c r="I38" s="1"/>
      <c r="J38" s="7" t="s">
        <v>61</v>
      </c>
      <c r="L38" s="85">
        <v>39675</v>
      </c>
      <c r="M38" s="86"/>
      <c r="N38" s="86"/>
      <c r="O38" s="86"/>
      <c r="P38" s="87" t="s">
        <v>53</v>
      </c>
      <c r="Q38" s="86"/>
      <c r="R38" s="88"/>
    </row>
    <row r="39" spans="1:18" ht="13.5" thickBot="1">
      <c r="A39" s="1"/>
      <c r="B39" s="1"/>
      <c r="C39" s="2"/>
      <c r="D39" s="1"/>
      <c r="E39" s="1"/>
      <c r="F39" s="1"/>
      <c r="G39" s="1"/>
      <c r="H39" s="1"/>
      <c r="I39" s="1"/>
      <c r="J39" s="1"/>
      <c r="L39" s="8"/>
      <c r="M39" s="9" t="s">
        <v>6</v>
      </c>
      <c r="N39" s="10" t="s">
        <v>7</v>
      </c>
      <c r="O39" s="9" t="s">
        <v>8</v>
      </c>
      <c r="P39" s="9" t="s">
        <v>9</v>
      </c>
      <c r="Q39" s="10" t="s">
        <v>7</v>
      </c>
      <c r="R39" s="11" t="s">
        <v>8</v>
      </c>
    </row>
    <row r="40" spans="1:18" ht="12.75">
      <c r="A40" s="1"/>
      <c r="B40" s="1"/>
      <c r="C40" s="2"/>
      <c r="D40" s="1"/>
      <c r="E40" s="1"/>
      <c r="F40" s="1"/>
      <c r="G40" s="1"/>
      <c r="H40" s="1"/>
      <c r="I40" s="1"/>
      <c r="J40" s="1"/>
      <c r="L40" s="12" t="s">
        <v>10</v>
      </c>
      <c r="M40" s="49"/>
      <c r="N40" s="49">
        <v>1.77764</v>
      </c>
      <c r="O40" s="49">
        <v>2.11061</v>
      </c>
      <c r="P40" s="49"/>
      <c r="Q40" s="61">
        <f aca="true" t="shared" si="4" ref="Q40:R42">Q6</f>
        <v>1.34999</v>
      </c>
      <c r="R40" s="62">
        <f t="shared" si="4"/>
        <v>1.94072</v>
      </c>
    </row>
    <row r="41" spans="2:18" ht="12.75">
      <c r="B41" s="69" t="s">
        <v>11</v>
      </c>
      <c r="C41" s="69"/>
      <c r="D41" s="69"/>
      <c r="E41" s="69"/>
      <c r="F41" s="69"/>
      <c r="G41" s="69"/>
      <c r="H41" s="69"/>
      <c r="I41" s="69"/>
      <c r="J41" s="1"/>
      <c r="L41" s="12" t="s">
        <v>12</v>
      </c>
      <c r="M41" s="52"/>
      <c r="N41" s="52">
        <v>0.00396</v>
      </c>
      <c r="O41" s="52">
        <v>0.0047</v>
      </c>
      <c r="P41" s="52"/>
      <c r="Q41" s="63">
        <f t="shared" si="4"/>
        <v>0.00396</v>
      </c>
      <c r="R41" s="64">
        <f t="shared" si="4"/>
        <v>0.0047</v>
      </c>
    </row>
    <row r="42" spans="2:18" ht="12.75">
      <c r="B42" s="69" t="s">
        <v>13</v>
      </c>
      <c r="C42" s="69"/>
      <c r="D42" s="69"/>
      <c r="E42" s="69"/>
      <c r="F42" s="69"/>
      <c r="G42" s="69"/>
      <c r="H42" s="69"/>
      <c r="I42" s="69"/>
      <c r="J42" s="1"/>
      <c r="L42" s="12" t="s">
        <v>14</v>
      </c>
      <c r="M42" s="52"/>
      <c r="N42" s="52">
        <v>0.09552</v>
      </c>
      <c r="O42" s="52">
        <v>0.09552</v>
      </c>
      <c r="P42" s="52"/>
      <c r="Q42" s="65">
        <f t="shared" si="4"/>
        <v>0.09552</v>
      </c>
      <c r="R42" s="66">
        <f t="shared" si="4"/>
        <v>0.09552</v>
      </c>
    </row>
    <row r="43" spans="1:18" ht="12.75">
      <c r="A43" s="1"/>
      <c r="B43" s="68" t="s">
        <v>52</v>
      </c>
      <c r="C43" s="68"/>
      <c r="D43" s="68"/>
      <c r="E43" s="68"/>
      <c r="F43" s="68"/>
      <c r="G43" s="68"/>
      <c r="H43" s="68"/>
      <c r="I43" s="68"/>
      <c r="J43" s="1"/>
      <c r="L43" s="15" t="s">
        <v>16</v>
      </c>
      <c r="M43" s="35"/>
      <c r="N43" s="35">
        <f>SUM(N40:N42)</f>
        <v>1.8771200000000001</v>
      </c>
      <c r="O43" s="35">
        <f>SUM(O40:O42)</f>
        <v>2.21083</v>
      </c>
      <c r="P43" s="35"/>
      <c r="Q43" s="35">
        <f>SUM(Q40:Q42)</f>
        <v>1.44947</v>
      </c>
      <c r="R43" s="43">
        <f>SUM(R40:R42)</f>
        <v>2.04094</v>
      </c>
    </row>
    <row r="44" spans="1:18" ht="12.75">
      <c r="A44" s="1"/>
      <c r="B44" s="1"/>
      <c r="C44" s="2"/>
      <c r="D44" s="1"/>
      <c r="E44" s="1"/>
      <c r="F44" s="1"/>
      <c r="G44" s="1"/>
      <c r="H44" s="1"/>
      <c r="I44" s="1"/>
      <c r="J44" s="1"/>
      <c r="L44" s="12" t="s">
        <v>17</v>
      </c>
      <c r="M44" s="52"/>
      <c r="N44" s="60">
        <f>N10</f>
        <v>0.45786</v>
      </c>
      <c r="O44" s="60">
        <f>O10</f>
        <v>0.97517</v>
      </c>
      <c r="P44" s="52"/>
      <c r="Q44" s="60">
        <f>Q10</f>
        <v>0.45786</v>
      </c>
      <c r="R44" s="53">
        <f>R10</f>
        <v>0.97517</v>
      </c>
    </row>
    <row r="45" spans="1:18" ht="13.5" thickBot="1">
      <c r="A45" s="1"/>
      <c r="B45" s="14" t="s">
        <v>18</v>
      </c>
      <c r="C45" s="14" t="s">
        <v>19</v>
      </c>
      <c r="D45" s="16" t="s">
        <v>20</v>
      </c>
      <c r="E45" s="69" t="s">
        <v>21</v>
      </c>
      <c r="F45" s="69"/>
      <c r="G45" s="69" t="s">
        <v>22</v>
      </c>
      <c r="H45" s="69"/>
      <c r="I45" s="16" t="s">
        <v>23</v>
      </c>
      <c r="J45" s="1"/>
      <c r="L45" s="12" t="s">
        <v>24</v>
      </c>
      <c r="M45" s="52"/>
      <c r="N45" s="60">
        <f>N11</f>
        <v>6.54266</v>
      </c>
      <c r="O45" s="60">
        <f>O11</f>
        <v>6.54266</v>
      </c>
      <c r="P45" s="52"/>
      <c r="Q45" s="60">
        <f>Q11</f>
        <v>6.54266</v>
      </c>
      <c r="R45" s="53">
        <f>R11</f>
        <v>6.54266</v>
      </c>
    </row>
    <row r="46" spans="1:18" ht="12.75">
      <c r="A46" s="1"/>
      <c r="B46" s="1"/>
      <c r="C46" s="2"/>
      <c r="D46" s="1"/>
      <c r="E46" s="70"/>
      <c r="F46" s="71"/>
      <c r="I46" s="1"/>
      <c r="J46" s="1"/>
      <c r="L46" s="17" t="s">
        <v>25</v>
      </c>
      <c r="M46" s="59">
        <v>5</v>
      </c>
      <c r="N46" s="44">
        <f>SUM(N43:N45)</f>
        <v>8.87764</v>
      </c>
      <c r="O46" s="44">
        <f>SUM(O43:O45)</f>
        <v>9.72866</v>
      </c>
      <c r="P46" s="67">
        <f>P12</f>
        <v>8</v>
      </c>
      <c r="Q46" s="44">
        <f>SUM(Q43:Q45)</f>
        <v>8.44999</v>
      </c>
      <c r="R46" s="45">
        <f>SUM(R43:R45)</f>
        <v>9.558769999999999</v>
      </c>
    </row>
    <row r="47" spans="1:18" ht="13.5" thickBot="1">
      <c r="A47" s="18"/>
      <c r="B47" s="19" t="s">
        <v>26</v>
      </c>
      <c r="C47" s="19"/>
      <c r="D47" s="20" t="s">
        <v>27</v>
      </c>
      <c r="E47" s="72" t="s">
        <v>28</v>
      </c>
      <c r="F47" s="73"/>
      <c r="G47" s="70"/>
      <c r="H47" s="71"/>
      <c r="I47" s="18"/>
      <c r="J47" s="18"/>
      <c r="L47" s="21" t="s">
        <v>58</v>
      </c>
      <c r="M47" s="22"/>
      <c r="N47" s="46"/>
      <c r="O47" s="46"/>
      <c r="P47" s="47">
        <f>(P46-M46)/M46</f>
        <v>0.6</v>
      </c>
      <c r="Q47" s="47">
        <f>(Q46-N46)/N46</f>
        <v>-0.04817158614226302</v>
      </c>
      <c r="R47" s="48">
        <f>(R46-O46)/O46</f>
        <v>-0.01746283660853607</v>
      </c>
    </row>
    <row r="48" spans="1:10" ht="13.5" thickBot="1">
      <c r="A48" s="23"/>
      <c r="B48" s="24" t="s">
        <v>29</v>
      </c>
      <c r="C48" s="24" t="s">
        <v>30</v>
      </c>
      <c r="D48" s="25" t="s">
        <v>31</v>
      </c>
      <c r="E48" s="74" t="s">
        <v>50</v>
      </c>
      <c r="F48" s="74"/>
      <c r="G48" s="75" t="s">
        <v>33</v>
      </c>
      <c r="H48" s="75"/>
      <c r="I48" s="25" t="s">
        <v>34</v>
      </c>
      <c r="J48" s="23"/>
    </row>
    <row r="49" spans="1:10" ht="12.75">
      <c r="A49" s="1"/>
      <c r="B49" s="1"/>
      <c r="C49" s="2"/>
      <c r="D49" s="1"/>
      <c r="E49" s="1"/>
      <c r="F49" s="1"/>
      <c r="G49" s="1"/>
      <c r="H49" s="1"/>
      <c r="I49" s="1"/>
      <c r="J49" s="1"/>
    </row>
    <row r="50" spans="1:10" ht="12.75">
      <c r="A50" s="2">
        <v>1</v>
      </c>
      <c r="B50" s="2" t="s">
        <v>65</v>
      </c>
      <c r="C50" s="2" t="s">
        <v>35</v>
      </c>
      <c r="D50" s="26">
        <v>14.9</v>
      </c>
      <c r="E50" s="27">
        <f>ROUND($M$46+(D50*$O$46),2)</f>
        <v>149.96</v>
      </c>
      <c r="F50" s="27"/>
      <c r="G50" s="27">
        <f>ROUND($P$12+(D50*$R$12),2)</f>
        <v>150.43</v>
      </c>
      <c r="H50" s="27"/>
      <c r="I50" s="27">
        <f aca="true" t="shared" si="5" ref="I50:I61">G50-E50</f>
        <v>0.46999999999999886</v>
      </c>
      <c r="J50" s="1"/>
    </row>
    <row r="51" spans="1:10" ht="12.75">
      <c r="A51" s="2">
        <f>A50+1</f>
        <v>2</v>
      </c>
      <c r="B51" s="1"/>
      <c r="C51" s="2" t="s">
        <v>36</v>
      </c>
      <c r="D51" s="28">
        <v>12.5</v>
      </c>
      <c r="E51" s="29">
        <f>ROUND($M$46+(D51*$O$46),2)</f>
        <v>126.61</v>
      </c>
      <c r="F51" s="29"/>
      <c r="G51" s="29">
        <f>ROUND($P$12+(D51*$R$12),2)</f>
        <v>127.48</v>
      </c>
      <c r="H51" s="29"/>
      <c r="I51" s="29">
        <f t="shared" si="5"/>
        <v>0.8700000000000045</v>
      </c>
      <c r="J51" s="1"/>
    </row>
    <row r="52" spans="1:10" ht="12.75">
      <c r="A52" s="2">
        <f aca="true" t="shared" si="6" ref="A52:A61">A51+1</f>
        <v>3</v>
      </c>
      <c r="B52" s="1"/>
      <c r="C52" s="2" t="s">
        <v>37</v>
      </c>
      <c r="D52" s="28">
        <v>10.1</v>
      </c>
      <c r="E52" s="29">
        <f>ROUND($M$46+(D52*$O$46),2)</f>
        <v>103.26</v>
      </c>
      <c r="F52" s="29"/>
      <c r="G52" s="29">
        <f>ROUND($P$12+(D52*$R$12),2)</f>
        <v>104.54</v>
      </c>
      <c r="H52" s="29"/>
      <c r="I52" s="29">
        <f t="shared" si="5"/>
        <v>1.2800000000000011</v>
      </c>
      <c r="J52" s="1"/>
    </row>
    <row r="53" spans="1:10" ht="12.75">
      <c r="A53" s="2">
        <f t="shared" si="6"/>
        <v>4</v>
      </c>
      <c r="B53" s="1"/>
      <c r="C53" s="2" t="s">
        <v>38</v>
      </c>
      <c r="D53" s="28">
        <v>8.3</v>
      </c>
      <c r="E53" s="29">
        <f>ROUND($M$46+(D53*$N$46),2)</f>
        <v>78.68</v>
      </c>
      <c r="F53" s="29"/>
      <c r="G53" s="29">
        <f>ROUND($P$12+(D53*$Q$12),2)</f>
        <v>78.13</v>
      </c>
      <c r="H53" s="29"/>
      <c r="I53" s="29">
        <f t="shared" si="5"/>
        <v>-0.5500000000000114</v>
      </c>
      <c r="J53" s="1"/>
    </row>
    <row r="54" spans="1:10" ht="12.75">
      <c r="A54" s="2">
        <f t="shared" si="6"/>
        <v>5</v>
      </c>
      <c r="B54" s="1"/>
      <c r="C54" s="2" t="s">
        <v>39</v>
      </c>
      <c r="D54" s="28">
        <v>4.4</v>
      </c>
      <c r="E54" s="29">
        <f aca="true" t="shared" si="7" ref="E54:E59">ROUND($M$46+(D54*$N$46),2)</f>
        <v>44.06</v>
      </c>
      <c r="F54" s="29"/>
      <c r="G54" s="29">
        <f aca="true" t="shared" si="8" ref="G54:G59">ROUND($P$12+(D54*$Q$12),2)</f>
        <v>45.18</v>
      </c>
      <c r="H54" s="29"/>
      <c r="I54" s="29">
        <f t="shared" si="5"/>
        <v>1.1199999999999974</v>
      </c>
      <c r="J54" s="1"/>
    </row>
    <row r="55" spans="1:10" ht="12.75">
      <c r="A55" s="2">
        <f t="shared" si="6"/>
        <v>6</v>
      </c>
      <c r="B55" s="1"/>
      <c r="C55" s="2" t="s">
        <v>40</v>
      </c>
      <c r="D55" s="28">
        <v>3.1</v>
      </c>
      <c r="E55" s="29">
        <f t="shared" si="7"/>
        <v>32.52</v>
      </c>
      <c r="F55" s="29"/>
      <c r="G55" s="29">
        <f t="shared" si="8"/>
        <v>34.19</v>
      </c>
      <c r="H55" s="29"/>
      <c r="I55" s="29">
        <f t="shared" si="5"/>
        <v>1.6699999999999946</v>
      </c>
      <c r="J55" s="1"/>
    </row>
    <row r="56" spans="1:10" ht="12.75">
      <c r="A56" s="2">
        <f t="shared" si="6"/>
        <v>7</v>
      </c>
      <c r="B56" s="1"/>
      <c r="C56" s="2" t="s">
        <v>41</v>
      </c>
      <c r="D56" s="28">
        <v>2</v>
      </c>
      <c r="E56" s="29">
        <f t="shared" si="7"/>
        <v>22.76</v>
      </c>
      <c r="F56" s="29"/>
      <c r="G56" s="29">
        <f t="shared" si="8"/>
        <v>24.9</v>
      </c>
      <c r="H56" s="29"/>
      <c r="I56" s="29">
        <f t="shared" si="5"/>
        <v>2.139999999999997</v>
      </c>
      <c r="J56" s="1"/>
    </row>
    <row r="57" spans="1:10" ht="12.75">
      <c r="A57" s="2">
        <f t="shared" si="6"/>
        <v>8</v>
      </c>
      <c r="B57" s="1"/>
      <c r="C57" s="2" t="s">
        <v>42</v>
      </c>
      <c r="D57" s="28">
        <v>1.8</v>
      </c>
      <c r="E57" s="29">
        <f t="shared" si="7"/>
        <v>20.98</v>
      </c>
      <c r="F57" s="29"/>
      <c r="G57" s="29">
        <f t="shared" si="8"/>
        <v>23.21</v>
      </c>
      <c r="H57" s="29"/>
      <c r="I57" s="29">
        <f t="shared" si="5"/>
        <v>2.2300000000000004</v>
      </c>
      <c r="J57" s="1"/>
    </row>
    <row r="58" spans="1:10" ht="12.75">
      <c r="A58" s="2">
        <f t="shared" si="6"/>
        <v>9</v>
      </c>
      <c r="B58" s="1"/>
      <c r="C58" s="2" t="s">
        <v>43</v>
      </c>
      <c r="D58" s="28">
        <v>2</v>
      </c>
      <c r="E58" s="29">
        <f t="shared" si="7"/>
        <v>22.76</v>
      </c>
      <c r="F58" s="29"/>
      <c r="G58" s="29">
        <f t="shared" si="8"/>
        <v>24.9</v>
      </c>
      <c r="H58" s="29"/>
      <c r="I58" s="29">
        <f t="shared" si="5"/>
        <v>2.139999999999997</v>
      </c>
      <c r="J58" s="1"/>
    </row>
    <row r="59" spans="1:10" ht="12.75">
      <c r="A59" s="2">
        <f t="shared" si="6"/>
        <v>10</v>
      </c>
      <c r="B59" s="1"/>
      <c r="C59" s="2" t="s">
        <v>44</v>
      </c>
      <c r="D59" s="28">
        <v>3.1</v>
      </c>
      <c r="E59" s="29">
        <f t="shared" si="7"/>
        <v>32.52</v>
      </c>
      <c r="F59" s="29"/>
      <c r="G59" s="29">
        <f t="shared" si="8"/>
        <v>34.19</v>
      </c>
      <c r="H59" s="29"/>
      <c r="I59" s="29">
        <f t="shared" si="5"/>
        <v>1.6699999999999946</v>
      </c>
      <c r="J59" s="1"/>
    </row>
    <row r="60" spans="1:10" ht="12.75">
      <c r="A60" s="2">
        <f t="shared" si="6"/>
        <v>11</v>
      </c>
      <c r="B60" s="1"/>
      <c r="C60" s="2" t="s">
        <v>45</v>
      </c>
      <c r="D60" s="28">
        <v>6.3</v>
      </c>
      <c r="E60" s="29">
        <f>ROUND($M$46+(D60*$O$46),2)</f>
        <v>66.29</v>
      </c>
      <c r="F60" s="29"/>
      <c r="G60" s="29">
        <f>ROUND($P$12+(D60*$R$12),2)</f>
        <v>68.22</v>
      </c>
      <c r="H60" s="29"/>
      <c r="I60" s="29">
        <f t="shared" si="5"/>
        <v>1.9299999999999926</v>
      </c>
      <c r="J60" s="1"/>
    </row>
    <row r="61" spans="1:10" ht="12.75">
      <c r="A61" s="2">
        <f t="shared" si="6"/>
        <v>12</v>
      </c>
      <c r="B61" s="1"/>
      <c r="C61" s="2" t="s">
        <v>46</v>
      </c>
      <c r="D61" s="28">
        <v>11.5</v>
      </c>
      <c r="E61" s="29">
        <f>ROUND($M$46+(D61*$O$46),2)</f>
        <v>116.88</v>
      </c>
      <c r="F61" s="29"/>
      <c r="G61" s="29">
        <f>ROUND($P$12+(D61*$R$12),2)</f>
        <v>117.93</v>
      </c>
      <c r="H61" s="29"/>
      <c r="I61" s="29">
        <f t="shared" si="5"/>
        <v>1.0500000000000114</v>
      </c>
      <c r="J61" s="1"/>
    </row>
    <row r="62" spans="1:10" ht="13.5" thickBot="1">
      <c r="A62" s="2"/>
      <c r="B62" s="1"/>
      <c r="C62" s="2"/>
      <c r="D62" s="30"/>
      <c r="E62" s="31"/>
      <c r="F62" s="31"/>
      <c r="G62" s="31"/>
      <c r="H62" s="31"/>
      <c r="I62" s="32"/>
      <c r="J62" s="1"/>
    </row>
    <row r="63" spans="1:10" ht="13.5" thickTop="1">
      <c r="A63" s="2"/>
      <c r="B63" s="1"/>
      <c r="C63" s="2"/>
      <c r="D63" s="33"/>
      <c r="E63" s="34"/>
      <c r="F63" s="34"/>
      <c r="G63" s="2"/>
      <c r="H63" s="2"/>
      <c r="I63" s="34" t="s">
        <v>0</v>
      </c>
      <c r="J63" s="1"/>
    </row>
    <row r="64" spans="1:10" ht="12.75">
      <c r="A64" s="2">
        <f>A61+1</f>
        <v>13</v>
      </c>
      <c r="B64" s="1"/>
      <c r="C64" s="36" t="s">
        <v>47</v>
      </c>
      <c r="D64" s="26">
        <f>SUM(D50:D61)</f>
        <v>80</v>
      </c>
      <c r="E64" s="27">
        <f>SUM(E50:E61)</f>
        <v>817.28</v>
      </c>
      <c r="F64" s="27"/>
      <c r="G64" s="27">
        <f>SUM(G50:G61)</f>
        <v>833.3000000000002</v>
      </c>
      <c r="H64" s="27"/>
      <c r="I64" s="27">
        <f>G64-E64</f>
        <v>16.02000000000021</v>
      </c>
      <c r="J64" s="1"/>
    </row>
    <row r="65" spans="1:10" ht="12.75">
      <c r="A65" s="1"/>
      <c r="B65" s="1"/>
      <c r="C65" s="2"/>
      <c r="D65" s="1"/>
      <c r="E65" s="37"/>
      <c r="F65" s="37"/>
      <c r="G65" s="1"/>
      <c r="H65" s="1"/>
      <c r="I65" s="1"/>
      <c r="J65" s="1"/>
    </row>
    <row r="66" spans="1:10" ht="12.75">
      <c r="A66" s="1"/>
      <c r="B66" s="1" t="s">
        <v>0</v>
      </c>
      <c r="C66" s="2"/>
      <c r="D66" s="1"/>
      <c r="E66" s="1"/>
      <c r="F66" s="1"/>
      <c r="G66" s="7" t="s">
        <v>48</v>
      </c>
      <c r="H66" s="7"/>
      <c r="I66" s="38">
        <f>ROUND(I64/E64,4)*100</f>
        <v>1.96</v>
      </c>
      <c r="J66" s="39" t="s">
        <v>49</v>
      </c>
    </row>
    <row r="68" ht="13.5" thickBot="1"/>
    <row r="69" spans="1:18" ht="16.5" thickBot="1">
      <c r="A69" s="1"/>
      <c r="B69" s="1" t="s">
        <v>0</v>
      </c>
      <c r="C69" s="2"/>
      <c r="D69" s="1"/>
      <c r="E69" s="1"/>
      <c r="F69" s="1"/>
      <c r="G69" s="1"/>
      <c r="H69" s="1"/>
      <c r="I69" s="1"/>
      <c r="J69" s="3" t="s">
        <v>1</v>
      </c>
      <c r="L69" s="76" t="s">
        <v>51</v>
      </c>
      <c r="M69" s="77"/>
      <c r="N69" s="77"/>
      <c r="O69" s="77"/>
      <c r="P69" s="77"/>
      <c r="Q69" s="77"/>
      <c r="R69" s="78"/>
    </row>
    <row r="70" spans="1:18" ht="15.75">
      <c r="A70" s="4"/>
      <c r="B70" s="5"/>
      <c r="C70" s="2"/>
      <c r="D70" s="5"/>
      <c r="E70" s="5"/>
      <c r="F70" s="5"/>
      <c r="G70" s="5"/>
      <c r="H70" s="5"/>
      <c r="I70" s="5"/>
      <c r="J70" s="6" t="s">
        <v>2</v>
      </c>
      <c r="L70" s="79" t="s">
        <v>3</v>
      </c>
      <c r="M70" s="80"/>
      <c r="N70" s="80"/>
      <c r="O70" s="80"/>
      <c r="P70" s="80"/>
      <c r="Q70" s="80"/>
      <c r="R70" s="81"/>
    </row>
    <row r="71" spans="1:18" ht="15.75">
      <c r="A71" s="1"/>
      <c r="B71" s="1"/>
      <c r="C71" s="2"/>
      <c r="D71" s="1"/>
      <c r="E71" s="1"/>
      <c r="F71" s="1"/>
      <c r="G71" s="1"/>
      <c r="H71" s="1"/>
      <c r="I71" s="1"/>
      <c r="J71" s="3" t="s">
        <v>62</v>
      </c>
      <c r="L71" s="82" t="s">
        <v>4</v>
      </c>
      <c r="M71" s="83"/>
      <c r="N71" s="83"/>
      <c r="O71" s="83"/>
      <c r="P71" s="83" t="s">
        <v>5</v>
      </c>
      <c r="Q71" s="83"/>
      <c r="R71" s="84"/>
    </row>
    <row r="72" spans="1:18" ht="12.75">
      <c r="A72" s="1"/>
      <c r="B72" s="1"/>
      <c r="C72" s="2"/>
      <c r="D72" s="1"/>
      <c r="E72" s="1"/>
      <c r="F72" s="1"/>
      <c r="G72" s="1"/>
      <c r="H72" s="1"/>
      <c r="I72" s="1"/>
      <c r="J72" s="7" t="s">
        <v>60</v>
      </c>
      <c r="L72" s="85">
        <v>39630</v>
      </c>
      <c r="M72" s="86"/>
      <c r="N72" s="86"/>
      <c r="O72" s="86"/>
      <c r="P72" s="87" t="s">
        <v>53</v>
      </c>
      <c r="Q72" s="86"/>
      <c r="R72" s="88"/>
    </row>
    <row r="73" spans="1:18" ht="13.5" thickBot="1">
      <c r="A73" s="1"/>
      <c r="B73" s="1"/>
      <c r="C73" s="2"/>
      <c r="D73" s="1"/>
      <c r="E73" s="1"/>
      <c r="F73" s="1"/>
      <c r="G73" s="1"/>
      <c r="H73" s="1"/>
      <c r="I73" s="1"/>
      <c r="J73" s="1"/>
      <c r="L73" s="8"/>
      <c r="M73" s="9" t="s">
        <v>6</v>
      </c>
      <c r="N73" s="10" t="s">
        <v>7</v>
      </c>
      <c r="O73" s="9" t="s">
        <v>8</v>
      </c>
      <c r="P73" s="9" t="s">
        <v>9</v>
      </c>
      <c r="Q73" s="10" t="s">
        <v>7</v>
      </c>
      <c r="R73" s="11" t="s">
        <v>8</v>
      </c>
    </row>
    <row r="74" spans="1:18" ht="12.75">
      <c r="A74" s="1"/>
      <c r="B74" s="1"/>
      <c r="C74" s="2"/>
      <c r="D74" s="1"/>
      <c r="E74" s="1"/>
      <c r="F74" s="1"/>
      <c r="G74" s="1"/>
      <c r="H74" s="1"/>
      <c r="I74" s="1"/>
      <c r="J74" s="1"/>
      <c r="L74" s="12" t="s">
        <v>10</v>
      </c>
      <c r="M74" s="49"/>
      <c r="N74" s="49">
        <v>1.34143</v>
      </c>
      <c r="O74" s="49">
        <v>1.93216</v>
      </c>
      <c r="P74" s="49"/>
      <c r="Q74" s="50">
        <v>1.34999</v>
      </c>
      <c r="R74" s="51">
        <v>1.94072</v>
      </c>
    </row>
    <row r="75" spans="2:18" ht="12.75">
      <c r="B75" s="69" t="s">
        <v>11</v>
      </c>
      <c r="C75" s="69"/>
      <c r="D75" s="69"/>
      <c r="E75" s="69"/>
      <c r="F75" s="69"/>
      <c r="G75" s="69"/>
      <c r="H75" s="69"/>
      <c r="I75" s="69"/>
      <c r="J75" s="1"/>
      <c r="L75" s="12" t="s">
        <v>12</v>
      </c>
      <c r="M75" s="52"/>
      <c r="N75" s="52">
        <v>0.00396</v>
      </c>
      <c r="O75" s="52">
        <v>0.0047</v>
      </c>
      <c r="P75" s="52"/>
      <c r="Q75" s="54">
        <v>0.00396</v>
      </c>
      <c r="R75" s="55">
        <v>0.0047</v>
      </c>
    </row>
    <row r="76" spans="2:18" ht="12.75">
      <c r="B76" s="69" t="s">
        <v>13</v>
      </c>
      <c r="C76" s="69"/>
      <c r="D76" s="69"/>
      <c r="E76" s="69"/>
      <c r="F76" s="69"/>
      <c r="G76" s="69"/>
      <c r="H76" s="69"/>
      <c r="I76" s="69"/>
      <c r="J76" s="1"/>
      <c r="L76" s="12" t="s">
        <v>14</v>
      </c>
      <c r="M76" s="52"/>
      <c r="N76" s="52">
        <v>0.09552</v>
      </c>
      <c r="O76" s="52">
        <v>0.09552</v>
      </c>
      <c r="P76" s="52"/>
      <c r="Q76" s="56">
        <v>0.09552</v>
      </c>
      <c r="R76" s="57">
        <v>0.09552</v>
      </c>
    </row>
    <row r="77" spans="1:18" ht="12.75">
      <c r="A77" s="1"/>
      <c r="B77" s="68" t="s">
        <v>15</v>
      </c>
      <c r="C77" s="68"/>
      <c r="D77" s="68"/>
      <c r="E77" s="68"/>
      <c r="F77" s="68"/>
      <c r="G77" s="68"/>
      <c r="H77" s="68"/>
      <c r="I77" s="68"/>
      <c r="J77" s="1"/>
      <c r="L77" s="15" t="s">
        <v>16</v>
      </c>
      <c r="M77" s="35"/>
      <c r="N77" s="35">
        <f>SUM(N74:N76)</f>
        <v>1.44091</v>
      </c>
      <c r="O77" s="35">
        <f>SUM(O74:O76)</f>
        <v>2.03238</v>
      </c>
      <c r="P77" s="35"/>
      <c r="Q77" s="35">
        <f>SUM(Q74:Q76)</f>
        <v>1.44947</v>
      </c>
      <c r="R77" s="43">
        <f>SUM(R74:R76)</f>
        <v>2.04094</v>
      </c>
    </row>
    <row r="78" spans="1:18" ht="12.75">
      <c r="A78" s="1"/>
      <c r="B78" s="1"/>
      <c r="C78" s="2"/>
      <c r="D78" s="1"/>
      <c r="E78" s="1"/>
      <c r="F78" s="1"/>
      <c r="G78" s="1"/>
      <c r="H78" s="1"/>
      <c r="I78" s="1"/>
      <c r="J78" s="1"/>
      <c r="L78" s="12" t="s">
        <v>17</v>
      </c>
      <c r="M78" s="52"/>
      <c r="N78" s="52">
        <v>0.45786</v>
      </c>
      <c r="O78" s="52">
        <v>0.97517</v>
      </c>
      <c r="P78" s="52"/>
      <c r="Q78" s="52">
        <v>0.45786</v>
      </c>
      <c r="R78" s="58">
        <v>0.97517</v>
      </c>
    </row>
    <row r="79" spans="1:18" ht="13.5" thickBot="1">
      <c r="A79" s="1"/>
      <c r="B79" s="14" t="s">
        <v>18</v>
      </c>
      <c r="C79" s="14" t="s">
        <v>19</v>
      </c>
      <c r="D79" s="16" t="s">
        <v>20</v>
      </c>
      <c r="E79" s="68" t="s">
        <v>55</v>
      </c>
      <c r="F79" s="69"/>
      <c r="G79" s="68" t="s">
        <v>56</v>
      </c>
      <c r="H79" s="69"/>
      <c r="I79" s="16" t="s">
        <v>23</v>
      </c>
      <c r="J79" s="1"/>
      <c r="L79" s="12" t="s">
        <v>24</v>
      </c>
      <c r="M79" s="52"/>
      <c r="N79" s="52">
        <v>6.54266</v>
      </c>
      <c r="O79" s="52">
        <v>6.54266</v>
      </c>
      <c r="P79" s="52"/>
      <c r="Q79" s="52">
        <v>6.54266</v>
      </c>
      <c r="R79" s="58">
        <v>6.54266</v>
      </c>
    </row>
    <row r="80" spans="1:18" ht="12.75">
      <c r="A80" s="1"/>
      <c r="B80" s="1"/>
      <c r="C80" s="2"/>
      <c r="D80" s="1"/>
      <c r="E80" s="70"/>
      <c r="F80" s="71"/>
      <c r="I80" s="1"/>
      <c r="J80" s="1"/>
      <c r="L80" s="17" t="s">
        <v>25</v>
      </c>
      <c r="M80" s="59">
        <v>8</v>
      </c>
      <c r="N80" s="44">
        <f>SUM(N77:N79)</f>
        <v>8.44143</v>
      </c>
      <c r="O80" s="44">
        <f>SUM(O77:O79)</f>
        <v>9.55021</v>
      </c>
      <c r="P80" s="59">
        <v>8</v>
      </c>
      <c r="Q80" s="44">
        <f>SUM(Q77:Q79)</f>
        <v>8.44999</v>
      </c>
      <c r="R80" s="45">
        <f>SUM(R77:R79)</f>
        <v>9.558769999999999</v>
      </c>
    </row>
    <row r="81" spans="1:18" ht="13.5" thickBot="1">
      <c r="A81" s="18"/>
      <c r="B81" s="19" t="s">
        <v>26</v>
      </c>
      <c r="C81" s="19"/>
      <c r="D81" s="20" t="s">
        <v>27</v>
      </c>
      <c r="E81" s="73" t="s">
        <v>63</v>
      </c>
      <c r="F81" s="73"/>
      <c r="G81" s="70"/>
      <c r="H81" s="71"/>
      <c r="I81" s="18"/>
      <c r="J81" s="18"/>
      <c r="L81" s="21" t="s">
        <v>58</v>
      </c>
      <c r="M81" s="22"/>
      <c r="N81" s="46"/>
      <c r="O81" s="46"/>
      <c r="P81" s="47">
        <f>(P80-M80)/M80</f>
        <v>0</v>
      </c>
      <c r="Q81" s="47">
        <f>(Q80-N80)/N80</f>
        <v>0.0010140461983336039</v>
      </c>
      <c r="R81" s="48">
        <f>(R80-O80)/O80</f>
        <v>0.0008963153689813349</v>
      </c>
    </row>
    <row r="82" spans="1:10" ht="13.5" thickBot="1">
      <c r="A82" s="23"/>
      <c r="B82" s="24" t="s">
        <v>29</v>
      </c>
      <c r="C82" s="24" t="s">
        <v>30</v>
      </c>
      <c r="D82" s="25" t="s">
        <v>31</v>
      </c>
      <c r="E82" s="74" t="s">
        <v>64</v>
      </c>
      <c r="F82" s="74"/>
      <c r="G82" s="75" t="s">
        <v>33</v>
      </c>
      <c r="H82" s="75"/>
      <c r="I82" s="42" t="s">
        <v>57</v>
      </c>
      <c r="J82" s="23"/>
    </row>
    <row r="83" spans="1:10" ht="12.75">
      <c r="A83" s="1"/>
      <c r="B83" s="1"/>
      <c r="C83" s="2"/>
      <c r="D83" s="1"/>
      <c r="E83" s="1"/>
      <c r="F83" s="1"/>
      <c r="G83" s="1"/>
      <c r="H83" s="1"/>
      <c r="I83" s="1"/>
      <c r="J83" s="1"/>
    </row>
    <row r="84" spans="1:10" ht="12.75">
      <c r="A84" s="2">
        <v>1</v>
      </c>
      <c r="B84" s="2" t="s">
        <v>65</v>
      </c>
      <c r="C84" s="2" t="s">
        <v>35</v>
      </c>
      <c r="D84" s="26">
        <v>14.9</v>
      </c>
      <c r="E84" s="27">
        <f>ROUND($M$80+(D84*$O$80),2)</f>
        <v>150.3</v>
      </c>
      <c r="F84" s="27"/>
      <c r="G84" s="27">
        <f>ROUND($P$12+(D84*$R$12),2)</f>
        <v>150.43</v>
      </c>
      <c r="H84" s="27"/>
      <c r="I84" s="27">
        <f aca="true" t="shared" si="9" ref="I84:I95">G84-E84</f>
        <v>0.12999999999999545</v>
      </c>
      <c r="J84" s="1"/>
    </row>
    <row r="85" spans="1:10" ht="12.75">
      <c r="A85" s="2">
        <f>A84+1</f>
        <v>2</v>
      </c>
      <c r="B85" s="1"/>
      <c r="C85" s="2" t="s">
        <v>36</v>
      </c>
      <c r="D85" s="28">
        <v>12.5</v>
      </c>
      <c r="E85" s="29">
        <f>ROUND($M$80+(D85*$O$80),2)</f>
        <v>127.38</v>
      </c>
      <c r="F85" s="29"/>
      <c r="G85" s="29">
        <f>ROUND($P$12+(D85*$R$12),2)</f>
        <v>127.48</v>
      </c>
      <c r="H85" s="29"/>
      <c r="I85" s="29">
        <f t="shared" si="9"/>
        <v>0.10000000000000853</v>
      </c>
      <c r="J85" s="1"/>
    </row>
    <row r="86" spans="1:10" ht="12.75">
      <c r="A86" s="2">
        <f aca="true" t="shared" si="10" ref="A86:A95">A85+1</f>
        <v>3</v>
      </c>
      <c r="B86" s="1"/>
      <c r="C86" s="2" t="s">
        <v>37</v>
      </c>
      <c r="D86" s="28">
        <v>10.1</v>
      </c>
      <c r="E86" s="29">
        <f>ROUND($M$80+(D86*$O$80),2)</f>
        <v>104.46</v>
      </c>
      <c r="F86" s="29"/>
      <c r="G86" s="29">
        <f>ROUND($P$12+(D86*$R$12),2)</f>
        <v>104.54</v>
      </c>
      <c r="H86" s="29"/>
      <c r="I86" s="29">
        <f t="shared" si="9"/>
        <v>0.0800000000000125</v>
      </c>
      <c r="J86" s="1"/>
    </row>
    <row r="87" spans="1:10" ht="12.75">
      <c r="A87" s="2">
        <f t="shared" si="10"/>
        <v>4</v>
      </c>
      <c r="B87" s="1"/>
      <c r="C87" s="2" t="s">
        <v>38</v>
      </c>
      <c r="D87" s="28">
        <v>8.3</v>
      </c>
      <c r="E87" s="29">
        <f>ROUND($M$80+(D87*$N$80),2)</f>
        <v>78.06</v>
      </c>
      <c r="F87" s="29"/>
      <c r="G87" s="29">
        <f>ROUND($P$12+(D87*$Q$12),2)</f>
        <v>78.13</v>
      </c>
      <c r="H87" s="29"/>
      <c r="I87" s="29">
        <f t="shared" si="9"/>
        <v>0.06999999999999318</v>
      </c>
      <c r="J87" s="1"/>
    </row>
    <row r="88" spans="1:10" ht="12.75">
      <c r="A88" s="2">
        <f t="shared" si="10"/>
        <v>5</v>
      </c>
      <c r="B88" s="1"/>
      <c r="C88" s="2" t="s">
        <v>39</v>
      </c>
      <c r="D88" s="28">
        <v>4.4</v>
      </c>
      <c r="E88" s="29">
        <f aca="true" t="shared" si="11" ref="E88:E93">ROUND($M$80+(D88*$N$80),2)</f>
        <v>45.14</v>
      </c>
      <c r="F88" s="29"/>
      <c r="G88" s="29">
        <f aca="true" t="shared" si="12" ref="G88:G93">ROUND($P$12+(D88*$Q$12),2)</f>
        <v>45.18</v>
      </c>
      <c r="H88" s="29"/>
      <c r="I88" s="29">
        <f t="shared" si="9"/>
        <v>0.03999999999999915</v>
      </c>
      <c r="J88" s="1"/>
    </row>
    <row r="89" spans="1:10" ht="12.75">
      <c r="A89" s="2">
        <f t="shared" si="10"/>
        <v>6</v>
      </c>
      <c r="B89" s="1"/>
      <c r="C89" s="2" t="s">
        <v>40</v>
      </c>
      <c r="D89" s="28">
        <v>3.1</v>
      </c>
      <c r="E89" s="29">
        <f t="shared" si="11"/>
        <v>34.17</v>
      </c>
      <c r="F89" s="29"/>
      <c r="G89" s="29">
        <f t="shared" si="12"/>
        <v>34.19</v>
      </c>
      <c r="H89" s="29"/>
      <c r="I89" s="29">
        <f t="shared" si="9"/>
        <v>0.01999999999999602</v>
      </c>
      <c r="J89" s="1"/>
    </row>
    <row r="90" spans="1:10" ht="12.75">
      <c r="A90" s="2">
        <f t="shared" si="10"/>
        <v>7</v>
      </c>
      <c r="B90" s="1"/>
      <c r="C90" s="2" t="s">
        <v>41</v>
      </c>
      <c r="D90" s="28">
        <v>2</v>
      </c>
      <c r="E90" s="29">
        <f t="shared" si="11"/>
        <v>24.88</v>
      </c>
      <c r="F90" s="29"/>
      <c r="G90" s="29">
        <f t="shared" si="12"/>
        <v>24.9</v>
      </c>
      <c r="H90" s="29"/>
      <c r="I90" s="29">
        <f t="shared" si="9"/>
        <v>0.019999999999999574</v>
      </c>
      <c r="J90" s="1"/>
    </row>
    <row r="91" spans="1:10" ht="12.75">
      <c r="A91" s="2">
        <f t="shared" si="10"/>
        <v>8</v>
      </c>
      <c r="B91" s="1"/>
      <c r="C91" s="2" t="s">
        <v>42</v>
      </c>
      <c r="D91" s="28">
        <v>1.8</v>
      </c>
      <c r="E91" s="29">
        <f t="shared" si="11"/>
        <v>23.19</v>
      </c>
      <c r="F91" s="29"/>
      <c r="G91" s="29">
        <f t="shared" si="12"/>
        <v>23.21</v>
      </c>
      <c r="H91" s="29"/>
      <c r="I91" s="29">
        <f t="shared" si="9"/>
        <v>0.019999999999999574</v>
      </c>
      <c r="J91" s="1"/>
    </row>
    <row r="92" spans="1:10" ht="12.75">
      <c r="A92" s="2">
        <f t="shared" si="10"/>
        <v>9</v>
      </c>
      <c r="B92" s="1"/>
      <c r="C92" s="2" t="s">
        <v>43</v>
      </c>
      <c r="D92" s="28">
        <v>2</v>
      </c>
      <c r="E92" s="29">
        <f t="shared" si="11"/>
        <v>24.88</v>
      </c>
      <c r="F92" s="29"/>
      <c r="G92" s="29">
        <f t="shared" si="12"/>
        <v>24.9</v>
      </c>
      <c r="H92" s="29"/>
      <c r="I92" s="29">
        <f t="shared" si="9"/>
        <v>0.019999999999999574</v>
      </c>
      <c r="J92" s="1"/>
    </row>
    <row r="93" spans="1:10" ht="12.75">
      <c r="A93" s="2">
        <f t="shared" si="10"/>
        <v>10</v>
      </c>
      <c r="B93" s="1"/>
      <c r="C93" s="2" t="s">
        <v>44</v>
      </c>
      <c r="D93" s="28">
        <v>3.1</v>
      </c>
      <c r="E93" s="29">
        <f t="shared" si="11"/>
        <v>34.17</v>
      </c>
      <c r="F93" s="29"/>
      <c r="G93" s="29">
        <f t="shared" si="12"/>
        <v>34.19</v>
      </c>
      <c r="H93" s="29"/>
      <c r="I93" s="29">
        <f t="shared" si="9"/>
        <v>0.01999999999999602</v>
      </c>
      <c r="J93" s="1"/>
    </row>
    <row r="94" spans="1:10" ht="12.75">
      <c r="A94" s="2">
        <f t="shared" si="10"/>
        <v>11</v>
      </c>
      <c r="B94" s="1"/>
      <c r="C94" s="2" t="s">
        <v>45</v>
      </c>
      <c r="D94" s="28">
        <v>6.3</v>
      </c>
      <c r="E94" s="29">
        <f>ROUND($M$80+(D94*$O$80),2)</f>
        <v>68.17</v>
      </c>
      <c r="F94" s="29"/>
      <c r="G94" s="29">
        <f>ROUND($P$12+(D94*$R$12),2)</f>
        <v>68.22</v>
      </c>
      <c r="H94" s="29"/>
      <c r="I94" s="29">
        <f t="shared" si="9"/>
        <v>0.04999999999999716</v>
      </c>
      <c r="J94" s="1"/>
    </row>
    <row r="95" spans="1:10" ht="12.75">
      <c r="A95" s="2">
        <f t="shared" si="10"/>
        <v>12</v>
      </c>
      <c r="B95" s="1"/>
      <c r="C95" s="2" t="s">
        <v>46</v>
      </c>
      <c r="D95" s="28">
        <v>11.5</v>
      </c>
      <c r="E95" s="29">
        <f>ROUND($M$80+(D95*$O$80),2)</f>
        <v>117.83</v>
      </c>
      <c r="F95" s="29"/>
      <c r="G95" s="29">
        <f>ROUND($P$12+(D95*$R$12),2)</f>
        <v>117.93</v>
      </c>
      <c r="H95" s="29"/>
      <c r="I95" s="29">
        <f t="shared" si="9"/>
        <v>0.10000000000000853</v>
      </c>
      <c r="J95" s="1"/>
    </row>
    <row r="96" spans="1:10" ht="13.5" thickBot="1">
      <c r="A96" s="2"/>
      <c r="B96" s="1"/>
      <c r="C96" s="2"/>
      <c r="D96" s="30"/>
      <c r="E96" s="31"/>
      <c r="F96" s="31"/>
      <c r="G96" s="31"/>
      <c r="H96" s="31"/>
      <c r="I96" s="32"/>
      <c r="J96" s="1"/>
    </row>
    <row r="97" spans="1:10" ht="13.5" thickTop="1">
      <c r="A97" s="2"/>
      <c r="B97" s="1"/>
      <c r="C97" s="2"/>
      <c r="D97" s="33"/>
      <c r="E97" s="34"/>
      <c r="F97" s="34"/>
      <c r="G97" s="2"/>
      <c r="H97" s="2"/>
      <c r="I97" s="34" t="s">
        <v>0</v>
      </c>
      <c r="J97" s="1"/>
    </row>
    <row r="98" spans="1:10" ht="12.75">
      <c r="A98" s="2">
        <f>A95+1</f>
        <v>13</v>
      </c>
      <c r="B98" s="1"/>
      <c r="C98" s="36" t="s">
        <v>47</v>
      </c>
      <c r="D98" s="26">
        <f>SUM(D84:D95)</f>
        <v>80</v>
      </c>
      <c r="E98" s="27">
        <f>SUM(E84:E95)</f>
        <v>832.63</v>
      </c>
      <c r="F98" s="27"/>
      <c r="G98" s="27">
        <f>SUM(G84:G95)</f>
        <v>833.3000000000002</v>
      </c>
      <c r="H98" s="27"/>
      <c r="I98" s="27">
        <f>G98-E98</f>
        <v>0.6700000000001864</v>
      </c>
      <c r="J98" s="1"/>
    </row>
    <row r="99" spans="1:10" ht="12.75">
      <c r="A99" s="1"/>
      <c r="B99" s="1"/>
      <c r="C99" s="2"/>
      <c r="D99" s="1"/>
      <c r="E99" s="37"/>
      <c r="F99" s="37"/>
      <c r="G99" s="1"/>
      <c r="H99" s="1"/>
      <c r="I99" s="1"/>
      <c r="J99" s="1"/>
    </row>
    <row r="100" spans="1:10" ht="12.75">
      <c r="A100" s="1"/>
      <c r="B100" s="1" t="s">
        <v>0</v>
      </c>
      <c r="C100" s="2"/>
      <c r="D100" s="1"/>
      <c r="E100" s="1"/>
      <c r="F100" s="1"/>
      <c r="G100" s="7" t="s">
        <v>48</v>
      </c>
      <c r="H100" s="7"/>
      <c r="I100" s="38">
        <f>ROUND(I98/E98,4)*100</f>
        <v>0.08</v>
      </c>
      <c r="J100" s="39" t="s">
        <v>49</v>
      </c>
    </row>
  </sheetData>
  <sheetProtection/>
  <mergeCells count="48">
    <mergeCell ref="E82:F82"/>
    <mergeCell ref="G82:H82"/>
    <mergeCell ref="E79:F79"/>
    <mergeCell ref="G79:H79"/>
    <mergeCell ref="E81:F81"/>
    <mergeCell ref="G81:H81"/>
    <mergeCell ref="E80:F80"/>
    <mergeCell ref="L69:R69"/>
    <mergeCell ref="L70:R70"/>
    <mergeCell ref="L71:O71"/>
    <mergeCell ref="P71:R71"/>
    <mergeCell ref="L72:O72"/>
    <mergeCell ref="P72:R72"/>
    <mergeCell ref="B75:I75"/>
    <mergeCell ref="B76:I76"/>
    <mergeCell ref="B77:I77"/>
    <mergeCell ref="L4:O4"/>
    <mergeCell ref="P4:R4"/>
    <mergeCell ref="B7:I7"/>
    <mergeCell ref="B8:I8"/>
    <mergeCell ref="L1:R1"/>
    <mergeCell ref="L2:R2"/>
    <mergeCell ref="L3:O3"/>
    <mergeCell ref="P3:R3"/>
    <mergeCell ref="E13:F13"/>
    <mergeCell ref="G13:H13"/>
    <mergeCell ref="E14:F14"/>
    <mergeCell ref="G14:H14"/>
    <mergeCell ref="B9:I9"/>
    <mergeCell ref="E11:F11"/>
    <mergeCell ref="G11:H11"/>
    <mergeCell ref="E12:F12"/>
    <mergeCell ref="L38:O38"/>
    <mergeCell ref="P38:R38"/>
    <mergeCell ref="B41:I41"/>
    <mergeCell ref="B42:I42"/>
    <mergeCell ref="L35:R35"/>
    <mergeCell ref="L36:R36"/>
    <mergeCell ref="L37:O37"/>
    <mergeCell ref="P37:R37"/>
    <mergeCell ref="E47:F47"/>
    <mergeCell ref="G47:H47"/>
    <mergeCell ref="E48:F48"/>
    <mergeCell ref="G48:H48"/>
    <mergeCell ref="B43:I43"/>
    <mergeCell ref="E45:F45"/>
    <mergeCell ref="G45:H45"/>
    <mergeCell ref="E46:F46"/>
  </mergeCells>
  <printOptions horizontalCentered="1"/>
  <pageMargins left="0.75" right="0.75" top="1" bottom="1" header="0.5" footer="0.5"/>
  <pageSetup horizontalDpi="600" verticalDpi="600" orientation="portrait" r:id="rId1"/>
  <rowBreaks count="2" manualBreakCount="2">
    <brk id="34" max="9" man="1"/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sbintz</cp:lastModifiedBy>
  <cp:lastPrinted>2008-09-26T17:16:29Z</cp:lastPrinted>
  <dcterms:created xsi:type="dcterms:W3CDTF">2008-09-10T20:19:57Z</dcterms:created>
  <dcterms:modified xsi:type="dcterms:W3CDTF">2008-10-08T13:46:18Z</dcterms:modified>
  <cp:category>::ODMA\GRPWISE\ASPOSUPT.PUPSC.PUPSCDocs:59362.1</cp:category>
  <cp:version/>
  <cp:contentType/>
  <cp:contentStatus/>
</cp:coreProperties>
</file>