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5480" windowHeight="11640" activeTab="0"/>
  </bookViews>
  <sheets>
    <sheet name="Sheet1" sheetId="1" r:id="rId1"/>
  </sheets>
  <definedNames>
    <definedName name="_xlnm.Print_Area" localSheetId="0">'Sheet1'!$A$1:$O$30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<sst xmlns="http://schemas.openxmlformats.org/spreadsheetml/2006/main" count="45" uniqueCount="35">
  <si>
    <t>TS</t>
  </si>
  <si>
    <t>FS</t>
  </si>
  <si>
    <t>FT-1</t>
  </si>
  <si>
    <t>IS</t>
  </si>
  <si>
    <t>GSR</t>
  </si>
  <si>
    <t>GSC</t>
  </si>
  <si>
    <t>NGV</t>
  </si>
  <si>
    <t>FT-1L</t>
  </si>
  <si>
    <t>MT</t>
  </si>
  <si>
    <t>FT-2C</t>
  </si>
  <si>
    <t>Class</t>
  </si>
  <si>
    <t>Total</t>
  </si>
  <si>
    <t>Deficiency</t>
  </si>
  <si>
    <t>% Change</t>
  </si>
  <si>
    <t>Base</t>
  </si>
  <si>
    <t>Revenue  \1</t>
  </si>
  <si>
    <t>\1</t>
  </si>
  <si>
    <t>Revenues by class at rates in effect prior to August 15, 2008.  See Current Rev tab of the "Revised Ordered % Inc_06_27_08.xls" model.  GSS revenues have been allocated to GSR and GSC.  IS-4 has been included in IS.  F-3, F-4, FT-2, IT, ITS have been included in TS.</t>
  </si>
  <si>
    <t>QGC  \2</t>
  </si>
  <si>
    <t>\2</t>
  </si>
  <si>
    <t>See Revised QGC Exhibit 7.8R.</t>
  </si>
  <si>
    <t>DPU  \3</t>
  </si>
  <si>
    <t>CCS  \4</t>
  </si>
  <si>
    <t>UAE  \5</t>
  </si>
  <si>
    <t>AARP/SLCAP  \6</t>
  </si>
  <si>
    <t>Roger Ball  \6</t>
  </si>
  <si>
    <t>\3</t>
  </si>
  <si>
    <t>\4</t>
  </si>
  <si>
    <t>\5</t>
  </si>
  <si>
    <t>\6</t>
  </si>
  <si>
    <t>The AARP/SLCAP and Roger Ball did not take a position on the overall spread of the ordered increase.  They have positions on individual issues.</t>
  </si>
  <si>
    <t>See Response to QGC Data Request No. 4.02.</t>
  </si>
  <si>
    <t>Draft Joint Position Matrix</t>
  </si>
  <si>
    <t>See DPU Exhibit 7.1SR.</t>
  </si>
  <si>
    <t>See Rebuttal Testimony of Kevin C. Higgins, Page 3, Lines 53-68.  Note: UAE does not oppose CCS and DPU proposals to move NGV closer to cost.” (Higgins Rebuttal lines 82-86.)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</si>
</sst>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%"/>
    <numFmt numFmtId="170" formatCode="0.0000%"/>
    <numFmt numFmtId="171" formatCode="&quot;$&quot;#,##0"/>
    <numFmt numFmtId="172" formatCode="0.000%"/>
    <numFmt numFmtId="173" formatCode="0.00000%"/>
    <numFmt numFmtId="174" formatCode="&quot;$&quot;#,##0.00"/>
    <numFmt numFmtId="175" formatCode="&quot;$&quot;#,##0.0000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 vertical="center"/>
    </xf>
    <xf numFmtId="10" fontId="0" fillId="0" borderId="12" xfId="59" applyNumberFormat="1" applyFont="1" applyBorder="1" applyAlignment="1">
      <alignment vertical="center"/>
    </xf>
    <xf numFmtId="171" fontId="0" fillId="0" borderId="13" xfId="0" applyNumberFormat="1" applyBorder="1" applyAlignment="1">
      <alignment vertical="center"/>
    </xf>
    <xf numFmtId="10" fontId="0" fillId="0" borderId="14" xfId="59" applyNumberFormat="1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0" fontId="0" fillId="0" borderId="12" xfId="59" applyNumberFormat="1" applyFont="1" applyBorder="1" applyAlignment="1">
      <alignment horizontal="center" vertical="center"/>
    </xf>
    <xf numFmtId="171" fontId="0" fillId="0" borderId="11" xfId="0" applyNumberForma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171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1" fontId="0" fillId="0" borderId="15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171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171" fontId="0" fillId="0" borderId="17" xfId="0" applyNumberFormat="1" applyBorder="1" applyAlignment="1">
      <alignment vertical="center"/>
    </xf>
    <xf numFmtId="0" fontId="0" fillId="0" borderId="16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.57421875" style="0" customWidth="1"/>
    <col min="3" max="3" width="12.140625" style="0" bestFit="1" customWidth="1"/>
    <col min="4" max="4" width="11.140625" style="0" bestFit="1" customWidth="1"/>
    <col min="5" max="5" width="10.00390625" style="0" bestFit="1" customWidth="1"/>
    <col min="6" max="6" width="11.140625" style="0" bestFit="1" customWidth="1"/>
    <col min="7" max="7" width="10.00390625" style="0" bestFit="1" customWidth="1"/>
    <col min="8" max="8" width="11.140625" style="0" bestFit="1" customWidth="1"/>
    <col min="9" max="9" width="10.00390625" style="0" bestFit="1" customWidth="1"/>
    <col min="10" max="10" width="11.140625" style="0" bestFit="1" customWidth="1"/>
    <col min="11" max="11" width="10.00390625" style="0" bestFit="1" customWidth="1"/>
    <col min="12" max="12" width="11.140625" style="0" bestFit="1" customWidth="1"/>
    <col min="13" max="13" width="10.00390625" style="0" customWidth="1"/>
    <col min="14" max="14" width="11.140625" style="0" bestFit="1" customWidth="1"/>
    <col min="15" max="15" width="10.00390625" style="0" bestFit="1" customWidth="1"/>
  </cols>
  <sheetData>
    <row r="1" spans="1:15" ht="15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5.7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3:15" ht="12.75">
      <c r="C4" s="19" t="s">
        <v>14</v>
      </c>
      <c r="D4" s="28" t="s">
        <v>18</v>
      </c>
      <c r="E4" s="28"/>
      <c r="F4" s="28" t="s">
        <v>21</v>
      </c>
      <c r="G4" s="28"/>
      <c r="H4" s="28" t="s">
        <v>22</v>
      </c>
      <c r="I4" s="28"/>
      <c r="J4" s="28" t="s">
        <v>23</v>
      </c>
      <c r="K4" s="28"/>
      <c r="L4" s="28" t="s">
        <v>24</v>
      </c>
      <c r="M4" s="28"/>
      <c r="N4" s="28" t="s">
        <v>25</v>
      </c>
      <c r="O4" s="28"/>
    </row>
    <row r="5" spans="1:15" ht="13.5" thickBot="1">
      <c r="A5" s="3"/>
      <c r="B5" s="3" t="s">
        <v>10</v>
      </c>
      <c r="C5" s="3" t="s">
        <v>15</v>
      </c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</row>
    <row r="6" spans="1:15" s="1" customFormat="1" ht="6.75" customHeight="1">
      <c r="A6" s="13"/>
      <c r="B6" s="13"/>
      <c r="C6" s="24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</row>
    <row r="7" spans="1:15" ht="12.75">
      <c r="A7" s="2">
        <v>1</v>
      </c>
      <c r="B7" s="14" t="s">
        <v>4</v>
      </c>
      <c r="C7" s="21">
        <f>166278541+(2508432*0.823075)</f>
        <v>168343168.6684</v>
      </c>
      <c r="D7" s="15">
        <v>8530697.008540414</v>
      </c>
      <c r="E7" s="7">
        <f>D7/$C7</f>
        <v>0.05067444717845404</v>
      </c>
      <c r="F7" s="12">
        <v>8025371</v>
      </c>
      <c r="G7" s="7">
        <f>F7/$C7</f>
        <v>0.047672685880163414</v>
      </c>
      <c r="H7" s="12">
        <v>0</v>
      </c>
      <c r="I7" s="7">
        <f aca="true" t="shared" si="0" ref="I7:I17">H7/$C7</f>
        <v>0</v>
      </c>
      <c r="J7" s="12">
        <v>10830497</v>
      </c>
      <c r="K7" s="7">
        <f aca="true" t="shared" si="1" ref="K7:K17">J7/$C7</f>
        <v>0.06433582714207882</v>
      </c>
      <c r="L7" s="10"/>
      <c r="M7" s="11"/>
      <c r="N7" s="10"/>
      <c r="O7" s="11"/>
    </row>
    <row r="8" spans="1:15" ht="12.75">
      <c r="A8" s="2">
        <v>2</v>
      </c>
      <c r="B8" s="14" t="s">
        <v>5</v>
      </c>
      <c r="C8" s="22">
        <f>39139632+(2508432*0.176925)</f>
        <v>39583436.3316</v>
      </c>
      <c r="D8" s="15">
        <v>1203519.9914595853</v>
      </c>
      <c r="E8" s="7">
        <f aca="true" t="shared" si="2" ref="E8:G17">D8/$C8</f>
        <v>0.030404636458982684</v>
      </c>
      <c r="F8" s="12">
        <v>1840269</v>
      </c>
      <c r="G8" s="7">
        <f t="shared" si="2"/>
        <v>0.04649088534364784</v>
      </c>
      <c r="H8" s="6">
        <v>0</v>
      </c>
      <c r="I8" s="7">
        <f t="shared" si="0"/>
        <v>0</v>
      </c>
      <c r="J8" s="6">
        <v>0</v>
      </c>
      <c r="K8" s="7">
        <f t="shared" si="1"/>
        <v>0</v>
      </c>
      <c r="L8" s="10"/>
      <c r="M8" s="11"/>
      <c r="N8" s="10"/>
      <c r="O8" s="11"/>
    </row>
    <row r="9" spans="1:15" ht="12.75">
      <c r="A9" s="2">
        <v>3</v>
      </c>
      <c r="B9" s="14" t="s">
        <v>1</v>
      </c>
      <c r="C9" s="22">
        <v>3866562</v>
      </c>
      <c r="D9" s="16">
        <v>386656.2</v>
      </c>
      <c r="E9" s="7">
        <f t="shared" si="2"/>
        <v>0.1</v>
      </c>
      <c r="F9" s="6">
        <v>386657</v>
      </c>
      <c r="G9" s="7">
        <f t="shared" si="2"/>
        <v>0.10000020690215235</v>
      </c>
      <c r="H9" s="6">
        <v>2500476</v>
      </c>
      <c r="I9" s="7">
        <f t="shared" si="0"/>
        <v>0.6466923328786659</v>
      </c>
      <c r="J9" s="6">
        <v>416943</v>
      </c>
      <c r="K9" s="7">
        <f t="shared" si="1"/>
        <v>0.10783300513479417</v>
      </c>
      <c r="L9" s="10"/>
      <c r="M9" s="11"/>
      <c r="N9" s="10"/>
      <c r="O9" s="11"/>
    </row>
    <row r="10" spans="1:15" ht="12.75">
      <c r="A10" s="2">
        <v>4</v>
      </c>
      <c r="B10" s="14" t="s">
        <v>3</v>
      </c>
      <c r="C10" s="22">
        <f>344872+165726</f>
        <v>510598</v>
      </c>
      <c r="D10" s="16">
        <v>127650</v>
      </c>
      <c r="E10" s="7">
        <f t="shared" si="2"/>
        <v>0.2500009792439453</v>
      </c>
      <c r="F10" s="6">
        <v>0</v>
      </c>
      <c r="G10" s="7">
        <f t="shared" si="2"/>
        <v>0</v>
      </c>
      <c r="H10" s="6">
        <v>775381</v>
      </c>
      <c r="I10" s="7">
        <f t="shared" si="0"/>
        <v>1.5185742991551083</v>
      </c>
      <c r="J10" s="6">
        <v>55059</v>
      </c>
      <c r="K10" s="7">
        <f t="shared" si="1"/>
        <v>0.10783238477236495</v>
      </c>
      <c r="L10" s="10"/>
      <c r="M10" s="11"/>
      <c r="N10" s="10"/>
      <c r="O10" s="11"/>
    </row>
    <row r="11" spans="1:15" ht="12.75">
      <c r="A11" s="2">
        <v>5</v>
      </c>
      <c r="B11" s="14" t="s">
        <v>0</v>
      </c>
      <c r="C11" s="22">
        <f>91619+107182+1971630+2591844+32342</f>
        <v>4794617</v>
      </c>
      <c r="D11" s="16">
        <v>1198654</v>
      </c>
      <c r="E11" s="7">
        <f t="shared" si="2"/>
        <v>0.2499999478581918</v>
      </c>
      <c r="F11" s="6">
        <v>1198653</v>
      </c>
      <c r="G11" s="7">
        <f t="shared" si="2"/>
        <v>0.249999739290959</v>
      </c>
      <c r="H11" s="6">
        <v>8371776</v>
      </c>
      <c r="I11" s="7">
        <f t="shared" si="0"/>
        <v>1.7460781538963384</v>
      </c>
      <c r="J11" s="6">
        <v>517018</v>
      </c>
      <c r="K11" s="7">
        <f t="shared" si="1"/>
        <v>0.10783301356500426</v>
      </c>
      <c r="L11" s="10"/>
      <c r="M11" s="11"/>
      <c r="N11" s="10"/>
      <c r="O11" s="11"/>
    </row>
    <row r="12" spans="1:15" ht="12.75">
      <c r="A12" s="2">
        <v>6</v>
      </c>
      <c r="B12" s="14" t="s">
        <v>2</v>
      </c>
      <c r="C12" s="22">
        <v>1481696</v>
      </c>
      <c r="D12" s="16">
        <v>185212</v>
      </c>
      <c r="E12" s="7">
        <f t="shared" si="2"/>
        <v>0.125</v>
      </c>
      <c r="F12" s="6">
        <v>185212</v>
      </c>
      <c r="G12" s="7">
        <f t="shared" si="2"/>
        <v>0.125</v>
      </c>
      <c r="H12" s="6">
        <v>0</v>
      </c>
      <c r="I12" s="7">
        <f t="shared" si="0"/>
        <v>0</v>
      </c>
      <c r="J12" s="6">
        <v>117831</v>
      </c>
      <c r="K12" s="7">
        <f t="shared" si="1"/>
        <v>0.07952440986545148</v>
      </c>
      <c r="L12" s="10"/>
      <c r="M12" s="11"/>
      <c r="N12" s="10"/>
      <c r="O12" s="11"/>
    </row>
    <row r="13" spans="1:15" ht="12.75">
      <c r="A13" s="2">
        <v>7</v>
      </c>
      <c r="B13" s="14" t="s">
        <v>7</v>
      </c>
      <c r="C13" s="22">
        <v>2976000</v>
      </c>
      <c r="D13" s="16">
        <v>0</v>
      </c>
      <c r="E13" s="7">
        <f t="shared" si="2"/>
        <v>0</v>
      </c>
      <c r="F13" s="6">
        <v>0</v>
      </c>
      <c r="G13" s="7">
        <f t="shared" si="2"/>
        <v>0</v>
      </c>
      <c r="H13" s="6">
        <v>0</v>
      </c>
      <c r="I13" s="7">
        <f t="shared" si="0"/>
        <v>0</v>
      </c>
      <c r="J13" s="6">
        <v>0</v>
      </c>
      <c r="K13" s="7">
        <f t="shared" si="1"/>
        <v>0</v>
      </c>
      <c r="L13" s="10"/>
      <c r="M13" s="11"/>
      <c r="N13" s="10"/>
      <c r="O13" s="11"/>
    </row>
    <row r="14" spans="1:15" ht="12.75">
      <c r="A14" s="2">
        <v>8</v>
      </c>
      <c r="B14" s="14" t="s">
        <v>9</v>
      </c>
      <c r="C14" s="22">
        <v>22530</v>
      </c>
      <c r="D14" s="16">
        <v>0</v>
      </c>
      <c r="E14" s="7">
        <f t="shared" si="2"/>
        <v>0</v>
      </c>
      <c r="F14" s="6">
        <v>0</v>
      </c>
      <c r="G14" s="7">
        <f t="shared" si="2"/>
        <v>0</v>
      </c>
      <c r="H14" s="6">
        <v>0</v>
      </c>
      <c r="I14" s="7">
        <f t="shared" si="0"/>
        <v>0</v>
      </c>
      <c r="J14" s="6">
        <v>0</v>
      </c>
      <c r="K14" s="7">
        <f t="shared" si="1"/>
        <v>0</v>
      </c>
      <c r="L14" s="10"/>
      <c r="M14" s="11"/>
      <c r="N14" s="10"/>
      <c r="O14" s="11"/>
    </row>
    <row r="15" spans="1:15" ht="12.75">
      <c r="A15" s="2">
        <v>9</v>
      </c>
      <c r="B15" s="14" t="s">
        <v>8</v>
      </c>
      <c r="C15" s="22">
        <v>15229</v>
      </c>
      <c r="D15" s="16">
        <v>3807</v>
      </c>
      <c r="E15" s="7">
        <f t="shared" si="2"/>
        <v>0.24998358395167114</v>
      </c>
      <c r="F15" s="6">
        <v>0</v>
      </c>
      <c r="G15" s="7">
        <f t="shared" si="2"/>
        <v>0</v>
      </c>
      <c r="H15" s="6">
        <v>0</v>
      </c>
      <c r="I15" s="7">
        <f t="shared" si="0"/>
        <v>0</v>
      </c>
      <c r="J15" s="6">
        <v>1211</v>
      </c>
      <c r="K15" s="7">
        <f t="shared" si="1"/>
        <v>0.07951933810493138</v>
      </c>
      <c r="L15" s="10"/>
      <c r="M15" s="11"/>
      <c r="N15" s="10"/>
      <c r="O15" s="11"/>
    </row>
    <row r="16" spans="1:15" ht="12.75">
      <c r="A16" s="2">
        <v>10</v>
      </c>
      <c r="B16" s="14" t="s">
        <v>6</v>
      </c>
      <c r="C16" s="22">
        <v>351339</v>
      </c>
      <c r="D16" s="16">
        <v>330302</v>
      </c>
      <c r="E16" s="7">
        <f t="shared" si="2"/>
        <v>0.9401233566441528</v>
      </c>
      <c r="F16" s="6">
        <v>330302</v>
      </c>
      <c r="G16" s="7">
        <f t="shared" si="2"/>
        <v>0.9401233566441528</v>
      </c>
      <c r="H16" s="6">
        <v>318865</v>
      </c>
      <c r="I16" s="7">
        <f t="shared" si="0"/>
        <v>0.9075707507563919</v>
      </c>
      <c r="J16" s="6">
        <v>27940</v>
      </c>
      <c r="K16" s="7">
        <f t="shared" si="1"/>
        <v>0.07952433404774306</v>
      </c>
      <c r="L16" s="10"/>
      <c r="M16" s="11"/>
      <c r="N16" s="10"/>
      <c r="O16" s="11"/>
    </row>
    <row r="17" spans="1:15" ht="12.75">
      <c r="A17" s="2">
        <v>11</v>
      </c>
      <c r="B17" s="17" t="s">
        <v>11</v>
      </c>
      <c r="C17" s="23">
        <f>SUM(C7:C16)</f>
        <v>221945176</v>
      </c>
      <c r="D17" s="18">
        <v>11966498.2</v>
      </c>
      <c r="E17" s="9">
        <f t="shared" si="2"/>
        <v>0.053916459981991224</v>
      </c>
      <c r="F17" s="8">
        <f>SUM(F7:F16)</f>
        <v>11966464</v>
      </c>
      <c r="G17" s="9">
        <f t="shared" si="2"/>
        <v>0.053916305889883366</v>
      </c>
      <c r="H17" s="8">
        <f>SUM(H7:H16)</f>
        <v>11966498</v>
      </c>
      <c r="I17" s="9">
        <f t="shared" si="0"/>
        <v>0.05391645908086779</v>
      </c>
      <c r="J17" s="8">
        <f>SUM(J7:J16)</f>
        <v>11966499</v>
      </c>
      <c r="K17" s="9">
        <f t="shared" si="1"/>
        <v>0.053916463586484976</v>
      </c>
      <c r="L17" s="8">
        <v>11966498</v>
      </c>
      <c r="M17" s="9">
        <f>L17/$C17</f>
        <v>0.05391645908086779</v>
      </c>
      <c r="N17" s="8">
        <v>11966498</v>
      </c>
      <c r="O17" s="9">
        <f>N17/$C17</f>
        <v>0.05391645908086779</v>
      </c>
    </row>
    <row r="18" ht="12.75">
      <c r="F18" s="25"/>
    </row>
    <row r="20" spans="1:15" ht="26.25" customHeight="1">
      <c r="A20" s="20" t="s">
        <v>16</v>
      </c>
      <c r="B20" s="29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2" spans="1:2" ht="12.75">
      <c r="A22" t="s">
        <v>19</v>
      </c>
      <c r="B22" t="s">
        <v>20</v>
      </c>
    </row>
    <row r="24" spans="1:2" ht="12.75">
      <c r="A24" t="s">
        <v>26</v>
      </c>
      <c r="B24" s="26" t="s">
        <v>33</v>
      </c>
    </row>
    <row r="26" spans="1:2" ht="12.75">
      <c r="A26" t="s">
        <v>27</v>
      </c>
      <c r="B26" t="s">
        <v>31</v>
      </c>
    </row>
    <row r="28" spans="1:2" ht="12.75">
      <c r="A28" t="s">
        <v>28</v>
      </c>
      <c r="B28" s="26" t="s">
        <v>34</v>
      </c>
    </row>
    <row r="30" spans="1:2" ht="12.75">
      <c r="A30" t="s">
        <v>29</v>
      </c>
      <c r="B30" t="s">
        <v>30</v>
      </c>
    </row>
  </sheetData>
  <sheetProtection/>
  <mergeCells count="9">
    <mergeCell ref="B20:O20"/>
    <mergeCell ref="N4:O4"/>
    <mergeCell ref="J4:K4"/>
    <mergeCell ref="A2:O2"/>
    <mergeCell ref="A1:O1"/>
    <mergeCell ref="L4:M4"/>
    <mergeCell ref="D4:E4"/>
    <mergeCell ref="F4:G4"/>
    <mergeCell ref="H4:I4"/>
  </mergeCells>
  <printOptions horizontalCentered="1"/>
  <pageMargins left="0.25" right="0.25" top="0.5" bottom="0.5" header="0.5" footer="0.5"/>
  <pageSetup fitToHeight="1" fitToWidth="1" horizontalDpi="1200" verticalDpi="12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07510</dc:creator>
  <cp:keywords/>
  <dc:description/>
  <cp:lastModifiedBy>sbintz</cp:lastModifiedBy>
  <cp:lastPrinted>2008-10-08T21:12:26Z</cp:lastPrinted>
  <dcterms:created xsi:type="dcterms:W3CDTF">2008-08-20T21:24:19Z</dcterms:created>
  <dcterms:modified xsi:type="dcterms:W3CDTF">2008-10-09T17:53:23Z</dcterms:modified>
  <cp:category>::ODMA\GRPWISE\ASPOSUPT.PUPSC.PUPSCDocs:59383.1</cp:category>
  <cp:version/>
  <cp:contentType/>
  <cp:contentStatus/>
</cp:coreProperties>
</file>