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230" activeTab="0"/>
  </bookViews>
  <sheets>
    <sheet name="Impact 191 08-057-23" sheetId="1" r:id="rId1"/>
  </sheets>
  <definedNames>
    <definedName name="_xlnm.Print_Area" localSheetId="0">'Impact 191 08-057-23'!$A$1:$N$63</definedName>
  </definedNames>
  <calcPr fullCalcOnLoad="1"/>
</workbook>
</file>

<file path=xl/sharedStrings.xml><?xml version="1.0" encoding="utf-8"?>
<sst xmlns="http://schemas.openxmlformats.org/spreadsheetml/2006/main" count="81" uniqueCount="54">
  <si>
    <t>IMPACT OF PROPOSED 191 PASS-THROUGH APPLICATION ON TOTAL VOLUMETRIC RATES DOCKET NO. 08-057-23</t>
  </si>
  <si>
    <t>Current GS-1 Volumetric Rates</t>
  </si>
  <si>
    <t>SOURCE</t>
  </si>
  <si>
    <t>Summer Rates</t>
  </si>
  <si>
    <t>Winter Rates</t>
  </si>
  <si>
    <t>Summer</t>
  </si>
  <si>
    <t>Winter</t>
  </si>
  <si>
    <t>First 45 Dth</t>
  </si>
  <si>
    <t>Over 45 Dth</t>
  </si>
  <si>
    <t>All Dth</t>
  </si>
  <si>
    <t>Base DNG Rate</t>
  </si>
  <si>
    <t>Rates approved in Docket No. 07-057-13, effective Aug 15, 2008.</t>
  </si>
  <si>
    <t>CET Amortization Rate</t>
  </si>
  <si>
    <t>Rates approved in Docket No. 08-057-15, effective July. 1, 2008.</t>
  </si>
  <si>
    <t>DSM Amortization Rate</t>
  </si>
  <si>
    <t>Rates approved in Docket No. 08-057-16, effective July. 1, 2008.</t>
  </si>
  <si>
    <t>Total DNG Rate</t>
  </si>
  <si>
    <t>Base SNG Rate</t>
  </si>
  <si>
    <t>SNG Amortization Rate</t>
  </si>
  <si>
    <t>Total SNG Rate</t>
  </si>
  <si>
    <t>Base Commodity</t>
  </si>
  <si>
    <t>Commodity Amortization Rate</t>
  </si>
  <si>
    <t>Total Commodity Rate</t>
  </si>
  <si>
    <t>Total Volumetric Rate</t>
  </si>
  <si>
    <t>Proposed GS-1 Volumetric Rates</t>
  </si>
  <si>
    <t>%Δ In Total Volumetric Rate</t>
  </si>
  <si>
    <t>Basic Service Fee</t>
  </si>
  <si>
    <t>Category 1</t>
  </si>
  <si>
    <t>GS-1</t>
  </si>
  <si>
    <t>Dth</t>
  </si>
  <si>
    <t>11/1/2007</t>
  </si>
  <si>
    <t>Change</t>
  </si>
  <si>
    <t>% Change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</si>
  <si>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</si>
  <si>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</si>
  <si>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</si>
  <si>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</si>
  <si>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</si>
  <si>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</si>
  <si>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</si>
  <si>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</si>
  <si>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</si>
  <si>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</si>
  <si>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</si>
  <si>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</si>
  <si>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</si>
  <si>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Base Rates approved in Docket No. 07-057-09, effective November 1, 2007.</t>
  </si>
  <si>
    <t>Amortization Rates approved in Docket No. 08-057-15, effective July. 1, 2008.</t>
  </si>
  <si>
    <t>Amortization Rates requested in Docket No. 08-057-23, effective Nov 1, 2008.</t>
  </si>
  <si>
    <t>Rate requested in Docket No. 08-057-23, effective Nov 1, 2008.</t>
  </si>
  <si>
    <t>Current GSS Vol. Rates</t>
  </si>
  <si>
    <t>Proposed GSS Vol. Rates</t>
  </si>
  <si>
    <t>Base Rates approved in Docket No. 08-057-15, effective July 1, 2008.</t>
  </si>
  <si>
    <t>EFFECT OF NEW COMMODITY RATES ON A TYPICAL RESIDENTIAL CUSTOMER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</si>
</sst>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#,##0.000"/>
    <numFmt numFmtId="166" formatCode="#,##0.00000"/>
    <numFmt numFmtId="167" formatCode="&quot;$&quot;#,##0"/>
    <numFmt numFmtId="168" formatCode="&quot;$&quot;#,##0.00000"/>
    <numFmt numFmtId="169" formatCode="&quot;$&quot;#,##0.00"/>
    <numFmt numFmtId="170" formatCode="&quot;$&quot;#,##0.000000"/>
    <numFmt numFmtId="171" formatCode="0.0000%"/>
    <numFmt numFmtId="172" formatCode="#,##0.0"/>
    <numFmt numFmtId="173" formatCode="&quot;$&quot;#,##0.00000_);\(&quot;$&quot;#,##0.00000\)"/>
    <numFmt numFmtId="174" formatCode="&quot;$&quot;#,##0.00;[Red]&quot;$&quot;#,##0.00"/>
    <numFmt numFmtId="175" formatCode="#,##0.0_);\(#,##0.0\)"/>
    <numFmt numFmtId="176" formatCode="#,##0.000_);\(#,##0.000\)"/>
    <numFmt numFmtId="177" formatCode="&quot;$&quot;#,##0.000000_);\(&quot;$&quot;#,##0.000000\)"/>
    <numFmt numFmtId="178" formatCode="&quot;$&quot;#,##0.0000000_);\(&quot;$&quot;#,##0.0000000\)"/>
    <numFmt numFmtId="179" formatCode="&quot;$&quot;#,##0.00000000_);\(&quot;$&quot;#,##0.00000000\)"/>
    <numFmt numFmtId="180" formatCode="#,##0.0000"/>
    <numFmt numFmtId="181" formatCode="#,##0.000000"/>
    <numFmt numFmtId="182" formatCode="#,##0.0000000"/>
    <numFmt numFmtId="183" formatCode="#,##0.00000000"/>
    <numFmt numFmtId="184" formatCode="#,##0.0000_);\(#,##0.0000\)"/>
    <numFmt numFmtId="185" formatCode="#,##0.00000_);\(#,##0.00000\)"/>
    <numFmt numFmtId="186" formatCode="#,##0.000000_);\(#,##0.000000\)"/>
    <numFmt numFmtId="187" formatCode="#,##0.0000000_);\(#,##0.0000000\)"/>
    <numFmt numFmtId="188" formatCode="#,##0.00000000_);\(#,##0.00000000\)"/>
    <numFmt numFmtId="189" formatCode="#,##0.000000000_);\(#,##0.000000000\)"/>
    <numFmt numFmtId="190" formatCode="&quot;$&quot;#,##0.0000_);\(&quot;$&quot;#,##0.0000\)"/>
    <numFmt numFmtId="191" formatCode="&quot;$&quot;#,##0.000_);\(&quot;$&quot;#,##0.000\)"/>
    <numFmt numFmtId="192" formatCode="&quot;$&quot;#,##0.0_);\(&quot;$&quot;#,##0.0\)"/>
    <numFmt numFmtId="193" formatCode="0.0%"/>
    <numFmt numFmtId="194" formatCode="&quot;$&quot;#,##0.0000000"/>
    <numFmt numFmtId="195" formatCode="&quot;$&quot;#,##0.00000000"/>
    <numFmt numFmtId="196" formatCode="&quot;$&quot;#,##0.000000000"/>
    <numFmt numFmtId="197" formatCode="0.000%"/>
    <numFmt numFmtId="198" formatCode="&quot;$&quot;#,##0.0"/>
    <numFmt numFmtId="199" formatCode="_(* #,##0.0_);_(* \(#,##0.0\);_(* &quot;-&quot;??_);_(@_)"/>
    <numFmt numFmtId="200" formatCode="_(* #,##0_);_(* \(#,##0\);_(* &quot;-&quot;??_);_(@_)"/>
    <numFmt numFmtId="201" formatCode="[$-409]dddd\,\ mmmm\ dd\,\ yyyy"/>
    <numFmt numFmtId="202" formatCode="[$-409]mmmm\ d\,\ yyyy;@"/>
    <numFmt numFmtId="203" formatCode="0.0"/>
    <numFmt numFmtId="204" formatCode="0.000"/>
    <numFmt numFmtId="205" formatCode="0.0000"/>
    <numFmt numFmtId="206" formatCode="&quot;$&quot;#,##0.000"/>
    <numFmt numFmtId="207" formatCode="0.00000"/>
    <numFmt numFmtId="208" formatCode="[$-409]mmmmm\-yy;@"/>
    <numFmt numFmtId="209" formatCode="m/d/yy;@"/>
    <numFmt numFmtId="210" formatCode="[$-409]mmm\-yy;@"/>
    <numFmt numFmtId="211" formatCode="_(* #,##0.000_);_(* \(#,##0.000\);_(* &quot;-&quot;??_);_(@_)"/>
    <numFmt numFmtId="212" formatCode="_(* #,##0.0000_);_(* \(#,##0.0000\);_(* &quot;-&quot;??_);_(@_)"/>
    <numFmt numFmtId="213" formatCode="_(* #,##0.00000_);_(* \(#,##0.00000\);_(* &quot;-&quot;??_);_(@_)"/>
    <numFmt numFmtId="214" formatCode="#,##0.00000_);[Red]\(#,##0.00000\)"/>
    <numFmt numFmtId="215" formatCode="_(&quot;$&quot;* #,##0.000_);_(&quot;$&quot;* \(#,##0.000\);_(&quot;$&quot;* &quot;-&quot;??_);_(@_)"/>
    <numFmt numFmtId="216" formatCode="_(&quot;$&quot;* #,##0.0000_);_(&quot;$&quot;* \(#,##0.0000\);_(&quot;$&quot;* &quot;-&quot;??_);_(@_)"/>
    <numFmt numFmtId="217" formatCode="_(&quot;$&quot;* #,##0.00000_);_(&quot;$&quot;* \(#,##0.00000\);_(&quot;$&quot;* &quot;-&quot;??_);_(@_)"/>
    <numFmt numFmtId="218" formatCode="_(* #,##0.00000_);_(* \(#,##0.00000\);_(* &quot;-&quot;?????_);_(@_)"/>
    <numFmt numFmtId="219" formatCode="_(&quot;$&quot;* #,##0.0_);_(&quot;$&quot;* \(#,##0.0\);_(&quot;$&quot;* &quot;-&quot;??_);_(@_)"/>
    <numFmt numFmtId="220" formatCode="_(&quot;$&quot;* #,##0_);_(&quot;$&quot;* \(#,##0\);_(&quot;$&quot;* &quot;-&quot;??_);_(@_)"/>
  </numFmts>
  <fonts count="13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17"/>
      <name val="Arial"/>
      <family val="2"/>
    </font>
    <font>
      <b/>
      <sz val="8"/>
      <color indexed="16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22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138">
    <xf numFmtId="3" fontId="0" fillId="0" borderId="0" xfId="0" applyNumberFormat="1" applyFont="1" applyAlignment="1">
      <alignment/>
    </xf>
    <xf numFmtId="0" fontId="5" fillId="0" borderId="0" xfId="19" applyFont="1" applyFill="1" applyAlignment="1">
      <alignment horizontal="center"/>
      <protection/>
    </xf>
    <xf numFmtId="0" fontId="0" fillId="0" borderId="0" xfId="19" applyFont="1">
      <alignment/>
      <protection/>
    </xf>
    <xf numFmtId="0" fontId="6" fillId="0" borderId="0" xfId="19" applyFont="1" applyFill="1" applyAlignment="1">
      <alignment horizontal="centerContinuous"/>
      <protection/>
    </xf>
    <xf numFmtId="37" fontId="5" fillId="0" borderId="0" xfId="19" applyNumberFormat="1" applyFont="1" applyFill="1" applyAlignment="1">
      <alignment horizontal="centerContinuous"/>
      <protection/>
    </xf>
    <xf numFmtId="0" fontId="5" fillId="0" borderId="0" xfId="19" applyFont="1" applyFill="1" applyAlignment="1">
      <alignment horizontal="centerContinuous"/>
      <protection/>
    </xf>
    <xf numFmtId="5" fontId="5" fillId="0" borderId="0" xfId="19" applyNumberFormat="1" applyFont="1" applyFill="1" applyBorder="1" applyAlignment="1">
      <alignment horizontal="centerContinuous"/>
      <protection/>
    </xf>
    <xf numFmtId="0" fontId="5" fillId="0" borderId="0" xfId="19" applyFont="1" applyFill="1" applyBorder="1" applyAlignment="1">
      <alignment horizontal="centerContinuous"/>
      <protection/>
    </xf>
    <xf numFmtId="37" fontId="5" fillId="0" borderId="0" xfId="19" applyNumberFormat="1" applyFont="1" applyFill="1" applyBorder="1" applyAlignment="1">
      <alignment horizontal="centerContinuous"/>
      <protection/>
    </xf>
    <xf numFmtId="0" fontId="0" fillId="0" borderId="0" xfId="19" applyFont="1" applyFill="1">
      <alignment/>
      <protection/>
    </xf>
    <xf numFmtId="37" fontId="0" fillId="0" borderId="0" xfId="19" applyNumberFormat="1" applyFont="1" applyFill="1">
      <alignment/>
      <protection/>
    </xf>
    <xf numFmtId="5" fontId="0" fillId="0" borderId="0" xfId="19" applyNumberFormat="1" applyFont="1" applyFill="1" applyBorder="1">
      <alignment/>
      <protection/>
    </xf>
    <xf numFmtId="0" fontId="0" fillId="0" borderId="0" xfId="19" applyFont="1" applyFill="1" applyBorder="1">
      <alignment/>
      <protection/>
    </xf>
    <xf numFmtId="37" fontId="0" fillId="0" borderId="0" xfId="19" applyNumberFormat="1" applyFont="1" applyFill="1" applyBorder="1">
      <alignment/>
      <protection/>
    </xf>
    <xf numFmtId="0" fontId="0" fillId="0" borderId="0" xfId="20" applyAlignment="1">
      <alignment/>
      <protection/>
    </xf>
    <xf numFmtId="0" fontId="5" fillId="0" borderId="0" xfId="19" applyFont="1" applyAlignment="1">
      <alignment horizontal="center"/>
      <protection/>
    </xf>
    <xf numFmtId="0" fontId="0" fillId="0" borderId="1" xfId="20" applyFont="1" applyBorder="1" applyAlignment="1">
      <alignment horizontal="centerContinuous"/>
      <protection/>
    </xf>
    <xf numFmtId="0" fontId="0" fillId="0" borderId="2" xfId="20" applyBorder="1" applyAlignment="1">
      <alignment horizontal="centerContinuous"/>
      <protection/>
    </xf>
    <xf numFmtId="0" fontId="0" fillId="0" borderId="3" xfId="20" applyFont="1" applyBorder="1" applyAlignment="1">
      <alignment horizontal="centerContinuous"/>
      <protection/>
    </xf>
    <xf numFmtId="0" fontId="0" fillId="0" borderId="1" xfId="20" applyFont="1" applyBorder="1" applyAlignment="1">
      <alignment/>
      <protection/>
    </xf>
    <xf numFmtId="0" fontId="8" fillId="0" borderId="0" xfId="19" applyFont="1">
      <alignment/>
      <protection/>
    </xf>
    <xf numFmtId="0" fontId="7" fillId="0" borderId="4" xfId="19" applyFont="1" applyBorder="1">
      <alignment/>
      <protection/>
    </xf>
    <xf numFmtId="37" fontId="0" fillId="0" borderId="4" xfId="19" applyNumberFormat="1" applyFont="1" applyBorder="1">
      <alignment/>
      <protection/>
    </xf>
    <xf numFmtId="173" fontId="7" fillId="0" borderId="4" xfId="20" applyNumberFormat="1" applyFont="1" applyBorder="1" applyAlignment="1">
      <alignment horizontal="center"/>
      <protection/>
    </xf>
    <xf numFmtId="0" fontId="0" fillId="0" borderId="5" xfId="19" applyFont="1" applyBorder="1">
      <alignment/>
      <protection/>
    </xf>
    <xf numFmtId="0" fontId="0" fillId="0" borderId="4" xfId="19" applyFont="1" applyBorder="1">
      <alignment/>
      <protection/>
    </xf>
    <xf numFmtId="173" fontId="0" fillId="0" borderId="4" xfId="19" applyNumberFormat="1" applyFont="1" applyBorder="1" applyAlignment="1">
      <alignment horizontal="center"/>
      <protection/>
    </xf>
    <xf numFmtId="173" fontId="0" fillId="0" borderId="6" xfId="19" applyNumberFormat="1" applyFont="1" applyBorder="1" applyAlignment="1">
      <alignment horizontal="center"/>
      <protection/>
    </xf>
    <xf numFmtId="173" fontId="0" fillId="0" borderId="7" xfId="19" applyNumberFormat="1" applyFont="1" applyBorder="1" applyAlignment="1">
      <alignment horizontal="center"/>
      <protection/>
    </xf>
    <xf numFmtId="0" fontId="0" fillId="0" borderId="5" xfId="20" applyFont="1" applyBorder="1" applyAlignment="1">
      <alignment/>
      <protection/>
    </xf>
    <xf numFmtId="0" fontId="0" fillId="0" borderId="4" xfId="20" applyFont="1" applyBorder="1" applyAlignment="1">
      <alignment/>
      <protection/>
    </xf>
    <xf numFmtId="173" fontId="7" fillId="0" borderId="6" xfId="20" applyNumberFormat="1" applyFont="1" applyBorder="1" applyAlignment="1">
      <alignment horizontal="center"/>
      <protection/>
    </xf>
    <xf numFmtId="173" fontId="7" fillId="0" borderId="7" xfId="20" applyNumberFormat="1" applyFont="1" applyBorder="1" applyAlignment="1">
      <alignment horizontal="center"/>
      <protection/>
    </xf>
    <xf numFmtId="37" fontId="0" fillId="0" borderId="0" xfId="19" applyNumberFormat="1" applyFont="1">
      <alignment/>
      <protection/>
    </xf>
    <xf numFmtId="185" fontId="0" fillId="0" borderId="0" xfId="19" applyNumberFormat="1" applyFont="1">
      <alignment/>
      <protection/>
    </xf>
    <xf numFmtId="213" fontId="0" fillId="0" borderId="0" xfId="15" applyNumberFormat="1" applyFont="1" applyAlignment="1">
      <alignment/>
    </xf>
    <xf numFmtId="0" fontId="0" fillId="0" borderId="8" xfId="20" applyBorder="1" applyAlignment="1">
      <alignment horizontal="centerContinuous"/>
      <protection/>
    </xf>
    <xf numFmtId="0" fontId="0" fillId="0" borderId="9" xfId="20" applyFont="1" applyBorder="1" applyAlignment="1">
      <alignment horizontal="centerContinuous"/>
      <protection/>
    </xf>
    <xf numFmtId="0" fontId="0" fillId="0" borderId="10" xfId="20" applyFont="1" applyBorder="1" applyAlignment="1">
      <alignment horizontal="centerContinuous"/>
      <protection/>
    </xf>
    <xf numFmtId="0" fontId="0" fillId="0" borderId="4" xfId="20" applyFont="1" applyBorder="1" applyAlignment="1">
      <alignment horizontal="center"/>
      <protection/>
    </xf>
    <xf numFmtId="0" fontId="0" fillId="0" borderId="11" xfId="20" applyFont="1" applyBorder="1" applyAlignment="1">
      <alignment horizontal="center"/>
      <protection/>
    </xf>
    <xf numFmtId="0" fontId="0" fillId="0" borderId="12" xfId="20" applyFont="1" applyBorder="1" applyAlignment="1">
      <alignment horizontal="center"/>
      <protection/>
    </xf>
    <xf numFmtId="0" fontId="0" fillId="0" borderId="13" xfId="20" applyFont="1" applyBorder="1" applyAlignment="1">
      <alignment horizontal="center"/>
      <protection/>
    </xf>
    <xf numFmtId="173" fontId="7" fillId="0" borderId="9" xfId="20" applyNumberFormat="1" applyFont="1" applyBorder="1" applyAlignment="1">
      <alignment horizontal="center"/>
      <protection/>
    </xf>
    <xf numFmtId="0" fontId="0" fillId="0" borderId="1" xfId="19" applyFont="1" applyBorder="1">
      <alignment/>
      <protection/>
    </xf>
    <xf numFmtId="173" fontId="0" fillId="0" borderId="9" xfId="19" applyNumberFormat="1" applyFont="1" applyBorder="1" applyAlignment="1">
      <alignment horizontal="center"/>
      <protection/>
    </xf>
    <xf numFmtId="173" fontId="0" fillId="0" borderId="8" xfId="19" applyNumberFormat="1" applyFont="1" applyBorder="1" applyAlignment="1">
      <alignment horizontal="center"/>
      <protection/>
    </xf>
    <xf numFmtId="173" fontId="0" fillId="0" borderId="10" xfId="19" applyNumberFormat="1" applyFont="1" applyBorder="1" applyAlignment="1">
      <alignment horizontal="center"/>
      <protection/>
    </xf>
    <xf numFmtId="0" fontId="9" fillId="0" borderId="4" xfId="19" applyFont="1" applyBorder="1">
      <alignment/>
      <protection/>
    </xf>
    <xf numFmtId="173" fontId="7" fillId="0" borderId="8" xfId="20" applyNumberFormat="1" applyFont="1" applyBorder="1" applyAlignment="1">
      <alignment horizontal="center"/>
      <protection/>
    </xf>
    <xf numFmtId="0" fontId="9" fillId="0" borderId="4" xfId="20" applyFont="1" applyBorder="1" applyAlignment="1">
      <alignment/>
      <protection/>
    </xf>
    <xf numFmtId="0" fontId="9" fillId="0" borderId="14" xfId="20" applyFont="1" applyBorder="1" applyAlignment="1">
      <alignment/>
      <protection/>
    </xf>
    <xf numFmtId="0" fontId="10" fillId="0" borderId="15" xfId="19" applyFont="1" applyFill="1" applyBorder="1" applyAlignment="1">
      <alignment horizontal="left"/>
      <protection/>
    </xf>
    <xf numFmtId="10" fontId="10" fillId="0" borderId="16" xfId="21" applyNumberFormat="1" applyFont="1" applyFill="1" applyBorder="1" applyAlignment="1">
      <alignment horizontal="center"/>
    </xf>
    <xf numFmtId="0" fontId="11" fillId="0" borderId="0" xfId="19" applyFont="1" applyAlignment="1">
      <alignment horizontal="centerContinuous"/>
      <protection/>
    </xf>
    <xf numFmtId="0" fontId="5" fillId="0" borderId="0" xfId="19" applyFont="1" applyAlignment="1">
      <alignment horizontal="centerContinuous"/>
      <protection/>
    </xf>
    <xf numFmtId="0" fontId="0" fillId="0" borderId="17" xfId="20" applyFont="1" applyBorder="1" applyAlignment="1">
      <alignment horizontal="centerContinuous"/>
      <protection/>
    </xf>
    <xf numFmtId="0" fontId="0" fillId="0" borderId="18" xfId="20" applyBorder="1" applyAlignment="1">
      <alignment horizontal="centerContinuous"/>
      <protection/>
    </xf>
    <xf numFmtId="0" fontId="0" fillId="0" borderId="17" xfId="20" applyFont="1" applyBorder="1" applyAlignment="1">
      <alignment/>
      <protection/>
    </xf>
    <xf numFmtId="7" fontId="8" fillId="0" borderId="18" xfId="19" applyNumberFormat="1" applyFont="1" applyBorder="1" applyAlignment="1">
      <alignment horizontal="center"/>
      <protection/>
    </xf>
    <xf numFmtId="37" fontId="0" fillId="0" borderId="0" xfId="19" applyNumberFormat="1" applyFont="1" applyBorder="1">
      <alignment/>
      <protection/>
    </xf>
    <xf numFmtId="0" fontId="0" fillId="0" borderId="17" xfId="19" applyFont="1" applyBorder="1">
      <alignment/>
      <protection/>
    </xf>
    <xf numFmtId="0" fontId="0" fillId="0" borderId="19" xfId="19" applyFont="1" applyBorder="1" applyAlignment="1">
      <alignment horizontal="center"/>
      <protection/>
    </xf>
    <xf numFmtId="14" fontId="7" fillId="0" borderId="19" xfId="19" applyNumberFormat="1" applyFont="1" applyBorder="1" applyAlignment="1">
      <alignment horizontal="center"/>
      <protection/>
    </xf>
    <xf numFmtId="14" fontId="0" fillId="0" borderId="19" xfId="19" applyNumberFormat="1" applyFont="1" applyBorder="1" applyAlignment="1" quotePrefix="1">
      <alignment horizontal="center"/>
      <protection/>
    </xf>
    <xf numFmtId="37" fontId="0" fillId="0" borderId="18" xfId="19" applyNumberFormat="1" applyFont="1" applyBorder="1" applyAlignment="1">
      <alignment horizontal="center"/>
      <protection/>
    </xf>
    <xf numFmtId="0" fontId="0" fillId="0" borderId="12" xfId="19" applyFont="1" applyBorder="1">
      <alignment/>
      <protection/>
    </xf>
    <xf numFmtId="175" fontId="8" fillId="0" borderId="0" xfId="19" applyNumberFormat="1" applyFont="1" applyAlignment="1">
      <alignment horizontal="center"/>
      <protection/>
    </xf>
    <xf numFmtId="7" fontId="0" fillId="0" borderId="0" xfId="19" applyNumberFormat="1" applyFont="1" applyBorder="1" applyAlignment="1">
      <alignment horizontal="center"/>
      <protection/>
    </xf>
    <xf numFmtId="10" fontId="0" fillId="0" borderId="11" xfId="19" applyNumberFormat="1" applyFont="1" applyBorder="1" applyAlignment="1">
      <alignment horizontal="center"/>
      <protection/>
    </xf>
    <xf numFmtId="0" fontId="0" fillId="0" borderId="15" xfId="19" applyFont="1" applyBorder="1">
      <alignment/>
      <protection/>
    </xf>
    <xf numFmtId="175" fontId="0" fillId="0" borderId="16" xfId="19" applyNumberFormat="1" applyFont="1" applyBorder="1" applyAlignment="1">
      <alignment horizontal="center"/>
      <protection/>
    </xf>
    <xf numFmtId="7" fontId="0" fillId="0" borderId="16" xfId="19" applyNumberFormat="1" applyFont="1" applyBorder="1" applyAlignment="1">
      <alignment horizontal="center"/>
      <protection/>
    </xf>
    <xf numFmtId="10" fontId="0" fillId="0" borderId="20" xfId="21" applyNumberFormat="1" applyFont="1" applyFill="1" applyBorder="1" applyAlignment="1">
      <alignment horizontal="center"/>
    </xf>
    <xf numFmtId="173" fontId="7" fillId="0" borderId="0" xfId="20" applyNumberFormat="1" applyFont="1" applyBorder="1" applyAlignment="1">
      <alignment horizontal="center"/>
      <protection/>
    </xf>
    <xf numFmtId="173" fontId="5" fillId="0" borderId="21" xfId="20" applyNumberFormat="1" applyFont="1" applyBorder="1" applyAlignment="1">
      <alignment horizontal="center"/>
      <protection/>
    </xf>
    <xf numFmtId="173" fontId="5" fillId="0" borderId="22" xfId="20" applyNumberFormat="1" applyFont="1" applyBorder="1" applyAlignment="1">
      <alignment horizontal="center"/>
      <protection/>
    </xf>
    <xf numFmtId="173" fontId="5" fillId="0" borderId="23" xfId="20" applyNumberFormat="1" applyFont="1" applyBorder="1" applyAlignment="1">
      <alignment horizontal="center"/>
      <protection/>
    </xf>
    <xf numFmtId="37" fontId="7" fillId="0" borderId="14" xfId="19" applyNumberFormat="1" applyFont="1" applyBorder="1">
      <alignment/>
      <protection/>
    </xf>
    <xf numFmtId="173" fontId="7" fillId="0" borderId="24" xfId="20" applyNumberFormat="1" applyFont="1" applyBorder="1" applyAlignment="1">
      <alignment horizontal="center"/>
      <protection/>
    </xf>
    <xf numFmtId="173" fontId="7" fillId="0" borderId="25" xfId="20" applyNumberFormat="1" applyFont="1" applyBorder="1" applyAlignment="1">
      <alignment horizontal="center"/>
      <protection/>
    </xf>
    <xf numFmtId="173" fontId="7" fillId="0" borderId="26" xfId="20" applyNumberFormat="1" applyFont="1" applyBorder="1" applyAlignment="1">
      <alignment horizontal="center"/>
      <protection/>
    </xf>
    <xf numFmtId="173" fontId="7" fillId="0" borderId="27" xfId="20" applyNumberFormat="1" applyFont="1" applyBorder="1" applyAlignment="1">
      <alignment horizontal="center"/>
      <protection/>
    </xf>
    <xf numFmtId="173" fontId="7" fillId="0" borderId="28" xfId="20" applyNumberFormat="1" applyFont="1" applyBorder="1" applyAlignment="1">
      <alignment horizontal="center"/>
      <protection/>
    </xf>
    <xf numFmtId="173" fontId="7" fillId="0" borderId="29" xfId="20" applyNumberFormat="1" applyFont="1" applyBorder="1" applyAlignment="1">
      <alignment horizontal="center"/>
      <protection/>
    </xf>
    <xf numFmtId="173" fontId="0" fillId="0" borderId="27" xfId="19" applyNumberFormat="1" applyFont="1" applyBorder="1" applyAlignment="1">
      <alignment horizontal="center"/>
      <protection/>
    </xf>
    <xf numFmtId="173" fontId="0" fillId="0" borderId="28" xfId="19" applyNumberFormat="1" applyFont="1" applyBorder="1" applyAlignment="1">
      <alignment horizontal="center"/>
      <protection/>
    </xf>
    <xf numFmtId="173" fontId="0" fillId="0" borderId="30" xfId="19" applyNumberFormat="1" applyFont="1" applyBorder="1" applyAlignment="1">
      <alignment horizontal="center"/>
      <protection/>
    </xf>
    <xf numFmtId="173" fontId="0" fillId="0" borderId="31" xfId="19" applyNumberFormat="1" applyFont="1" applyBorder="1" applyAlignment="1">
      <alignment horizontal="center"/>
      <protection/>
    </xf>
    <xf numFmtId="173" fontId="12" fillId="0" borderId="29" xfId="20" applyNumberFormat="1" applyFont="1" applyBorder="1" applyAlignment="1">
      <alignment horizontal="center"/>
      <protection/>
    </xf>
    <xf numFmtId="173" fontId="12" fillId="0" borderId="14" xfId="20" applyNumberFormat="1" applyFont="1" applyBorder="1" applyAlignment="1">
      <alignment horizontal="center"/>
      <protection/>
    </xf>
    <xf numFmtId="173" fontId="12" fillId="0" borderId="32" xfId="20" applyNumberFormat="1" applyFont="1" applyBorder="1" applyAlignment="1">
      <alignment horizontal="center"/>
      <protection/>
    </xf>
    <xf numFmtId="173" fontId="0" fillId="0" borderId="33" xfId="19" applyNumberFormat="1" applyFont="1" applyBorder="1" applyAlignment="1">
      <alignment horizontal="center"/>
      <protection/>
    </xf>
    <xf numFmtId="173" fontId="9" fillId="0" borderId="33" xfId="19" applyNumberFormat="1" applyFont="1" applyBorder="1" applyAlignment="1">
      <alignment horizontal="center"/>
      <protection/>
    </xf>
    <xf numFmtId="173" fontId="5" fillId="0" borderId="33" xfId="19" applyNumberFormat="1" applyFont="1" applyBorder="1" applyAlignment="1">
      <alignment horizontal="center"/>
      <protection/>
    </xf>
    <xf numFmtId="173" fontId="12" fillId="0" borderId="33" xfId="19" applyNumberFormat="1" applyFont="1" applyBorder="1" applyAlignment="1">
      <alignment horizontal="center"/>
      <protection/>
    </xf>
    <xf numFmtId="0" fontId="5" fillId="0" borderId="34" xfId="20" applyFont="1" applyBorder="1" applyAlignment="1">
      <alignment horizontal="centerContinuous"/>
      <protection/>
    </xf>
    <xf numFmtId="0" fontId="0" fillId="0" borderId="35" xfId="20" applyBorder="1" applyAlignment="1">
      <alignment horizontal="centerContinuous"/>
      <protection/>
    </xf>
    <xf numFmtId="0" fontId="0" fillId="0" borderId="36" xfId="20" applyBorder="1" applyAlignment="1">
      <alignment horizontal="centerContinuous"/>
      <protection/>
    </xf>
    <xf numFmtId="0" fontId="5" fillId="0" borderId="37" xfId="20" applyFont="1" applyBorder="1" applyAlignment="1">
      <alignment horizontal="centerContinuous"/>
      <protection/>
    </xf>
    <xf numFmtId="0" fontId="0" fillId="0" borderId="38" xfId="20" applyFont="1" applyBorder="1" applyAlignment="1">
      <alignment horizontal="centerContinuous"/>
      <protection/>
    </xf>
    <xf numFmtId="0" fontId="0" fillId="0" borderId="27" xfId="20" applyFont="1" applyBorder="1" applyAlignment="1">
      <alignment horizontal="centerContinuous"/>
      <protection/>
    </xf>
    <xf numFmtId="0" fontId="0" fillId="0" borderId="28" xfId="20" applyFont="1" applyBorder="1" applyAlignment="1">
      <alignment horizontal="centerContinuous"/>
      <protection/>
    </xf>
    <xf numFmtId="0" fontId="0" fillId="0" borderId="30" xfId="20" applyFont="1" applyBorder="1" applyAlignment="1">
      <alignment horizontal="center"/>
      <protection/>
    </xf>
    <xf numFmtId="0" fontId="0" fillId="0" borderId="31" xfId="20" applyFont="1" applyBorder="1" applyAlignment="1">
      <alignment horizontal="center"/>
      <protection/>
    </xf>
    <xf numFmtId="173" fontId="0" fillId="0" borderId="39" xfId="19" applyNumberFormat="1" applyFont="1" applyBorder="1" applyAlignment="1">
      <alignment horizontal="center"/>
      <protection/>
    </xf>
    <xf numFmtId="173" fontId="0" fillId="0" borderId="40" xfId="19" applyNumberFormat="1" applyFont="1" applyBorder="1" applyAlignment="1">
      <alignment horizontal="center"/>
      <protection/>
    </xf>
    <xf numFmtId="173" fontId="9" fillId="0" borderId="39" xfId="19" applyNumberFormat="1" applyFont="1" applyBorder="1" applyAlignment="1">
      <alignment horizontal="center"/>
      <protection/>
    </xf>
    <xf numFmtId="173" fontId="12" fillId="0" borderId="40" xfId="19" applyNumberFormat="1" applyFont="1" applyBorder="1" applyAlignment="1">
      <alignment horizontal="center"/>
      <protection/>
    </xf>
    <xf numFmtId="173" fontId="0" fillId="0" borderId="29" xfId="19" applyNumberFormat="1" applyFont="1" applyBorder="1" applyAlignment="1">
      <alignment horizontal="center"/>
      <protection/>
    </xf>
    <xf numFmtId="173" fontId="0" fillId="0" borderId="14" xfId="19" applyNumberFormat="1" applyFont="1" applyBorder="1" applyAlignment="1">
      <alignment horizontal="center"/>
      <protection/>
    </xf>
    <xf numFmtId="173" fontId="0" fillId="0" borderId="32" xfId="19" applyNumberFormat="1" applyFont="1" applyBorder="1" applyAlignment="1">
      <alignment horizontal="center"/>
      <protection/>
    </xf>
    <xf numFmtId="173" fontId="7" fillId="0" borderId="33" xfId="20" applyNumberFormat="1" applyFont="1" applyBorder="1" applyAlignment="1">
      <alignment horizontal="center"/>
      <protection/>
    </xf>
    <xf numFmtId="173" fontId="12" fillId="0" borderId="41" xfId="20" applyNumberFormat="1" applyFont="1" applyBorder="1" applyAlignment="1">
      <alignment horizontal="center"/>
      <protection/>
    </xf>
    <xf numFmtId="173" fontId="12" fillId="0" borderId="42" xfId="20" applyNumberFormat="1" applyFont="1" applyBorder="1" applyAlignment="1">
      <alignment horizontal="center"/>
      <protection/>
    </xf>
    <xf numFmtId="173" fontId="12" fillId="0" borderId="43" xfId="20" applyNumberFormat="1" applyFont="1" applyBorder="1" applyAlignment="1">
      <alignment horizontal="center"/>
      <protection/>
    </xf>
    <xf numFmtId="173" fontId="7" fillId="0" borderId="39" xfId="20" applyNumberFormat="1" applyFont="1" applyBorder="1" applyAlignment="1">
      <alignment horizontal="center"/>
      <protection/>
    </xf>
    <xf numFmtId="173" fontId="7" fillId="0" borderId="40" xfId="20" applyNumberFormat="1" applyFont="1" applyBorder="1" applyAlignment="1">
      <alignment horizontal="center"/>
      <protection/>
    </xf>
    <xf numFmtId="173" fontId="5" fillId="0" borderId="40" xfId="19" applyNumberFormat="1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0" fillId="0" borderId="7" xfId="20" applyFont="1" applyBorder="1" applyAlignment="1">
      <alignment horizontal="center"/>
      <protection/>
    </xf>
    <xf numFmtId="173" fontId="7" fillId="0" borderId="33" xfId="19" applyNumberFormat="1" applyFont="1" applyBorder="1" applyAlignment="1">
      <alignment horizontal="center"/>
      <protection/>
    </xf>
    <xf numFmtId="173" fontId="7" fillId="0" borderId="14" xfId="20" applyNumberFormat="1" applyFont="1" applyBorder="1" applyAlignment="1">
      <alignment horizontal="center"/>
      <protection/>
    </xf>
    <xf numFmtId="173" fontId="8" fillId="0" borderId="33" xfId="19" applyNumberFormat="1" applyFont="1" applyBorder="1" applyAlignment="1">
      <alignment horizontal="center"/>
      <protection/>
    </xf>
    <xf numFmtId="173" fontId="8" fillId="0" borderId="33" xfId="20" applyNumberFormat="1" applyFont="1" applyBorder="1" applyAlignment="1">
      <alignment horizontal="center"/>
      <protection/>
    </xf>
    <xf numFmtId="173" fontId="7" fillId="0" borderId="39" xfId="19" applyNumberFormat="1" applyFont="1" applyBorder="1" applyAlignment="1">
      <alignment horizontal="center"/>
      <protection/>
    </xf>
    <xf numFmtId="173" fontId="7" fillId="0" borderId="40" xfId="19" applyNumberFormat="1" applyFont="1" applyBorder="1" applyAlignment="1">
      <alignment horizontal="center"/>
      <protection/>
    </xf>
    <xf numFmtId="173" fontId="8" fillId="0" borderId="39" xfId="19" applyNumberFormat="1" applyFont="1" applyBorder="1" applyAlignment="1">
      <alignment horizontal="center"/>
      <protection/>
    </xf>
    <xf numFmtId="173" fontId="7" fillId="0" borderId="32" xfId="20" applyNumberFormat="1" applyFont="1" applyBorder="1" applyAlignment="1">
      <alignment horizontal="center"/>
      <protection/>
    </xf>
    <xf numFmtId="173" fontId="7" fillId="0" borderId="30" xfId="20" applyNumberFormat="1" applyFont="1" applyBorder="1" applyAlignment="1">
      <alignment horizontal="center"/>
      <protection/>
    </xf>
    <xf numFmtId="173" fontId="7" fillId="0" borderId="31" xfId="20" applyNumberFormat="1" applyFont="1" applyBorder="1" applyAlignment="1">
      <alignment horizontal="center"/>
      <protection/>
    </xf>
    <xf numFmtId="173" fontId="8" fillId="0" borderId="39" xfId="20" applyNumberFormat="1" applyFont="1" applyBorder="1" applyAlignment="1">
      <alignment horizontal="center"/>
      <protection/>
    </xf>
    <xf numFmtId="173" fontId="7" fillId="0" borderId="41" xfId="20" applyNumberFormat="1" applyFont="1" applyBorder="1" applyAlignment="1">
      <alignment horizontal="center"/>
      <protection/>
    </xf>
    <xf numFmtId="173" fontId="7" fillId="0" borderId="42" xfId="20" applyNumberFormat="1" applyFont="1" applyBorder="1" applyAlignment="1">
      <alignment horizontal="center"/>
      <protection/>
    </xf>
    <xf numFmtId="173" fontId="7" fillId="0" borderId="43" xfId="20" applyNumberFormat="1" applyFont="1" applyBorder="1" applyAlignment="1">
      <alignment horizontal="center"/>
      <protection/>
    </xf>
    <xf numFmtId="173" fontId="0" fillId="0" borderId="21" xfId="20" applyNumberFormat="1" applyBorder="1" applyAlignment="1">
      <alignment horizontal="center"/>
      <protection/>
    </xf>
    <xf numFmtId="173" fontId="0" fillId="0" borderId="22" xfId="20" applyNumberFormat="1" applyBorder="1" applyAlignment="1">
      <alignment horizontal="center"/>
      <protection/>
    </xf>
    <xf numFmtId="173" fontId="0" fillId="0" borderId="23" xfId="20" applyNumberForma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ET Balancing Mechanism 08-057-24" xfId="19"/>
    <cellStyle name="Normal_GSBill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workbookViewId="0" topLeftCell="A1">
      <selection activeCell="D36" sqref="D36"/>
    </sheetView>
  </sheetViews>
  <sheetFormatPr defaultColWidth="9.33203125" defaultRowHeight="11.25"/>
  <cols>
    <col min="1" max="1" width="3.83203125" style="2" customWidth="1"/>
    <col min="2" max="2" width="26.5" style="33" customWidth="1"/>
    <col min="3" max="8" width="12.5" style="2" customWidth="1"/>
    <col min="9" max="16384" width="10.66015625" style="2" customWidth="1"/>
  </cols>
  <sheetData>
    <row r="1" ht="11.25">
      <c r="B1" s="1"/>
    </row>
    <row r="2" spans="2:8" ht="11.25">
      <c r="B2" s="3" t="s">
        <v>0</v>
      </c>
      <c r="C2" s="4"/>
      <c r="D2" s="5"/>
      <c r="E2" s="6"/>
      <c r="F2" s="7"/>
      <c r="G2" s="6"/>
      <c r="H2" s="8"/>
    </row>
    <row r="3" spans="2:8" ht="11.25">
      <c r="B3" s="9"/>
      <c r="C3" s="10"/>
      <c r="D3" s="9"/>
      <c r="E3" s="11"/>
      <c r="F3" s="12"/>
      <c r="G3" s="11"/>
      <c r="H3" s="13"/>
    </row>
    <row r="4" spans="2:8" ht="12" thickBot="1">
      <c r="B4" s="9"/>
      <c r="C4" s="10"/>
      <c r="D4" s="9"/>
      <c r="E4" s="11"/>
      <c r="F4" s="12"/>
      <c r="G4" s="11"/>
      <c r="H4" s="13"/>
    </row>
    <row r="5" spans="1:9" ht="11.25">
      <c r="A5" s="2">
        <v>1</v>
      </c>
      <c r="B5" s="14"/>
      <c r="C5" s="96" t="s">
        <v>1</v>
      </c>
      <c r="D5" s="97"/>
      <c r="E5" s="97"/>
      <c r="F5" s="98"/>
      <c r="G5" s="99" t="s">
        <v>50</v>
      </c>
      <c r="H5" s="100"/>
      <c r="I5" s="15" t="s">
        <v>2</v>
      </c>
    </row>
    <row r="6" spans="1:8" ht="11.25">
      <c r="A6" s="2">
        <v>2</v>
      </c>
      <c r="B6" s="14"/>
      <c r="C6" s="101" t="s">
        <v>3</v>
      </c>
      <c r="D6" s="17"/>
      <c r="E6" s="16" t="s">
        <v>4</v>
      </c>
      <c r="F6" s="17"/>
      <c r="G6" s="18" t="s">
        <v>5</v>
      </c>
      <c r="H6" s="102" t="s">
        <v>6</v>
      </c>
    </row>
    <row r="7" spans="1:8" ht="11.25">
      <c r="A7" s="2">
        <v>3</v>
      </c>
      <c r="B7" s="14"/>
      <c r="C7" s="103" t="s">
        <v>7</v>
      </c>
      <c r="D7" s="119" t="s">
        <v>8</v>
      </c>
      <c r="E7" s="39" t="s">
        <v>7</v>
      </c>
      <c r="F7" s="119" t="s">
        <v>8</v>
      </c>
      <c r="G7" s="120" t="s">
        <v>9</v>
      </c>
      <c r="H7" s="104" t="s">
        <v>9</v>
      </c>
    </row>
    <row r="8" spans="1:9" ht="11.25">
      <c r="A8" s="2">
        <v>4</v>
      </c>
      <c r="B8" s="19" t="s">
        <v>10</v>
      </c>
      <c r="C8" s="116">
        <v>1.77764</v>
      </c>
      <c r="D8" s="112">
        <v>0.6598999999999992</v>
      </c>
      <c r="E8" s="112">
        <v>2.11061</v>
      </c>
      <c r="F8" s="112">
        <v>0.8762600000000008</v>
      </c>
      <c r="G8" s="112">
        <v>3.94742</v>
      </c>
      <c r="H8" s="117">
        <v>4.06422</v>
      </c>
      <c r="I8" s="20" t="s">
        <v>11</v>
      </c>
    </row>
    <row r="9" spans="1:9" ht="11.25">
      <c r="A9" s="2">
        <v>5</v>
      </c>
      <c r="B9" s="21" t="s">
        <v>12</v>
      </c>
      <c r="C9" s="125">
        <v>0.00396</v>
      </c>
      <c r="D9" s="121">
        <v>0.00147</v>
      </c>
      <c r="E9" s="121">
        <v>0.0047</v>
      </c>
      <c r="F9" s="121">
        <v>0.00195</v>
      </c>
      <c r="G9" s="121">
        <v>0.00897</v>
      </c>
      <c r="H9" s="126">
        <v>0.00924</v>
      </c>
      <c r="I9" s="20" t="s">
        <v>13</v>
      </c>
    </row>
    <row r="10" spans="1:9" ht="11.25">
      <c r="A10" s="2">
        <v>6</v>
      </c>
      <c r="B10" s="22" t="s">
        <v>14</v>
      </c>
      <c r="C10" s="116">
        <v>0.09552</v>
      </c>
      <c r="D10" s="112">
        <v>0.09552</v>
      </c>
      <c r="E10" s="112">
        <v>0.09552</v>
      </c>
      <c r="F10" s="112">
        <v>0.09552</v>
      </c>
      <c r="G10" s="112">
        <v>0.09552</v>
      </c>
      <c r="H10" s="117">
        <v>0.09552</v>
      </c>
      <c r="I10" s="20" t="s">
        <v>15</v>
      </c>
    </row>
    <row r="11" spans="1:8" ht="11.25">
      <c r="A11" s="2">
        <v>7</v>
      </c>
      <c r="B11" s="24" t="s">
        <v>16</v>
      </c>
      <c r="C11" s="109">
        <f aca="true" t="shared" si="0" ref="C11:H11">SUM(C8:C10)</f>
        <v>1.8771200000000001</v>
      </c>
      <c r="D11" s="110">
        <f t="shared" si="0"/>
        <v>0.7568899999999992</v>
      </c>
      <c r="E11" s="110">
        <f t="shared" si="0"/>
        <v>2.21083</v>
      </c>
      <c r="F11" s="110">
        <f t="shared" si="0"/>
        <v>0.9737300000000009</v>
      </c>
      <c r="G11" s="110">
        <f t="shared" si="0"/>
        <v>4.05191</v>
      </c>
      <c r="H11" s="111">
        <f t="shared" si="0"/>
        <v>4.1689799999999995</v>
      </c>
    </row>
    <row r="12" spans="1:8" ht="11.25">
      <c r="A12" s="2">
        <v>8</v>
      </c>
      <c r="B12" s="25"/>
      <c r="C12" s="87"/>
      <c r="D12" s="27"/>
      <c r="E12" s="26"/>
      <c r="F12" s="27"/>
      <c r="G12" s="28"/>
      <c r="H12" s="88"/>
    </row>
    <row r="13" spans="1:9" ht="11.25">
      <c r="A13" s="2">
        <v>9</v>
      </c>
      <c r="B13" s="25" t="s">
        <v>17</v>
      </c>
      <c r="C13" s="127">
        <v>0.38164</v>
      </c>
      <c r="D13" s="92">
        <v>0.38164</v>
      </c>
      <c r="E13" s="123">
        <v>0.81283</v>
      </c>
      <c r="F13" s="92">
        <v>0.81283</v>
      </c>
      <c r="G13" s="92">
        <v>0.38164</v>
      </c>
      <c r="H13" s="106">
        <v>0.81283</v>
      </c>
      <c r="I13" s="20" t="s">
        <v>46</v>
      </c>
    </row>
    <row r="14" spans="1:9" ht="11.25">
      <c r="A14" s="2">
        <v>10</v>
      </c>
      <c r="B14" s="25" t="s">
        <v>18</v>
      </c>
      <c r="C14" s="127">
        <v>0.07622</v>
      </c>
      <c r="D14" s="92">
        <v>0.07622</v>
      </c>
      <c r="E14" s="123">
        <v>0.16233999999999996</v>
      </c>
      <c r="F14" s="92">
        <v>0.16233999999999996</v>
      </c>
      <c r="G14" s="92">
        <v>0.07622</v>
      </c>
      <c r="H14" s="106">
        <v>0.16233999999999996</v>
      </c>
      <c r="I14" s="20" t="s">
        <v>47</v>
      </c>
    </row>
    <row r="15" spans="1:9" ht="11.25">
      <c r="A15" s="2">
        <v>11</v>
      </c>
      <c r="B15" s="29" t="s">
        <v>19</v>
      </c>
      <c r="C15" s="84">
        <f aca="true" t="shared" si="1" ref="C15:H15">SUM(C13:C14)</f>
        <v>0.45786</v>
      </c>
      <c r="D15" s="122">
        <f t="shared" si="1"/>
        <v>0.45786</v>
      </c>
      <c r="E15" s="122">
        <f t="shared" si="1"/>
        <v>0.97517</v>
      </c>
      <c r="F15" s="122">
        <f t="shared" si="1"/>
        <v>0.97517</v>
      </c>
      <c r="G15" s="122">
        <f t="shared" si="1"/>
        <v>0.45786</v>
      </c>
      <c r="H15" s="128">
        <f t="shared" si="1"/>
        <v>0.97517</v>
      </c>
      <c r="I15" s="20"/>
    </row>
    <row r="16" spans="1:8" ht="11.25">
      <c r="A16" s="2">
        <v>12</v>
      </c>
      <c r="B16" s="30"/>
      <c r="C16" s="129"/>
      <c r="D16" s="31"/>
      <c r="E16" s="23"/>
      <c r="F16" s="31"/>
      <c r="G16" s="32"/>
      <c r="H16" s="130"/>
    </row>
    <row r="17" spans="1:9" ht="11.25">
      <c r="A17" s="2">
        <v>13</v>
      </c>
      <c r="B17" s="30" t="s">
        <v>20</v>
      </c>
      <c r="C17" s="131">
        <v>6.14072</v>
      </c>
      <c r="D17" s="112">
        <v>6.14072</v>
      </c>
      <c r="E17" s="124">
        <v>6.14072</v>
      </c>
      <c r="F17" s="112">
        <v>6.14072</v>
      </c>
      <c r="G17" s="112">
        <v>6.14072</v>
      </c>
      <c r="H17" s="117">
        <v>6.14072</v>
      </c>
      <c r="I17" s="20" t="s">
        <v>13</v>
      </c>
    </row>
    <row r="18" spans="1:9" ht="11.25">
      <c r="A18" s="2">
        <v>14</v>
      </c>
      <c r="B18" s="30" t="s">
        <v>21</v>
      </c>
      <c r="C18" s="131">
        <v>0.40194</v>
      </c>
      <c r="D18" s="112">
        <v>0.40194</v>
      </c>
      <c r="E18" s="124">
        <v>0.40194</v>
      </c>
      <c r="F18" s="112">
        <v>0.40194</v>
      </c>
      <c r="G18" s="112">
        <v>0.40194</v>
      </c>
      <c r="H18" s="117">
        <v>0.40194</v>
      </c>
      <c r="I18" s="20" t="s">
        <v>13</v>
      </c>
    </row>
    <row r="19" spans="1:9" ht="12" thickBot="1">
      <c r="A19" s="2">
        <v>15</v>
      </c>
      <c r="B19" s="29" t="s">
        <v>22</v>
      </c>
      <c r="C19" s="132">
        <f aca="true" t="shared" si="2" ref="C19:H19">SUM(C17:C18)</f>
        <v>6.54266</v>
      </c>
      <c r="D19" s="133">
        <f t="shared" si="2"/>
        <v>6.54266</v>
      </c>
      <c r="E19" s="133">
        <f t="shared" si="2"/>
        <v>6.54266</v>
      </c>
      <c r="F19" s="133">
        <f t="shared" si="2"/>
        <v>6.54266</v>
      </c>
      <c r="G19" s="133">
        <f t="shared" si="2"/>
        <v>6.54266</v>
      </c>
      <c r="H19" s="134">
        <f t="shared" si="2"/>
        <v>6.54266</v>
      </c>
      <c r="I19" s="20"/>
    </row>
    <row r="20" spans="1:8" ht="12" thickBot="1">
      <c r="A20" s="2">
        <v>16</v>
      </c>
      <c r="B20" s="29"/>
      <c r="C20" s="74"/>
      <c r="D20" s="74"/>
      <c r="E20" s="74"/>
      <c r="F20" s="74"/>
      <c r="G20" s="74"/>
      <c r="H20" s="74"/>
    </row>
    <row r="21" spans="1:8" ht="12" thickBot="1">
      <c r="A21" s="2">
        <v>17</v>
      </c>
      <c r="B21" s="29" t="s">
        <v>23</v>
      </c>
      <c r="C21" s="135">
        <f aca="true" t="shared" si="3" ref="C21:H21">C11+C15+C19</f>
        <v>8.87764</v>
      </c>
      <c r="D21" s="136">
        <f t="shared" si="3"/>
        <v>7.757409999999998</v>
      </c>
      <c r="E21" s="136">
        <f t="shared" si="3"/>
        <v>9.72866</v>
      </c>
      <c r="F21" s="136">
        <f t="shared" si="3"/>
        <v>8.49156</v>
      </c>
      <c r="G21" s="136">
        <f t="shared" si="3"/>
        <v>11.052430000000001</v>
      </c>
      <c r="H21" s="137">
        <f t="shared" si="3"/>
        <v>11.68681</v>
      </c>
    </row>
    <row r="22" spans="1:6" ht="11.25">
      <c r="A22" s="2">
        <v>18</v>
      </c>
      <c r="C22" s="34"/>
      <c r="E22" s="35"/>
      <c r="F22" s="20"/>
    </row>
    <row r="23" spans="1:6" ht="12" thickBot="1">
      <c r="A23" s="2">
        <v>19</v>
      </c>
      <c r="C23" s="34"/>
      <c r="E23" s="35"/>
      <c r="F23" s="20"/>
    </row>
    <row r="24" spans="1:8" ht="11.25">
      <c r="A24" s="2">
        <v>20</v>
      </c>
      <c r="B24" s="14"/>
      <c r="C24" s="96" t="s">
        <v>24</v>
      </c>
      <c r="D24" s="97"/>
      <c r="E24" s="97"/>
      <c r="F24" s="98"/>
      <c r="G24" s="99" t="s">
        <v>51</v>
      </c>
      <c r="H24" s="100"/>
    </row>
    <row r="25" spans="1:8" ht="11.25">
      <c r="A25" s="2">
        <v>21</v>
      </c>
      <c r="B25" s="14"/>
      <c r="C25" s="101" t="s">
        <v>3</v>
      </c>
      <c r="D25" s="36"/>
      <c r="E25" s="37" t="s">
        <v>4</v>
      </c>
      <c r="F25" s="36"/>
      <c r="G25" s="38" t="s">
        <v>5</v>
      </c>
      <c r="H25" s="102" t="s">
        <v>6</v>
      </c>
    </row>
    <row r="26" spans="1:8" ht="12" thickBot="1">
      <c r="A26" s="2">
        <v>22</v>
      </c>
      <c r="B26" s="14"/>
      <c r="C26" s="103" t="s">
        <v>7</v>
      </c>
      <c r="D26" s="40" t="s">
        <v>8</v>
      </c>
      <c r="E26" s="41" t="s">
        <v>7</v>
      </c>
      <c r="F26" s="40" t="s">
        <v>8</v>
      </c>
      <c r="G26" s="42" t="s">
        <v>9</v>
      </c>
      <c r="H26" s="104" t="s">
        <v>9</v>
      </c>
    </row>
    <row r="27" spans="1:8" ht="11.25">
      <c r="A27" s="2">
        <v>23</v>
      </c>
      <c r="B27" s="19" t="s">
        <v>10</v>
      </c>
      <c r="C27" s="79">
        <f aca="true" t="shared" si="4" ref="C27:H28">C8</f>
        <v>1.77764</v>
      </c>
      <c r="D27" s="80">
        <f t="shared" si="4"/>
        <v>0.6598999999999992</v>
      </c>
      <c r="E27" s="80">
        <f t="shared" si="4"/>
        <v>2.11061</v>
      </c>
      <c r="F27" s="80">
        <f t="shared" si="4"/>
        <v>0.8762600000000008</v>
      </c>
      <c r="G27" s="80">
        <f t="shared" si="4"/>
        <v>3.94742</v>
      </c>
      <c r="H27" s="81">
        <f t="shared" si="4"/>
        <v>4.06422</v>
      </c>
    </row>
    <row r="28" spans="1:9" ht="11.25">
      <c r="A28" s="2">
        <v>24</v>
      </c>
      <c r="B28" s="21" t="s">
        <v>12</v>
      </c>
      <c r="C28" s="116">
        <f t="shared" si="4"/>
        <v>0.00396</v>
      </c>
      <c r="D28" s="112">
        <f t="shared" si="4"/>
        <v>0.00147</v>
      </c>
      <c r="E28" s="112">
        <f t="shared" si="4"/>
        <v>0.0047</v>
      </c>
      <c r="F28" s="112">
        <f t="shared" si="4"/>
        <v>0.00195</v>
      </c>
      <c r="G28" s="112">
        <f t="shared" si="4"/>
        <v>0.00897</v>
      </c>
      <c r="H28" s="117">
        <f t="shared" si="4"/>
        <v>0.00924</v>
      </c>
      <c r="I28" s="20"/>
    </row>
    <row r="29" spans="1:8" ht="11.25">
      <c r="A29" s="2">
        <v>25</v>
      </c>
      <c r="B29" s="78" t="s">
        <v>14</v>
      </c>
      <c r="C29" s="116">
        <f>C10</f>
        <v>0.09552</v>
      </c>
      <c r="D29" s="112">
        <f>C29</f>
        <v>0.09552</v>
      </c>
      <c r="E29" s="112">
        <f>D29</f>
        <v>0.09552</v>
      </c>
      <c r="F29" s="112">
        <f>E29</f>
        <v>0.09552</v>
      </c>
      <c r="G29" s="112">
        <f>F29</f>
        <v>0.09552</v>
      </c>
      <c r="H29" s="117">
        <f>G29</f>
        <v>0.09552</v>
      </c>
    </row>
    <row r="30" spans="1:8" ht="11.25">
      <c r="A30" s="2">
        <v>26</v>
      </c>
      <c r="B30" s="24" t="s">
        <v>16</v>
      </c>
      <c r="C30" s="109">
        <f aca="true" t="shared" si="5" ref="C30:H30">SUM(C27:C29)</f>
        <v>1.8771200000000001</v>
      </c>
      <c r="D30" s="110">
        <f t="shared" si="5"/>
        <v>0.7568899999999992</v>
      </c>
      <c r="E30" s="110">
        <f t="shared" si="5"/>
        <v>2.21083</v>
      </c>
      <c r="F30" s="110">
        <f t="shared" si="5"/>
        <v>0.9737300000000009</v>
      </c>
      <c r="G30" s="110">
        <f t="shared" si="5"/>
        <v>4.05191</v>
      </c>
      <c r="H30" s="111">
        <f t="shared" si="5"/>
        <v>4.1689799999999995</v>
      </c>
    </row>
    <row r="31" spans="1:8" ht="11.25">
      <c r="A31" s="2">
        <v>27</v>
      </c>
      <c r="B31" s="44"/>
      <c r="C31" s="85"/>
      <c r="D31" s="46"/>
      <c r="E31" s="45"/>
      <c r="F31" s="46"/>
      <c r="G31" s="47"/>
      <c r="H31" s="86"/>
    </row>
    <row r="32" spans="1:9" ht="11.25">
      <c r="A32" s="2">
        <v>28</v>
      </c>
      <c r="B32" s="25" t="s">
        <v>17</v>
      </c>
      <c r="C32" s="105">
        <f aca="true" t="shared" si="6" ref="C32:H32">C15</f>
        <v>0.45786</v>
      </c>
      <c r="D32" s="92">
        <f t="shared" si="6"/>
        <v>0.45786</v>
      </c>
      <c r="E32" s="92">
        <f t="shared" si="6"/>
        <v>0.97517</v>
      </c>
      <c r="F32" s="92">
        <f t="shared" si="6"/>
        <v>0.97517</v>
      </c>
      <c r="G32" s="92">
        <f t="shared" si="6"/>
        <v>0.45786</v>
      </c>
      <c r="H32" s="106">
        <f t="shared" si="6"/>
        <v>0.97517</v>
      </c>
      <c r="I32" s="20" t="s">
        <v>52</v>
      </c>
    </row>
    <row r="33" spans="1:9" ht="11.25">
      <c r="A33" s="2">
        <v>29</v>
      </c>
      <c r="B33" s="48" t="s">
        <v>18</v>
      </c>
      <c r="C33" s="107">
        <v>0.13825000000000004</v>
      </c>
      <c r="D33" s="94">
        <f>C33</f>
        <v>0.13825000000000004</v>
      </c>
      <c r="E33" s="93">
        <v>0.29445</v>
      </c>
      <c r="F33" s="94">
        <f>E33</f>
        <v>0.29445</v>
      </c>
      <c r="G33" s="95">
        <f>C33</f>
        <v>0.13825000000000004</v>
      </c>
      <c r="H33" s="108">
        <f>E33</f>
        <v>0.29445</v>
      </c>
      <c r="I33" s="20" t="s">
        <v>48</v>
      </c>
    </row>
    <row r="34" spans="1:8" ht="11.25">
      <c r="A34" s="2">
        <v>30</v>
      </c>
      <c r="B34" s="29" t="s">
        <v>19</v>
      </c>
      <c r="C34" s="89">
        <f aca="true" t="shared" si="7" ref="C34:H34">SUM(C32:C33)</f>
        <v>0.59611</v>
      </c>
      <c r="D34" s="90">
        <f t="shared" si="7"/>
        <v>0.59611</v>
      </c>
      <c r="E34" s="90">
        <f t="shared" si="7"/>
        <v>1.26962</v>
      </c>
      <c r="F34" s="90">
        <f t="shared" si="7"/>
        <v>1.26962</v>
      </c>
      <c r="G34" s="90">
        <f t="shared" si="7"/>
        <v>0.59611</v>
      </c>
      <c r="H34" s="91">
        <f t="shared" si="7"/>
        <v>1.26962</v>
      </c>
    </row>
    <row r="35" spans="1:8" ht="11.25">
      <c r="A35" s="2">
        <v>31</v>
      </c>
      <c r="B35" s="19"/>
      <c r="C35" s="82"/>
      <c r="D35" s="49"/>
      <c r="E35" s="43"/>
      <c r="F35" s="49"/>
      <c r="G35" s="49"/>
      <c r="H35" s="83"/>
    </row>
    <row r="36" spans="1:9" ht="11.25">
      <c r="A36" s="2">
        <v>32</v>
      </c>
      <c r="B36" s="50" t="s">
        <v>20</v>
      </c>
      <c r="C36" s="107">
        <v>5.69681</v>
      </c>
      <c r="D36" s="95">
        <f aca="true" t="shared" si="8" ref="D36:H37">C36</f>
        <v>5.69681</v>
      </c>
      <c r="E36" s="95">
        <f t="shared" si="8"/>
        <v>5.69681</v>
      </c>
      <c r="F36" s="95">
        <f t="shared" si="8"/>
        <v>5.69681</v>
      </c>
      <c r="G36" s="95">
        <f t="shared" si="8"/>
        <v>5.69681</v>
      </c>
      <c r="H36" s="108">
        <f t="shared" si="8"/>
        <v>5.69681</v>
      </c>
      <c r="I36" s="20" t="s">
        <v>49</v>
      </c>
    </row>
    <row r="37" spans="1:9" ht="11.25">
      <c r="A37" s="2">
        <v>33</v>
      </c>
      <c r="B37" s="51" t="s">
        <v>21</v>
      </c>
      <c r="C37" s="107">
        <v>0</v>
      </c>
      <c r="D37" s="94">
        <f t="shared" si="8"/>
        <v>0</v>
      </c>
      <c r="E37" s="94">
        <f t="shared" si="8"/>
        <v>0</v>
      </c>
      <c r="F37" s="94">
        <f t="shared" si="8"/>
        <v>0</v>
      </c>
      <c r="G37" s="94">
        <f t="shared" si="8"/>
        <v>0</v>
      </c>
      <c r="H37" s="118">
        <f t="shared" si="8"/>
        <v>0</v>
      </c>
      <c r="I37" s="20" t="s">
        <v>48</v>
      </c>
    </row>
    <row r="38" spans="1:8" ht="12" thickBot="1">
      <c r="A38" s="2">
        <v>34</v>
      </c>
      <c r="B38" s="29" t="s">
        <v>22</v>
      </c>
      <c r="C38" s="113">
        <f aca="true" t="shared" si="9" ref="C38:H38">SUM(C36:C37)</f>
        <v>5.69681</v>
      </c>
      <c r="D38" s="114">
        <f t="shared" si="9"/>
        <v>5.69681</v>
      </c>
      <c r="E38" s="114">
        <f t="shared" si="9"/>
        <v>5.69681</v>
      </c>
      <c r="F38" s="114">
        <f t="shared" si="9"/>
        <v>5.69681</v>
      </c>
      <c r="G38" s="114">
        <f t="shared" si="9"/>
        <v>5.69681</v>
      </c>
      <c r="H38" s="115">
        <f t="shared" si="9"/>
        <v>5.69681</v>
      </c>
    </row>
    <row r="39" spans="1:8" ht="12" thickBot="1">
      <c r="A39" s="2">
        <v>35</v>
      </c>
      <c r="B39" s="29"/>
      <c r="C39" s="74"/>
      <c r="D39" s="74"/>
      <c r="E39" s="74"/>
      <c r="F39" s="74"/>
      <c r="G39" s="74"/>
      <c r="H39" s="74"/>
    </row>
    <row r="40" spans="1:8" ht="12" thickBot="1">
      <c r="A40" s="2">
        <v>36</v>
      </c>
      <c r="B40" s="29" t="s">
        <v>23</v>
      </c>
      <c r="C40" s="75">
        <f aca="true" t="shared" si="10" ref="C40:H40">C30+C34+C38</f>
        <v>8.17004</v>
      </c>
      <c r="D40" s="76">
        <f t="shared" si="10"/>
        <v>7.049809999999999</v>
      </c>
      <c r="E40" s="76">
        <f t="shared" si="10"/>
        <v>9.17726</v>
      </c>
      <c r="F40" s="76">
        <f t="shared" si="10"/>
        <v>7.9401600000000006</v>
      </c>
      <c r="G40" s="76">
        <f t="shared" si="10"/>
        <v>10.344830000000002</v>
      </c>
      <c r="H40" s="77">
        <f t="shared" si="10"/>
        <v>11.13541</v>
      </c>
    </row>
    <row r="41" spans="1:8" ht="12" thickBot="1">
      <c r="A41" s="2">
        <v>37</v>
      </c>
      <c r="B41" s="9"/>
      <c r="C41" s="10"/>
      <c r="D41" s="9"/>
      <c r="E41" s="11"/>
      <c r="F41" s="12"/>
      <c r="G41" s="11"/>
      <c r="H41" s="13"/>
    </row>
    <row r="42" spans="1:8" ht="12.75" thickBot="1" thickTop="1">
      <c r="A42" s="2">
        <v>38</v>
      </c>
      <c r="B42" s="52" t="s">
        <v>25</v>
      </c>
      <c r="C42" s="53">
        <f aca="true" t="shared" si="11" ref="C42:H42">C40/C21-1</f>
        <v>-0.07970586777567001</v>
      </c>
      <c r="D42" s="53">
        <f t="shared" si="11"/>
        <v>-0.09121601152962133</v>
      </c>
      <c r="E42" s="53">
        <f t="shared" si="11"/>
        <v>-0.056677898086684</v>
      </c>
      <c r="F42" s="53">
        <f t="shared" si="11"/>
        <v>-0.06493506493506485</v>
      </c>
      <c r="G42" s="53">
        <f t="shared" si="11"/>
        <v>-0.06402212002247465</v>
      </c>
      <c r="H42" s="53">
        <f t="shared" si="11"/>
        <v>-0.04718139509412744</v>
      </c>
    </row>
    <row r="43" spans="1:8" ht="12" thickTop="1">
      <c r="A43" s="2">
        <v>39</v>
      </c>
      <c r="B43" s="9"/>
      <c r="C43" s="10"/>
      <c r="D43" s="9"/>
      <c r="E43" s="11"/>
      <c r="F43" s="12"/>
      <c r="G43" s="11"/>
      <c r="H43" s="13"/>
    </row>
    <row r="44" ht="11.25">
      <c r="A44" s="2">
        <v>40</v>
      </c>
    </row>
    <row r="45" spans="1:7" ht="11.25">
      <c r="A45" s="2">
        <v>41</v>
      </c>
      <c r="B45" s="54" t="s">
        <v>53</v>
      </c>
      <c r="C45" s="55"/>
      <c r="D45" s="55"/>
      <c r="E45" s="55"/>
      <c r="F45" s="55"/>
      <c r="G45" s="55"/>
    </row>
    <row r="46" spans="1:7" ht="11.25">
      <c r="A46" s="2">
        <v>42</v>
      </c>
      <c r="D46" s="9"/>
      <c r="E46" s="11"/>
      <c r="F46" s="12"/>
      <c r="G46" s="11"/>
    </row>
    <row r="47" spans="1:7" ht="11.25">
      <c r="A47" s="2">
        <v>43</v>
      </c>
      <c r="B47" s="56" t="s">
        <v>26</v>
      </c>
      <c r="C47" s="57"/>
      <c r="D47" s="9"/>
      <c r="E47" s="11"/>
      <c r="F47" s="12"/>
      <c r="G47" s="11"/>
    </row>
    <row r="48" spans="1:7" ht="11.25">
      <c r="A48" s="2">
        <v>44</v>
      </c>
      <c r="B48" s="58" t="s">
        <v>27</v>
      </c>
      <c r="C48" s="59">
        <v>5</v>
      </c>
      <c r="G48" s="60"/>
    </row>
    <row r="49" ht="11.25">
      <c r="A49" s="2">
        <v>45</v>
      </c>
    </row>
    <row r="50" spans="1:7" ht="11.25">
      <c r="A50" s="2">
        <v>46</v>
      </c>
      <c r="B50" s="61" t="s">
        <v>28</v>
      </c>
      <c r="C50" s="62" t="s">
        <v>29</v>
      </c>
      <c r="D50" s="63">
        <v>39264</v>
      </c>
      <c r="E50" s="64" t="s">
        <v>30</v>
      </c>
      <c r="F50" s="62" t="s">
        <v>31</v>
      </c>
      <c r="G50" s="65" t="s">
        <v>32</v>
      </c>
    </row>
    <row r="51" spans="1:7" ht="11.25">
      <c r="A51" s="2">
        <v>47</v>
      </c>
      <c r="B51" s="66" t="s">
        <v>33</v>
      </c>
      <c r="C51" s="67">
        <v>14.9</v>
      </c>
      <c r="D51" s="68">
        <f>ROUND($C$48+($E$21*C51),2)</f>
        <v>149.96</v>
      </c>
      <c r="E51" s="68">
        <f>ROUND($C$48+($E$40*C51),2)</f>
        <v>141.74</v>
      </c>
      <c r="F51" s="68">
        <f aca="true" t="shared" si="12" ref="F51:F62">E51-D51</f>
        <v>-8.219999999999999</v>
      </c>
      <c r="G51" s="69">
        <f aca="true" t="shared" si="13" ref="G51:G63">F51/D51</f>
        <v>-0.05481461723126166</v>
      </c>
    </row>
    <row r="52" spans="1:7" ht="11.25">
      <c r="A52" s="2">
        <v>48</v>
      </c>
      <c r="B52" s="66" t="s">
        <v>34</v>
      </c>
      <c r="C52" s="67">
        <v>12.5</v>
      </c>
      <c r="D52" s="68">
        <f>ROUND($C$48+($E$21*C52),2)</f>
        <v>126.61</v>
      </c>
      <c r="E52" s="68">
        <f>ROUND($C$48+($E$40*C52),2)</f>
        <v>119.72</v>
      </c>
      <c r="F52" s="68">
        <f t="shared" si="12"/>
        <v>-6.890000000000001</v>
      </c>
      <c r="G52" s="69">
        <f t="shared" si="13"/>
        <v>-0.054419082220993606</v>
      </c>
    </row>
    <row r="53" spans="1:7" ht="11.25">
      <c r="A53" s="2">
        <v>49</v>
      </c>
      <c r="B53" s="66" t="s">
        <v>35</v>
      </c>
      <c r="C53" s="67">
        <v>10.1</v>
      </c>
      <c r="D53" s="68">
        <f>ROUND($C$48+($E$21*C53),2)</f>
        <v>103.26</v>
      </c>
      <c r="E53" s="68">
        <f>ROUND($C$48+($E$40*C53),2)</f>
        <v>97.69</v>
      </c>
      <c r="F53" s="68">
        <f t="shared" si="12"/>
        <v>-5.570000000000007</v>
      </c>
      <c r="G53" s="69">
        <f t="shared" si="13"/>
        <v>-0.05394150687584744</v>
      </c>
    </row>
    <row r="54" spans="1:7" ht="11.25">
      <c r="A54" s="2">
        <v>50</v>
      </c>
      <c r="B54" s="66" t="s">
        <v>36</v>
      </c>
      <c r="C54" s="67">
        <v>8.3</v>
      </c>
      <c r="D54" s="68">
        <f aca="true" t="shared" si="14" ref="D54:D60">ROUND($C$48+($C$21*C54),2)</f>
        <v>78.68</v>
      </c>
      <c r="E54" s="68">
        <f aca="true" t="shared" si="15" ref="E54:E60">ROUND($C$48+($C$40*C54),2)</f>
        <v>72.81</v>
      </c>
      <c r="F54" s="68">
        <f t="shared" si="12"/>
        <v>-5.8700000000000045</v>
      </c>
      <c r="G54" s="69">
        <f t="shared" si="13"/>
        <v>-0.07460599898322323</v>
      </c>
    </row>
    <row r="55" spans="1:7" ht="11.25">
      <c r="A55" s="2">
        <v>51</v>
      </c>
      <c r="B55" s="66" t="s">
        <v>37</v>
      </c>
      <c r="C55" s="67">
        <v>4.4</v>
      </c>
      <c r="D55" s="68">
        <f t="shared" si="14"/>
        <v>44.06</v>
      </c>
      <c r="E55" s="68">
        <f t="shared" si="15"/>
        <v>40.95</v>
      </c>
      <c r="F55" s="68">
        <f t="shared" si="12"/>
        <v>-3.1099999999999994</v>
      </c>
      <c r="G55" s="69">
        <f t="shared" si="13"/>
        <v>-0.07058556513844756</v>
      </c>
    </row>
    <row r="56" spans="1:7" ht="11.25">
      <c r="A56" s="2">
        <v>52</v>
      </c>
      <c r="B56" s="66" t="s">
        <v>38</v>
      </c>
      <c r="C56" s="67">
        <v>3.1</v>
      </c>
      <c r="D56" s="68">
        <f t="shared" si="14"/>
        <v>32.52</v>
      </c>
      <c r="E56" s="68">
        <f t="shared" si="15"/>
        <v>30.33</v>
      </c>
      <c r="F56" s="68">
        <f t="shared" si="12"/>
        <v>-2.190000000000005</v>
      </c>
      <c r="G56" s="69">
        <f t="shared" si="13"/>
        <v>-0.06734317343173446</v>
      </c>
    </row>
    <row r="57" spans="1:7" ht="11.25">
      <c r="A57" s="2">
        <v>53</v>
      </c>
      <c r="B57" s="66" t="s">
        <v>39</v>
      </c>
      <c r="C57" s="67">
        <v>2</v>
      </c>
      <c r="D57" s="68">
        <f t="shared" si="14"/>
        <v>22.76</v>
      </c>
      <c r="E57" s="68">
        <f t="shared" si="15"/>
        <v>21.34</v>
      </c>
      <c r="F57" s="68">
        <f t="shared" si="12"/>
        <v>-1.4200000000000017</v>
      </c>
      <c r="G57" s="69">
        <f t="shared" si="13"/>
        <v>-0.062390158172232056</v>
      </c>
    </row>
    <row r="58" spans="1:7" ht="11.25">
      <c r="A58" s="2">
        <v>54</v>
      </c>
      <c r="B58" s="66" t="s">
        <v>40</v>
      </c>
      <c r="C58" s="67">
        <v>1.8</v>
      </c>
      <c r="D58" s="68">
        <f t="shared" si="14"/>
        <v>20.98</v>
      </c>
      <c r="E58" s="68">
        <f t="shared" si="15"/>
        <v>19.71</v>
      </c>
      <c r="F58" s="68">
        <f t="shared" si="12"/>
        <v>-1.2699999999999996</v>
      </c>
      <c r="G58" s="69">
        <f t="shared" si="13"/>
        <v>-0.06053384175405146</v>
      </c>
    </row>
    <row r="59" spans="1:7" ht="11.25">
      <c r="A59" s="2">
        <v>55</v>
      </c>
      <c r="B59" s="66" t="s">
        <v>41</v>
      </c>
      <c r="C59" s="67">
        <v>2</v>
      </c>
      <c r="D59" s="68">
        <f t="shared" si="14"/>
        <v>22.76</v>
      </c>
      <c r="E59" s="68">
        <f t="shared" si="15"/>
        <v>21.34</v>
      </c>
      <c r="F59" s="68">
        <f t="shared" si="12"/>
        <v>-1.4200000000000017</v>
      </c>
      <c r="G59" s="69">
        <f t="shared" si="13"/>
        <v>-0.062390158172232056</v>
      </c>
    </row>
    <row r="60" spans="1:7" ht="11.25">
      <c r="A60" s="2">
        <v>56</v>
      </c>
      <c r="B60" s="66" t="s">
        <v>42</v>
      </c>
      <c r="C60" s="67">
        <v>3.1</v>
      </c>
      <c r="D60" s="68">
        <f t="shared" si="14"/>
        <v>32.52</v>
      </c>
      <c r="E60" s="68">
        <f t="shared" si="15"/>
        <v>30.33</v>
      </c>
      <c r="F60" s="68">
        <f t="shared" si="12"/>
        <v>-2.190000000000005</v>
      </c>
      <c r="G60" s="69">
        <f t="shared" si="13"/>
        <v>-0.06734317343173446</v>
      </c>
    </row>
    <row r="61" spans="1:7" ht="11.25">
      <c r="A61" s="2">
        <v>57</v>
      </c>
      <c r="B61" s="66" t="s">
        <v>43</v>
      </c>
      <c r="C61" s="67">
        <v>6.3</v>
      </c>
      <c r="D61" s="68">
        <f>ROUND($C$48+($E$21*C61),2)</f>
        <v>66.29</v>
      </c>
      <c r="E61" s="68">
        <f>ROUND($C$48+($E$40*C61),2)</f>
        <v>62.82</v>
      </c>
      <c r="F61" s="68">
        <f t="shared" si="12"/>
        <v>-3.470000000000006</v>
      </c>
      <c r="G61" s="69">
        <f t="shared" si="13"/>
        <v>-0.05234575350731642</v>
      </c>
    </row>
    <row r="62" spans="1:7" ht="12" thickBot="1">
      <c r="A62" s="2">
        <v>58</v>
      </c>
      <c r="B62" s="66" t="s">
        <v>44</v>
      </c>
      <c r="C62" s="67">
        <v>11.5</v>
      </c>
      <c r="D62" s="68">
        <f>ROUND($C$48+($E$21*C62),2)</f>
        <v>116.88</v>
      </c>
      <c r="E62" s="68">
        <f>ROUND($C$48+($E$40*C62),2)</f>
        <v>110.54</v>
      </c>
      <c r="F62" s="68">
        <f t="shared" si="12"/>
        <v>-6.339999999999989</v>
      </c>
      <c r="G62" s="69">
        <f t="shared" si="13"/>
        <v>-0.054243668720054664</v>
      </c>
    </row>
    <row r="63" spans="1:7" ht="12.75" thickBot="1" thickTop="1">
      <c r="A63" s="2">
        <v>59</v>
      </c>
      <c r="B63" s="70" t="s">
        <v>45</v>
      </c>
      <c r="C63" s="71">
        <f>SUM(C51:C62)</f>
        <v>80</v>
      </c>
      <c r="D63" s="72">
        <f>SUM(D51:D62)</f>
        <v>817.28</v>
      </c>
      <c r="E63" s="72">
        <f>SUM(E51:E62)</f>
        <v>769.3200000000002</v>
      </c>
      <c r="F63" s="72">
        <f>SUM(F51:F62)</f>
        <v>-47.96000000000002</v>
      </c>
      <c r="G63" s="73">
        <f t="shared" si="13"/>
        <v>-0.058682458888018825</v>
      </c>
    </row>
    <row r="64" ht="12" thickTop="1"/>
  </sheetData>
  <printOptions horizontalCentered="1" verticalCentered="1"/>
  <pageMargins left="0.75" right="0.75" top="1" bottom="1" header="0.5" footer="0.5"/>
  <pageSetup fitToHeight="1" fitToWidth="1" horizontalDpi="600" verticalDpi="600" orientation="landscape" scale="71" r:id="rId1"/>
  <headerFooter alignWithMargins="0">
    <oddHeader>&amp;RExhibit 1
Docket No. 08-057-23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Employee</dc:creator>
  <cp:keywords/>
  <dc:description/>
  <cp:lastModifiedBy>sbintz</cp:lastModifiedBy>
  <cp:lastPrinted>2008-10-16T17:19:09Z</cp:lastPrinted>
  <dcterms:created xsi:type="dcterms:W3CDTF">2008-10-13T21:12:08Z</dcterms:created>
  <dcterms:modified xsi:type="dcterms:W3CDTF">2009-03-19T19:47:15Z</dcterms:modified>
  <cp:category>::ODMA\GRPWISE\ASPOSUPT.PUPSC.PUPSCDocs:59553.1</cp:category>
  <cp:version/>
  <cp:contentType/>
  <cp:contentStatus/>
</cp:coreProperties>
</file>