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75" windowHeight="11190" activeTab="1"/>
  </bookViews>
  <sheets>
    <sheet name="DPU Exhibit 1" sheetId="4" r:id="rId1"/>
    <sheet name="DPU Exhibit 2" sheetId="5" r:id="rId2"/>
  </sheets>
  <externalReferences>
    <externalReference r:id="rId3"/>
    <externalReference r:id="rId4"/>
  </externalReferences>
  <definedNames>
    <definedName name="\P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kernrivertrans">'[1]191 Sales Volumes '!$D$234:$O$239</definedName>
    <definedName name="TARIFF">'[2]Ut 1.2:Ut 1.7'!$A$1:$CU$149</definedName>
    <definedName name="WyStorage">#REF!</definedName>
  </definedNames>
  <calcPr calcId="125725"/>
</workbook>
</file>

<file path=xl/calcChain.xml><?xml version="1.0" encoding="utf-8"?>
<calcChain xmlns="http://schemas.openxmlformats.org/spreadsheetml/2006/main">
  <c r="F52" i="4"/>
  <c r="E52"/>
  <c r="D52"/>
  <c r="C52"/>
  <c r="F51"/>
  <c r="E51"/>
  <c r="D51"/>
  <c r="C51"/>
  <c r="C39"/>
  <c r="C60"/>
  <c r="C38"/>
  <c r="C59"/>
  <c r="C61"/>
  <c r="E35"/>
  <c r="E56"/>
  <c r="C35"/>
  <c r="C56"/>
  <c r="E34"/>
  <c r="E55"/>
  <c r="E57"/>
  <c r="C34"/>
  <c r="C55"/>
  <c r="F29"/>
  <c r="F50"/>
  <c r="F53"/>
  <c r="E29"/>
  <c r="E50"/>
  <c r="E53"/>
  <c r="D29"/>
  <c r="D50"/>
  <c r="D53"/>
  <c r="C29"/>
  <c r="C50"/>
  <c r="C53"/>
  <c r="F21"/>
  <c r="E21"/>
  <c r="D21"/>
  <c r="C21"/>
  <c r="F17"/>
  <c r="E17"/>
  <c r="D17"/>
  <c r="C17"/>
  <c r="F13"/>
  <c r="F23"/>
  <c r="E13"/>
  <c r="E23"/>
  <c r="D13"/>
  <c r="D23"/>
  <c r="C13"/>
  <c r="C23"/>
  <c r="D32"/>
  <c r="F32"/>
  <c r="D34"/>
  <c r="F34"/>
  <c r="D38"/>
  <c r="D39"/>
  <c r="D60"/>
  <c r="C32"/>
  <c r="E32"/>
  <c r="E36"/>
  <c r="C40"/>
  <c r="E39"/>
  <c r="E60"/>
  <c r="F55"/>
  <c r="E38"/>
  <c r="D59"/>
  <c r="D61"/>
  <c r="D55"/>
  <c r="F39"/>
  <c r="F60"/>
  <c r="E59"/>
  <c r="E61"/>
  <c r="F38"/>
  <c r="F59"/>
  <c r="F61"/>
  <c r="F40"/>
  <c r="C57"/>
  <c r="C63"/>
  <c r="E63"/>
  <c r="E40"/>
  <c r="E42"/>
  <c r="E64"/>
  <c r="D40"/>
  <c r="C36"/>
  <c r="C42"/>
  <c r="C64"/>
  <c r="F35"/>
  <c r="D35"/>
  <c r="F56"/>
  <c r="F57"/>
  <c r="F63"/>
  <c r="F36"/>
  <c r="F42"/>
  <c r="F64"/>
  <c r="D56"/>
  <c r="D57"/>
  <c r="D63"/>
  <c r="D36"/>
  <c r="D42"/>
  <c r="D64"/>
</calcChain>
</file>

<file path=xl/sharedStrings.xml><?xml version="1.0" encoding="utf-8"?>
<sst xmlns="http://schemas.openxmlformats.org/spreadsheetml/2006/main" count="106" uniqueCount="59">
  <si>
    <t>EXHIBIT 1</t>
  </si>
  <si>
    <t>A</t>
  </si>
  <si>
    <t>B</t>
  </si>
  <si>
    <t>C</t>
  </si>
  <si>
    <t>D</t>
  </si>
  <si>
    <t>E</t>
  </si>
  <si>
    <t>F</t>
  </si>
  <si>
    <t>G</t>
  </si>
  <si>
    <t>Line No.</t>
  </si>
  <si>
    <t>IMPACT OF PROPOSED 191 PASS THROUGH APPLICATION DOCKET NO. 09-057-12 ON TOTAL VOLUMETRIC RATES</t>
  </si>
  <si>
    <t>Current GS Volumetric Rates</t>
  </si>
  <si>
    <t>SOURCE</t>
  </si>
  <si>
    <t>Summer Rates</t>
  </si>
  <si>
    <t>Winter Rates</t>
  </si>
  <si>
    <t>First 45 Dth</t>
  </si>
  <si>
    <t>Over 45 Dth</t>
  </si>
  <si>
    <t>Base DNG Rate</t>
  </si>
  <si>
    <t>Rates approved in Docket No. 07-057-13, effective April 1, 2009.</t>
  </si>
  <si>
    <t>CET Amortization Rate</t>
  </si>
  <si>
    <t>Rates approved in Docket No. 09-057-04, effective March 1, 2009.</t>
  </si>
  <si>
    <t>DSM Amortization Rate</t>
  </si>
  <si>
    <t>Rates approved in Docket No. 09-057-05, effective March 1, 2009.</t>
  </si>
  <si>
    <t>Total DNG Rate</t>
  </si>
  <si>
    <t>Base SNG Rate</t>
  </si>
  <si>
    <t>Rates approved in Docket No. 09-057-03, effective March 1, 2009.</t>
  </si>
  <si>
    <t>SNG Amortization Rate</t>
  </si>
  <si>
    <t>Total SNG Rate</t>
  </si>
  <si>
    <t>Base Commodity</t>
  </si>
  <si>
    <t>Commodity Amortization Rate</t>
  </si>
  <si>
    <t>Total Commodity Rate</t>
  </si>
  <si>
    <t>Total Volumetric Rate</t>
  </si>
  <si>
    <t>Proposed GS Volumetric Rates</t>
  </si>
  <si>
    <t>Rates requested in Docket No. 09-057-13, effective October 1, 2009.</t>
  </si>
  <si>
    <t>Rates requested in Docket No. 09-057-14, effective October 1, 2009.</t>
  </si>
  <si>
    <t>Rates requested in Docket No. 09-057-12, effective October 1, 2009.</t>
  </si>
  <si>
    <t>Changes in GS Volumetric Rates</t>
  </si>
  <si>
    <t>%Δ In Total Volumetric Rate</t>
  </si>
  <si>
    <t>EXHIBIT 2</t>
  </si>
  <si>
    <t>COMBINED EFFECT OF DOCKET NOS. 09-057-12,13,14 RATES ON A TYPICAL RESIDENTIAL CUSTOMER</t>
  </si>
  <si>
    <t>Basic Service Fee</t>
  </si>
  <si>
    <t>Category 1</t>
  </si>
  <si>
    <t>GS-1</t>
  </si>
  <si>
    <t>Dth</t>
  </si>
  <si>
    <t>10/1/2009</t>
  </si>
  <si>
    <t>Change</t>
  </si>
  <si>
    <t>%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</si>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</sst>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#,##0.00000_);\(#,##0.00000\)"/>
    <numFmt numFmtId="166" formatCode="_(* #,##0.00000_);_(* \(#,##0.00000\);_(* &quot;-&quot;??_);_(@_)"/>
    <numFmt numFmtId="167" formatCode="_(&quot;$&quot;* #,##0.00000_);_(&quot;$&quot;* \(#,##0.00000\);_(&quot;$&quot;* &quot;-&quot;??_);_(@_)"/>
    <numFmt numFmtId="168" formatCode="#,##0.0_);\(#,##0.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3" fontId="10" fillId="0" borderId="0" applyFont="0" applyFill="0" applyBorder="0" applyAlignment="0" applyProtection="0"/>
    <xf numFmtId="0" fontId="10" fillId="2" borderId="0" applyNumberFormat="0" applyFont="0" applyBorder="0" applyAlignment="0" applyProtection="0"/>
  </cellStyleXfs>
  <cellXfs count="116">
    <xf numFmtId="0" fontId="0" fillId="0" borderId="0" xfId="0"/>
    <xf numFmtId="0" fontId="2" fillId="0" borderId="0" xfId="4" applyFont="1"/>
    <xf numFmtId="3" fontId="3" fillId="0" borderId="0" xfId="3" applyFont="1" applyFill="1" applyAlignment="1">
      <alignment horizontal="left"/>
    </xf>
    <xf numFmtId="3" fontId="2" fillId="0" borderId="0" xfId="3" applyFont="1"/>
    <xf numFmtId="3" fontId="4" fillId="0" borderId="0" xfId="3" applyNumberFormat="1" applyFont="1" applyAlignment="1" applyProtection="1">
      <protection locked="0"/>
    </xf>
    <xf numFmtId="3" fontId="5" fillId="0" borderId="0" xfId="3" applyFont="1" applyAlignment="1">
      <alignment horizontal="center"/>
    </xf>
    <xf numFmtId="0" fontId="5" fillId="0" borderId="0" xfId="4" applyFont="1" applyFill="1" applyAlignment="1">
      <alignment horizontal="center"/>
    </xf>
    <xf numFmtId="3" fontId="5" fillId="0" borderId="0" xfId="3" applyFont="1"/>
    <xf numFmtId="0" fontId="3" fillId="0" borderId="0" xfId="4" applyFont="1" applyFill="1" applyAlignment="1">
      <alignment horizontal="centerContinuous"/>
    </xf>
    <xf numFmtId="37" fontId="5" fillId="0" borderId="0" xfId="4" applyNumberFormat="1" applyFont="1" applyFill="1" applyAlignment="1">
      <alignment horizontal="centerContinuous"/>
    </xf>
    <xf numFmtId="0" fontId="5" fillId="0" borderId="0" xfId="4" applyFont="1" applyFill="1" applyAlignment="1">
      <alignment horizontal="centerContinuous"/>
    </xf>
    <xf numFmtId="5" fontId="5" fillId="0" borderId="0" xfId="4" applyNumberFormat="1" applyFont="1" applyFill="1" applyBorder="1" applyAlignment="1">
      <alignment horizontal="centerContinuous"/>
    </xf>
    <xf numFmtId="0" fontId="5" fillId="0" borderId="0" xfId="4" applyFont="1" applyFill="1" applyBorder="1" applyAlignment="1">
      <alignment horizontal="centerContinuous"/>
    </xf>
    <xf numFmtId="37" fontId="5" fillId="0" borderId="0" xfId="4" applyNumberFormat="1" applyFont="1" applyFill="1" applyBorder="1" applyAlignment="1">
      <alignment horizontal="centerContinuous"/>
    </xf>
    <xf numFmtId="0" fontId="2" fillId="0" borderId="0" xfId="4" applyFont="1" applyFill="1"/>
    <xf numFmtId="37" fontId="2" fillId="0" borderId="0" xfId="4" applyNumberFormat="1" applyFont="1" applyFill="1"/>
    <xf numFmtId="5" fontId="2" fillId="0" borderId="0" xfId="4" applyNumberFormat="1" applyFont="1" applyFill="1" applyBorder="1"/>
    <xf numFmtId="0" fontId="2" fillId="0" borderId="0" xfId="4" applyFont="1" applyFill="1" applyBorder="1"/>
    <xf numFmtId="37" fontId="2" fillId="0" borderId="0" xfId="4" applyNumberFormat="1" applyFont="1" applyFill="1" applyBorder="1"/>
    <xf numFmtId="0" fontId="2" fillId="0" borderId="0" xfId="5" applyAlignment="1"/>
    <xf numFmtId="0" fontId="5" fillId="0" borderId="2" xfId="5" applyFont="1" applyBorder="1" applyAlignment="1">
      <alignment horizontal="centerContinuous"/>
    </xf>
    <xf numFmtId="0" fontId="2" fillId="0" borderId="3" xfId="5" applyBorder="1" applyAlignment="1">
      <alignment horizontal="centerContinuous"/>
    </xf>
    <xf numFmtId="0" fontId="2" fillId="0" borderId="4" xfId="5" applyBorder="1" applyAlignment="1">
      <alignment horizontal="centerContinuous"/>
    </xf>
    <xf numFmtId="0" fontId="5" fillId="0" borderId="0" xfId="4" applyFont="1" applyAlignment="1">
      <alignment horizontal="center"/>
    </xf>
    <xf numFmtId="0" fontId="2" fillId="0" borderId="0" xfId="5" applyFont="1" applyBorder="1" applyAlignment="1"/>
    <xf numFmtId="0" fontId="2" fillId="0" borderId="5" xfId="5" applyFont="1" applyBorder="1" applyAlignment="1">
      <alignment horizontal="centerContinuous"/>
    </xf>
    <xf numFmtId="0" fontId="2" fillId="0" borderId="6" xfId="5" applyBorder="1" applyAlignment="1">
      <alignment horizontal="centerContinuous"/>
    </xf>
    <xf numFmtId="0" fontId="2" fillId="0" borderId="6" xfId="5" applyFont="1" applyBorder="1" applyAlignment="1">
      <alignment horizontal="centerContinuous"/>
    </xf>
    <xf numFmtId="0" fontId="2" fillId="0" borderId="7" xfId="5" applyBorder="1" applyAlignment="1">
      <alignment horizontal="centerContinuous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2" fillId="0" borderId="7" xfId="5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8" xfId="5" applyFont="1" applyBorder="1" applyAlignment="1"/>
    <xf numFmtId="164" fontId="6" fillId="0" borderId="5" xfId="5" applyNumberFormat="1" applyFont="1" applyBorder="1" applyAlignment="1">
      <alignment horizontal="center"/>
    </xf>
    <xf numFmtId="164" fontId="6" fillId="0" borderId="6" xfId="5" applyNumberFormat="1" applyFont="1" applyBorder="1" applyAlignment="1">
      <alignment horizontal="center"/>
    </xf>
    <xf numFmtId="164" fontId="6" fillId="0" borderId="7" xfId="5" applyNumberFormat="1" applyFont="1" applyBorder="1" applyAlignment="1">
      <alignment horizontal="center"/>
    </xf>
    <xf numFmtId="0" fontId="7" fillId="0" borderId="0" xfId="4" applyFont="1"/>
    <xf numFmtId="164" fontId="6" fillId="0" borderId="0" xfId="5" applyNumberFormat="1" applyFont="1" applyBorder="1" applyAlignment="1">
      <alignment horizontal="center"/>
    </xf>
    <xf numFmtId="0" fontId="6" fillId="0" borderId="9" xfId="4" applyFont="1" applyBorder="1"/>
    <xf numFmtId="164" fontId="6" fillId="0" borderId="5" xfId="4" applyNumberFormat="1" applyFont="1" applyBorder="1" applyAlignment="1">
      <alignment horizontal="center"/>
    </xf>
    <xf numFmtId="164" fontId="6" fillId="0" borderId="6" xfId="4" applyNumberFormat="1" applyFont="1" applyBorder="1" applyAlignment="1">
      <alignment horizontal="center"/>
    </xf>
    <xf numFmtId="164" fontId="6" fillId="0" borderId="7" xfId="4" applyNumberFormat="1" applyFont="1" applyBorder="1" applyAlignment="1">
      <alignment horizontal="center"/>
    </xf>
    <xf numFmtId="164" fontId="6" fillId="0" borderId="0" xfId="4" applyNumberFormat="1" applyFont="1" applyBorder="1" applyAlignment="1">
      <alignment horizontal="center"/>
    </xf>
    <xf numFmtId="37" fontId="2" fillId="0" borderId="9" xfId="4" applyNumberFormat="1" applyFont="1" applyBorder="1"/>
    <xf numFmtId="0" fontId="2" fillId="0" borderId="10" xfId="4" applyFont="1" applyBorder="1"/>
    <xf numFmtId="164" fontId="2" fillId="0" borderId="5" xfId="4" applyNumberFormat="1" applyFont="1" applyBorder="1" applyAlignment="1">
      <alignment horizontal="center"/>
    </xf>
    <xf numFmtId="164" fontId="2" fillId="0" borderId="6" xfId="4" applyNumberFormat="1" applyFont="1" applyBorder="1" applyAlignment="1">
      <alignment horizontal="center"/>
    </xf>
    <xf numFmtId="164" fontId="2" fillId="0" borderId="7" xfId="4" applyNumberFormat="1" applyFont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0" fontId="2" fillId="0" borderId="9" xfId="4" applyFont="1" applyBorder="1"/>
    <xf numFmtId="164" fontId="2" fillId="0" borderId="5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2" fillId="0" borderId="7" xfId="3" applyNumberFormat="1" applyFont="1" applyBorder="1" applyAlignment="1">
      <alignment horizontal="center"/>
    </xf>
    <xf numFmtId="0" fontId="2" fillId="0" borderId="10" xfId="5" applyFont="1" applyBorder="1" applyAlignment="1"/>
    <xf numFmtId="0" fontId="2" fillId="0" borderId="9" xfId="5" applyFont="1" applyBorder="1" applyAlignment="1"/>
    <xf numFmtId="164" fontId="7" fillId="0" borderId="5" xfId="5" applyNumberFormat="1" applyFont="1" applyBorder="1" applyAlignment="1">
      <alignment horizontal="center"/>
    </xf>
    <xf numFmtId="164" fontId="7" fillId="0" borderId="6" xfId="5" applyNumberFormat="1" applyFont="1" applyBorder="1" applyAlignment="1">
      <alignment horizontal="center"/>
    </xf>
    <xf numFmtId="164" fontId="2" fillId="0" borderId="11" xfId="5" applyNumberFormat="1" applyBorder="1" applyAlignment="1">
      <alignment horizontal="center"/>
    </xf>
    <xf numFmtId="164" fontId="2" fillId="0" borderId="12" xfId="5" applyNumberFormat="1" applyBorder="1" applyAlignment="1">
      <alignment horizontal="center"/>
    </xf>
    <xf numFmtId="164" fontId="2" fillId="0" borderId="13" xfId="5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37" fontId="2" fillId="0" borderId="0" xfId="4" applyNumberFormat="1" applyFont="1"/>
    <xf numFmtId="165" fontId="2" fillId="0" borderId="0" xfId="4" applyNumberFormat="1" applyFont="1"/>
    <xf numFmtId="166" fontId="2" fillId="0" borderId="0" xfId="1" applyNumberFormat="1" applyFont="1"/>
    <xf numFmtId="0" fontId="2" fillId="0" borderId="0" xfId="4" applyFont="1" applyBorder="1"/>
    <xf numFmtId="0" fontId="5" fillId="0" borderId="2" xfId="5" applyFont="1" applyBorder="1" applyAlignment="1"/>
    <xf numFmtId="0" fontId="2" fillId="0" borderId="3" xfId="5" applyBorder="1" applyAlignment="1"/>
    <xf numFmtId="0" fontId="2" fillId="0" borderId="14" xfId="5" applyBorder="1" applyAlignment="1"/>
    <xf numFmtId="0" fontId="2" fillId="0" borderId="15" xfId="5" applyBorder="1" applyAlignment="1"/>
    <xf numFmtId="0" fontId="2" fillId="0" borderId="16" xfId="5" applyFont="1" applyBorder="1" applyAlignment="1">
      <alignment horizontal="centerContinuous"/>
    </xf>
    <xf numFmtId="0" fontId="2" fillId="0" borderId="17" xfId="5" applyBorder="1" applyAlignment="1">
      <alignment horizontal="centerContinuous"/>
    </xf>
    <xf numFmtId="0" fontId="2" fillId="0" borderId="17" xfId="5" applyFont="1" applyBorder="1" applyAlignment="1">
      <alignment horizontal="centerContinuous"/>
    </xf>
    <xf numFmtId="0" fontId="2" fillId="0" borderId="18" xfId="5" applyBorder="1" applyAlignment="1">
      <alignment horizontal="centerContinuous"/>
    </xf>
    <xf numFmtId="0" fontId="8" fillId="0" borderId="9" xfId="4" applyFont="1" applyBorder="1"/>
    <xf numFmtId="164" fontId="8" fillId="0" borderId="19" xfId="4" applyNumberFormat="1" applyFont="1" applyBorder="1" applyAlignment="1">
      <alignment horizontal="center"/>
    </xf>
    <xf numFmtId="164" fontId="8" fillId="0" borderId="6" xfId="4" applyNumberFormat="1" applyFont="1" applyBorder="1" applyAlignment="1">
      <alignment horizontal="center"/>
    </xf>
    <xf numFmtId="164" fontId="8" fillId="0" borderId="20" xfId="4" applyNumberFormat="1" applyFont="1" applyBorder="1" applyAlignment="1">
      <alignment horizontal="center"/>
    </xf>
    <xf numFmtId="164" fontId="2" fillId="0" borderId="19" xfId="4" applyNumberFormat="1" applyFont="1" applyBorder="1" applyAlignment="1">
      <alignment horizontal="center"/>
    </xf>
    <xf numFmtId="164" fontId="2" fillId="0" borderId="20" xfId="4" applyNumberFormat="1" applyFont="1" applyBorder="1" applyAlignment="1">
      <alignment horizontal="center"/>
    </xf>
    <xf numFmtId="0" fontId="2" fillId="0" borderId="8" xfId="4" applyFont="1" applyBorder="1"/>
    <xf numFmtId="164" fontId="6" fillId="0" borderId="19" xfId="5" applyNumberFormat="1" applyFont="1" applyBorder="1" applyAlignment="1">
      <alignment horizontal="center"/>
    </xf>
    <xf numFmtId="164" fontId="6" fillId="0" borderId="20" xfId="5" applyNumberFormat="1" applyFont="1" applyBorder="1" applyAlignment="1">
      <alignment horizontal="center"/>
    </xf>
    <xf numFmtId="0" fontId="8" fillId="0" borderId="9" xfId="5" applyFont="1" applyBorder="1" applyAlignment="1"/>
    <xf numFmtId="0" fontId="8" fillId="0" borderId="21" xfId="5" applyFont="1" applyBorder="1" applyAlignment="1"/>
    <xf numFmtId="0" fontId="2" fillId="0" borderId="22" xfId="5" applyFont="1" applyBorder="1" applyAlignment="1"/>
    <xf numFmtId="3" fontId="9" fillId="0" borderId="0" xfId="3" applyFont="1" applyFill="1" applyBorder="1" applyAlignment="1">
      <alignment horizontal="left"/>
    </xf>
    <xf numFmtId="167" fontId="9" fillId="0" borderId="0" xfId="2" applyNumberFormat="1" applyFont="1" applyFill="1" applyBorder="1" applyAlignment="1"/>
    <xf numFmtId="0" fontId="9" fillId="0" borderId="0" xfId="4" applyFont="1" applyFill="1" applyBorder="1" applyAlignment="1">
      <alignment horizontal="left"/>
    </xf>
    <xf numFmtId="10" fontId="9" fillId="0" borderId="0" xfId="6" applyNumberFormat="1" applyFont="1" applyFill="1" applyBorder="1" applyAlignment="1">
      <alignment horizontal="center"/>
    </xf>
    <xf numFmtId="164" fontId="6" fillId="0" borderId="23" xfId="5" applyNumberFormat="1" applyFont="1" applyBorder="1" applyAlignment="1">
      <alignment horizontal="center"/>
    </xf>
    <xf numFmtId="164" fontId="8" fillId="0" borderId="5" xfId="4" applyNumberFormat="1" applyFont="1" applyBorder="1" applyAlignment="1">
      <alignment horizontal="center"/>
    </xf>
    <xf numFmtId="164" fontId="8" fillId="0" borderId="23" xfId="4" applyNumberFormat="1" applyFont="1" applyBorder="1" applyAlignment="1">
      <alignment horizontal="center"/>
    </xf>
    <xf numFmtId="0" fontId="9" fillId="0" borderId="24" xfId="4" applyFont="1" applyFill="1" applyBorder="1" applyAlignment="1">
      <alignment horizontal="left"/>
    </xf>
    <xf numFmtId="10" fontId="9" fillId="0" borderId="25" xfId="6" applyNumberFormat="1" applyFont="1" applyFill="1" applyBorder="1" applyAlignment="1">
      <alignment horizontal="center"/>
    </xf>
    <xf numFmtId="10" fontId="9" fillId="0" borderId="26" xfId="6" applyNumberFormat="1" applyFont="1" applyFill="1" applyBorder="1" applyAlignment="1">
      <alignment horizontal="center"/>
    </xf>
    <xf numFmtId="10" fontId="9" fillId="0" borderId="27" xfId="6" applyNumberFormat="1" applyFont="1" applyFill="1" applyBorder="1" applyAlignment="1">
      <alignment horizontal="center"/>
    </xf>
    <xf numFmtId="0" fontId="12" fillId="0" borderId="0" xfId="4" applyFont="1" applyAlignment="1"/>
    <xf numFmtId="0" fontId="5" fillId="0" borderId="0" xfId="4" applyFont="1" applyAlignment="1">
      <alignment horizontal="centerContinuous"/>
    </xf>
    <xf numFmtId="0" fontId="2" fillId="0" borderId="22" xfId="5" applyFont="1" applyBorder="1" applyAlignment="1">
      <alignment horizontal="centerContinuous"/>
    </xf>
    <xf numFmtId="0" fontId="2" fillId="0" borderId="28" xfId="5" applyBorder="1" applyAlignment="1">
      <alignment horizontal="centerContinuous"/>
    </xf>
    <xf numFmtId="7" fontId="7" fillId="0" borderId="28" xfId="4" applyNumberFormat="1" applyFont="1" applyBorder="1" applyAlignment="1">
      <alignment horizontal="center"/>
    </xf>
    <xf numFmtId="37" fontId="2" fillId="0" borderId="0" xfId="4" applyNumberFormat="1" applyFont="1" applyBorder="1"/>
    <xf numFmtId="0" fontId="2" fillId="0" borderId="22" xfId="4" applyFont="1" applyBorder="1"/>
    <xf numFmtId="0" fontId="2" fillId="0" borderId="29" xfId="4" applyFont="1" applyBorder="1" applyAlignment="1">
      <alignment horizontal="center"/>
    </xf>
    <xf numFmtId="14" fontId="6" fillId="0" borderId="29" xfId="4" applyNumberFormat="1" applyFont="1" applyBorder="1" applyAlignment="1">
      <alignment horizontal="center"/>
    </xf>
    <xf numFmtId="14" fontId="2" fillId="0" borderId="29" xfId="4" quotePrefix="1" applyNumberFormat="1" applyFont="1" applyBorder="1" applyAlignment="1">
      <alignment horizontal="center"/>
    </xf>
    <xf numFmtId="37" fontId="2" fillId="0" borderId="28" xfId="4" applyNumberFormat="1" applyFont="1" applyBorder="1" applyAlignment="1">
      <alignment horizontal="center"/>
    </xf>
    <xf numFmtId="0" fontId="2" fillId="0" borderId="30" xfId="4" applyFont="1" applyBorder="1"/>
    <xf numFmtId="168" fontId="7" fillId="0" borderId="0" xfId="4" applyNumberFormat="1" applyFont="1" applyAlignment="1">
      <alignment horizontal="center"/>
    </xf>
    <xf numFmtId="7" fontId="2" fillId="0" borderId="0" xfId="4" applyNumberFormat="1" applyFont="1" applyBorder="1" applyAlignment="1">
      <alignment horizontal="center"/>
    </xf>
    <xf numFmtId="10" fontId="2" fillId="0" borderId="31" xfId="4" applyNumberFormat="1" applyFont="1" applyBorder="1" applyAlignment="1">
      <alignment horizontal="center"/>
    </xf>
    <xf numFmtId="0" fontId="2" fillId="0" borderId="24" xfId="4" applyFont="1" applyBorder="1"/>
    <xf numFmtId="168" fontId="2" fillId="0" borderId="32" xfId="4" applyNumberFormat="1" applyFont="1" applyBorder="1" applyAlignment="1">
      <alignment horizontal="center"/>
    </xf>
    <xf numFmtId="7" fontId="2" fillId="0" borderId="32" xfId="4" applyNumberFormat="1" applyFont="1" applyBorder="1" applyAlignment="1">
      <alignment horizontal="center"/>
    </xf>
    <xf numFmtId="10" fontId="2" fillId="0" borderId="33" xfId="6" applyNumberFormat="1" applyFont="1" applyFill="1" applyBorder="1" applyAlignment="1">
      <alignment horizontal="center"/>
    </xf>
  </cellXfs>
  <cellStyles count="13">
    <cellStyle name="Comma 2" xfId="1"/>
    <cellStyle name="Currency 2" xfId="2"/>
    <cellStyle name="Normal" xfId="0" builtinId="0"/>
    <cellStyle name="Normal 2" xfId="3"/>
    <cellStyle name="Normal_CET Balancing Mechanism 08-057-24" xfId="4"/>
    <cellStyle name="Normal_GSBill" xfId="5"/>
    <cellStyle name="Percent 2" xfId="6"/>
    <cellStyle name="PSChar" xfId="7"/>
    <cellStyle name="PSDate" xfId="8"/>
    <cellStyle name="PSDec" xfId="9"/>
    <cellStyle name="PSHeading" xfId="10"/>
    <cellStyle name="PSInt" xfId="11"/>
    <cellStyle name="PSSpacer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HB%20for%20191.09-057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ar%20Docket%2009-057-12%20Mod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s"/>
      <sheetName val="Rates"/>
      <sheetName val="Gas Mgmt"/>
      <sheetName val="GSBill"/>
      <sheetName val="Impact 191 09-057-12"/>
      <sheetName val="Combined Impact"/>
      <sheetName val="191 Sales Volumes "/>
      <sheetName val="Forecast from 09-10"/>
      <sheetName val="DPU Exhibit 1"/>
      <sheetName val="DPU Exhibit 2"/>
      <sheetName val="Sheet3"/>
    </sheetNames>
    <sheetDataSet>
      <sheetData sheetId="0" refreshError="1"/>
      <sheetData sheetId="1">
        <row r="45">
          <cell r="G45">
            <v>4.1680200000000003</v>
          </cell>
        </row>
        <row r="46">
          <cell r="G46">
            <v>-0.24106</v>
          </cell>
        </row>
        <row r="61">
          <cell r="U61">
            <v>1.1098026256883702</v>
          </cell>
          <cell r="V61">
            <v>-2.8426256883702372E-3</v>
          </cell>
        </row>
        <row r="62">
          <cell r="U62">
            <v>0.52107481819260471</v>
          </cell>
          <cell r="V62">
            <v>-1.3376438231018639E-3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34">
          <cell r="D234">
            <v>1</v>
          </cell>
          <cell r="E234">
            <v>2</v>
          </cell>
          <cell r="F234">
            <v>3</v>
          </cell>
          <cell r="G234">
            <v>4</v>
          </cell>
          <cell r="H234">
            <v>5</v>
          </cell>
          <cell r="I234">
            <v>6</v>
          </cell>
          <cell r="J234">
            <v>7</v>
          </cell>
          <cell r="K234">
            <v>8</v>
          </cell>
          <cell r="L234">
            <v>9</v>
          </cell>
          <cell r="M234">
            <v>10</v>
          </cell>
          <cell r="N234">
            <v>11</v>
          </cell>
          <cell r="O234">
            <v>12</v>
          </cell>
        </row>
        <row r="235">
          <cell r="D235">
            <v>39814</v>
          </cell>
          <cell r="E235">
            <v>39845</v>
          </cell>
          <cell r="F235">
            <v>39873</v>
          </cell>
          <cell r="G235">
            <v>39904</v>
          </cell>
          <cell r="H235">
            <v>39934</v>
          </cell>
          <cell r="I235">
            <v>39965</v>
          </cell>
          <cell r="J235">
            <v>39995</v>
          </cell>
          <cell r="K235">
            <v>40026</v>
          </cell>
          <cell r="L235">
            <v>40057</v>
          </cell>
          <cell r="M235">
            <v>40087</v>
          </cell>
          <cell r="N235">
            <v>40118</v>
          </cell>
          <cell r="O235">
            <v>40148</v>
          </cell>
        </row>
        <row r="236">
          <cell r="D236">
            <v>31</v>
          </cell>
          <cell r="E236">
            <v>28</v>
          </cell>
          <cell r="F236">
            <v>31</v>
          </cell>
          <cell r="G236">
            <v>30</v>
          </cell>
          <cell r="H236">
            <v>31</v>
          </cell>
          <cell r="I236">
            <v>30</v>
          </cell>
          <cell r="J236">
            <v>31</v>
          </cell>
          <cell r="K236">
            <v>31</v>
          </cell>
          <cell r="L236">
            <v>30</v>
          </cell>
          <cell r="M236">
            <v>31</v>
          </cell>
          <cell r="N236">
            <v>30</v>
          </cell>
          <cell r="O236">
            <v>31</v>
          </cell>
        </row>
        <row r="237">
          <cell r="D237">
            <v>53000</v>
          </cell>
          <cell r="E237">
            <v>53000</v>
          </cell>
          <cell r="F237">
            <v>53000</v>
          </cell>
          <cell r="G237">
            <v>3000</v>
          </cell>
          <cell r="H237">
            <v>3000</v>
          </cell>
          <cell r="I237">
            <v>3000</v>
          </cell>
          <cell r="J237">
            <v>3000</v>
          </cell>
          <cell r="K237">
            <v>3000</v>
          </cell>
          <cell r="L237">
            <v>3000</v>
          </cell>
          <cell r="M237">
            <v>3000</v>
          </cell>
          <cell r="N237">
            <v>53000</v>
          </cell>
          <cell r="O237">
            <v>53000</v>
          </cell>
        </row>
        <row r="238">
          <cell r="D238">
            <v>1.18</v>
          </cell>
          <cell r="E238">
            <v>1.18</v>
          </cell>
          <cell r="F238">
            <v>1.18</v>
          </cell>
          <cell r="G238">
            <v>1.18</v>
          </cell>
          <cell r="H238">
            <v>1.18</v>
          </cell>
          <cell r="I238">
            <v>1.18</v>
          </cell>
          <cell r="J238">
            <v>1.18</v>
          </cell>
          <cell r="K238">
            <v>1.18</v>
          </cell>
          <cell r="L238">
            <v>1.18</v>
          </cell>
          <cell r="M238">
            <v>1.18</v>
          </cell>
          <cell r="N238">
            <v>1.18</v>
          </cell>
          <cell r="O238">
            <v>1.18</v>
          </cell>
        </row>
        <row r="239">
          <cell r="D239">
            <v>1938740</v>
          </cell>
          <cell r="E239">
            <v>1751120</v>
          </cell>
          <cell r="F239">
            <v>1938740</v>
          </cell>
          <cell r="G239">
            <v>106200</v>
          </cell>
          <cell r="H239">
            <v>109740</v>
          </cell>
          <cell r="I239">
            <v>106200</v>
          </cell>
          <cell r="J239">
            <v>109740</v>
          </cell>
          <cell r="K239">
            <v>109740</v>
          </cell>
          <cell r="L239">
            <v>106200</v>
          </cell>
          <cell r="M239">
            <v>109740</v>
          </cell>
          <cell r="N239">
            <v>1876200</v>
          </cell>
          <cell r="O239">
            <v>1938740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Application"/>
      <sheetName val="Monthly Inputs"/>
      <sheetName val="Graph (Ex 1.10) Inputs"/>
      <sheetName val="Other Inputs"/>
      <sheetName val="Calculations"/>
      <sheetName val="CET &amp; DSM"/>
      <sheetName val="Utah Summary-by class"/>
      <sheetName val="UT Summary - by cost"/>
      <sheetName val="Model Checks"/>
      <sheetName val="SDR#1"/>
      <sheetName val="SDR#2"/>
      <sheetName val="SDR#3"/>
      <sheetName val="SDR#4"/>
      <sheetName val="Ut 1.1"/>
      <sheetName val="Ut 1.2"/>
      <sheetName val="Ut 1.3 p1"/>
      <sheetName val="Ut 1.3 p2"/>
      <sheetName val="Ut 1.4 p1"/>
      <sheetName val="Ut 1.4 p2"/>
      <sheetName val="Ut 1.4 p3"/>
      <sheetName val="Ut 1.5"/>
      <sheetName val="Ut 1.6 p1"/>
      <sheetName val="Ut 1.6 p2"/>
      <sheetName val="Ut 1.6 p3"/>
      <sheetName val="Ut 1.7"/>
      <sheetName val="Ut 1.7 Tot"/>
      <sheetName val="Ut 1.8"/>
      <sheetName val="Ut 1.9"/>
      <sheetName val="Ut 1.10"/>
      <sheetName val="Ut Storage"/>
      <sheetName val="Clay Basin Capacity"/>
      <sheetName val="Clay Basin Demand"/>
      <sheetName val="Ex 1.1 Data"/>
      <sheetName val="Expenses"/>
      <sheetName val="Rate Base"/>
      <sheetName val="RevRun Fcst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I1" t="str">
            <v>Questar Gas Company</v>
          </cell>
        </row>
        <row r="2">
          <cell r="I2" t="str">
            <v>Docket No. 09-057-12</v>
          </cell>
        </row>
        <row r="3">
          <cell r="I3" t="str">
            <v>Exhibit 1.2</v>
          </cell>
        </row>
        <row r="8">
          <cell r="B8" t="str">
            <v xml:space="preserve">     TEST YEAR PURCHASED GAS COSTS</v>
          </cell>
        </row>
        <row r="11">
          <cell r="D11" t="str">
            <v xml:space="preserve">     (A)</v>
          </cell>
          <cell r="E11" t="str">
            <v>(B)</v>
          </cell>
          <cell r="F11" t="str">
            <v>(C)</v>
          </cell>
          <cell r="G11" t="str">
            <v>(D)</v>
          </cell>
        </row>
        <row r="12">
          <cell r="F12" t="str">
            <v>Cost</v>
          </cell>
        </row>
        <row r="13">
          <cell r="B13" t="str">
            <v xml:space="preserve"> </v>
          </cell>
          <cell r="C13" t="str">
            <v xml:space="preserve">    Component</v>
          </cell>
          <cell r="E13" t="str">
            <v>Dth</v>
          </cell>
          <cell r="F13" t="str">
            <v>per Dth</v>
          </cell>
          <cell r="G13" t="str">
            <v>Total Cost</v>
          </cell>
        </row>
        <row r="14">
          <cell r="B14" t="str">
            <v xml:space="preserve"> </v>
          </cell>
        </row>
        <row r="15">
          <cell r="B15">
            <v>1</v>
          </cell>
          <cell r="C15" t="str">
            <v>Current Contracts</v>
          </cell>
          <cell r="G15">
            <v>127730895</v>
          </cell>
        </row>
        <row r="16">
          <cell r="B16">
            <v>2</v>
          </cell>
          <cell r="C16" t="str">
            <v>Stabilization Costs</v>
          </cell>
          <cell r="G16">
            <v>1999999.9800000002</v>
          </cell>
        </row>
        <row r="17">
          <cell r="B17">
            <v>3</v>
          </cell>
          <cell r="D17" t="str">
            <v>Total Current Contracts</v>
          </cell>
          <cell r="E17">
            <v>36172000</v>
          </cell>
          <cell r="F17">
            <v>3.5865004694238638</v>
          </cell>
          <cell r="G17">
            <v>129730894.98</v>
          </cell>
        </row>
        <row r="19">
          <cell r="B19">
            <v>4</v>
          </cell>
          <cell r="C19" t="str">
            <v>Forecast Spot</v>
          </cell>
          <cell r="E19">
            <v>25150520</v>
          </cell>
          <cell r="F19">
            <v>2.9589763551608477</v>
          </cell>
          <cell r="G19">
            <v>74419794</v>
          </cell>
        </row>
        <row r="21">
          <cell r="B21">
            <v>5</v>
          </cell>
          <cell r="C21" t="str">
            <v>Future Contracts</v>
          </cell>
          <cell r="E21">
            <v>7688393</v>
          </cell>
          <cell r="F21">
            <v>3.0734858376776524</v>
          </cell>
          <cell r="G21">
            <v>23630167</v>
          </cell>
        </row>
        <row r="24">
          <cell r="B24">
            <v>6</v>
          </cell>
          <cell r="C24" t="str">
            <v>Total Gas Purchased</v>
          </cell>
          <cell r="E24">
            <v>69010913</v>
          </cell>
          <cell r="F24">
            <v>3.3006497969386381</v>
          </cell>
          <cell r="G24">
            <v>227780855.98000002</v>
          </cell>
        </row>
      </sheetData>
      <sheetData sheetId="16">
        <row r="1">
          <cell r="N1" t="str">
            <v>Questar Gas Company</v>
          </cell>
        </row>
        <row r="2">
          <cell r="N2" t="str">
            <v>Docket No. 09-057-12</v>
          </cell>
        </row>
        <row r="3">
          <cell r="N3" t="str">
            <v>Exhibit 1.3</v>
          </cell>
        </row>
        <row r="4">
          <cell r="N4" t="str">
            <v>Page 1 of 2</v>
          </cell>
        </row>
        <row r="8">
          <cell r="B8" t="str">
            <v xml:space="preserve"> TEST YEAR TRANSPORTATION, GATHERING AND PROCESSING CHARGES</v>
          </cell>
        </row>
        <row r="11">
          <cell r="B11" t="str">
            <v>(A)</v>
          </cell>
          <cell r="D11" t="str">
            <v>(B)</v>
          </cell>
          <cell r="F11" t="str">
            <v>(C)</v>
          </cell>
          <cell r="H11" t="str">
            <v>(D)</v>
          </cell>
          <cell r="J11" t="str">
            <v>(E)</v>
          </cell>
          <cell r="L11" t="str">
            <v>(F)</v>
          </cell>
          <cell r="M11" t="str">
            <v>(G)</v>
          </cell>
        </row>
        <row r="12">
          <cell r="D12" t="str">
            <v>Fctr</v>
          </cell>
          <cell r="F12" t="str">
            <v>Dth</v>
          </cell>
          <cell r="H12" t="str">
            <v>Months/Days</v>
          </cell>
          <cell r="J12" t="str">
            <v>Rate</v>
          </cell>
          <cell r="M12" t="str">
            <v>Total Costs</v>
          </cell>
        </row>
        <row r="14">
          <cell r="B14" t="str">
            <v>TRANSPORTATION DEMAND</v>
          </cell>
        </row>
        <row r="16">
          <cell r="B16" t="str">
            <v>QPC Demand</v>
          </cell>
        </row>
        <row r="17">
          <cell r="A17">
            <v>1</v>
          </cell>
          <cell r="B17" t="str">
            <v>T-1 Transportation - Yearly</v>
          </cell>
          <cell r="F17">
            <v>900902</v>
          </cell>
          <cell r="G17" t="str">
            <v xml:space="preserve"> x</v>
          </cell>
          <cell r="H17">
            <v>12</v>
          </cell>
          <cell r="I17" t="str">
            <v>x</v>
          </cell>
          <cell r="J17">
            <v>5.2880399999999996</v>
          </cell>
          <cell r="K17" t="str">
            <v>=</v>
          </cell>
          <cell r="L17">
            <v>57168070</v>
          </cell>
          <cell r="Q17">
            <v>54978546.367592454</v>
          </cell>
        </row>
        <row r="18">
          <cell r="A18">
            <v>2</v>
          </cell>
          <cell r="B18" t="str">
            <v>No-Notice Transportation</v>
          </cell>
          <cell r="F18">
            <v>203542</v>
          </cell>
          <cell r="G18" t="str">
            <v xml:space="preserve"> x</v>
          </cell>
          <cell r="H18">
            <v>12</v>
          </cell>
          <cell r="I18" t="str">
            <v>x</v>
          </cell>
          <cell r="J18">
            <v>0.86753000000000002</v>
          </cell>
          <cell r="K18" t="str">
            <v>=</v>
          </cell>
          <cell r="L18">
            <v>2118945</v>
          </cell>
          <cell r="Q18">
            <v>2037789.9049745461</v>
          </cell>
        </row>
        <row r="19">
          <cell r="A19">
            <v>3</v>
          </cell>
          <cell r="B19" t="str">
            <v>Capacity Release Credits</v>
          </cell>
          <cell r="L19">
            <v>-1991074</v>
          </cell>
          <cell r="Q19">
            <v>-1914816.3341933317</v>
          </cell>
        </row>
        <row r="20">
          <cell r="A20">
            <v>4</v>
          </cell>
          <cell r="C20" t="str">
            <v>Total</v>
          </cell>
          <cell r="L20">
            <v>57295941</v>
          </cell>
          <cell r="Q20">
            <v>55101519.93837367</v>
          </cell>
        </row>
        <row r="21">
          <cell r="Q21">
            <v>0</v>
          </cell>
        </row>
        <row r="22">
          <cell r="B22" t="str">
            <v>Kern River Demand</v>
          </cell>
          <cell r="Q22">
            <v>0</v>
          </cell>
        </row>
        <row r="23">
          <cell r="A23">
            <v>5</v>
          </cell>
          <cell r="B23" t="str">
            <v>January - December</v>
          </cell>
          <cell r="F23">
            <v>3000</v>
          </cell>
          <cell r="G23" t="str">
            <v xml:space="preserve"> x</v>
          </cell>
          <cell r="H23">
            <v>12</v>
          </cell>
          <cell r="I23" t="str">
            <v>x</v>
          </cell>
          <cell r="J23">
            <v>15.987</v>
          </cell>
          <cell r="K23" t="str">
            <v>=</v>
          </cell>
          <cell r="L23">
            <v>575532</v>
          </cell>
          <cell r="Q23">
            <v>553489.25979192974</v>
          </cell>
        </row>
        <row r="24">
          <cell r="A24">
            <v>6</v>
          </cell>
          <cell r="B24" t="str">
            <v>November - March</v>
          </cell>
          <cell r="F24">
            <v>50000</v>
          </cell>
          <cell r="G24" t="str">
            <v xml:space="preserve"> x</v>
          </cell>
          <cell r="H24">
            <v>5</v>
          </cell>
          <cell r="I24" t="str">
            <v>x</v>
          </cell>
          <cell r="J24">
            <v>15.987</v>
          </cell>
          <cell r="K24" t="str">
            <v>=</v>
          </cell>
          <cell r="L24">
            <v>3996750</v>
          </cell>
          <cell r="Q24">
            <v>3843675.415221734</v>
          </cell>
        </row>
        <row r="25">
          <cell r="A25">
            <v>7</v>
          </cell>
          <cell r="C25" t="str">
            <v>Total</v>
          </cell>
          <cell r="L25">
            <v>4572282</v>
          </cell>
          <cell r="Q25">
            <v>4397164.6750136632</v>
          </cell>
        </row>
        <row r="26">
          <cell r="Q26">
            <v>0</v>
          </cell>
        </row>
        <row r="27">
          <cell r="A27">
            <v>8</v>
          </cell>
          <cell r="B27" t="str">
            <v>Total Transportation Demand (SNG)</v>
          </cell>
          <cell r="M27">
            <v>61868223</v>
          </cell>
          <cell r="Q27">
            <v>59498684.613387339</v>
          </cell>
        </row>
        <row r="30">
          <cell r="B30" t="str">
            <v>TRANSPORTATION COMMODITY</v>
          </cell>
        </row>
        <row r="32">
          <cell r="B32" t="str">
            <v>QPC Commodity</v>
          </cell>
        </row>
        <row r="33">
          <cell r="A33">
            <v>9</v>
          </cell>
          <cell r="B33" t="str">
            <v>QPC Commodity (SNG)</v>
          </cell>
          <cell r="F33">
            <v>115149448.13259999</v>
          </cell>
          <cell r="I33" t="str">
            <v>x</v>
          </cell>
          <cell r="J33">
            <v>2.6700000000000001E-3</v>
          </cell>
          <cell r="K33" t="str">
            <v>=</v>
          </cell>
          <cell r="L33">
            <v>307449</v>
          </cell>
        </row>
        <row r="34">
          <cell r="A34">
            <v>10</v>
          </cell>
          <cell r="B34" t="str">
            <v>ACA</v>
          </cell>
          <cell r="F34">
            <v>125350548.13259999</v>
          </cell>
          <cell r="I34" t="str">
            <v>x</v>
          </cell>
          <cell r="J34">
            <v>1.9E-3</v>
          </cell>
          <cell r="K34" t="str">
            <v>=</v>
          </cell>
          <cell r="L34">
            <v>238166</v>
          </cell>
        </row>
        <row r="35">
          <cell r="A35">
            <v>11</v>
          </cell>
          <cell r="C35" t="str">
            <v>Total</v>
          </cell>
          <cell r="L35">
            <v>545615</v>
          </cell>
        </row>
        <row r="37">
          <cell r="B37" t="str">
            <v>Kern River Commodity</v>
          </cell>
        </row>
        <row r="38">
          <cell r="A38">
            <v>12</v>
          </cell>
          <cell r="B38" t="str">
            <v>January - December</v>
          </cell>
          <cell r="D38">
            <v>1.18</v>
          </cell>
          <cell r="E38" t="str">
            <v>x</v>
          </cell>
          <cell r="F38">
            <v>3000</v>
          </cell>
          <cell r="G38" t="str">
            <v xml:space="preserve"> x</v>
          </cell>
          <cell r="H38">
            <v>365</v>
          </cell>
          <cell r="I38" t="str">
            <v>x</v>
          </cell>
          <cell r="J38">
            <v>0.06</v>
          </cell>
          <cell r="K38" t="str">
            <v>=</v>
          </cell>
          <cell r="L38">
            <v>77526</v>
          </cell>
        </row>
        <row r="39">
          <cell r="A39">
            <v>13</v>
          </cell>
          <cell r="B39" t="str">
            <v>November - March</v>
          </cell>
          <cell r="D39">
            <v>1.18</v>
          </cell>
          <cell r="E39" t="str">
            <v>x</v>
          </cell>
          <cell r="F39">
            <v>50000</v>
          </cell>
          <cell r="G39" t="str">
            <v xml:space="preserve"> x</v>
          </cell>
          <cell r="H39">
            <v>151</v>
          </cell>
          <cell r="I39" t="str">
            <v>x</v>
          </cell>
          <cell r="J39">
            <v>0.06</v>
          </cell>
          <cell r="K39" t="str">
            <v>=</v>
          </cell>
          <cell r="L39">
            <v>534540</v>
          </cell>
        </row>
        <row r="40">
          <cell r="A40">
            <v>14</v>
          </cell>
          <cell r="C40" t="str">
            <v>Total (SNG)</v>
          </cell>
          <cell r="L40">
            <v>612066</v>
          </cell>
        </row>
        <row r="42">
          <cell r="A42">
            <v>15</v>
          </cell>
          <cell r="B42" t="str">
            <v>Total Transportation Commodity</v>
          </cell>
          <cell r="M42">
            <v>1157681</v>
          </cell>
        </row>
        <row r="45">
          <cell r="B45" t="str">
            <v>OTHER CHARGES</v>
          </cell>
        </row>
        <row r="47">
          <cell r="A47">
            <v>16</v>
          </cell>
          <cell r="B47" t="str">
            <v>QGM Gathering Demand</v>
          </cell>
          <cell r="H47">
            <v>12</v>
          </cell>
          <cell r="I47" t="str">
            <v>x</v>
          </cell>
          <cell r="J47">
            <v>955513</v>
          </cell>
          <cell r="K47" t="str">
            <v xml:space="preserve"> = </v>
          </cell>
          <cell r="L47">
            <v>11466156</v>
          </cell>
        </row>
        <row r="48">
          <cell r="A48">
            <v>17</v>
          </cell>
          <cell r="B48" t="str">
            <v>QGM Gathering Commodity</v>
          </cell>
          <cell r="F48">
            <v>33788836.787201427</v>
          </cell>
          <cell r="I48" t="str">
            <v>x</v>
          </cell>
          <cell r="J48">
            <v>0.18160000000000001</v>
          </cell>
          <cell r="K48" t="str">
            <v xml:space="preserve"> = </v>
          </cell>
          <cell r="L48">
            <v>6136053</v>
          </cell>
        </row>
        <row r="49">
          <cell r="A49">
            <v>18</v>
          </cell>
          <cell r="C49" t="str">
            <v>Total QGM Gathering (SNG)</v>
          </cell>
          <cell r="M49">
            <v>17602209</v>
          </cell>
        </row>
        <row r="51">
          <cell r="A51">
            <v>19</v>
          </cell>
          <cell r="B51" t="str">
            <v>Other Gathering &amp; Processing Charges</v>
          </cell>
          <cell r="L51">
            <v>2903238</v>
          </cell>
        </row>
        <row r="52">
          <cell r="A52">
            <v>20</v>
          </cell>
          <cell r="B52" t="str">
            <v>Other Transportation Charges</v>
          </cell>
          <cell r="L52">
            <v>2556972</v>
          </cell>
        </row>
        <row r="53">
          <cell r="A53">
            <v>21</v>
          </cell>
          <cell r="C53" t="str">
            <v>Total Other Gathering, Processing and Transportation (SNG)</v>
          </cell>
          <cell r="M53">
            <v>5460210</v>
          </cell>
        </row>
        <row r="58">
          <cell r="A58">
            <v>22</v>
          </cell>
          <cell r="B58" t="str">
            <v>TOTAL TRANSPORTATION AND OTHER CHARGES</v>
          </cell>
          <cell r="M58">
            <v>86088323</v>
          </cell>
        </row>
      </sheetData>
      <sheetData sheetId="17">
        <row r="1">
          <cell r="L1" t="str">
            <v>Questar Gas Company</v>
          </cell>
        </row>
        <row r="2">
          <cell r="L2" t="str">
            <v>Docket No. 09-057-12</v>
          </cell>
        </row>
        <row r="3">
          <cell r="L3" t="str">
            <v>Exhibit 1.3</v>
          </cell>
        </row>
        <row r="4">
          <cell r="L4" t="str">
            <v>Page 2 of 2</v>
          </cell>
        </row>
        <row r="8">
          <cell r="B8" t="str">
            <v>TEST YEAR STORAGE AND WORKING GAS CHARGES</v>
          </cell>
        </row>
        <row r="11">
          <cell r="B11" t="str">
            <v>(A)</v>
          </cell>
          <cell r="D11" t="str">
            <v>(B)</v>
          </cell>
          <cell r="F11" t="str">
            <v>(C)</v>
          </cell>
          <cell r="H11" t="str">
            <v>(D)</v>
          </cell>
          <cell r="J11" t="str">
            <v>(E)</v>
          </cell>
          <cell r="K11" t="str">
            <v>(F)</v>
          </cell>
        </row>
        <row r="13">
          <cell r="B13" t="str">
            <v>STORAGE CHARGES   1/</v>
          </cell>
        </row>
        <row r="15">
          <cell r="B15" t="str">
            <v>Component</v>
          </cell>
          <cell r="D15" t="str">
            <v>Dth</v>
          </cell>
          <cell r="F15" t="str">
            <v>Months</v>
          </cell>
          <cell r="H15" t="str">
            <v>Rate</v>
          </cell>
          <cell r="K15" t="str">
            <v>Total Costs</v>
          </cell>
        </row>
        <row r="16">
          <cell r="B16" t="str">
            <v>Storage Demand</v>
          </cell>
        </row>
        <row r="17">
          <cell r="A17">
            <v>1</v>
          </cell>
          <cell r="B17" t="str">
            <v>Peaking Demand</v>
          </cell>
          <cell r="D17">
            <v>184625</v>
          </cell>
          <cell r="E17" t="str">
            <v>x</v>
          </cell>
          <cell r="F17">
            <v>12</v>
          </cell>
          <cell r="G17" t="str">
            <v xml:space="preserve">x </v>
          </cell>
          <cell r="H17">
            <v>2.8737499999999998</v>
          </cell>
          <cell r="I17" t="str">
            <v>=</v>
          </cell>
          <cell r="J17">
            <v>6366793</v>
          </cell>
        </row>
        <row r="18">
          <cell r="A18">
            <v>2</v>
          </cell>
          <cell r="B18" t="str">
            <v>Clay Basin Demand</v>
          </cell>
          <cell r="D18">
            <v>111827</v>
          </cell>
          <cell r="E18" t="str">
            <v>x</v>
          </cell>
          <cell r="F18">
            <v>12</v>
          </cell>
          <cell r="G18" t="str">
            <v xml:space="preserve">x </v>
          </cell>
          <cell r="H18">
            <v>2.85338</v>
          </cell>
          <cell r="I18" t="str">
            <v>=</v>
          </cell>
          <cell r="J18">
            <v>3829019</v>
          </cell>
        </row>
        <row r="19">
          <cell r="A19">
            <v>3</v>
          </cell>
          <cell r="B19" t="str">
            <v>Clay Basin Capacity</v>
          </cell>
          <cell r="D19">
            <v>13419000</v>
          </cell>
          <cell r="E19" t="str">
            <v>x</v>
          </cell>
          <cell r="F19">
            <v>12</v>
          </cell>
          <cell r="G19" t="str">
            <v xml:space="preserve">x </v>
          </cell>
          <cell r="H19">
            <v>2.3779999999999996E-2</v>
          </cell>
          <cell r="I19" t="str">
            <v>=</v>
          </cell>
          <cell r="J19">
            <v>3829246</v>
          </cell>
        </row>
        <row r="20">
          <cell r="A20">
            <v>4</v>
          </cell>
          <cell r="C20" t="str">
            <v>Total Demand Charges  (SNG)</v>
          </cell>
          <cell r="J20">
            <v>14025058</v>
          </cell>
        </row>
        <row r="22">
          <cell r="B22" t="str">
            <v>Storage Commodity  2/</v>
          </cell>
        </row>
        <row r="23">
          <cell r="A23">
            <v>5</v>
          </cell>
          <cell r="B23" t="str">
            <v>Peaking Injections</v>
          </cell>
          <cell r="D23">
            <v>1411663</v>
          </cell>
          <cell r="F23" t="str">
            <v xml:space="preserve">x </v>
          </cell>
          <cell r="H23">
            <v>3.8719999999999997E-2</v>
          </cell>
          <cell r="I23" t="str">
            <v>=</v>
          </cell>
          <cell r="J23">
            <v>54660</v>
          </cell>
        </row>
        <row r="24">
          <cell r="A24">
            <v>6</v>
          </cell>
          <cell r="B24" t="str">
            <v>Peaking Withdrawals</v>
          </cell>
          <cell r="D24">
            <v>1470258</v>
          </cell>
          <cell r="F24" t="str">
            <v xml:space="preserve">x </v>
          </cell>
          <cell r="H24">
            <v>3.8719999999999997E-2</v>
          </cell>
          <cell r="I24" t="str">
            <v>=</v>
          </cell>
          <cell r="J24">
            <v>56928</v>
          </cell>
        </row>
        <row r="25">
          <cell r="A25">
            <v>7</v>
          </cell>
          <cell r="B25" t="str">
            <v>Clay Basin Injections</v>
          </cell>
          <cell r="D25">
            <v>13033580</v>
          </cell>
          <cell r="F25" t="str">
            <v xml:space="preserve">x </v>
          </cell>
          <cell r="H25">
            <v>1.0489999999999999E-2</v>
          </cell>
          <cell r="I25" t="str">
            <v>=</v>
          </cell>
          <cell r="J25">
            <v>136722</v>
          </cell>
        </row>
        <row r="26">
          <cell r="A26">
            <v>8</v>
          </cell>
          <cell r="B26" t="str">
            <v>Clay Basin Withdrawals</v>
          </cell>
          <cell r="D26">
            <v>10513270</v>
          </cell>
          <cell r="F26" t="str">
            <v xml:space="preserve">x </v>
          </cell>
          <cell r="H26">
            <v>1.7809999999999999E-2</v>
          </cell>
          <cell r="I26" t="str">
            <v>=</v>
          </cell>
          <cell r="J26">
            <v>187241</v>
          </cell>
        </row>
        <row r="27">
          <cell r="A27">
            <v>9</v>
          </cell>
          <cell r="C27" t="str">
            <v>Total Commodity Charges</v>
          </cell>
          <cell r="J27">
            <v>435551</v>
          </cell>
        </row>
        <row r="29">
          <cell r="A29">
            <v>10</v>
          </cell>
          <cell r="B29" t="str">
            <v>Total Storage Charges</v>
          </cell>
          <cell r="K29">
            <v>14460609</v>
          </cell>
        </row>
        <row r="32">
          <cell r="B32" t="str">
            <v>WORKING GAS CHARGES  -  QGC Account 164</v>
          </cell>
        </row>
        <row r="34">
          <cell r="C34" t="str">
            <v>Month</v>
          </cell>
          <cell r="D34" t="str">
            <v>Amount</v>
          </cell>
          <cell r="H34" t="str">
            <v>Pre-Tax Return %</v>
          </cell>
        </row>
        <row r="36">
          <cell r="A36">
            <v>11</v>
          </cell>
          <cell r="C36">
            <v>39650</v>
          </cell>
          <cell r="D36">
            <v>43236422.039999999</v>
          </cell>
        </row>
        <row r="37">
          <cell r="A37">
            <v>12</v>
          </cell>
          <cell r="C37">
            <v>39680</v>
          </cell>
          <cell r="D37">
            <v>56328449.57</v>
          </cell>
        </row>
        <row r="38">
          <cell r="A38">
            <v>13</v>
          </cell>
          <cell r="C38">
            <v>39710</v>
          </cell>
          <cell r="D38">
            <v>69122842.329999998</v>
          </cell>
        </row>
        <row r="39">
          <cell r="A39">
            <v>14</v>
          </cell>
          <cell r="C39">
            <v>39740</v>
          </cell>
          <cell r="D39">
            <v>74115251.859999999</v>
          </cell>
        </row>
        <row r="40">
          <cell r="A40">
            <v>15</v>
          </cell>
          <cell r="C40">
            <v>39770</v>
          </cell>
          <cell r="D40">
            <v>76575356.980000004</v>
          </cell>
        </row>
        <row r="41">
          <cell r="A41">
            <v>16</v>
          </cell>
          <cell r="C41">
            <v>39800</v>
          </cell>
          <cell r="D41">
            <v>61834503.799999997</v>
          </cell>
        </row>
        <row r="42">
          <cell r="A42">
            <v>17</v>
          </cell>
          <cell r="C42">
            <v>39830</v>
          </cell>
          <cell r="D42">
            <v>44429284.159999996</v>
          </cell>
        </row>
        <row r="43">
          <cell r="A43">
            <v>18</v>
          </cell>
          <cell r="C43">
            <v>39860</v>
          </cell>
          <cell r="D43">
            <v>30846971.149999999</v>
          </cell>
        </row>
        <row r="44">
          <cell r="A44">
            <v>19</v>
          </cell>
          <cell r="C44">
            <v>39890</v>
          </cell>
          <cell r="D44">
            <v>11553034.01</v>
          </cell>
        </row>
        <row r="45">
          <cell r="A45">
            <v>20</v>
          </cell>
          <cell r="C45">
            <v>39920</v>
          </cell>
          <cell r="D45">
            <v>9213355.3699999992</v>
          </cell>
        </row>
        <row r="46">
          <cell r="A46">
            <v>21</v>
          </cell>
          <cell r="C46">
            <v>39950</v>
          </cell>
          <cell r="D46">
            <v>19464388.300000001</v>
          </cell>
        </row>
        <row r="47">
          <cell r="A47">
            <v>22</v>
          </cell>
          <cell r="C47">
            <v>39980</v>
          </cell>
          <cell r="D47">
            <v>24647247.120000001</v>
          </cell>
        </row>
        <row r="48">
          <cell r="A48">
            <v>23</v>
          </cell>
          <cell r="C48">
            <v>40010</v>
          </cell>
          <cell r="D48">
            <v>32246095.609999999</v>
          </cell>
        </row>
        <row r="51">
          <cell r="A51">
            <v>24</v>
          </cell>
          <cell r="B51" t="str">
            <v>13-Month Average   3/</v>
          </cell>
          <cell r="D51">
            <v>42989328.622916669</v>
          </cell>
          <cell r="F51" t="str">
            <v xml:space="preserve">x </v>
          </cell>
          <cell r="H51">
            <v>0.11559999999999999</v>
          </cell>
          <cell r="J51" t="str">
            <v xml:space="preserve">  =</v>
          </cell>
          <cell r="K51">
            <v>4969566.3888091668</v>
          </cell>
        </row>
        <row r="54">
          <cell r="A54">
            <v>25</v>
          </cell>
          <cell r="B54" t="str">
            <v>TOTAL FIRM STORAGE AND WORKING GAS CHARGES</v>
          </cell>
          <cell r="K54">
            <v>19430175.388809167</v>
          </cell>
        </row>
        <row r="58">
          <cell r="A58" t="str">
            <v>1/</v>
          </cell>
          <cell r="B58" t="str">
            <v>Exhibit 1.9 - QPC Rates Effective February 25, 2009.</v>
          </cell>
        </row>
        <row r="59">
          <cell r="A59" t="str">
            <v>2/</v>
          </cell>
          <cell r="B59" t="str">
            <v>Questar Gas planned volumes.</v>
          </cell>
        </row>
        <row r="60">
          <cell r="A60" t="str">
            <v>3/</v>
          </cell>
          <cell r="B60" t="str">
            <v>(½ of Line 11 + sum of Lines 12 through 22 + ½ of Line 23) / 12</v>
          </cell>
        </row>
      </sheetData>
      <sheetData sheetId="18">
        <row r="1">
          <cell r="H1" t="str">
            <v>Questar Gas Company</v>
          </cell>
        </row>
        <row r="2">
          <cell r="H2" t="str">
            <v>Docket No. 09-057-12</v>
          </cell>
        </row>
        <row r="3">
          <cell r="H3" t="str">
            <v>Exhibit 1.4</v>
          </cell>
        </row>
        <row r="4">
          <cell r="H4" t="str">
            <v>Page 1 of 3</v>
          </cell>
        </row>
        <row r="8">
          <cell r="B8" t="str">
            <v>SUMMARY OF TEST-YEAR GAS RELATED COSTS AND REVENUES CREDITS</v>
          </cell>
        </row>
        <row r="11">
          <cell r="B11" t="str">
            <v>(A)</v>
          </cell>
          <cell r="E11" t="str">
            <v>(B)</v>
          </cell>
          <cell r="F11" t="str">
            <v>(C)</v>
          </cell>
          <cell r="G11" t="str">
            <v>(D)</v>
          </cell>
        </row>
        <row r="12">
          <cell r="B12" t="str">
            <v>Component</v>
          </cell>
          <cell r="E12" t="str">
            <v>Costs</v>
          </cell>
          <cell r="F12" t="str">
            <v>Dth</v>
          </cell>
          <cell r="G12" t="str">
            <v>$ per Dth</v>
          </cell>
        </row>
        <row r="14">
          <cell r="A14">
            <v>1</v>
          </cell>
          <cell r="C14" t="str">
            <v>Questar Gas Production  1/</v>
          </cell>
          <cell r="E14">
            <v>246967729.45647544</v>
          </cell>
        </row>
        <row r="15">
          <cell r="A15">
            <v>2</v>
          </cell>
          <cell r="C15" t="str">
            <v>Other Revenues Credits  2/</v>
          </cell>
          <cell r="E15">
            <v>-17972314</v>
          </cell>
        </row>
        <row r="16">
          <cell r="A16">
            <v>3</v>
          </cell>
          <cell r="D16" t="str">
            <v>Net Questar Gas Production Costs</v>
          </cell>
          <cell r="E16">
            <v>228995415.45647544</v>
          </cell>
          <cell r="F16">
            <v>49433433</v>
          </cell>
          <cell r="G16">
            <v>4.6323996040589659</v>
          </cell>
        </row>
        <row r="18">
          <cell r="A18">
            <v>4</v>
          </cell>
          <cell r="D18" t="str">
            <v>Gathering  3/</v>
          </cell>
          <cell r="E18">
            <v>20505447</v>
          </cell>
        </row>
        <row r="21">
          <cell r="A21">
            <v>5</v>
          </cell>
          <cell r="B21" t="str">
            <v>Total Cost of Questar Gas Production</v>
          </cell>
          <cell r="E21">
            <v>249500862.45647544</v>
          </cell>
          <cell r="F21">
            <v>49433433</v>
          </cell>
          <cell r="G21">
            <v>5.047208889102957</v>
          </cell>
        </row>
        <row r="23">
          <cell r="A23">
            <v>6</v>
          </cell>
          <cell r="B23" t="str">
            <v>Questar Gas Contract Gas  4/</v>
          </cell>
          <cell r="E23">
            <v>227780855.98000002</v>
          </cell>
          <cell r="F23">
            <v>69010913</v>
          </cell>
          <cell r="G23">
            <v>3.3006497969386381</v>
          </cell>
        </row>
        <row r="25">
          <cell r="A25">
            <v>7</v>
          </cell>
          <cell r="B25" t="str">
            <v>Injection / Withdrawal Adjustment  5/</v>
          </cell>
          <cell r="E25">
            <v>-10891402.8398038</v>
          </cell>
        </row>
        <row r="27">
          <cell r="A27">
            <v>8</v>
          </cell>
          <cell r="B27" t="str">
            <v>Transportation &amp; Other Costs  6/</v>
          </cell>
          <cell r="E27">
            <v>65582876</v>
          </cell>
          <cell r="F27">
            <v>115149448.13259999</v>
          </cell>
          <cell r="G27">
            <v>0.56954572569447526</v>
          </cell>
        </row>
        <row r="29">
          <cell r="A29">
            <v>9</v>
          </cell>
          <cell r="B29" t="str">
            <v>Storage &amp; Working Gas  7/</v>
          </cell>
          <cell r="E29">
            <v>19430175.388809167</v>
          </cell>
        </row>
        <row r="31">
          <cell r="B31" t="str">
            <v>Gas Management Costs</v>
          </cell>
          <cell r="E31">
            <v>0</v>
          </cell>
        </row>
        <row r="34">
          <cell r="A34">
            <v>10</v>
          </cell>
          <cell r="B34" t="str">
            <v>Questar Gas - Related Gas Costs for Rate Purposes  8/</v>
          </cell>
          <cell r="E34">
            <v>551403366.98548079</v>
          </cell>
          <cell r="F34">
            <v>108764276</v>
          </cell>
          <cell r="G34">
            <v>5.0697102694406828</v>
          </cell>
        </row>
        <row r="41">
          <cell r="A41" t="str">
            <v>1/</v>
          </cell>
          <cell r="B41" t="str">
            <v>Exhibit 1.1, Last Page.</v>
          </cell>
        </row>
        <row r="42">
          <cell r="A42" t="str">
            <v>2/</v>
          </cell>
          <cell r="B42" t="str">
            <v>Exhibit 1.4, Page 3, Line 8.</v>
          </cell>
        </row>
        <row r="43">
          <cell r="A43" t="str">
            <v>3/</v>
          </cell>
          <cell r="B43" t="str">
            <v>Exhibit 1.3, Page 1, Lines 18 + 19.</v>
          </cell>
        </row>
        <row r="44">
          <cell r="A44" t="str">
            <v>4/</v>
          </cell>
          <cell r="B44" t="str">
            <v>Exhibit 1.2, Line 6.</v>
          </cell>
        </row>
        <row r="45">
          <cell r="A45" t="str">
            <v>5/</v>
          </cell>
          <cell r="B45" t="str">
            <v>Exhibit 1.4, Page 2, Line 7.</v>
          </cell>
        </row>
        <row r="46">
          <cell r="A46" t="str">
            <v>6/</v>
          </cell>
          <cell r="B46" t="str">
            <v>Exhibit 1.3, Page 1, Lines 8 + 15 + 20.</v>
          </cell>
        </row>
        <row r="47">
          <cell r="A47" t="str">
            <v>7/</v>
          </cell>
          <cell r="B47" t="str">
            <v>Exhibit 1.3, Page 2, Line 25.</v>
          </cell>
        </row>
        <row r="48">
          <cell r="A48" t="str">
            <v>8/</v>
          </cell>
          <cell r="B48" t="str">
            <v>Exhibit 1.6, Page 1, Line 6.</v>
          </cell>
        </row>
      </sheetData>
      <sheetData sheetId="19">
        <row r="1">
          <cell r="J1" t="str">
            <v>Questar Gas Company</v>
          </cell>
        </row>
        <row r="2">
          <cell r="J2" t="str">
            <v>Docket No. 09-057-12</v>
          </cell>
        </row>
        <row r="3">
          <cell r="J3" t="str">
            <v>Exhibit 1.4</v>
          </cell>
        </row>
        <row r="4">
          <cell r="J4" t="str">
            <v>Page 2 of 3</v>
          </cell>
        </row>
        <row r="8">
          <cell r="B8" t="str">
            <v>ANNUALIZED UNIT COST OF STORAGE GAS</v>
          </cell>
        </row>
        <row r="11">
          <cell r="C11" t="str">
            <v xml:space="preserve">             (A)</v>
          </cell>
          <cell r="E11" t="str">
            <v xml:space="preserve">  (B)</v>
          </cell>
          <cell r="F11" t="str">
            <v xml:space="preserve">   (C)</v>
          </cell>
          <cell r="H11" t="str">
            <v xml:space="preserve">    (D)</v>
          </cell>
        </row>
        <row r="12">
          <cell r="F12" t="str">
            <v xml:space="preserve">   Average</v>
          </cell>
        </row>
        <row r="13">
          <cell r="E13" t="str">
            <v xml:space="preserve">  Dth</v>
          </cell>
          <cell r="F13" t="str">
            <v xml:space="preserve">   Rate</v>
          </cell>
          <cell r="H13" t="str">
            <v xml:space="preserve">   Total Costs</v>
          </cell>
        </row>
        <row r="15">
          <cell r="B15">
            <v>1</v>
          </cell>
          <cell r="C15" t="str">
            <v>Company Production  1/</v>
          </cell>
          <cell r="E15">
            <v>49433433</v>
          </cell>
          <cell r="F15">
            <v>4.9959655736730939</v>
          </cell>
          <cell r="H15">
            <v>246967729.45647544</v>
          </cell>
        </row>
        <row r="16">
          <cell r="B16">
            <v>2</v>
          </cell>
          <cell r="C16" t="str">
            <v>Purchased Gas  2/</v>
          </cell>
          <cell r="E16">
            <v>69010913</v>
          </cell>
          <cell r="F16">
            <v>3.3006497969386381</v>
          </cell>
          <cell r="H16">
            <v>227780855.98000002</v>
          </cell>
        </row>
        <row r="17">
          <cell r="B17">
            <v>3</v>
          </cell>
          <cell r="C17" t="str">
            <v xml:space="preserve">    Average Price</v>
          </cell>
          <cell r="E17">
            <v>118444346</v>
          </cell>
          <cell r="F17">
            <v>4.0081996437084086</v>
          </cell>
          <cell r="H17">
            <v>474748585.43647546</v>
          </cell>
        </row>
        <row r="20">
          <cell r="B20">
            <v>4</v>
          </cell>
          <cell r="C20" t="str">
            <v>Storage  3/</v>
          </cell>
        </row>
        <row r="21">
          <cell r="B21">
            <v>5</v>
          </cell>
          <cell r="C21" t="str">
            <v xml:space="preserve">    Withdrawals</v>
          </cell>
          <cell r="E21">
            <v>11983528</v>
          </cell>
          <cell r="F21">
            <v>4.0075934959591741</v>
          </cell>
          <cell r="H21">
            <v>48025108.87144465</v>
          </cell>
        </row>
        <row r="22">
          <cell r="B22">
            <v>6</v>
          </cell>
          <cell r="C22" t="str">
            <v xml:space="preserve">    Injections</v>
          </cell>
          <cell r="E22">
            <v>-14445243</v>
          </cell>
          <cell r="F22">
            <v>4.0786099417814192</v>
          </cell>
          <cell r="H22">
            <v>-58916511.71124845</v>
          </cell>
        </row>
        <row r="23">
          <cell r="B23">
            <v>7</v>
          </cell>
          <cell r="C23" t="str">
            <v>Storage Adjustment</v>
          </cell>
          <cell r="H23">
            <v>-10891402.8398038</v>
          </cell>
        </row>
        <row r="29">
          <cell r="B29" t="str">
            <v>1/</v>
          </cell>
          <cell r="C29" t="str">
            <v>Exhibit 1.1, last Page.</v>
          </cell>
        </row>
        <row r="30">
          <cell r="B30" t="str">
            <v>2/</v>
          </cell>
          <cell r="C30" t="str">
            <v>Exhibit 1.2, Line 6.</v>
          </cell>
        </row>
        <row r="31">
          <cell r="B31" t="str">
            <v>3/</v>
          </cell>
          <cell r="C31" t="str">
            <v>Questar Gas Company planned volumes.</v>
          </cell>
        </row>
      </sheetData>
      <sheetData sheetId="20">
        <row r="1">
          <cell r="K1" t="str">
            <v>Questar Gas Company</v>
          </cell>
        </row>
        <row r="2">
          <cell r="K2" t="str">
            <v>Docket No. 09-057-12</v>
          </cell>
        </row>
        <row r="3">
          <cell r="K3" t="str">
            <v>Exhibit 1.4</v>
          </cell>
        </row>
        <row r="4">
          <cell r="K4" t="str">
            <v>Page 3 of 3</v>
          </cell>
        </row>
        <row r="8">
          <cell r="D8" t="str">
            <v>OTHER REVENUES</v>
          </cell>
        </row>
        <row r="11">
          <cell r="C11" t="str">
            <v>(A)</v>
          </cell>
          <cell r="E11" t="str">
            <v xml:space="preserve">          (B)</v>
          </cell>
          <cell r="F11" t="str">
            <v>(C)</v>
          </cell>
          <cell r="G11" t="str">
            <v>(D)</v>
          </cell>
        </row>
        <row r="12">
          <cell r="C12" t="str">
            <v>Account</v>
          </cell>
          <cell r="G12" t="str">
            <v>12 Months Ending</v>
          </cell>
        </row>
        <row r="13">
          <cell r="C13" t="str">
            <v>Number</v>
          </cell>
          <cell r="E13" t="str">
            <v>Account Name</v>
          </cell>
          <cell r="G13">
            <v>40451</v>
          </cell>
        </row>
        <row r="15">
          <cell r="B15">
            <v>1</v>
          </cell>
          <cell r="D15" t="str">
            <v>483</v>
          </cell>
          <cell r="E15" t="str">
            <v>Sales for Resale</v>
          </cell>
          <cell r="H15">
            <v>3031032</v>
          </cell>
          <cell r="I15" t="str">
            <v>1/</v>
          </cell>
        </row>
        <row r="18">
          <cell r="B18">
            <v>2</v>
          </cell>
          <cell r="D18" t="str">
            <v>490</v>
          </cell>
          <cell r="E18" t="str">
            <v>Plant By-Product</v>
          </cell>
          <cell r="H18">
            <v>2804856</v>
          </cell>
          <cell r="I18" t="str">
            <v>1/</v>
          </cell>
        </row>
        <row r="21">
          <cell r="B21">
            <v>3</v>
          </cell>
          <cell r="D21" t="str">
            <v>492</v>
          </cell>
          <cell r="E21" t="str">
            <v>Gasoline and Oil Sales</v>
          </cell>
          <cell r="F21">
            <v>1410615</v>
          </cell>
          <cell r="G21" t="str">
            <v>1/</v>
          </cell>
        </row>
        <row r="22">
          <cell r="B22">
            <v>4</v>
          </cell>
          <cell r="D22" t="str">
            <v>758-1</v>
          </cell>
          <cell r="E22" t="str">
            <v>Gasoline and Oil Cost</v>
          </cell>
          <cell r="F22">
            <v>-207575</v>
          </cell>
          <cell r="G22" t="str">
            <v>1/</v>
          </cell>
        </row>
        <row r="23">
          <cell r="B23">
            <v>5</v>
          </cell>
          <cell r="E23" t="str">
            <v>Net Gasoline and Oil Sales</v>
          </cell>
          <cell r="H23">
            <v>1203040</v>
          </cell>
        </row>
        <row r="26">
          <cell r="B26">
            <v>6</v>
          </cell>
          <cell r="D26" t="str">
            <v>495-1</v>
          </cell>
          <cell r="E26" t="str">
            <v>Overriding Royalty Revenue</v>
          </cell>
          <cell r="H26">
            <v>8846361</v>
          </cell>
          <cell r="I26" t="str">
            <v>1/</v>
          </cell>
        </row>
        <row r="27">
          <cell r="E27" t="str">
            <v>from Questar E &amp; P</v>
          </cell>
        </row>
        <row r="29">
          <cell r="B29">
            <v>7</v>
          </cell>
          <cell r="D29" t="str">
            <v>495-2</v>
          </cell>
          <cell r="E29" t="str">
            <v>Oil Revenue Received from Wexpro</v>
          </cell>
          <cell r="H29">
            <v>2087025</v>
          </cell>
          <cell r="I29" t="str">
            <v>1/</v>
          </cell>
        </row>
        <row r="31">
          <cell r="H31" t="str">
            <v xml:space="preserve"> </v>
          </cell>
        </row>
        <row r="32">
          <cell r="B32">
            <v>8</v>
          </cell>
          <cell r="E32" t="str">
            <v>Total</v>
          </cell>
          <cell r="H32">
            <v>17972314</v>
          </cell>
        </row>
        <row r="39">
          <cell r="B39" t="str">
            <v>1/</v>
          </cell>
          <cell r="D39" t="str">
            <v>Forecasted 12-month test year.</v>
          </cell>
        </row>
        <row r="40">
          <cell r="K40" t="str">
            <v xml:space="preserve"> </v>
          </cell>
        </row>
      </sheetData>
      <sheetData sheetId="21">
        <row r="1">
          <cell r="H1" t="str">
            <v>Questar Gas Company</v>
          </cell>
        </row>
        <row r="2">
          <cell r="H2" t="str">
            <v>Docket No. 09-057-12</v>
          </cell>
        </row>
        <row r="3">
          <cell r="H3" t="str">
            <v>Exhibit 1.5</v>
          </cell>
        </row>
        <row r="8">
          <cell r="B8" t="str">
            <v>TEST-YEAR GAS COST ALLOCATION</v>
          </cell>
        </row>
        <row r="11">
          <cell r="B11" t="str">
            <v xml:space="preserve">                        (A)</v>
          </cell>
          <cell r="D11" t="str">
            <v>(B)</v>
          </cell>
          <cell r="E11" t="str">
            <v xml:space="preserve">  (C)</v>
          </cell>
          <cell r="F11" t="str">
            <v xml:space="preserve">  (D)</v>
          </cell>
          <cell r="G11" t="str">
            <v xml:space="preserve">  (E)</v>
          </cell>
        </row>
        <row r="12">
          <cell r="D12" t="str">
            <v>Allocation</v>
          </cell>
        </row>
        <row r="13">
          <cell r="D13" t="str">
            <v>Factor  1/</v>
          </cell>
          <cell r="E13" t="str">
            <v xml:space="preserve">  System</v>
          </cell>
          <cell r="F13" t="str">
            <v xml:space="preserve">  Wyoming</v>
          </cell>
          <cell r="G13" t="str">
            <v xml:space="preserve">  Utah</v>
          </cell>
        </row>
        <row r="15">
          <cell r="A15">
            <v>1</v>
          </cell>
          <cell r="B15" t="str">
            <v>Questar Gas Production (Exhibit 1.1)</v>
          </cell>
          <cell r="D15">
            <v>2</v>
          </cell>
          <cell r="E15">
            <v>246967729.45647544</v>
          </cell>
          <cell r="F15">
            <v>8718673.9699340481</v>
          </cell>
          <cell r="G15">
            <v>238249055.48654139</v>
          </cell>
        </row>
        <row r="16">
          <cell r="A16">
            <v>2</v>
          </cell>
          <cell r="B16" t="str">
            <v>Other Revenue's Credit  (Exhibit 1.4, p 3)</v>
          </cell>
          <cell r="D16">
            <v>2</v>
          </cell>
          <cell r="E16">
            <v>-17972314</v>
          </cell>
          <cell r="F16">
            <v>-634474.57931501337</v>
          </cell>
          <cell r="G16">
            <v>-17337839.420684986</v>
          </cell>
        </row>
        <row r="17">
          <cell r="A17">
            <v>3</v>
          </cell>
          <cell r="B17" t="str">
            <v>Gathering (Exhibit 1.3, p 1)</v>
          </cell>
          <cell r="C17" t="str">
            <v>- Demand</v>
          </cell>
          <cell r="D17">
            <v>1</v>
          </cell>
          <cell r="E17">
            <v>11466156</v>
          </cell>
          <cell r="F17">
            <v>439151.07742611453</v>
          </cell>
          <cell r="G17">
            <v>11027004.922573885</v>
          </cell>
        </row>
        <row r="18">
          <cell r="A18">
            <v>4</v>
          </cell>
          <cell r="B18" t="str">
            <v>Gathering</v>
          </cell>
          <cell r="C18" t="str">
            <v>- Commodity</v>
          </cell>
          <cell r="D18">
            <v>2</v>
          </cell>
          <cell r="E18">
            <v>9039291</v>
          </cell>
          <cell r="F18">
            <v>319113.07328210416</v>
          </cell>
          <cell r="G18">
            <v>8720177.926717896</v>
          </cell>
        </row>
        <row r="19">
          <cell r="A19">
            <v>5</v>
          </cell>
          <cell r="B19" t="str">
            <v>Net Cost of Questar Gas Production</v>
          </cell>
          <cell r="E19">
            <v>249500862.45647544</v>
          </cell>
          <cell r="F19">
            <v>8842463.541327253</v>
          </cell>
          <cell r="G19">
            <v>240658398.9151482</v>
          </cell>
        </row>
        <row r="21">
          <cell r="A21">
            <v>6</v>
          </cell>
          <cell r="B21" t="str">
            <v>Questar Gas Contract Gas (Exhibit 1.2)</v>
          </cell>
          <cell r="D21">
            <v>2</v>
          </cell>
          <cell r="E21">
            <v>227780855.98000002</v>
          </cell>
          <cell r="F21">
            <v>8041321.934055022</v>
          </cell>
          <cell r="G21">
            <v>219739534.04594499</v>
          </cell>
        </row>
        <row r="24">
          <cell r="A24">
            <v>7</v>
          </cell>
          <cell r="B24" t="str">
            <v>Injection / Withdrawal Adjustment (Exhibit 1.4, p 1)</v>
          </cell>
          <cell r="D24">
            <v>2</v>
          </cell>
          <cell r="E24">
            <v>-10891402.8398038</v>
          </cell>
          <cell r="F24">
            <v>-384497.96920612769</v>
          </cell>
          <cell r="G24">
            <v>-10506904.870597672</v>
          </cell>
        </row>
        <row r="27">
          <cell r="A27">
            <v>8</v>
          </cell>
          <cell r="B27" t="str">
            <v>Transportation (Exhibit 1.3, p 1)</v>
          </cell>
          <cell r="C27" t="str">
            <v>- Demand</v>
          </cell>
          <cell r="D27">
            <v>1</v>
          </cell>
          <cell r="E27">
            <v>61868223</v>
          </cell>
          <cell r="F27">
            <v>2369538.3866126644</v>
          </cell>
          <cell r="G27">
            <v>59498684.613387339</v>
          </cell>
        </row>
        <row r="28">
          <cell r="A28">
            <v>9</v>
          </cell>
          <cell r="B28" t="str">
            <v>Transportation</v>
          </cell>
          <cell r="C28" t="str">
            <v>- Commodity</v>
          </cell>
          <cell r="D28">
            <v>2</v>
          </cell>
          <cell r="E28">
            <v>1157681</v>
          </cell>
          <cell r="F28">
            <v>40869.482107645345</v>
          </cell>
          <cell r="G28">
            <v>1116811.5178923546</v>
          </cell>
        </row>
        <row r="31">
          <cell r="A31">
            <v>10</v>
          </cell>
          <cell r="B31" t="str">
            <v>Storage (Exhibit 1.3, p 2)</v>
          </cell>
          <cell r="C31" t="str">
            <v>- Demand</v>
          </cell>
          <cell r="D31">
            <v>1</v>
          </cell>
          <cell r="E31">
            <v>14025058</v>
          </cell>
          <cell r="F31">
            <v>537156.42205319263</v>
          </cell>
          <cell r="G31">
            <v>13487901.577946806</v>
          </cell>
        </row>
        <row r="32">
          <cell r="A32">
            <v>11</v>
          </cell>
          <cell r="B32" t="str">
            <v>Storage</v>
          </cell>
          <cell r="C32" t="str">
            <v>- Commodity</v>
          </cell>
          <cell r="D32">
            <v>2</v>
          </cell>
          <cell r="E32">
            <v>435551</v>
          </cell>
          <cell r="F32">
            <v>15376.207954926304</v>
          </cell>
          <cell r="G32">
            <v>420174.7920450737</v>
          </cell>
        </row>
        <row r="35">
          <cell r="A35">
            <v>12</v>
          </cell>
          <cell r="B35" t="str">
            <v>Other Transportation  - Commodity (Exhibit 1.3, p1)</v>
          </cell>
          <cell r="D35">
            <v>2</v>
          </cell>
          <cell r="E35">
            <v>2556972</v>
          </cell>
          <cell r="F35">
            <v>90268.494864949957</v>
          </cell>
          <cell r="G35">
            <v>2466703.50513505</v>
          </cell>
        </row>
        <row r="38">
          <cell r="A38">
            <v>13</v>
          </cell>
          <cell r="B38" t="str">
            <v>Working Gas Costs (Exhibit 1.3, p 2)</v>
          </cell>
          <cell r="D38">
            <v>2</v>
          </cell>
          <cell r="E38">
            <v>4969566.3888091668</v>
          </cell>
          <cell r="F38">
            <v>175440.04316404255</v>
          </cell>
          <cell r="G38">
            <v>4794126.3456451241</v>
          </cell>
        </row>
        <row r="41">
          <cell r="A41">
            <v>14</v>
          </cell>
          <cell r="B41" t="str">
            <v>Totals</v>
          </cell>
          <cell r="E41">
            <v>551403366.98548079</v>
          </cell>
          <cell r="F41">
            <v>19727936.542933565</v>
          </cell>
          <cell r="G41">
            <v>531675430.44254726</v>
          </cell>
        </row>
        <row r="48">
          <cell r="A48" t="str">
            <v>1/</v>
          </cell>
          <cell r="B48" t="str">
            <v>Allocation Factors</v>
          </cell>
          <cell r="E48" t="str">
            <v xml:space="preserve">       Total </v>
          </cell>
          <cell r="F48" t="str">
            <v xml:space="preserve">     Wyoming</v>
          </cell>
          <cell r="G48" t="str">
            <v xml:space="preserve">       Utah</v>
          </cell>
        </row>
        <row r="50">
          <cell r="B50" t="str">
            <v>#1  Peak Day Demand</v>
          </cell>
          <cell r="D50" t="str">
            <v xml:space="preserve"> Dth-</v>
          </cell>
          <cell r="E50">
            <v>1256979</v>
          </cell>
          <cell r="F50">
            <v>48142</v>
          </cell>
          <cell r="G50">
            <v>1208837</v>
          </cell>
        </row>
        <row r="51">
          <cell r="D51" t="str">
            <v xml:space="preserve"> Percent-</v>
          </cell>
          <cell r="E51">
            <v>1</v>
          </cell>
          <cell r="F51">
            <v>3.829976475342866E-2</v>
          </cell>
          <cell r="G51">
            <v>0.96170023524657133</v>
          </cell>
        </row>
        <row r="53">
          <cell r="B53" t="str">
            <v>#2  Commodity Sales - All</v>
          </cell>
          <cell r="D53" t="str">
            <v xml:space="preserve"> Dth-</v>
          </cell>
          <cell r="E53">
            <v>108764276</v>
          </cell>
          <cell r="F53">
            <v>3839693</v>
          </cell>
          <cell r="G53">
            <v>104924583</v>
          </cell>
        </row>
        <row r="54">
          <cell r="D54" t="str">
            <v xml:space="preserve"> Percent-</v>
          </cell>
          <cell r="E54">
            <v>1</v>
          </cell>
          <cell r="F54">
            <v>3.5302887503246012E-2</v>
          </cell>
          <cell r="G54">
            <v>0.96469711249675394</v>
          </cell>
        </row>
      </sheetData>
      <sheetData sheetId="22">
        <row r="1">
          <cell r="J1" t="str">
            <v>Questar Gas Company</v>
          </cell>
        </row>
        <row r="2">
          <cell r="J2" t="str">
            <v>Docket No. 09-057-12</v>
          </cell>
        </row>
        <row r="3">
          <cell r="J3" t="str">
            <v>Exhibit 1.6</v>
          </cell>
        </row>
        <row r="4">
          <cell r="J4" t="str">
            <v>Page 1 of 3</v>
          </cell>
        </row>
        <row r="8">
          <cell r="B8" t="str">
            <v>TEST-YEAR GAS COST CHANGE</v>
          </cell>
        </row>
        <row r="11">
          <cell r="B11" t="str">
            <v>(A)</v>
          </cell>
          <cell r="C11" t="str">
            <v>(B)</v>
          </cell>
          <cell r="D11" t="str">
            <v>(C)</v>
          </cell>
          <cell r="F11" t="str">
            <v>(D)</v>
          </cell>
          <cell r="H11" t="str">
            <v xml:space="preserve">(E)        </v>
          </cell>
          <cell r="J11" t="str">
            <v>(F)</v>
          </cell>
        </row>
        <row r="12">
          <cell r="F12" t="str">
            <v>Average Rate</v>
          </cell>
          <cell r="H12" t="str">
            <v xml:space="preserve">x         Dth       </v>
          </cell>
          <cell r="I12" t="str">
            <v>=</v>
          </cell>
          <cell r="J12" t="str">
            <v>Total</v>
          </cell>
        </row>
        <row r="13">
          <cell r="A13">
            <v>1</v>
          </cell>
          <cell r="B13" t="str">
            <v>Utah Allocation of Questar Gas-Related Gas Costs (Exhibit 1.5)  1/</v>
          </cell>
          <cell r="J13">
            <v>531675430.44254726</v>
          </cell>
        </row>
        <row r="14">
          <cell r="B14" t="str">
            <v>Less:</v>
          </cell>
        </row>
        <row r="15">
          <cell r="A15">
            <v>2</v>
          </cell>
          <cell r="B15" t="str">
            <v>IS Class Commodity Credit  2/</v>
          </cell>
          <cell r="F15">
            <v>3.1532965397948658</v>
          </cell>
          <cell r="H15">
            <v>1714693</v>
          </cell>
          <cell r="J15">
            <v>-5406935.5037104776</v>
          </cell>
        </row>
        <row r="16">
          <cell r="A16">
            <v>3</v>
          </cell>
          <cell r="B16" t="str">
            <v>Net Utah Gas Costs (for Firm Sales)</v>
          </cell>
          <cell r="J16">
            <v>526268494.93883681</v>
          </cell>
        </row>
        <row r="18">
          <cell r="H18" t="str">
            <v xml:space="preserve">Total       </v>
          </cell>
        </row>
        <row r="19">
          <cell r="B19" t="str">
            <v>Test-Year Sales:  2/</v>
          </cell>
          <cell r="D19" t="str">
            <v>Firm</v>
          </cell>
          <cell r="F19" t="str">
            <v>+     Interruptible</v>
          </cell>
          <cell r="H19" t="str">
            <v xml:space="preserve">=    Sales Dth   </v>
          </cell>
        </row>
        <row r="21">
          <cell r="A21">
            <v>4</v>
          </cell>
          <cell r="B21" t="str">
            <v>Utah</v>
          </cell>
          <cell r="D21">
            <v>103209890</v>
          </cell>
          <cell r="F21">
            <v>1714693</v>
          </cell>
          <cell r="H21">
            <v>104924583</v>
          </cell>
        </row>
        <row r="22">
          <cell r="A22">
            <v>5</v>
          </cell>
          <cell r="B22" t="str">
            <v>Wyoming</v>
          </cell>
          <cell r="D22">
            <v>3675109</v>
          </cell>
          <cell r="F22">
            <v>164584</v>
          </cell>
          <cell r="H22">
            <v>3839693</v>
          </cell>
        </row>
        <row r="23">
          <cell r="A23">
            <v>6</v>
          </cell>
          <cell r="B23" t="str">
            <v>Total Dth</v>
          </cell>
          <cell r="H23">
            <v>108764276</v>
          </cell>
        </row>
        <row r="25">
          <cell r="A25">
            <v>7</v>
          </cell>
          <cell r="B25" t="str">
            <v>Supplier Non-Gas Costs  3/</v>
          </cell>
          <cell r="J25">
            <v>-96087526.011158422</v>
          </cell>
        </row>
        <row r="28">
          <cell r="A28">
            <v>8</v>
          </cell>
          <cell r="B28" t="str">
            <v>Commodity Portion of Test-Year Gas Cost (Lines 3 + 7)</v>
          </cell>
          <cell r="J28">
            <v>430180968.92767841</v>
          </cell>
        </row>
        <row r="31">
          <cell r="F31" t="str">
            <v>Current Case</v>
          </cell>
          <cell r="H31" t="str">
            <v>Prior Case</v>
          </cell>
        </row>
        <row r="32">
          <cell r="B32" t="str">
            <v>FIRM CUSTOMER RATES</v>
          </cell>
          <cell r="F32" t="str">
            <v>09-057-12</v>
          </cell>
          <cell r="H32" t="str">
            <v>09-057-03</v>
          </cell>
          <cell r="J32" t="str">
            <v>Difference</v>
          </cell>
        </row>
        <row r="34">
          <cell r="A34">
            <v>9</v>
          </cell>
          <cell r="B34" t="str">
            <v>Firm Gas Cost (line 8/ Firm Sales, line 4)</v>
          </cell>
          <cell r="F34">
            <v>4.1680200000000003</v>
          </cell>
          <cell r="H34">
            <v>4.81081</v>
          </cell>
          <cell r="J34">
            <v>-0.64278999999999975</v>
          </cell>
        </row>
        <row r="35">
          <cell r="A35">
            <v>10</v>
          </cell>
          <cell r="B35" t="str">
            <v>191 Account Amortization (Commodity Portion)   4/</v>
          </cell>
          <cell r="F35">
            <v>-0.24106</v>
          </cell>
          <cell r="H35">
            <v>-0.61811000000000005</v>
          </cell>
          <cell r="J35">
            <v>0.37705000000000005</v>
          </cell>
        </row>
        <row r="36">
          <cell r="A36">
            <v>11</v>
          </cell>
          <cell r="B36" t="str">
            <v>Total Firm Sales Unit Commodity Cost (Lines 9 + 10)</v>
          </cell>
          <cell r="F36">
            <v>3.9269600000000002</v>
          </cell>
          <cell r="H36">
            <v>4.1927000000000003</v>
          </cell>
          <cell r="J36">
            <v>-0.2657399999999997</v>
          </cell>
        </row>
        <row r="46">
          <cell r="A46" t="str">
            <v>1/</v>
          </cell>
          <cell r="B46" t="str">
            <v>Exhibit 1.5, Line 14, Column E.</v>
          </cell>
        </row>
        <row r="48">
          <cell r="A48" t="str">
            <v>2/</v>
          </cell>
          <cell r="B48" t="str">
            <v>Revrun.exe - August 3, 2009</v>
          </cell>
          <cell r="D48" t="str">
            <v xml:space="preserve">       Dth</v>
          </cell>
          <cell r="E48" t="str">
            <v>x</v>
          </cell>
          <cell r="F48" t="str">
            <v>DNG Rate</v>
          </cell>
          <cell r="G48" t="str">
            <v>=</v>
          </cell>
          <cell r="H48" t="str">
            <v>DNG Revenues</v>
          </cell>
        </row>
        <row r="49">
          <cell r="C49" t="str">
            <v>IS</v>
          </cell>
          <cell r="D49">
            <v>1714693</v>
          </cell>
          <cell r="F49">
            <v>3.1532965397948658</v>
          </cell>
          <cell r="H49">
            <v>5406935.5037104776</v>
          </cell>
        </row>
        <row r="51">
          <cell r="A51" t="str">
            <v>3/</v>
          </cell>
          <cell r="B51" t="str">
            <v>Test Year Estimate of Transportation, Gathering, and Storage billings.</v>
          </cell>
        </row>
        <row r="53">
          <cell r="A53" t="str">
            <v>4/</v>
          </cell>
          <cell r="B53" t="str">
            <v>191 Account (September 2009) fcst.</v>
          </cell>
          <cell r="D53">
            <v>-25124898</v>
          </cell>
        </row>
        <row r="54">
          <cell r="B54" t="str">
            <v>Less: Supplier Non-Gas balance fcst.</v>
          </cell>
          <cell r="D54">
            <v>-245348</v>
          </cell>
        </row>
        <row r="55">
          <cell r="B55" t="str">
            <v>191 Account Commodity Portion</v>
          </cell>
          <cell r="D55">
            <v>-24879550</v>
          </cell>
          <cell r="F55">
            <v>103209890</v>
          </cell>
          <cell r="H55">
            <v>-0.24105780947930475</v>
          </cell>
        </row>
      </sheetData>
      <sheetData sheetId="23">
        <row r="1">
          <cell r="E1" t="str">
            <v>Questar Gas Company</v>
          </cell>
        </row>
        <row r="2">
          <cell r="G2" t="str">
            <v>Docket No. 09-057-12</v>
          </cell>
        </row>
        <row r="3">
          <cell r="G3" t="str">
            <v>Exhibit 1.6</v>
          </cell>
        </row>
        <row r="4">
          <cell r="G4" t="str">
            <v>Page 2 of 3</v>
          </cell>
        </row>
        <row r="8">
          <cell r="C8" t="str">
            <v>TEST-YEAR SUPPLIER NON-GAS COST CHANGE</v>
          </cell>
        </row>
        <row r="9">
          <cell r="C9" t="str">
            <v xml:space="preserve"> </v>
          </cell>
          <cell r="E9" t="str">
            <v xml:space="preserve"> </v>
          </cell>
        </row>
        <row r="11">
          <cell r="C11" t="str">
            <v>(A)</v>
          </cell>
          <cell r="D11" t="str">
            <v>(B)</v>
          </cell>
          <cell r="E11" t="str">
            <v>(C)</v>
          </cell>
          <cell r="F11" t="str">
            <v>(D)</v>
          </cell>
        </row>
        <row r="12">
          <cell r="D12" t="str">
            <v>Dth</v>
          </cell>
          <cell r="E12" t="str">
            <v>Average Rate</v>
          </cell>
          <cell r="F12" t="str">
            <v>Total</v>
          </cell>
        </row>
        <row r="14">
          <cell r="B14">
            <v>1</v>
          </cell>
          <cell r="C14" t="str">
            <v>Supplier Non-Gas (SNG) Costs  1/</v>
          </cell>
          <cell r="F14">
            <v>96087526.011158422</v>
          </cell>
        </row>
        <row r="15">
          <cell r="B15">
            <v>2</v>
          </cell>
          <cell r="C15" t="str">
            <v>191 Account Balance for SNG Costs  2/</v>
          </cell>
          <cell r="F15">
            <v>-245348</v>
          </cell>
        </row>
        <row r="16">
          <cell r="B16">
            <v>3</v>
          </cell>
          <cell r="C16" t="str">
            <v xml:space="preserve">     Total</v>
          </cell>
          <cell r="F16">
            <v>95842178.011158422</v>
          </cell>
        </row>
        <row r="17">
          <cell r="F17" t="str">
            <v xml:space="preserve"> </v>
          </cell>
        </row>
        <row r="19">
          <cell r="B19">
            <v>4</v>
          </cell>
          <cell r="C19" t="str">
            <v>SNG Costs Recovered at Current Rates  3/</v>
          </cell>
          <cell r="F19">
            <v>100131861.11181</v>
          </cell>
        </row>
        <row r="22">
          <cell r="B22">
            <v>5</v>
          </cell>
          <cell r="C22" t="str">
            <v>SNG Costs Adjustment to Current Rates  (Line 3 - Line 4)</v>
          </cell>
          <cell r="F22">
            <v>-4289683.1006515771</v>
          </cell>
        </row>
        <row r="28">
          <cell r="B28" t="str">
            <v xml:space="preserve"> 6a</v>
          </cell>
          <cell r="C28" t="str">
            <v>Adjustment for SNG contributions from:</v>
          </cell>
        </row>
        <row r="29">
          <cell r="B29" t="str">
            <v xml:space="preserve"> 6b</v>
          </cell>
          <cell r="C29" t="str">
            <v>IS SNG current rate</v>
          </cell>
          <cell r="D29">
            <v>1714693</v>
          </cell>
          <cell r="E29">
            <v>0.18093000000000001</v>
          </cell>
          <cell r="F29">
            <v>310239.40448999999</v>
          </cell>
        </row>
        <row r="30">
          <cell r="B30" t="str">
            <v xml:space="preserve"> 6c</v>
          </cell>
          <cell r="C30" t="str">
            <v>IS  SNG new rate</v>
          </cell>
          <cell r="D30">
            <v>1714693</v>
          </cell>
          <cell r="E30">
            <v>0.18114</v>
          </cell>
          <cell r="F30">
            <v>310599.49001999997</v>
          </cell>
        </row>
        <row r="35">
          <cell r="B35">
            <v>7</v>
          </cell>
          <cell r="C35" t="str">
            <v>Percent Change to Current Rates</v>
          </cell>
          <cell r="F35">
            <v>-4.2977093667743906</v>
          </cell>
          <cell r="G35" t="str">
            <v>%</v>
          </cell>
        </row>
        <row r="36">
          <cell r="C36" t="str">
            <v>((ln 3-ln 6c)-(ln 4-ln 6b))/(ln 4-ln 6b)</v>
          </cell>
        </row>
        <row r="42">
          <cell r="B42" t="str">
            <v>1/</v>
          </cell>
          <cell r="C42" t="str">
            <v>Exhibit 1.6, Page 1, Line 7.</v>
          </cell>
        </row>
        <row r="43">
          <cell r="E43" t="str">
            <v>SNG Balance</v>
          </cell>
        </row>
        <row r="44">
          <cell r="B44" t="str">
            <v>2/</v>
          </cell>
          <cell r="C44" t="str">
            <v>December 2008 Balance Actual</v>
          </cell>
          <cell r="E44">
            <v>-4693040</v>
          </cell>
        </row>
        <row r="45">
          <cell r="C45" t="str">
            <v>Change through Sept 2009 Forecast</v>
          </cell>
          <cell r="E45">
            <v>4447692</v>
          </cell>
        </row>
        <row r="46">
          <cell r="C46" t="str">
            <v>September 2009 Balance Forecast</v>
          </cell>
          <cell r="E46">
            <v>-245348</v>
          </cell>
        </row>
        <row r="48">
          <cell r="B48" t="str">
            <v>2/</v>
          </cell>
          <cell r="C48" t="str">
            <v>The Company is proposing to amortize the SNG Account</v>
          </cell>
        </row>
        <row r="49">
          <cell r="C49" t="str">
            <v>191 balance only in the fall pass-throughs. As of July 31, 2009 the SNG Account 191 balance is ($19,007,538).</v>
          </cell>
        </row>
        <row r="50">
          <cell r="C50" t="str">
            <v xml:space="preserve"> </v>
          </cell>
        </row>
        <row r="51">
          <cell r="B51" t="str">
            <v>3/</v>
          </cell>
          <cell r="C51" t="str">
            <v>Output of Revrun.Exe computer program dated August 3, 2009</v>
          </cell>
        </row>
      </sheetData>
      <sheetData sheetId="24">
        <row r="1">
          <cell r="I1" t="str">
            <v>Questar Gas Company</v>
          </cell>
        </row>
        <row r="2">
          <cell r="I2" t="str">
            <v>Docket No. 09-057-12</v>
          </cell>
        </row>
        <row r="3">
          <cell r="I3" t="str">
            <v>Exhibit 1.6</v>
          </cell>
        </row>
        <row r="4">
          <cell r="I4" t="str">
            <v>Page 3 of 3</v>
          </cell>
        </row>
        <row r="8">
          <cell r="F8" t="str">
            <v>TEST YEAR CHANGE IN SUPPLIER NON-GAS COSTS</v>
          </cell>
        </row>
        <row r="9">
          <cell r="F9" t="str">
            <v>BY RATE CLASS</v>
          </cell>
        </row>
        <row r="12">
          <cell r="C12" t="str">
            <v xml:space="preserve">      (A)</v>
          </cell>
          <cell r="D12" t="str">
            <v>(B)</v>
          </cell>
          <cell r="E12" t="str">
            <v>(C)</v>
          </cell>
          <cell r="F12" t="str">
            <v>(C)</v>
          </cell>
          <cell r="G12" t="str">
            <v>(D)</v>
          </cell>
          <cell r="H12" t="str">
            <v>(E)</v>
          </cell>
          <cell r="I12" t="str">
            <v>(F)</v>
          </cell>
        </row>
        <row r="13">
          <cell r="G13" t="str">
            <v>Rate per Dth</v>
          </cell>
        </row>
        <row r="14">
          <cell r="C14" t="str">
            <v>Rate Class</v>
          </cell>
          <cell r="D14" t="str">
            <v>Season</v>
          </cell>
          <cell r="E14" t="str">
            <v>Current  total 1/</v>
          </cell>
          <cell r="F14" t="str">
            <v>Curr. Base  1/</v>
          </cell>
          <cell r="G14" t="str">
            <v xml:space="preserve"> Calc. Base</v>
          </cell>
          <cell r="H14" t="str">
            <v>Amortization</v>
          </cell>
          <cell r="I14" t="str">
            <v>Total 2/</v>
          </cell>
          <cell r="K14" t="str">
            <v>CHECK !!</v>
          </cell>
        </row>
        <row r="15">
          <cell r="I15" t="str">
            <v xml:space="preserve"> </v>
          </cell>
        </row>
        <row r="16">
          <cell r="B16">
            <v>1</v>
          </cell>
          <cell r="C16" t="str">
            <v>GS</v>
          </cell>
          <cell r="D16" t="str">
            <v>Winter</v>
          </cell>
          <cell r="E16">
            <v>1.1566700000000001</v>
          </cell>
          <cell r="F16">
            <v>1.1566700000000001</v>
          </cell>
          <cell r="G16">
            <v>1.1097999999999999</v>
          </cell>
          <cell r="H16">
            <v>-2.8399999999999537E-3</v>
          </cell>
          <cell r="I16">
            <v>1.1069599999999999</v>
          </cell>
          <cell r="K16">
            <v>-4.640385298237959E-17</v>
          </cell>
        </row>
        <row r="17">
          <cell r="B17">
            <v>2</v>
          </cell>
          <cell r="D17" t="str">
            <v>Summer</v>
          </cell>
          <cell r="E17">
            <v>0.54308000000000001</v>
          </cell>
          <cell r="F17">
            <v>0.54308000000000001</v>
          </cell>
          <cell r="G17">
            <v>0.52107000000000003</v>
          </cell>
          <cell r="H17">
            <v>-1.3300000000000534E-3</v>
          </cell>
          <cell r="I17">
            <v>0.51973999999999998</v>
          </cell>
          <cell r="K17">
            <v>5.3342746886286818E-17</v>
          </cell>
        </row>
        <row r="18">
          <cell r="B18" t="str">
            <v xml:space="preserve"> </v>
          </cell>
        </row>
        <row r="19">
          <cell r="B19">
            <v>3</v>
          </cell>
          <cell r="C19" t="str">
            <v>FS</v>
          </cell>
          <cell r="D19" t="str">
            <v>Winter</v>
          </cell>
          <cell r="E19">
            <v>1.1265499999999999</v>
          </cell>
          <cell r="F19">
            <v>1.1265499999999999</v>
          </cell>
          <cell r="G19">
            <v>1.0809</v>
          </cell>
          <cell r="H19">
            <v>-2.7699999999999392E-3</v>
          </cell>
          <cell r="I19">
            <v>1.07813</v>
          </cell>
          <cell r="K19">
            <v>-6.0715321659188248E-17</v>
          </cell>
        </row>
        <row r="20">
          <cell r="B20">
            <v>4</v>
          </cell>
          <cell r="D20" t="str">
            <v>Summer</v>
          </cell>
          <cell r="E20">
            <v>0.54305000000000003</v>
          </cell>
          <cell r="F20">
            <v>0.54305000000000003</v>
          </cell>
          <cell r="G20">
            <v>0.52105000000000001</v>
          </cell>
          <cell r="H20">
            <v>-1.3400000000000079E-3</v>
          </cell>
          <cell r="I20">
            <v>0.51971000000000001</v>
          </cell>
          <cell r="K20">
            <v>1.0000000000007832E-5</v>
          </cell>
        </row>
        <row r="22">
          <cell r="B22">
            <v>5</v>
          </cell>
          <cell r="C22" t="str">
            <v>F-4</v>
          </cell>
          <cell r="E22">
            <v>0.78808999999999996</v>
          </cell>
          <cell r="F22">
            <v>0.78808999999999996</v>
          </cell>
          <cell r="G22">
            <v>0.75616000000000005</v>
          </cell>
          <cell r="H22">
            <v>-1.9400000000000528E-3</v>
          </cell>
          <cell r="I22">
            <v>0.75422</v>
          </cell>
          <cell r="K22">
            <v>5.2692225582795515E-17</v>
          </cell>
        </row>
        <row r="23">
          <cell r="B23" t="str">
            <v xml:space="preserve"> </v>
          </cell>
        </row>
        <row r="24">
          <cell r="B24">
            <v>6</v>
          </cell>
          <cell r="C24" t="str">
            <v>NGV</v>
          </cell>
          <cell r="E24">
            <v>0.83467999999999998</v>
          </cell>
          <cell r="F24">
            <v>0.83467999999999998</v>
          </cell>
          <cell r="G24">
            <v>0.80086000000000002</v>
          </cell>
          <cell r="H24">
            <v>-2.0499999999999963E-3</v>
          </cell>
          <cell r="I24">
            <v>0.79881000000000002</v>
          </cell>
          <cell r="K24">
            <v>-3.903127820947816E-18</v>
          </cell>
        </row>
        <row r="26">
          <cell r="B26">
            <v>7</v>
          </cell>
          <cell r="C26" t="str">
            <v>IS</v>
          </cell>
          <cell r="E26">
            <v>0.18093000000000001</v>
          </cell>
          <cell r="F26">
            <v>0.18093000000000001</v>
          </cell>
          <cell r="G26">
            <v>0.18114</v>
          </cell>
          <cell r="H26">
            <v>0</v>
          </cell>
          <cell r="I26">
            <v>0.18114</v>
          </cell>
        </row>
        <row r="28">
          <cell r="B28">
            <v>8</v>
          </cell>
          <cell r="C28" t="str">
            <v>ES</v>
          </cell>
          <cell r="E28">
            <v>5.9955600000000002</v>
          </cell>
          <cell r="F28">
            <v>5.9955600000000002</v>
          </cell>
          <cell r="G28">
            <v>5.7526200000000003</v>
          </cell>
          <cell r="H28">
            <v>-1.4730000000000132E-2</v>
          </cell>
          <cell r="I28">
            <v>5.7378900000000002</v>
          </cell>
          <cell r="K28">
            <v>-9.9999999998677536E-6</v>
          </cell>
        </row>
        <row r="35">
          <cell r="B35" t="str">
            <v>1/</v>
          </cell>
          <cell r="C35" t="str">
            <v>Current Questar Gas Tariff  (excluding bad debt surcharge).</v>
          </cell>
        </row>
        <row r="37">
          <cell r="B37" t="str">
            <v>2/</v>
          </cell>
          <cell r="C37" t="str">
            <v>(Current Questar Gas rates) x (Exhibit 1.6, Page 2, Line 7, % change).</v>
          </cell>
        </row>
        <row r="38">
          <cell r="C38" t="str">
            <v>(except Line 7)</v>
          </cell>
        </row>
      </sheetData>
      <sheetData sheetId="25">
        <row r="1">
          <cell r="C1" t="str">
            <v xml:space="preserve"> </v>
          </cell>
          <cell r="L1" t="str">
            <v>Questar Gas Company</v>
          </cell>
        </row>
        <row r="2">
          <cell r="L2" t="str">
            <v>Docket No. 09-057-12</v>
          </cell>
        </row>
        <row r="3">
          <cell r="L3" t="str">
            <v>Exhibit 1.7</v>
          </cell>
        </row>
        <row r="7">
          <cell r="C7" t="str">
            <v>EFFECT ON GS TYPICAL CUSTOMER</v>
          </cell>
        </row>
        <row r="8">
          <cell r="C8" t="str">
            <v>80 DTHS -  ANNUAL CONSUMPTION</v>
          </cell>
        </row>
        <row r="11">
          <cell r="C11" t="str">
            <v>(A)</v>
          </cell>
          <cell r="D11" t="str">
            <v>(B)</v>
          </cell>
          <cell r="E11" t="str">
            <v xml:space="preserve">(C)  </v>
          </cell>
          <cell r="F11" t="str">
            <v xml:space="preserve">   (D)</v>
          </cell>
          <cell r="H11" t="str">
            <v xml:space="preserve">  (E)</v>
          </cell>
          <cell r="J11" t="str">
            <v xml:space="preserve">(F)    </v>
          </cell>
        </row>
        <row r="12">
          <cell r="F12" t="str">
            <v xml:space="preserve">     Billed at Current</v>
          </cell>
          <cell r="H12" t="str">
            <v xml:space="preserve">   Billed at</v>
          </cell>
        </row>
        <row r="13">
          <cell r="C13" t="str">
            <v>Rate</v>
          </cell>
          <cell r="E13" t="str">
            <v>Usage</v>
          </cell>
          <cell r="F13" t="str">
            <v xml:space="preserve">     Rates Effective</v>
          </cell>
          <cell r="H13" t="str">
            <v xml:space="preserve">  Proposed</v>
          </cell>
        </row>
        <row r="14">
          <cell r="C14" t="str">
            <v>Schedule</v>
          </cell>
          <cell r="D14" t="str">
            <v>Month</v>
          </cell>
          <cell r="E14" t="str">
            <v>In Dth</v>
          </cell>
          <cell r="F14">
            <v>39904</v>
          </cell>
          <cell r="H14" t="str">
            <v xml:space="preserve">   Rates</v>
          </cell>
          <cell r="J14" t="str">
            <v xml:space="preserve">   Change</v>
          </cell>
        </row>
        <row r="16">
          <cell r="B16">
            <v>1</v>
          </cell>
          <cell r="C16" t="str">
            <v>GS</v>
          </cell>
          <cell r="D16" t="str">
            <v>Jan</v>
          </cell>
          <cell r="E16">
            <v>14.9</v>
          </cell>
          <cell r="F16">
            <v>121.39</v>
          </cell>
          <cell r="H16">
            <v>116.69</v>
          </cell>
          <cell r="J16">
            <v>-4.7000000000000028</v>
          </cell>
        </row>
        <row r="17">
          <cell r="B17">
            <v>2</v>
          </cell>
          <cell r="D17" t="str">
            <v>Feb</v>
          </cell>
          <cell r="E17">
            <v>12.5</v>
          </cell>
          <cell r="F17">
            <v>102.64</v>
          </cell>
          <cell r="H17">
            <v>98.7</v>
          </cell>
          <cell r="J17">
            <v>-3.9399999999999977</v>
          </cell>
        </row>
        <row r="18">
          <cell r="B18">
            <v>3</v>
          </cell>
          <cell r="D18" t="str">
            <v>Mar</v>
          </cell>
          <cell r="E18">
            <v>10.1</v>
          </cell>
          <cell r="F18">
            <v>83.89</v>
          </cell>
          <cell r="H18">
            <v>80.709999999999994</v>
          </cell>
          <cell r="J18">
            <v>-3.1800000000000068</v>
          </cell>
        </row>
        <row r="19">
          <cell r="B19">
            <v>4</v>
          </cell>
          <cell r="D19" t="str">
            <v>Apr</v>
          </cell>
          <cell r="E19">
            <v>8.3000000000000007</v>
          </cell>
          <cell r="F19">
            <v>61.78</v>
          </cell>
          <cell r="H19">
            <v>59.38</v>
          </cell>
          <cell r="J19">
            <v>-2.3999999999999986</v>
          </cell>
        </row>
        <row r="20">
          <cell r="B20">
            <v>5</v>
          </cell>
          <cell r="D20" t="str">
            <v>May</v>
          </cell>
          <cell r="E20">
            <v>4.4000000000000004</v>
          </cell>
          <cell r="F20">
            <v>35.1</v>
          </cell>
          <cell r="H20">
            <v>33.83</v>
          </cell>
          <cell r="J20">
            <v>-1.2700000000000031</v>
          </cell>
        </row>
        <row r="21">
          <cell r="B21">
            <v>6</v>
          </cell>
          <cell r="D21" t="str">
            <v>Jun</v>
          </cell>
          <cell r="E21">
            <v>3.1</v>
          </cell>
          <cell r="F21">
            <v>26.21</v>
          </cell>
          <cell r="H21">
            <v>25.31</v>
          </cell>
          <cell r="J21">
            <v>-0.90000000000000213</v>
          </cell>
        </row>
        <row r="22">
          <cell r="B22">
            <v>7</v>
          </cell>
          <cell r="D22" t="str">
            <v>Jul</v>
          </cell>
          <cell r="E22">
            <v>2</v>
          </cell>
          <cell r="F22">
            <v>18.68</v>
          </cell>
          <cell r="H22">
            <v>18.100000000000001</v>
          </cell>
          <cell r="J22">
            <v>-0.57999999999999829</v>
          </cell>
        </row>
        <row r="23">
          <cell r="B23">
            <v>8</v>
          </cell>
          <cell r="D23" t="str">
            <v>Aug</v>
          </cell>
          <cell r="E23">
            <v>1.8</v>
          </cell>
          <cell r="F23">
            <v>17.309999999999999</v>
          </cell>
          <cell r="H23">
            <v>16.79</v>
          </cell>
          <cell r="J23">
            <v>-0.51999999999999957</v>
          </cell>
        </row>
        <row r="24">
          <cell r="B24">
            <v>9</v>
          </cell>
          <cell r="D24" t="str">
            <v>Sep</v>
          </cell>
          <cell r="E24">
            <v>2</v>
          </cell>
          <cell r="F24">
            <v>18.68</v>
          </cell>
          <cell r="H24">
            <v>18.100000000000001</v>
          </cell>
          <cell r="J24">
            <v>-0.57999999999999829</v>
          </cell>
        </row>
        <row r="25">
          <cell r="B25">
            <v>10</v>
          </cell>
          <cell r="D25" t="str">
            <v>Oct</v>
          </cell>
          <cell r="E25">
            <v>3.1</v>
          </cell>
          <cell r="F25">
            <v>26.21</v>
          </cell>
          <cell r="H25">
            <v>25.31</v>
          </cell>
          <cell r="J25">
            <v>-0.90000000000000213</v>
          </cell>
        </row>
        <row r="26">
          <cell r="B26">
            <v>11</v>
          </cell>
          <cell r="D26" t="str">
            <v>Nov</v>
          </cell>
          <cell r="E26">
            <v>6.3</v>
          </cell>
          <cell r="F26">
            <v>54.21</v>
          </cell>
          <cell r="H26">
            <v>52.22</v>
          </cell>
          <cell r="J26">
            <v>-1.990000000000002</v>
          </cell>
        </row>
        <row r="27">
          <cell r="B27">
            <v>12</v>
          </cell>
          <cell r="D27" t="str">
            <v>Dec</v>
          </cell>
          <cell r="E27">
            <v>11.5</v>
          </cell>
          <cell r="F27">
            <v>94.83</v>
          </cell>
          <cell r="H27">
            <v>91.2</v>
          </cell>
          <cell r="J27">
            <v>-3.6299999999999955</v>
          </cell>
        </row>
        <row r="29">
          <cell r="J29" t="str">
            <v xml:space="preserve"> </v>
          </cell>
        </row>
        <row r="30">
          <cell r="B30">
            <v>13</v>
          </cell>
          <cell r="D30" t="str">
            <v>Total</v>
          </cell>
          <cell r="E30">
            <v>80</v>
          </cell>
          <cell r="F30">
            <v>660.93000000000006</v>
          </cell>
          <cell r="H30">
            <v>636.34</v>
          </cell>
          <cell r="J30">
            <v>-24.590000000000032</v>
          </cell>
        </row>
        <row r="32">
          <cell r="C32" t="str">
            <v xml:space="preserve"> </v>
          </cell>
          <cell r="H32" t="str">
            <v>Percent Change:</v>
          </cell>
          <cell r="J32">
            <v>-3.7199999999999998</v>
          </cell>
          <cell r="K32" t="str">
            <v>%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opLeftCell="A20" workbookViewId="0">
      <selection activeCell="O49" sqref="O49"/>
    </sheetView>
  </sheetViews>
  <sheetFormatPr defaultRowHeight="11.25"/>
  <cols>
    <col min="1" max="1" width="7.5703125" style="4" customWidth="1"/>
    <col min="2" max="2" width="25.140625" style="4" bestFit="1" customWidth="1"/>
    <col min="3" max="3" width="10.85546875" style="4" customWidth="1"/>
    <col min="4" max="5" width="9.5703125" style="4" customWidth="1"/>
    <col min="6" max="6" width="9.28515625" style="4" customWidth="1"/>
    <col min="7" max="16384" width="9.140625" style="4"/>
  </cols>
  <sheetData>
    <row r="1" spans="1:11">
      <c r="A1" s="1"/>
      <c r="B1" s="2" t="s">
        <v>0</v>
      </c>
      <c r="C1" s="3"/>
      <c r="D1" s="3"/>
      <c r="E1" s="3"/>
      <c r="F1" s="3"/>
      <c r="G1" s="3"/>
      <c r="H1" s="3"/>
      <c r="I1" s="1"/>
      <c r="J1" s="1"/>
      <c r="K1" s="1"/>
    </row>
    <row r="2" spans="1:11">
      <c r="A2" s="1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"/>
      <c r="J2" s="1"/>
      <c r="K2" s="1"/>
    </row>
    <row r="3" spans="1:11">
      <c r="A3" s="1"/>
      <c r="B3" s="6"/>
      <c r="C3" s="1"/>
      <c r="D3" s="1"/>
      <c r="E3" s="1"/>
      <c r="F3" s="1"/>
      <c r="G3" s="1"/>
      <c r="H3" s="1"/>
      <c r="I3" s="1"/>
      <c r="J3" s="1"/>
      <c r="K3" s="1"/>
    </row>
    <row r="4" spans="1:11">
      <c r="A4" s="7" t="s">
        <v>8</v>
      </c>
      <c r="B4" s="8" t="s">
        <v>9</v>
      </c>
      <c r="C4" s="9"/>
      <c r="D4" s="10"/>
      <c r="E4" s="11"/>
      <c r="F4" s="12"/>
      <c r="G4" s="11"/>
      <c r="H4" s="13"/>
      <c r="I4" s="1"/>
      <c r="J4" s="1"/>
      <c r="K4" s="1"/>
    </row>
    <row r="5" spans="1:11">
      <c r="A5" s="7"/>
      <c r="B5" s="14"/>
      <c r="C5" s="15"/>
      <c r="D5" s="14"/>
      <c r="E5" s="16"/>
      <c r="F5" s="17"/>
      <c r="G5" s="16"/>
      <c r="H5" s="18"/>
      <c r="I5" s="1"/>
      <c r="J5" s="1"/>
      <c r="K5" s="1"/>
    </row>
    <row r="6" spans="1:11" ht="12" thickBot="1">
      <c r="A6" s="7"/>
      <c r="B6" s="14"/>
      <c r="C6" s="15"/>
      <c r="D6" s="14"/>
      <c r="E6" s="16"/>
      <c r="F6" s="17"/>
      <c r="G6" s="16"/>
      <c r="H6" s="18"/>
      <c r="I6" s="1"/>
      <c r="J6" s="1"/>
      <c r="K6" s="1"/>
    </row>
    <row r="7" spans="1:11">
      <c r="A7" s="7"/>
      <c r="B7" s="19"/>
      <c r="C7" s="20" t="s">
        <v>10</v>
      </c>
      <c r="D7" s="21"/>
      <c r="E7" s="21"/>
      <c r="F7" s="22"/>
      <c r="G7" s="23" t="s">
        <v>11</v>
      </c>
      <c r="H7" s="24"/>
      <c r="I7" s="1"/>
      <c r="J7" s="1"/>
      <c r="K7" s="1"/>
    </row>
    <row r="8" spans="1:11">
      <c r="A8" s="7"/>
      <c r="B8" s="19"/>
      <c r="C8" s="25" t="s">
        <v>12</v>
      </c>
      <c r="D8" s="26"/>
      <c r="E8" s="27" t="s">
        <v>13</v>
      </c>
      <c r="F8" s="28"/>
      <c r="G8" s="1"/>
      <c r="H8" s="24"/>
      <c r="I8" s="1"/>
      <c r="J8" s="1"/>
      <c r="K8" s="1"/>
    </row>
    <row r="9" spans="1:11">
      <c r="A9" s="7"/>
      <c r="B9" s="19"/>
      <c r="C9" s="29" t="s">
        <v>14</v>
      </c>
      <c r="D9" s="30" t="s">
        <v>15</v>
      </c>
      <c r="E9" s="30" t="s">
        <v>14</v>
      </c>
      <c r="F9" s="31" t="s">
        <v>15</v>
      </c>
      <c r="G9" s="1"/>
      <c r="H9" s="32"/>
      <c r="I9" s="1"/>
      <c r="J9" s="1"/>
      <c r="K9" s="1"/>
    </row>
    <row r="10" spans="1:11">
      <c r="A10" s="7">
        <v>1</v>
      </c>
      <c r="B10" s="33" t="s">
        <v>16</v>
      </c>
      <c r="C10" s="34">
        <v>1.89791</v>
      </c>
      <c r="D10" s="35">
        <v>0.70455000000000001</v>
      </c>
      <c r="E10" s="35">
        <v>2.2534100000000001</v>
      </c>
      <c r="F10" s="36">
        <v>0.93554999999999999</v>
      </c>
      <c r="G10" s="37" t="s">
        <v>17</v>
      </c>
      <c r="H10" s="38"/>
      <c r="I10" s="1"/>
      <c r="J10" s="1"/>
      <c r="K10" s="1"/>
    </row>
    <row r="11" spans="1:11">
      <c r="A11" s="7">
        <v>2</v>
      </c>
      <c r="B11" s="39" t="s">
        <v>18</v>
      </c>
      <c r="C11" s="40">
        <v>4.9199999999999999E-3</v>
      </c>
      <c r="D11" s="41">
        <v>1.83E-3</v>
      </c>
      <c r="E11" s="41">
        <v>5.8399999999999997E-3</v>
      </c>
      <c r="F11" s="42">
        <v>2.4199999999999998E-3</v>
      </c>
      <c r="G11" s="37" t="s">
        <v>19</v>
      </c>
      <c r="H11" s="43"/>
      <c r="I11" s="1"/>
      <c r="J11" s="1"/>
      <c r="K11" s="1"/>
    </row>
    <row r="12" spans="1:11">
      <c r="A12" s="7">
        <v>3</v>
      </c>
      <c r="B12" s="44" t="s">
        <v>20</v>
      </c>
      <c r="C12" s="34">
        <v>0.20258999999999999</v>
      </c>
      <c r="D12" s="35">
        <v>0.20258999999999999</v>
      </c>
      <c r="E12" s="35">
        <v>0.20258999999999999</v>
      </c>
      <c r="F12" s="36">
        <v>0.20258999999999999</v>
      </c>
      <c r="G12" s="37" t="s">
        <v>21</v>
      </c>
      <c r="H12" s="38"/>
      <c r="I12" s="1"/>
      <c r="J12" s="1"/>
      <c r="K12" s="1"/>
    </row>
    <row r="13" spans="1:11">
      <c r="A13" s="7">
        <v>4</v>
      </c>
      <c r="B13" s="45" t="s">
        <v>22</v>
      </c>
      <c r="C13" s="46">
        <f>SUM(C10:C12)</f>
        <v>2.1054200000000001</v>
      </c>
      <c r="D13" s="47">
        <f>SUM(D10:D12)</f>
        <v>0.90897000000000006</v>
      </c>
      <c r="E13" s="47">
        <f>SUM(E10:E12)</f>
        <v>2.46184</v>
      </c>
      <c r="F13" s="48">
        <f>SUM(F10:F12)</f>
        <v>1.14056</v>
      </c>
      <c r="G13" s="1"/>
      <c r="H13" s="49"/>
      <c r="I13" s="1"/>
      <c r="J13" s="1"/>
      <c r="K13" s="1"/>
    </row>
    <row r="14" spans="1:11">
      <c r="A14" s="7">
        <v>5</v>
      </c>
      <c r="B14" s="50"/>
      <c r="C14" s="46"/>
      <c r="D14" s="47"/>
      <c r="E14" s="47"/>
      <c r="F14" s="48"/>
      <c r="G14" s="1"/>
      <c r="H14" s="49"/>
      <c r="I14" s="1"/>
      <c r="J14" s="1"/>
      <c r="K14" s="1"/>
    </row>
    <row r="15" spans="1:11">
      <c r="A15" s="7">
        <v>6</v>
      </c>
      <c r="B15" s="50" t="s">
        <v>23</v>
      </c>
      <c r="C15" s="51">
        <v>0.54308000000000001</v>
      </c>
      <c r="D15" s="52">
        <v>0.54308000000000001</v>
      </c>
      <c r="E15" s="52">
        <v>1.1566700000000001</v>
      </c>
      <c r="F15" s="53">
        <v>1.1566700000000001</v>
      </c>
      <c r="G15" s="37" t="s">
        <v>24</v>
      </c>
      <c r="H15" s="49"/>
      <c r="I15" s="1"/>
      <c r="J15" s="1"/>
      <c r="K15" s="1"/>
    </row>
    <row r="16" spans="1:11">
      <c r="A16" s="7">
        <v>7</v>
      </c>
      <c r="B16" s="50" t="s">
        <v>25</v>
      </c>
      <c r="C16" s="51">
        <v>0</v>
      </c>
      <c r="D16" s="52">
        <v>0</v>
      </c>
      <c r="E16" s="52">
        <v>0</v>
      </c>
      <c r="F16" s="53">
        <v>0</v>
      </c>
      <c r="G16" s="37" t="s">
        <v>24</v>
      </c>
      <c r="H16" s="49"/>
      <c r="I16" s="1"/>
      <c r="J16" s="1"/>
      <c r="K16" s="1"/>
    </row>
    <row r="17" spans="1:11">
      <c r="A17" s="7">
        <v>8</v>
      </c>
      <c r="B17" s="54" t="s">
        <v>26</v>
      </c>
      <c r="C17" s="34">
        <f>SUM(C15:C16)</f>
        <v>0.54308000000000001</v>
      </c>
      <c r="D17" s="35">
        <f>SUM(D15:D16)</f>
        <v>0.54308000000000001</v>
      </c>
      <c r="E17" s="35">
        <f>SUM(E15:E16)</f>
        <v>1.1566700000000001</v>
      </c>
      <c r="F17" s="36">
        <f>SUM(F15:F16)</f>
        <v>1.1566700000000001</v>
      </c>
      <c r="G17" s="37"/>
      <c r="H17" s="38"/>
      <c r="I17" s="1"/>
      <c r="J17" s="1"/>
      <c r="K17" s="1"/>
    </row>
    <row r="18" spans="1:11">
      <c r="A18" s="7">
        <v>9</v>
      </c>
      <c r="B18" s="55"/>
      <c r="C18" s="34"/>
      <c r="D18" s="35"/>
      <c r="E18" s="35"/>
      <c r="F18" s="36"/>
      <c r="G18" s="1"/>
      <c r="H18" s="38"/>
      <c r="I18" s="1"/>
      <c r="J18" s="1"/>
      <c r="K18" s="1"/>
    </row>
    <row r="19" spans="1:11">
      <c r="A19" s="7">
        <v>10</v>
      </c>
      <c r="B19" s="55" t="s">
        <v>27</v>
      </c>
      <c r="C19" s="56">
        <v>4.81081</v>
      </c>
      <c r="D19" s="35">
        <v>4.81081</v>
      </c>
      <c r="E19" s="57">
        <v>4.81081</v>
      </c>
      <c r="F19" s="36">
        <v>4.81081</v>
      </c>
      <c r="G19" s="37" t="s">
        <v>24</v>
      </c>
      <c r="H19" s="38"/>
      <c r="I19" s="1"/>
      <c r="J19" s="1"/>
      <c r="K19" s="1"/>
    </row>
    <row r="20" spans="1:11">
      <c r="A20" s="7">
        <v>11</v>
      </c>
      <c r="B20" s="55" t="s">
        <v>28</v>
      </c>
      <c r="C20" s="56">
        <v>-0.61811000000000005</v>
      </c>
      <c r="D20" s="35">
        <v>-0.61811000000000005</v>
      </c>
      <c r="E20" s="57">
        <v>-0.61811000000000005</v>
      </c>
      <c r="F20" s="36">
        <v>-0.61811000000000005</v>
      </c>
      <c r="G20" s="37" t="s">
        <v>24</v>
      </c>
      <c r="H20" s="38"/>
      <c r="I20" s="1"/>
      <c r="J20" s="1"/>
      <c r="K20" s="1"/>
    </row>
    <row r="21" spans="1:11">
      <c r="A21" s="7">
        <v>12</v>
      </c>
      <c r="B21" s="54" t="s">
        <v>29</v>
      </c>
      <c r="C21" s="34">
        <f>SUM(C19:C20)</f>
        <v>4.1927000000000003</v>
      </c>
      <c r="D21" s="35">
        <f>SUM(D19:D20)</f>
        <v>4.1927000000000003</v>
      </c>
      <c r="E21" s="35">
        <f>SUM(E19:E20)</f>
        <v>4.1927000000000003</v>
      </c>
      <c r="F21" s="36">
        <f>SUM(F19:F20)</f>
        <v>4.1927000000000003</v>
      </c>
      <c r="G21" s="37"/>
      <c r="H21" s="38"/>
      <c r="I21" s="1"/>
      <c r="J21" s="1"/>
      <c r="K21" s="1"/>
    </row>
    <row r="22" spans="1:11">
      <c r="A22" s="7">
        <v>13</v>
      </c>
      <c r="B22" s="54"/>
      <c r="C22" s="34"/>
      <c r="D22" s="35"/>
      <c r="E22" s="35"/>
      <c r="F22" s="36"/>
      <c r="G22" s="1"/>
      <c r="H22" s="38"/>
      <c r="I22" s="1"/>
      <c r="J22" s="1"/>
      <c r="K22" s="1"/>
    </row>
    <row r="23" spans="1:11" ht="12" thickBot="1">
      <c r="A23" s="7">
        <v>14</v>
      </c>
      <c r="B23" s="54" t="s">
        <v>30</v>
      </c>
      <c r="C23" s="58">
        <f>C13+C17+C21</f>
        <v>6.8412000000000006</v>
      </c>
      <c r="D23" s="59">
        <f>D13+D17+D21</f>
        <v>5.6447500000000002</v>
      </c>
      <c r="E23" s="59">
        <f>E13+E17+E21</f>
        <v>7.8112100000000009</v>
      </c>
      <c r="F23" s="60">
        <f>F13+F17+F21</f>
        <v>6.4899300000000002</v>
      </c>
      <c r="G23" s="1"/>
      <c r="H23" s="61"/>
      <c r="I23" s="1"/>
      <c r="J23" s="1"/>
      <c r="K23" s="1"/>
    </row>
    <row r="24" spans="1:11">
      <c r="A24" s="7">
        <v>15</v>
      </c>
      <c r="B24" s="62"/>
      <c r="C24" s="63"/>
      <c r="D24" s="1"/>
      <c r="E24" s="64"/>
      <c r="F24" s="37"/>
      <c r="G24" s="1"/>
      <c r="H24" s="65"/>
      <c r="I24" s="1"/>
      <c r="J24" s="1"/>
      <c r="K24" s="1"/>
    </row>
    <row r="25" spans="1:11" ht="12" thickBot="1">
      <c r="A25" s="7">
        <v>16</v>
      </c>
      <c r="B25" s="62"/>
      <c r="C25" s="63"/>
      <c r="D25" s="1"/>
      <c r="E25" s="64"/>
      <c r="F25" s="37"/>
      <c r="G25" s="1"/>
      <c r="H25" s="65"/>
      <c r="I25" s="1"/>
      <c r="J25" s="1"/>
      <c r="K25" s="1"/>
    </row>
    <row r="26" spans="1:11">
      <c r="A26" s="7">
        <v>17</v>
      </c>
      <c r="B26" s="19"/>
      <c r="C26" s="66" t="s">
        <v>31</v>
      </c>
      <c r="D26" s="67"/>
      <c r="E26" s="68"/>
      <c r="F26" s="69"/>
      <c r="G26" s="1"/>
      <c r="H26" s="24"/>
      <c r="I26" s="1"/>
      <c r="J26" s="1"/>
      <c r="K26" s="1"/>
    </row>
    <row r="27" spans="1:11">
      <c r="A27" s="7">
        <v>18</v>
      </c>
      <c r="B27" s="19"/>
      <c r="C27" s="70" t="s">
        <v>12</v>
      </c>
      <c r="D27" s="71"/>
      <c r="E27" s="72" t="s">
        <v>13</v>
      </c>
      <c r="F27" s="73"/>
      <c r="G27" s="1"/>
      <c r="H27" s="24"/>
      <c r="I27" s="1"/>
      <c r="J27" s="1"/>
      <c r="K27" s="1"/>
    </row>
    <row r="28" spans="1:11">
      <c r="A28" s="7">
        <v>19</v>
      </c>
      <c r="B28" s="19"/>
      <c r="C28" s="29" t="s">
        <v>14</v>
      </c>
      <c r="D28" s="30" t="s">
        <v>15</v>
      </c>
      <c r="E28" s="30" t="s">
        <v>14</v>
      </c>
      <c r="F28" s="31" t="s">
        <v>15</v>
      </c>
      <c r="G28" s="1"/>
      <c r="H28" s="32"/>
      <c r="I28" s="1"/>
      <c r="J28" s="1"/>
      <c r="K28" s="1"/>
    </row>
    <row r="29" spans="1:11">
      <c r="A29" s="7">
        <v>20</v>
      </c>
      <c r="B29" s="33" t="s">
        <v>16</v>
      </c>
      <c r="C29" s="34">
        <f>C10</f>
        <v>1.89791</v>
      </c>
      <c r="D29" s="35">
        <f>D10</f>
        <v>0.70455000000000001</v>
      </c>
      <c r="E29" s="35">
        <f>E10</f>
        <v>2.2534100000000001</v>
      </c>
      <c r="F29" s="36">
        <f>F10</f>
        <v>0.93554999999999999</v>
      </c>
      <c r="G29" s="37"/>
      <c r="H29" s="38"/>
      <c r="I29" s="1"/>
      <c r="J29" s="1"/>
      <c r="K29" s="1"/>
    </row>
    <row r="30" spans="1:11">
      <c r="A30" s="7">
        <v>21</v>
      </c>
      <c r="B30" s="74" t="s">
        <v>18</v>
      </c>
      <c r="C30" s="75">
        <v>1.9619999999999999E-2</v>
      </c>
      <c r="D30" s="76">
        <v>7.28E-3</v>
      </c>
      <c r="E30" s="76">
        <v>2.3300000000000001E-2</v>
      </c>
      <c r="F30" s="77">
        <v>9.6699999999999998E-3</v>
      </c>
      <c r="G30" s="37" t="s">
        <v>32</v>
      </c>
      <c r="H30" s="38"/>
      <c r="I30" s="1"/>
      <c r="J30" s="1"/>
      <c r="K30" s="1"/>
    </row>
    <row r="31" spans="1:11">
      <c r="A31" s="7">
        <v>22</v>
      </c>
      <c r="B31" s="74" t="s">
        <v>20</v>
      </c>
      <c r="C31" s="75">
        <v>0.44995829294348888</v>
      </c>
      <c r="D31" s="76">
        <v>0.44995829294348888</v>
      </c>
      <c r="E31" s="76">
        <v>0.44995829294348888</v>
      </c>
      <c r="F31" s="77">
        <v>0.44995829294348888</v>
      </c>
      <c r="G31" s="37" t="s">
        <v>33</v>
      </c>
      <c r="H31" s="38"/>
      <c r="I31" s="1"/>
      <c r="J31" s="1"/>
      <c r="K31" s="1"/>
    </row>
    <row r="32" spans="1:11">
      <c r="A32" s="7">
        <v>23</v>
      </c>
      <c r="B32" s="45" t="s">
        <v>22</v>
      </c>
      <c r="C32" s="78">
        <f>SUM(C29:C31)</f>
        <v>2.3674882929434888</v>
      </c>
      <c r="D32" s="47">
        <f>SUM(D29:D31)</f>
        <v>1.1617882929434888</v>
      </c>
      <c r="E32" s="47">
        <f>SUM(E29:E31)</f>
        <v>2.7266682929434891</v>
      </c>
      <c r="F32" s="79">
        <f>SUM(F29:F31)</f>
        <v>1.3951782929434888</v>
      </c>
      <c r="G32" s="1"/>
      <c r="H32" s="49"/>
      <c r="I32" s="1"/>
      <c r="J32" s="1"/>
      <c r="K32" s="1"/>
    </row>
    <row r="33" spans="1:11">
      <c r="A33" s="7">
        <v>24</v>
      </c>
      <c r="B33" s="80"/>
      <c r="C33" s="78"/>
      <c r="D33" s="47"/>
      <c r="E33" s="47"/>
      <c r="F33" s="79"/>
      <c r="G33" s="1"/>
      <c r="H33" s="49"/>
      <c r="I33" s="1"/>
      <c r="J33" s="1"/>
      <c r="K33" s="1"/>
    </row>
    <row r="34" spans="1:11">
      <c r="A34" s="7">
        <v>25</v>
      </c>
      <c r="B34" s="74" t="s">
        <v>23</v>
      </c>
      <c r="C34" s="75">
        <f>[1]Rates!U62</f>
        <v>0.52107481819260471</v>
      </c>
      <c r="D34" s="76">
        <f>C34</f>
        <v>0.52107481819260471</v>
      </c>
      <c r="E34" s="76">
        <f>[1]Rates!U61</f>
        <v>1.1098026256883702</v>
      </c>
      <c r="F34" s="77">
        <f>E34</f>
        <v>1.1098026256883702</v>
      </c>
      <c r="G34" s="1"/>
      <c r="H34" s="49"/>
      <c r="I34" s="1"/>
      <c r="J34" s="1"/>
      <c r="K34" s="1"/>
    </row>
    <row r="35" spans="1:11">
      <c r="A35" s="7">
        <v>26</v>
      </c>
      <c r="B35" s="74" t="s">
        <v>25</v>
      </c>
      <c r="C35" s="75">
        <f>[1]Rates!V62</f>
        <v>-1.3376438231018639E-3</v>
      </c>
      <c r="D35" s="76">
        <f>C35</f>
        <v>-1.3376438231018639E-3</v>
      </c>
      <c r="E35" s="76">
        <f>[1]Rates!V61</f>
        <v>-2.8426256883702372E-3</v>
      </c>
      <c r="F35" s="77">
        <f>E35</f>
        <v>-2.8426256883702372E-3</v>
      </c>
      <c r="G35" s="37" t="s">
        <v>34</v>
      </c>
      <c r="H35" s="43"/>
      <c r="I35" s="1"/>
      <c r="J35" s="1"/>
      <c r="K35" s="1"/>
    </row>
    <row r="36" spans="1:11">
      <c r="A36" s="7">
        <v>27</v>
      </c>
      <c r="B36" s="54" t="s">
        <v>26</v>
      </c>
      <c r="C36" s="81">
        <f>SUM(C34:C35)</f>
        <v>0.51973717436950284</v>
      </c>
      <c r="D36" s="35">
        <f>SUM(D34:D35)</f>
        <v>0.51973717436950284</v>
      </c>
      <c r="E36" s="35">
        <f>SUM(E34:E35)</f>
        <v>1.1069599999999999</v>
      </c>
      <c r="F36" s="82">
        <f>SUM(F34:F35)</f>
        <v>1.1069599999999999</v>
      </c>
      <c r="G36" s="1"/>
      <c r="H36" s="38"/>
      <c r="I36" s="1"/>
      <c r="J36" s="1"/>
      <c r="K36" s="1"/>
    </row>
    <row r="37" spans="1:11">
      <c r="A37" s="7">
        <v>28</v>
      </c>
      <c r="B37" s="33"/>
      <c r="C37" s="81"/>
      <c r="D37" s="35"/>
      <c r="E37" s="35"/>
      <c r="F37" s="82"/>
      <c r="G37" s="1"/>
      <c r="H37" s="38"/>
      <c r="I37" s="1"/>
      <c r="J37" s="1"/>
      <c r="K37" s="1"/>
    </row>
    <row r="38" spans="1:11">
      <c r="A38" s="7">
        <v>29</v>
      </c>
      <c r="B38" s="83" t="s">
        <v>27</v>
      </c>
      <c r="C38" s="75">
        <f>[1]Rates!G45</f>
        <v>4.1680200000000003</v>
      </c>
      <c r="D38" s="76">
        <f t="shared" ref="D38:F39" si="0">C38</f>
        <v>4.1680200000000003</v>
      </c>
      <c r="E38" s="76">
        <f t="shared" si="0"/>
        <v>4.1680200000000003</v>
      </c>
      <c r="F38" s="77">
        <f t="shared" si="0"/>
        <v>4.1680200000000003</v>
      </c>
      <c r="G38" s="37" t="s">
        <v>34</v>
      </c>
      <c r="H38" s="43"/>
      <c r="I38" s="1"/>
      <c r="J38" s="1"/>
      <c r="K38" s="1"/>
    </row>
    <row r="39" spans="1:11">
      <c r="A39" s="7">
        <v>30</v>
      </c>
      <c r="B39" s="84" t="s">
        <v>28</v>
      </c>
      <c r="C39" s="75">
        <f>[1]Rates!G46</f>
        <v>-0.24106</v>
      </c>
      <c r="D39" s="76">
        <f t="shared" si="0"/>
        <v>-0.24106</v>
      </c>
      <c r="E39" s="76">
        <f t="shared" si="0"/>
        <v>-0.24106</v>
      </c>
      <c r="F39" s="77">
        <f t="shared" si="0"/>
        <v>-0.24106</v>
      </c>
      <c r="G39" s="37" t="s">
        <v>34</v>
      </c>
      <c r="H39" s="49"/>
      <c r="I39" s="1"/>
      <c r="J39" s="1"/>
      <c r="K39" s="1"/>
    </row>
    <row r="40" spans="1:11">
      <c r="A40" s="7">
        <v>31</v>
      </c>
      <c r="B40" s="54" t="s">
        <v>29</v>
      </c>
      <c r="C40" s="34">
        <f>SUM(C38:C39)</f>
        <v>3.9269600000000002</v>
      </c>
      <c r="D40" s="35">
        <f>SUM(D38:D39)</f>
        <v>3.9269600000000002</v>
      </c>
      <c r="E40" s="35">
        <f>SUM(E38:E39)</f>
        <v>3.9269600000000002</v>
      </c>
      <c r="F40" s="36">
        <f>SUM(F38:F39)</f>
        <v>3.9269600000000002</v>
      </c>
      <c r="G40" s="38"/>
      <c r="H40" s="38"/>
      <c r="I40" s="1"/>
      <c r="J40" s="1"/>
      <c r="K40" s="1"/>
    </row>
    <row r="41" spans="1:11">
      <c r="A41" s="7">
        <v>32</v>
      </c>
      <c r="B41" s="33"/>
      <c r="C41" s="34"/>
      <c r="D41" s="35"/>
      <c r="E41" s="35"/>
      <c r="F41" s="36"/>
      <c r="G41" s="38"/>
      <c r="H41" s="38"/>
      <c r="I41" s="1"/>
      <c r="J41" s="1"/>
      <c r="K41" s="1"/>
    </row>
    <row r="42" spans="1:11" ht="12" thickBot="1">
      <c r="A42" s="7">
        <v>33</v>
      </c>
      <c r="B42" s="85" t="s">
        <v>30</v>
      </c>
      <c r="C42" s="58">
        <f>C32+C36+C40</f>
        <v>6.814185467312992</v>
      </c>
      <c r="D42" s="59">
        <f>D32+D36+D40</f>
        <v>5.6084854673129918</v>
      </c>
      <c r="E42" s="59">
        <f>E32+E36+E40</f>
        <v>7.7605882929434893</v>
      </c>
      <c r="F42" s="60">
        <f>F32+F36+F40</f>
        <v>6.4290982929434888</v>
      </c>
      <c r="G42" s="61"/>
      <c r="H42" s="61"/>
      <c r="I42" s="1"/>
      <c r="J42" s="1"/>
      <c r="K42" s="1"/>
    </row>
    <row r="43" spans="1:11">
      <c r="A43" s="7">
        <v>34</v>
      </c>
      <c r="B43" s="86"/>
      <c r="C43" s="87"/>
      <c r="D43" s="87"/>
      <c r="E43" s="87"/>
      <c r="F43" s="87"/>
      <c r="G43" s="87"/>
      <c r="H43" s="87"/>
      <c r="I43" s="1"/>
      <c r="J43" s="1"/>
      <c r="K43" s="1"/>
    </row>
    <row r="44" spans="1:11">
      <c r="A44" s="7">
        <v>35</v>
      </c>
      <c r="B44" s="88"/>
      <c r="C44" s="89"/>
      <c r="D44" s="89"/>
      <c r="E44" s="89"/>
      <c r="F44" s="89"/>
      <c r="G44" s="89"/>
      <c r="H44" s="89"/>
      <c r="I44" s="1"/>
      <c r="J44" s="1"/>
      <c r="K44" s="1"/>
    </row>
    <row r="45" spans="1:11">
      <c r="A45" s="7">
        <v>36</v>
      </c>
      <c r="B45" s="14"/>
      <c r="C45" s="15"/>
      <c r="D45" s="14"/>
      <c r="E45" s="16"/>
      <c r="F45" s="17"/>
      <c r="G45" s="16"/>
      <c r="H45" s="18"/>
      <c r="I45" s="1"/>
      <c r="J45" s="1"/>
      <c r="K45" s="1"/>
    </row>
    <row r="46" spans="1:11" ht="12" thickBot="1">
      <c r="A46" s="7">
        <v>37</v>
      </c>
      <c r="B46" s="62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7">
        <v>38</v>
      </c>
      <c r="B47" s="19"/>
      <c r="C47" s="66" t="s">
        <v>35</v>
      </c>
      <c r="D47" s="67"/>
      <c r="E47" s="68"/>
      <c r="F47" s="69"/>
      <c r="G47" s="1"/>
      <c r="H47" s="1"/>
      <c r="I47" s="1"/>
      <c r="J47" s="1"/>
      <c r="K47" s="1"/>
    </row>
    <row r="48" spans="1:11">
      <c r="A48" s="7">
        <v>39</v>
      </c>
      <c r="B48" s="19"/>
      <c r="C48" s="70" t="s">
        <v>12</v>
      </c>
      <c r="D48" s="71"/>
      <c r="E48" s="72" t="s">
        <v>13</v>
      </c>
      <c r="F48" s="73"/>
      <c r="G48" s="1"/>
      <c r="H48" s="1"/>
      <c r="I48" s="1"/>
      <c r="J48" s="1"/>
      <c r="K48" s="1"/>
    </row>
    <row r="49" spans="1:11">
      <c r="A49" s="7">
        <v>40</v>
      </c>
      <c r="B49" s="19"/>
      <c r="C49" s="29" t="s">
        <v>14</v>
      </c>
      <c r="D49" s="30" t="s">
        <v>15</v>
      </c>
      <c r="E49" s="30" t="s">
        <v>14</v>
      </c>
      <c r="F49" s="31" t="s">
        <v>15</v>
      </c>
      <c r="G49" s="1"/>
      <c r="H49" s="1"/>
      <c r="I49" s="1"/>
      <c r="J49" s="1"/>
      <c r="K49" s="1"/>
    </row>
    <row r="50" spans="1:11">
      <c r="A50" s="7">
        <v>41</v>
      </c>
      <c r="B50" s="33" t="s">
        <v>16</v>
      </c>
      <c r="C50" s="34">
        <f>C29-C10</f>
        <v>0</v>
      </c>
      <c r="D50" s="34">
        <f>D29-D10</f>
        <v>0</v>
      </c>
      <c r="E50" s="34">
        <f>E29-E10</f>
        <v>0</v>
      </c>
      <c r="F50" s="90">
        <f>F29-F10</f>
        <v>0</v>
      </c>
      <c r="G50" s="1"/>
      <c r="H50" s="1"/>
      <c r="I50" s="1"/>
      <c r="J50" s="1"/>
      <c r="K50" s="1"/>
    </row>
    <row r="51" spans="1:11">
      <c r="A51" s="7">
        <v>42</v>
      </c>
      <c r="B51" s="74" t="s">
        <v>18</v>
      </c>
      <c r="C51" s="91">
        <f>C30-C11</f>
        <v>1.4699999999999998E-2</v>
      </c>
      <c r="D51" s="91">
        <f t="shared" ref="D51:F52" si="1">D30-D11</f>
        <v>5.45E-3</v>
      </c>
      <c r="E51" s="91">
        <f t="shared" si="1"/>
        <v>1.7460000000000003E-2</v>
      </c>
      <c r="F51" s="92">
        <f t="shared" si="1"/>
        <v>7.2499999999999995E-3</v>
      </c>
      <c r="G51" s="1"/>
      <c r="H51" s="1"/>
      <c r="I51" s="1"/>
      <c r="J51" s="1"/>
      <c r="K51" s="1"/>
    </row>
    <row r="52" spans="1:11">
      <c r="A52" s="7">
        <v>43</v>
      </c>
      <c r="B52" s="74" t="s">
        <v>20</v>
      </c>
      <c r="C52" s="91">
        <f>C31-C12</f>
        <v>0.24736829294348889</v>
      </c>
      <c r="D52" s="91">
        <f t="shared" si="1"/>
        <v>0.24736829294348889</v>
      </c>
      <c r="E52" s="91">
        <f t="shared" si="1"/>
        <v>0.24736829294348889</v>
      </c>
      <c r="F52" s="92">
        <f t="shared" si="1"/>
        <v>0.24736829294348889</v>
      </c>
      <c r="G52" s="1"/>
      <c r="H52" s="1"/>
      <c r="I52" s="1"/>
      <c r="J52" s="1"/>
      <c r="K52" s="1"/>
    </row>
    <row r="53" spans="1:11">
      <c r="A53" s="7">
        <v>44</v>
      </c>
      <c r="B53" s="45" t="s">
        <v>22</v>
      </c>
      <c r="C53" s="46">
        <f>SUM(C50:C52)</f>
        <v>0.26206829294348888</v>
      </c>
      <c r="D53" s="47">
        <f>SUM(D50:D52)</f>
        <v>0.2528182929434889</v>
      </c>
      <c r="E53" s="47">
        <f>SUM(E50:E52)</f>
        <v>0.26482829294348886</v>
      </c>
      <c r="F53" s="48">
        <f>SUM(F50:F52)</f>
        <v>0.25461829294348887</v>
      </c>
      <c r="G53" s="1"/>
      <c r="H53" s="1"/>
      <c r="I53" s="1"/>
      <c r="J53" s="1"/>
      <c r="K53" s="1"/>
    </row>
    <row r="54" spans="1:11">
      <c r="A54" s="7">
        <v>45</v>
      </c>
      <c r="B54" s="80"/>
      <c r="C54" s="46"/>
      <c r="D54" s="47"/>
      <c r="E54" s="47"/>
      <c r="F54" s="48"/>
      <c r="G54" s="1"/>
      <c r="H54" s="1"/>
      <c r="I54" s="1"/>
      <c r="J54" s="1"/>
      <c r="K54" s="1"/>
    </row>
    <row r="55" spans="1:11">
      <c r="A55" s="7">
        <v>46</v>
      </c>
      <c r="B55" s="74" t="s">
        <v>23</v>
      </c>
      <c r="C55" s="91">
        <f t="shared" ref="C55:F56" si="2">C34-C15</f>
        <v>-2.2005181807395302E-2</v>
      </c>
      <c r="D55" s="91">
        <f t="shared" si="2"/>
        <v>-2.2005181807395302E-2</v>
      </c>
      <c r="E55" s="91">
        <f t="shared" si="2"/>
        <v>-4.6867374311629906E-2</v>
      </c>
      <c r="F55" s="92">
        <f t="shared" si="2"/>
        <v>-4.6867374311629906E-2</v>
      </c>
      <c r="G55" s="1"/>
      <c r="H55" s="1"/>
      <c r="I55" s="1"/>
      <c r="J55" s="1"/>
      <c r="K55" s="1"/>
    </row>
    <row r="56" spans="1:11">
      <c r="A56" s="7">
        <v>47</v>
      </c>
      <c r="B56" s="74" t="s">
        <v>25</v>
      </c>
      <c r="C56" s="91">
        <f t="shared" si="2"/>
        <v>-1.3376438231018639E-3</v>
      </c>
      <c r="D56" s="91">
        <f t="shared" si="2"/>
        <v>-1.3376438231018639E-3</v>
      </c>
      <c r="E56" s="91">
        <f t="shared" si="2"/>
        <v>-2.8426256883702372E-3</v>
      </c>
      <c r="F56" s="92">
        <f t="shared" si="2"/>
        <v>-2.8426256883702372E-3</v>
      </c>
      <c r="G56" s="1"/>
      <c r="H56" s="1"/>
      <c r="I56" s="1"/>
      <c r="J56" s="1"/>
      <c r="K56" s="1"/>
    </row>
    <row r="57" spans="1:11">
      <c r="A57" s="7">
        <v>48</v>
      </c>
      <c r="B57" s="54" t="s">
        <v>26</v>
      </c>
      <c r="C57" s="34">
        <f>SUM(C55:C56)</f>
        <v>-2.3342825630497166E-2</v>
      </c>
      <c r="D57" s="35">
        <f>SUM(D55:D56)</f>
        <v>-2.3342825630497166E-2</v>
      </c>
      <c r="E57" s="35">
        <f>SUM(E55:E56)</f>
        <v>-4.9710000000000143E-2</v>
      </c>
      <c r="F57" s="36">
        <f>SUM(F55:F56)</f>
        <v>-4.9710000000000143E-2</v>
      </c>
      <c r="G57" s="1"/>
      <c r="H57" s="1"/>
      <c r="I57" s="1"/>
      <c r="J57" s="1"/>
      <c r="K57" s="1"/>
    </row>
    <row r="58" spans="1:11">
      <c r="A58" s="7">
        <v>49</v>
      </c>
      <c r="B58" s="33"/>
      <c r="C58" s="34"/>
      <c r="D58" s="35"/>
      <c r="E58" s="35"/>
      <c r="F58" s="36"/>
      <c r="G58" s="1"/>
      <c r="H58" s="1"/>
      <c r="I58" s="1"/>
      <c r="J58" s="1"/>
      <c r="K58" s="1"/>
    </row>
    <row r="59" spans="1:11">
      <c r="A59" s="7">
        <v>50</v>
      </c>
      <c r="B59" s="83" t="s">
        <v>27</v>
      </c>
      <c r="C59" s="91">
        <f t="shared" ref="C59:F60" si="3">C38-C19</f>
        <v>-0.64278999999999975</v>
      </c>
      <c r="D59" s="91">
        <f t="shared" si="3"/>
        <v>-0.64278999999999975</v>
      </c>
      <c r="E59" s="91">
        <f t="shared" si="3"/>
        <v>-0.64278999999999975</v>
      </c>
      <c r="F59" s="92">
        <f t="shared" si="3"/>
        <v>-0.64278999999999975</v>
      </c>
      <c r="G59" s="1"/>
      <c r="H59" s="1"/>
      <c r="I59" s="1"/>
      <c r="J59" s="1"/>
      <c r="K59" s="1"/>
    </row>
    <row r="60" spans="1:11">
      <c r="A60" s="7">
        <v>51</v>
      </c>
      <c r="B60" s="84" t="s">
        <v>28</v>
      </c>
      <c r="C60" s="91">
        <f t="shared" si="3"/>
        <v>0.37705000000000005</v>
      </c>
      <c r="D60" s="91">
        <f t="shared" si="3"/>
        <v>0.37705000000000005</v>
      </c>
      <c r="E60" s="91">
        <f t="shared" si="3"/>
        <v>0.37705000000000005</v>
      </c>
      <c r="F60" s="92">
        <f t="shared" si="3"/>
        <v>0.37705000000000005</v>
      </c>
      <c r="G60" s="1"/>
      <c r="H60" s="1"/>
      <c r="I60" s="1"/>
      <c r="J60" s="1"/>
      <c r="K60" s="1"/>
    </row>
    <row r="61" spans="1:11">
      <c r="A61" s="7">
        <v>52</v>
      </c>
      <c r="B61" s="54" t="s">
        <v>29</v>
      </c>
      <c r="C61" s="34">
        <f>SUM(C59:C60)</f>
        <v>-0.2657399999999997</v>
      </c>
      <c r="D61" s="35">
        <f>SUM(D59:D60)</f>
        <v>-0.2657399999999997</v>
      </c>
      <c r="E61" s="35">
        <f>SUM(E59:E60)</f>
        <v>-0.2657399999999997</v>
      </c>
      <c r="F61" s="36">
        <f>SUM(F59:F60)</f>
        <v>-0.2657399999999997</v>
      </c>
      <c r="G61" s="1"/>
      <c r="H61" s="1"/>
      <c r="I61" s="1"/>
      <c r="J61" s="1"/>
      <c r="K61" s="1"/>
    </row>
    <row r="62" spans="1:11">
      <c r="A62" s="7">
        <v>53</v>
      </c>
      <c r="B62" s="54"/>
      <c r="C62" s="34"/>
      <c r="D62" s="35"/>
      <c r="E62" s="35"/>
      <c r="F62" s="36"/>
      <c r="G62" s="1"/>
      <c r="H62" s="1"/>
      <c r="I62" s="1"/>
      <c r="J62" s="1"/>
      <c r="K62" s="1"/>
    </row>
    <row r="63" spans="1:11" ht="12" thickBot="1">
      <c r="A63" s="7">
        <v>54</v>
      </c>
      <c r="B63" s="54" t="s">
        <v>30</v>
      </c>
      <c r="C63" s="58">
        <f>C53+C57+C61</f>
        <v>-2.7014532687007986E-2</v>
      </c>
      <c r="D63" s="59">
        <f>D53+D57+D61</f>
        <v>-3.6264532687007967E-2</v>
      </c>
      <c r="E63" s="59">
        <f>E53+E57+E61</f>
        <v>-5.0621707056510978E-2</v>
      </c>
      <c r="F63" s="60">
        <f>F53+F57+F61</f>
        <v>-6.0831707056510975E-2</v>
      </c>
      <c r="G63" s="1"/>
      <c r="H63" s="1"/>
      <c r="I63" s="1"/>
      <c r="J63" s="1"/>
      <c r="K63" s="1"/>
    </row>
    <row r="64" spans="1:11" ht="12.75" thickTop="1" thickBot="1">
      <c r="A64" s="7">
        <v>55</v>
      </c>
      <c r="B64" s="93" t="s">
        <v>36</v>
      </c>
      <c r="C64" s="94">
        <f>C42/C23-1</f>
        <v>-3.9488003109116043E-3</v>
      </c>
      <c r="D64" s="95">
        <f>D42/D23-1</f>
        <v>-6.4244710017287154E-3</v>
      </c>
      <c r="E64" s="95">
        <f>E42/E23-1</f>
        <v>-6.4806485879282949E-3</v>
      </c>
      <c r="F64" s="96">
        <f>F42/F23-1</f>
        <v>-9.3732454828497902E-3</v>
      </c>
      <c r="G64" s="1"/>
      <c r="H64" s="1"/>
      <c r="I64" s="1"/>
      <c r="J64" s="1"/>
      <c r="K64" s="1"/>
    </row>
    <row r="65" ht="12" thickTop="1"/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M35" sqref="M35"/>
    </sheetView>
  </sheetViews>
  <sheetFormatPr defaultRowHeight="11.25"/>
  <cols>
    <col min="1" max="1" width="3.85546875" style="4" customWidth="1"/>
    <col min="2" max="2" width="10.28515625" style="4" customWidth="1"/>
    <col min="3" max="3" width="10.140625" style="4" customWidth="1"/>
    <col min="4" max="4" width="9.5703125" style="4" customWidth="1"/>
    <col min="5" max="5" width="9.85546875" style="4" customWidth="1"/>
    <col min="6" max="6" width="10.5703125" style="4" customWidth="1"/>
    <col min="7" max="7" width="11" style="4" customWidth="1"/>
    <col min="8" max="16384" width="9.140625" style="4"/>
  </cols>
  <sheetData>
    <row r="1" spans="1:8">
      <c r="A1" s="7"/>
      <c r="B1" s="2" t="s">
        <v>37</v>
      </c>
      <c r="C1" s="3"/>
      <c r="D1" s="3"/>
      <c r="E1" s="3"/>
      <c r="F1" s="17"/>
      <c r="G1" s="16"/>
      <c r="H1" s="1"/>
    </row>
    <row r="2" spans="1:8">
      <c r="A2" s="7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"/>
    </row>
    <row r="3" spans="1:8">
      <c r="A3" s="7"/>
      <c r="B3" s="62"/>
      <c r="C3" s="1"/>
      <c r="D3" s="1"/>
      <c r="E3" s="1"/>
      <c r="F3" s="1"/>
      <c r="G3" s="1"/>
      <c r="H3" s="1"/>
    </row>
    <row r="4" spans="1:8">
      <c r="A4" s="7"/>
      <c r="B4" s="97" t="s">
        <v>38</v>
      </c>
      <c r="C4" s="98"/>
      <c r="D4" s="98"/>
      <c r="E4" s="98"/>
      <c r="F4" s="98"/>
      <c r="G4" s="98"/>
      <c r="H4" s="1"/>
    </row>
    <row r="5" spans="1:8">
      <c r="A5" s="7"/>
      <c r="B5" s="62"/>
      <c r="C5" s="1"/>
      <c r="D5" s="14"/>
      <c r="E5" s="16"/>
      <c r="F5" s="17"/>
      <c r="G5" s="16"/>
      <c r="H5" s="1"/>
    </row>
    <row r="6" spans="1:8">
      <c r="A6" s="7"/>
      <c r="B6" s="99" t="s">
        <v>39</v>
      </c>
      <c r="C6" s="100"/>
      <c r="D6" s="1"/>
      <c r="E6" s="1"/>
      <c r="F6" s="17"/>
      <c r="G6" s="16"/>
      <c r="H6" s="1"/>
    </row>
    <row r="7" spans="1:8">
      <c r="A7" s="7"/>
      <c r="B7" s="85" t="s">
        <v>40</v>
      </c>
      <c r="C7" s="101">
        <v>5</v>
      </c>
      <c r="D7" s="1"/>
      <c r="E7" s="1"/>
      <c r="F7" s="1"/>
      <c r="G7" s="102"/>
      <c r="H7" s="1"/>
    </row>
    <row r="8" spans="1:8">
      <c r="A8" s="7"/>
      <c r="B8" s="62"/>
      <c r="C8" s="1"/>
      <c r="D8" s="1"/>
      <c r="E8" s="1"/>
      <c r="F8" s="1"/>
      <c r="G8" s="1"/>
      <c r="H8" s="1"/>
    </row>
    <row r="9" spans="1:8">
      <c r="A9" s="7">
        <v>1</v>
      </c>
      <c r="B9" s="103" t="s">
        <v>41</v>
      </c>
      <c r="C9" s="104" t="s">
        <v>42</v>
      </c>
      <c r="D9" s="105">
        <v>39904</v>
      </c>
      <c r="E9" s="106" t="s">
        <v>43</v>
      </c>
      <c r="F9" s="104" t="s">
        <v>44</v>
      </c>
      <c r="G9" s="107" t="s">
        <v>45</v>
      </c>
      <c r="H9" s="1"/>
    </row>
    <row r="10" spans="1:8">
      <c r="A10" s="7">
        <v>2</v>
      </c>
      <c r="B10" s="108" t="s">
        <v>46</v>
      </c>
      <c r="C10" s="109">
        <v>14.9</v>
      </c>
      <c r="D10" s="110">
        <v>121.38702900000001</v>
      </c>
      <c r="E10" s="110">
        <v>120.63276556485799</v>
      </c>
      <c r="F10" s="110">
        <v>-0.75426343514202188</v>
      </c>
      <c r="G10" s="111">
        <v>-6.2137070274783787E-3</v>
      </c>
      <c r="H10" s="1"/>
    </row>
    <row r="11" spans="1:8">
      <c r="A11" s="7">
        <v>3</v>
      </c>
      <c r="B11" s="108" t="s">
        <v>47</v>
      </c>
      <c r="C11" s="109">
        <v>12.5</v>
      </c>
      <c r="D11" s="110">
        <v>102.64012500000001</v>
      </c>
      <c r="E11" s="110">
        <v>102.00735366179362</v>
      </c>
      <c r="F11" s="110">
        <v>-0.63277133820639619</v>
      </c>
      <c r="G11" s="111">
        <v>-6.1649509702603744E-3</v>
      </c>
      <c r="H11" s="1"/>
    </row>
    <row r="12" spans="1:8">
      <c r="A12" s="7">
        <v>4</v>
      </c>
      <c r="B12" s="108" t="s">
        <v>48</v>
      </c>
      <c r="C12" s="109">
        <v>10.1</v>
      </c>
      <c r="D12" s="110">
        <v>83.893221000000011</v>
      </c>
      <c r="E12" s="110">
        <v>83.381941758729241</v>
      </c>
      <c r="F12" s="110">
        <v>-0.51127924127077051</v>
      </c>
      <c r="G12" s="111">
        <v>-6.0944047108498845E-3</v>
      </c>
      <c r="H12" s="1"/>
    </row>
    <row r="13" spans="1:8">
      <c r="A13" s="7">
        <v>5</v>
      </c>
      <c r="B13" s="108" t="s">
        <v>49</v>
      </c>
      <c r="C13" s="109">
        <v>8.3000000000000007</v>
      </c>
      <c r="D13" s="110">
        <v>61.781960000000012</v>
      </c>
      <c r="E13" s="110">
        <v>61.557739378697839</v>
      </c>
      <c r="F13" s="110">
        <v>-0.22422062130217313</v>
      </c>
      <c r="G13" s="111">
        <v>-3.6292247980182742E-3</v>
      </c>
      <c r="H13" s="1"/>
    </row>
    <row r="14" spans="1:8">
      <c r="A14" s="7">
        <v>6</v>
      </c>
      <c r="B14" s="108" t="s">
        <v>50</v>
      </c>
      <c r="C14" s="109">
        <v>4.4000000000000004</v>
      </c>
      <c r="D14" s="110">
        <v>35.101280000000003</v>
      </c>
      <c r="E14" s="110">
        <v>34.982416056177172</v>
      </c>
      <c r="F14" s="110">
        <v>-0.11886394382283072</v>
      </c>
      <c r="G14" s="111">
        <v>-3.386313656448731E-3</v>
      </c>
      <c r="H14" s="1"/>
    </row>
    <row r="15" spans="1:8">
      <c r="A15" s="7">
        <v>7</v>
      </c>
      <c r="B15" s="108" t="s">
        <v>51</v>
      </c>
      <c r="C15" s="109">
        <v>3.1</v>
      </c>
      <c r="D15" s="110">
        <v>26.207720000000002</v>
      </c>
      <c r="E15" s="110">
        <v>26.123974948670277</v>
      </c>
      <c r="F15" s="110">
        <v>-8.3745051329724873E-2</v>
      </c>
      <c r="G15" s="111">
        <v>-3.1954344494570632E-3</v>
      </c>
      <c r="H15" s="1"/>
    </row>
    <row r="16" spans="1:8">
      <c r="A16" s="7">
        <v>8</v>
      </c>
      <c r="B16" s="108" t="s">
        <v>52</v>
      </c>
      <c r="C16" s="109">
        <v>2</v>
      </c>
      <c r="D16" s="110">
        <v>18.682400000000001</v>
      </c>
      <c r="E16" s="110">
        <v>18.628370934625984</v>
      </c>
      <c r="F16" s="110">
        <v>-5.4029065374017193E-2</v>
      </c>
      <c r="G16" s="111">
        <v>-2.8919766932523224E-3</v>
      </c>
      <c r="H16" s="1"/>
    </row>
    <row r="17" spans="1:8">
      <c r="A17" s="7">
        <v>9</v>
      </c>
      <c r="B17" s="108" t="s">
        <v>53</v>
      </c>
      <c r="C17" s="109">
        <v>1.8</v>
      </c>
      <c r="D17" s="110">
        <v>17.314160000000001</v>
      </c>
      <c r="E17" s="110">
        <v>17.265533841163386</v>
      </c>
      <c r="F17" s="110">
        <v>-4.8626158836615474E-2</v>
      </c>
      <c r="G17" s="111">
        <v>-2.8084619084388428E-3</v>
      </c>
      <c r="H17" s="1"/>
    </row>
    <row r="18" spans="1:8">
      <c r="A18" s="7">
        <v>10</v>
      </c>
      <c r="B18" s="108" t="s">
        <v>54</v>
      </c>
      <c r="C18" s="109">
        <v>2</v>
      </c>
      <c r="D18" s="110">
        <v>18.682400000000001</v>
      </c>
      <c r="E18" s="110">
        <v>18.628370934625984</v>
      </c>
      <c r="F18" s="110">
        <v>-5.4029065374017193E-2</v>
      </c>
      <c r="G18" s="111">
        <v>-2.8919766932523224E-3</v>
      </c>
      <c r="H18" s="1"/>
    </row>
    <row r="19" spans="1:8">
      <c r="A19" s="7">
        <v>11</v>
      </c>
      <c r="B19" s="108" t="s">
        <v>55</v>
      </c>
      <c r="C19" s="109">
        <v>3.1</v>
      </c>
      <c r="D19" s="110">
        <v>26.207720000000002</v>
      </c>
      <c r="E19" s="110">
        <v>26.123974948670277</v>
      </c>
      <c r="F19" s="110">
        <v>-8.3745051329724873E-2</v>
      </c>
      <c r="G19" s="111">
        <v>-3.1954344494570632E-3</v>
      </c>
      <c r="H19" s="1"/>
    </row>
    <row r="20" spans="1:8">
      <c r="A20" s="7">
        <v>12</v>
      </c>
      <c r="B20" s="108" t="s">
        <v>56</v>
      </c>
      <c r="C20" s="109">
        <v>6.3</v>
      </c>
      <c r="D20" s="110">
        <v>54.210623000000005</v>
      </c>
      <c r="E20" s="110">
        <v>53.891706245543979</v>
      </c>
      <c r="F20" s="110">
        <v>-0.3189167544560263</v>
      </c>
      <c r="G20" s="111">
        <v>-5.8829199298452307E-3</v>
      </c>
      <c r="H20" s="1"/>
    </row>
    <row r="21" spans="1:8" ht="12" thickBot="1">
      <c r="A21" s="7">
        <v>13</v>
      </c>
      <c r="B21" s="108" t="s">
        <v>57</v>
      </c>
      <c r="C21" s="109">
        <v>11.5</v>
      </c>
      <c r="D21" s="110">
        <v>94.828915000000009</v>
      </c>
      <c r="E21" s="110">
        <v>94.24676536885012</v>
      </c>
      <c r="F21" s="110">
        <v>-0.58214963114988905</v>
      </c>
      <c r="G21" s="111">
        <v>-6.1389464505619299E-3</v>
      </c>
      <c r="H21" s="1"/>
    </row>
    <row r="22" spans="1:8" ht="12.75" thickTop="1" thickBot="1">
      <c r="A22" s="7">
        <v>14</v>
      </c>
      <c r="B22" s="112" t="s">
        <v>58</v>
      </c>
      <c r="C22" s="113">
        <v>80</v>
      </c>
      <c r="D22" s="114">
        <v>660.93755300000021</v>
      </c>
      <c r="E22" s="114">
        <v>657.47091364240578</v>
      </c>
      <c r="F22" s="114">
        <v>-3.4666393575942074</v>
      </c>
      <c r="G22" s="115">
        <v>-5.2450331228103275E-3</v>
      </c>
      <c r="H22" s="1"/>
    </row>
    <row r="23" spans="1:8" ht="12" thickTop="1">
      <c r="A23" s="1"/>
      <c r="B23" s="62"/>
      <c r="C23" s="1"/>
      <c r="D23" s="1"/>
      <c r="E23" s="1"/>
      <c r="F23" s="1"/>
      <c r="G23" s="1"/>
      <c r="H23" s="1"/>
    </row>
  </sheetData>
  <phoneticPr fontId="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DPU Exhibit 1</vt:lpstr>
      <vt:lpstr>DPU Exhibit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Employee</dc:creator>
  <cp:lastModifiedBy>Administrator</cp:lastModifiedBy>
  <dcterms:created xsi:type="dcterms:W3CDTF">2009-09-10T16:49:40Z</dcterms:created>
  <dcterms:modified xsi:type="dcterms:W3CDTF">2009-09-23T22:48:11Z</dcterms:modified>
  <cp:category>::ODMA\GRPWISE\ASPOSUPT.PUPSC.PUPSCDocs:63622.1</cp:category>
</cp:coreProperties>
</file>