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4955" windowHeight="8955" activeTab="0"/>
  </bookViews>
  <sheets>
    <sheet name="Rounded" sheetId="1" r:id="rId1"/>
    <sheet name="Sheet1" sheetId="2" r:id="rId2"/>
  </sheets>
  <definedNames>
    <definedName name="_xlnm.Print_Area" localSheetId="1">'Sheet1'!$A$1:$F$75</definedName>
    <definedName name="_xlnm.Print_Titles" localSheetId="0">'Rounded'!$1:$7</definedName>
    <definedName name="_xlnm.Print_Titles" localSheetId="1">'Sheet1'!$1:$7</definedName>
  </definedNames>
  <calcPr fullCalcOnLoad="1"/>
</workbook>
</file>

<file path=xl/sharedStrings.xml><?xml version="1.0" encoding="utf-8"?>
<sst xmlns="http://schemas.openxmlformats.org/spreadsheetml/2006/main" count="158" uniqueCount="51">
  <si>
    <t>Questar Corporation</t>
  </si>
  <si>
    <t>Market value of assets</t>
  </si>
  <si>
    <t>Actuarial value of assets</t>
  </si>
  <si>
    <t>Carryover balance</t>
  </si>
  <si>
    <t>Funded percentage</t>
  </si>
  <si>
    <t>Minimum required contribution</t>
  </si>
  <si>
    <t xml:space="preserve">  Normal cost</t>
  </si>
  <si>
    <t xml:space="preserve">  Shortfall amortization</t>
  </si>
  <si>
    <t xml:space="preserve">  Total</t>
  </si>
  <si>
    <t xml:space="preserve">  Reduction for carryover balance</t>
  </si>
  <si>
    <t xml:space="preserve">  Total cash requirement</t>
  </si>
  <si>
    <t>Qualified</t>
  </si>
  <si>
    <t>SERP</t>
  </si>
  <si>
    <t>N/A</t>
  </si>
  <si>
    <t>Funding target</t>
  </si>
  <si>
    <t>Maximum deductible contribution</t>
  </si>
  <si>
    <t xml:space="preserve">  Funding target</t>
  </si>
  <si>
    <t xml:space="preserve">  Cushion amount</t>
  </si>
  <si>
    <t xml:space="preserve">  Actuarial value of assets</t>
  </si>
  <si>
    <t>Retirement Plan</t>
  </si>
  <si>
    <t>Beginning of year values</t>
  </si>
  <si>
    <t xml:space="preserve">  Projected benefit obligation</t>
  </si>
  <si>
    <t xml:space="preserve">  Accumulated benefit obligation</t>
  </si>
  <si>
    <t xml:space="preserve">  Market value of assets</t>
  </si>
  <si>
    <t xml:space="preserve">  Market-related value of assets</t>
  </si>
  <si>
    <t xml:space="preserve">  Service cost</t>
  </si>
  <si>
    <t xml:space="preserve">  Interest cost</t>
  </si>
  <si>
    <t xml:space="preserve">  Expected return on assets</t>
  </si>
  <si>
    <t xml:space="preserve">  (Gain)/Loss amortization</t>
  </si>
  <si>
    <t xml:space="preserve">  PSC amortization</t>
  </si>
  <si>
    <t xml:space="preserve">  Transition obligation amortization</t>
  </si>
  <si>
    <t xml:space="preserve">  Settlement loss</t>
  </si>
  <si>
    <t>$ millions</t>
  </si>
  <si>
    <t>Assumptions</t>
  </si>
  <si>
    <t xml:space="preserve">  Interest rate method:</t>
  </si>
  <si>
    <t xml:space="preserve">  Effective interest rate:</t>
  </si>
  <si>
    <t xml:space="preserve">  Asset return in 2009:</t>
  </si>
  <si>
    <t xml:space="preserve">  Mortality:</t>
  </si>
  <si>
    <t xml:space="preserve">  Discount rate as of 12/31/2009:</t>
  </si>
  <si>
    <t xml:space="preserve">  Expected long-term rate of return:</t>
  </si>
  <si>
    <t xml:space="preserve">  2009 fiscal year contributions:</t>
  </si>
  <si>
    <t>2009 Funding and Accounting Results</t>
  </si>
  <si>
    <t>2009 Funding Results</t>
  </si>
  <si>
    <t>2009 Accounting Results</t>
  </si>
  <si>
    <t>Estimated end of year values</t>
  </si>
  <si>
    <t xml:space="preserve">  Discount rate as of 12/31/2008:</t>
  </si>
  <si>
    <t xml:space="preserve">  Other assumptions are described in the 2009 actuarial valuation report.</t>
  </si>
  <si>
    <t>2009 pension expense</t>
  </si>
  <si>
    <t>Full yield curve with 
2-month lookback</t>
  </si>
  <si>
    <t>Prescribed IRS 
table for 2009 funding</t>
  </si>
  <si>
    <t>RP-2000 
projected to 2009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</si>
</sst>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"/>
    <numFmt numFmtId="167" formatCode="&quot;$&quot;#,##0.00"/>
    <numFmt numFmtId="168" formatCode="#,##0.0"/>
    <numFmt numFmtId="169" formatCode="#,##0.0_);\(#,##0.0\)"/>
    <numFmt numFmtId="170" formatCode="_(&quot;$&quot;* #,##0.0_);_(&quot;$&quot;* \(#,##0.0\);_(&quot;$&quot;* &quot;-&quot;?_);_(@_)"/>
    <numFmt numFmtId="171" formatCode="_(* #,##0.0_);_(* \(#,##0.0\);_(* &quot;-&quot;?_);_(@_)"/>
    <numFmt numFmtId="172" formatCode="_(&quot;$&quot;* #,##0_);_(&quot;$&quot;* \(#,##0\);_(&quot;$&quot;* &quot;-&quot;?_);_(@_)"/>
    <numFmt numFmtId="173" formatCode="_(* #,##0_);_(* \(#,##0\);_(* &quot;-&quot;?_);_(@_)"/>
  </numFmts>
  <fonts count="26">
    <font>
      <sz val="10"/>
      <name val="Arial"/>
      <family val="0"/>
    </font>
    <font>
      <sz val="8"/>
      <name val="Arial"/>
      <family val="2"/>
    </font>
    <font>
      <sz val="10"/>
      <name val="Geneva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0" fontId="3" fillId="0" borderId="0" xfId="46" applyNumberFormat="1" applyFont="1" applyAlignment="1">
      <alignment/>
    </xf>
    <xf numFmtId="171" fontId="3" fillId="0" borderId="0" xfId="46" applyNumberFormat="1" applyFont="1" applyAlignment="1">
      <alignment/>
    </xf>
    <xf numFmtId="164" fontId="3" fillId="0" borderId="0" xfId="58" applyNumberFormat="1" applyFont="1" applyAlignment="1">
      <alignment/>
    </xf>
    <xf numFmtId="170" fontId="4" fillId="0" borderId="0" xfId="46" applyNumberFormat="1" applyFont="1" applyAlignment="1">
      <alignment/>
    </xf>
    <xf numFmtId="171" fontId="3" fillId="0" borderId="10" xfId="46" applyNumberFormat="1" applyFont="1" applyBorder="1" applyAlignment="1">
      <alignment/>
    </xf>
    <xf numFmtId="171" fontId="3" fillId="0" borderId="0" xfId="46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72" fontId="3" fillId="0" borderId="0" xfId="46" applyNumberFormat="1" applyFont="1" applyAlignment="1">
      <alignment/>
    </xf>
    <xf numFmtId="173" fontId="3" fillId="0" borderId="0" xfId="46" applyNumberFormat="1" applyFont="1" applyAlignment="1">
      <alignment/>
    </xf>
    <xf numFmtId="173" fontId="3" fillId="0" borderId="10" xfId="46" applyNumberFormat="1" applyFont="1" applyBorder="1" applyAlignment="1">
      <alignment/>
    </xf>
    <xf numFmtId="172" fontId="4" fillId="0" borderId="0" xfId="46" applyNumberFormat="1" applyFont="1" applyAlignment="1">
      <alignment/>
    </xf>
    <xf numFmtId="0" fontId="4" fillId="0" borderId="0" xfId="0" applyFont="1" applyAlignment="1">
      <alignment/>
    </xf>
    <xf numFmtId="10" fontId="3" fillId="0" borderId="0" xfId="0" applyNumberFormat="1" applyFont="1" applyAlignment="1">
      <alignment/>
    </xf>
    <xf numFmtId="6" fontId="3" fillId="0" borderId="0" xfId="0" applyNumberFormat="1" applyFont="1" applyAlignment="1">
      <alignment horizontal="left"/>
    </xf>
    <xf numFmtId="0" fontId="8" fillId="0" borderId="0" xfId="0" applyFont="1" applyAlignment="1">
      <alignment horizontal="centerContinuous"/>
    </xf>
    <xf numFmtId="10" fontId="3" fillId="0" borderId="0" xfId="0" applyNumberFormat="1" applyFont="1" applyAlignment="1">
      <alignment horizontal="right"/>
    </xf>
    <xf numFmtId="6" fontId="3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Disclosure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9.140625" style="9" customWidth="1"/>
    <col min="2" max="2" width="3.7109375" style="9" customWidth="1"/>
    <col min="3" max="3" width="14.421875" style="9" bestFit="1" customWidth="1"/>
    <col min="4" max="4" width="3.7109375" style="9" customWidth="1"/>
    <col min="5" max="5" width="14.421875" style="9" bestFit="1" customWidth="1"/>
    <col min="6" max="16384" width="9.140625" style="9" customWidth="1"/>
  </cols>
  <sheetData>
    <row r="1" spans="1:5" ht="14.25">
      <c r="A1" s="22" t="s">
        <v>0</v>
      </c>
      <c r="B1" s="7"/>
      <c r="C1" s="8"/>
      <c r="D1" s="8"/>
      <c r="E1" s="8"/>
    </row>
    <row r="2" spans="1:5" ht="14.25">
      <c r="A2" s="22" t="s">
        <v>41</v>
      </c>
      <c r="B2" s="7"/>
      <c r="C2" s="8"/>
      <c r="D2" s="8"/>
      <c r="E2" s="8"/>
    </row>
    <row r="4" spans="1:5" ht="12.75">
      <c r="A4" s="10" t="s">
        <v>32</v>
      </c>
      <c r="C4" s="11"/>
      <c r="D4" s="11"/>
      <c r="E4" s="11"/>
    </row>
    <row r="5" spans="3:5" ht="12.75">
      <c r="C5" s="11" t="s">
        <v>11</v>
      </c>
      <c r="D5" s="11"/>
      <c r="E5" s="11"/>
    </row>
    <row r="6" spans="3:5" ht="12.75">
      <c r="C6" s="12" t="s">
        <v>19</v>
      </c>
      <c r="D6" s="12"/>
      <c r="E6" s="12" t="s">
        <v>12</v>
      </c>
    </row>
    <row r="7" spans="3:5" ht="12.75">
      <c r="C7" s="12"/>
      <c r="D7" s="12"/>
      <c r="E7" s="12"/>
    </row>
    <row r="8" spans="1:2" ht="13.5">
      <c r="A8" s="13" t="s">
        <v>42</v>
      </c>
      <c r="B8" s="13"/>
    </row>
    <row r="10" spans="1:5" ht="12.75">
      <c r="A10" s="9" t="s">
        <v>14</v>
      </c>
      <c r="C10" s="1">
        <f>ROUND(Sheet1!C10/Sheet1!$G$10,1)</f>
        <v>303.9</v>
      </c>
      <c r="D10" s="11"/>
      <c r="E10" s="6" t="s">
        <v>13</v>
      </c>
    </row>
    <row r="11" spans="3:5" ht="12.75">
      <c r="C11" s="11"/>
      <c r="D11" s="11"/>
      <c r="E11" s="6"/>
    </row>
    <row r="12" spans="1:5" ht="12.75">
      <c r="A12" s="9" t="s">
        <v>1</v>
      </c>
      <c r="C12" s="1">
        <f>ROUND(Sheet1!C12/Sheet1!$G$10,1)</f>
        <v>261.1</v>
      </c>
      <c r="D12" s="11"/>
      <c r="E12" s="6" t="s">
        <v>13</v>
      </c>
    </row>
    <row r="13" spans="1:5" ht="12.75">
      <c r="A13" s="9" t="s">
        <v>2</v>
      </c>
      <c r="C13" s="2">
        <f>ROUND(Sheet1!C13/Sheet1!$G$10,1)</f>
        <v>287.2</v>
      </c>
      <c r="D13" s="11"/>
      <c r="E13" s="6" t="s">
        <v>13</v>
      </c>
    </row>
    <row r="14" spans="1:5" ht="12.75">
      <c r="A14" s="9" t="s">
        <v>3</v>
      </c>
      <c r="C14" s="2">
        <f>ROUND(Sheet1!C14/Sheet1!$G$10,1)</f>
        <v>38.9</v>
      </c>
      <c r="D14" s="11"/>
      <c r="E14" s="6" t="s">
        <v>13</v>
      </c>
    </row>
    <row r="15" spans="1:5" ht="12.75">
      <c r="A15" s="9" t="s">
        <v>4</v>
      </c>
      <c r="C15" s="3">
        <f>(C13-C14)/C10</f>
        <v>0.8170450806186246</v>
      </c>
      <c r="D15" s="11"/>
      <c r="E15" s="6" t="s">
        <v>13</v>
      </c>
    </row>
    <row r="16" spans="3:5" ht="12.75">
      <c r="C16" s="11"/>
      <c r="D16" s="11"/>
      <c r="E16" s="6"/>
    </row>
    <row r="17" spans="1:5" ht="12.75">
      <c r="A17" s="9" t="s">
        <v>5</v>
      </c>
      <c r="C17" s="11"/>
      <c r="D17" s="11"/>
      <c r="E17" s="6"/>
    </row>
    <row r="18" spans="1:5" ht="12.75">
      <c r="A18" s="9" t="s">
        <v>6</v>
      </c>
      <c r="C18" s="1">
        <f>ROUND(Sheet1!C18/Sheet1!$G$10,1)</f>
        <v>14.1</v>
      </c>
      <c r="D18" s="11"/>
      <c r="E18" s="6" t="s">
        <v>13</v>
      </c>
    </row>
    <row r="19" spans="1:5" ht="12.75">
      <c r="A19" s="9" t="s">
        <v>7</v>
      </c>
      <c r="C19" s="5">
        <f>ROUND(Sheet1!C19/Sheet1!$G$10,1)</f>
        <v>0</v>
      </c>
      <c r="D19" s="11"/>
      <c r="E19" s="6" t="s">
        <v>13</v>
      </c>
    </row>
    <row r="20" spans="1:5" ht="12.75">
      <c r="A20" s="9" t="s">
        <v>8</v>
      </c>
      <c r="C20" s="4">
        <f>C18+C19</f>
        <v>14.1</v>
      </c>
      <c r="D20" s="11"/>
      <c r="E20" s="6" t="s">
        <v>13</v>
      </c>
    </row>
    <row r="21" spans="1:5" ht="12.75">
      <c r="A21" s="9" t="s">
        <v>9</v>
      </c>
      <c r="C21" s="5">
        <f>ROUND(Sheet1!C21/Sheet1!$G$10,1)</f>
        <v>-14.1</v>
      </c>
      <c r="D21" s="11"/>
      <c r="E21" s="6" t="s">
        <v>13</v>
      </c>
    </row>
    <row r="22" spans="1:5" ht="12.75">
      <c r="A22" s="9" t="s">
        <v>10</v>
      </c>
      <c r="C22" s="4">
        <f>C20+C21</f>
        <v>0</v>
      </c>
      <c r="D22" s="11"/>
      <c r="E22" s="6" t="s">
        <v>13</v>
      </c>
    </row>
    <row r="23" spans="3:5" ht="12.75">
      <c r="C23" s="11"/>
      <c r="D23" s="11"/>
      <c r="E23" s="6"/>
    </row>
    <row r="24" spans="1:5" ht="12.75">
      <c r="A24" s="9" t="s">
        <v>15</v>
      </c>
      <c r="C24" s="11"/>
      <c r="D24" s="11"/>
      <c r="E24" s="6"/>
    </row>
    <row r="25" spans="1:5" ht="12.75">
      <c r="A25" s="9" t="s">
        <v>6</v>
      </c>
      <c r="C25" s="1">
        <f>ROUND(Sheet1!C25/Sheet1!$G$10,1)</f>
        <v>14.1</v>
      </c>
      <c r="D25" s="11"/>
      <c r="E25" s="6" t="s">
        <v>13</v>
      </c>
    </row>
    <row r="26" spans="1:5" ht="12.75">
      <c r="A26" s="9" t="s">
        <v>16</v>
      </c>
      <c r="C26" s="2">
        <f>ROUND(Sheet1!C26/Sheet1!$G$10,1)</f>
        <v>303.9</v>
      </c>
      <c r="D26" s="11"/>
      <c r="E26" s="6" t="s">
        <v>13</v>
      </c>
    </row>
    <row r="27" spans="1:5" ht="12.75">
      <c r="A27" s="9" t="s">
        <v>17</v>
      </c>
      <c r="C27" s="2">
        <f>ROUND(Sheet1!C27/Sheet1!$G$10,1)</f>
        <v>212.4</v>
      </c>
      <c r="D27" s="11"/>
      <c r="E27" s="6" t="s">
        <v>13</v>
      </c>
    </row>
    <row r="28" spans="1:5" ht="12.75">
      <c r="A28" s="9" t="s">
        <v>18</v>
      </c>
      <c r="C28" s="5">
        <f>ROUND(Sheet1!C28/Sheet1!$G$10,1)</f>
        <v>-287.2</v>
      </c>
      <c r="D28" s="11"/>
      <c r="E28" s="6" t="s">
        <v>13</v>
      </c>
    </row>
    <row r="29" spans="1:5" ht="12.75">
      <c r="A29" s="9" t="s">
        <v>8</v>
      </c>
      <c r="C29" s="4">
        <f>SUM(C25:C28)</f>
        <v>243.2</v>
      </c>
      <c r="D29" s="11"/>
      <c r="E29" s="6" t="s">
        <v>13</v>
      </c>
    </row>
    <row r="32" ht="12.75">
      <c r="A32" s="19" t="s">
        <v>33</v>
      </c>
    </row>
    <row r="33" spans="1:3" ht="12.75" customHeight="1">
      <c r="A33" s="9" t="s">
        <v>34</v>
      </c>
      <c r="B33" s="30" t="s">
        <v>48</v>
      </c>
      <c r="C33" s="29"/>
    </row>
    <row r="34" spans="2:3" ht="12.75">
      <c r="B34" s="29"/>
      <c r="C34" s="29"/>
    </row>
    <row r="35" spans="1:3" ht="12.75">
      <c r="A35" s="9" t="s">
        <v>35</v>
      </c>
      <c r="B35" s="20"/>
      <c r="C35" s="23">
        <v>0.0811</v>
      </c>
    </row>
    <row r="36" spans="1:3" ht="25.5" customHeight="1">
      <c r="A36" s="26" t="s">
        <v>37</v>
      </c>
      <c r="B36" s="28" t="s">
        <v>49</v>
      </c>
      <c r="C36" s="29"/>
    </row>
    <row r="37" ht="12.75">
      <c r="C37" s="21"/>
    </row>
    <row r="38" ht="12.75">
      <c r="A38" s="9" t="s">
        <v>46</v>
      </c>
    </row>
    <row r="41" spans="1:2" ht="13.5">
      <c r="A41" s="13" t="s">
        <v>43</v>
      </c>
      <c r="B41" s="13"/>
    </row>
    <row r="43" ht="12.75">
      <c r="A43" s="9" t="s">
        <v>20</v>
      </c>
    </row>
    <row r="44" spans="1:5" ht="12.75">
      <c r="A44" s="9" t="s">
        <v>21</v>
      </c>
      <c r="C44" s="1">
        <f>ROUND(Sheet1!C44/Sheet1!$G$10,1)</f>
        <v>448.1</v>
      </c>
      <c r="E44" s="1">
        <f>ROUND(Sheet1!E44/Sheet1!$G$10,1)</f>
        <v>15.7</v>
      </c>
    </row>
    <row r="45" spans="1:5" ht="12.75">
      <c r="A45" s="9" t="s">
        <v>22</v>
      </c>
      <c r="C45" s="2">
        <f>ROUND(Sheet1!C45/Sheet1!$G$10,1)</f>
        <v>366.5</v>
      </c>
      <c r="E45" s="2">
        <f>ROUND(Sheet1!E45/Sheet1!$G$10,1)</f>
        <v>12.7</v>
      </c>
    </row>
    <row r="46" spans="1:5" ht="12.75">
      <c r="A46" s="9" t="s">
        <v>23</v>
      </c>
      <c r="C46" s="2">
        <f>ROUND(Sheet1!C46/Sheet1!$G$10,1)</f>
        <v>248</v>
      </c>
      <c r="E46" s="2">
        <f>ROUND(Sheet1!E46/Sheet1!$G$10,1)</f>
        <v>0</v>
      </c>
    </row>
    <row r="47" spans="1:5" ht="12.75">
      <c r="A47" s="9" t="s">
        <v>24</v>
      </c>
      <c r="C47" s="2">
        <f>ROUND(Sheet1!C47/Sheet1!$G$10,1)</f>
        <v>334.9</v>
      </c>
      <c r="E47" s="2">
        <f>ROUND(Sheet1!E47/Sheet1!$G$10,1)</f>
        <v>0</v>
      </c>
    </row>
    <row r="48" spans="3:5" ht="12.75">
      <c r="C48" s="14"/>
      <c r="E48" s="14"/>
    </row>
    <row r="49" spans="1:5" ht="12.75">
      <c r="A49" s="9" t="s">
        <v>47</v>
      </c>
      <c r="C49" s="14"/>
      <c r="E49" s="14"/>
    </row>
    <row r="50" spans="1:5" ht="12.75">
      <c r="A50" s="9" t="s">
        <v>25</v>
      </c>
      <c r="C50" s="1">
        <f>ROUND(Sheet1!C50/Sheet1!$G$10,1)</f>
        <v>9.3</v>
      </c>
      <c r="E50" s="1">
        <f>ROUND(Sheet1!E50/Sheet1!$G$10,1)</f>
        <v>0.7</v>
      </c>
    </row>
    <row r="51" spans="1:5" ht="12.75">
      <c r="A51" s="9" t="s">
        <v>26</v>
      </c>
      <c r="C51" s="2">
        <f>ROUND(Sheet1!C51/Sheet1!$G$10,1)</f>
        <v>28.6</v>
      </c>
      <c r="E51" s="2">
        <f>ROUND(Sheet1!E51/Sheet1!$G$10,1)</f>
        <v>0.9</v>
      </c>
    </row>
    <row r="52" spans="1:5" ht="12.75">
      <c r="A52" s="9" t="s">
        <v>27</v>
      </c>
      <c r="C52" s="2">
        <f>ROUND(Sheet1!C52/Sheet1!$G$10,1)</f>
        <v>-25.3</v>
      </c>
      <c r="E52" s="2">
        <f>ROUND(Sheet1!E52/Sheet1!$G$10,1)</f>
        <v>0</v>
      </c>
    </row>
    <row r="53" spans="1:5" ht="12.75">
      <c r="A53" s="9" t="s">
        <v>30</v>
      </c>
      <c r="C53" s="2">
        <v>0</v>
      </c>
      <c r="E53" s="2">
        <f>ROUND(Sheet1!E53/Sheet1!$G$10,1)</f>
        <v>0</v>
      </c>
    </row>
    <row r="54" spans="1:5" ht="12.75">
      <c r="A54" s="9" t="s">
        <v>29</v>
      </c>
      <c r="C54" s="2">
        <f>ROUND(Sheet1!C54/Sheet1!$G$10,1)</f>
        <v>1.2</v>
      </c>
      <c r="E54" s="2">
        <f>ROUND(Sheet1!E54/Sheet1!$G$10,1)</f>
        <v>0</v>
      </c>
    </row>
    <row r="55" spans="1:5" ht="12.75">
      <c r="A55" s="9" t="s">
        <v>28</v>
      </c>
      <c r="C55" s="5">
        <f>ROUND(Sheet1!C55/Sheet1!$G$10,1)</f>
        <v>5.9</v>
      </c>
      <c r="E55" s="5">
        <f>ROUND(Sheet1!E55/Sheet1!$G$10,1)</f>
        <v>0.7</v>
      </c>
    </row>
    <row r="56" spans="1:5" ht="12.75">
      <c r="A56" s="9" t="s">
        <v>8</v>
      </c>
      <c r="C56" s="1">
        <f>SUM(C50:C55)</f>
        <v>19.700000000000003</v>
      </c>
      <c r="E56" s="1">
        <f>SUM(E50:E55)</f>
        <v>2.3</v>
      </c>
    </row>
    <row r="57" spans="1:5" ht="12.75">
      <c r="A57" s="9" t="s">
        <v>31</v>
      </c>
      <c r="C57" s="2">
        <f>ROUND(Sheet1!C57/Sheet1!$G$10,1)</f>
        <v>0</v>
      </c>
      <c r="E57" s="2">
        <f>ROUND(Sheet1!E57/Sheet1!$G$10,1)</f>
        <v>1.9</v>
      </c>
    </row>
    <row r="58" spans="1:5" ht="12.75">
      <c r="A58" s="9" t="s">
        <v>8</v>
      </c>
      <c r="C58" s="4">
        <f>C56</f>
        <v>19.700000000000003</v>
      </c>
      <c r="E58" s="4">
        <f>E56+E57</f>
        <v>4.199999999999999</v>
      </c>
    </row>
    <row r="59" spans="3:5" ht="12.75">
      <c r="C59" s="14"/>
      <c r="E59" s="14"/>
    </row>
    <row r="60" spans="1:5" ht="12.75">
      <c r="A60" s="9" t="s">
        <v>44</v>
      </c>
      <c r="C60" s="14"/>
      <c r="E60" s="14"/>
    </row>
    <row r="61" spans="1:5" ht="12.75">
      <c r="A61" s="9" t="s">
        <v>21</v>
      </c>
      <c r="C61" s="1">
        <f>ROUND(Sheet1!C61/Sheet1!$G$10,1)</f>
        <v>472</v>
      </c>
      <c r="E61" s="1">
        <f>ROUND(Sheet1!E61/Sheet1!$G$10,1)</f>
        <v>14.4</v>
      </c>
    </row>
    <row r="62" spans="1:5" ht="12.75">
      <c r="A62" s="9" t="s">
        <v>22</v>
      </c>
      <c r="C62" s="2">
        <f>ROUND(Sheet1!C62/Sheet1!$G$10,1)</f>
        <v>394.3</v>
      </c>
      <c r="E62" s="2">
        <f>ROUND(Sheet1!E62/Sheet1!$G$10,1)</f>
        <v>12</v>
      </c>
    </row>
    <row r="63" spans="1:5" ht="12.75">
      <c r="A63" s="9" t="s">
        <v>23</v>
      </c>
      <c r="C63" s="2">
        <f>ROUND(Sheet1!C63/Sheet1!$G$10,1)</f>
        <v>293.6</v>
      </c>
      <c r="E63" s="2">
        <f>ROUND(Sheet1!E63/Sheet1!$G$10,1)</f>
        <v>0</v>
      </c>
    </row>
    <row r="64" spans="1:5" ht="12.75">
      <c r="A64" s="9" t="s">
        <v>24</v>
      </c>
      <c r="C64" s="2">
        <f>ROUND(Sheet1!C64/Sheet1!$G$10,1)</f>
        <v>344.2</v>
      </c>
      <c r="E64" s="2">
        <f>ROUND(Sheet1!E64/Sheet1!$G$10,1)</f>
        <v>0</v>
      </c>
    </row>
    <row r="65" spans="3:5" ht="12.75">
      <c r="C65" s="14"/>
      <c r="E65" s="14"/>
    </row>
    <row r="66" spans="3:5" ht="12.75">
      <c r="C66" s="14"/>
      <c r="E66" s="14"/>
    </row>
    <row r="67" spans="1:5" ht="12.75">
      <c r="A67" s="19" t="s">
        <v>33</v>
      </c>
      <c r="E67" s="14"/>
    </row>
    <row r="68" spans="1:5" ht="12.75">
      <c r="A68" s="9" t="s">
        <v>45</v>
      </c>
      <c r="C68" s="23">
        <v>0.065</v>
      </c>
      <c r="E68" s="23">
        <v>0.065</v>
      </c>
    </row>
    <row r="69" spans="1:5" ht="12.75">
      <c r="A69" s="9" t="s">
        <v>38</v>
      </c>
      <c r="C69" s="23">
        <v>0.065</v>
      </c>
      <c r="E69" s="23">
        <v>0.065</v>
      </c>
    </row>
    <row r="70" spans="1:5" ht="25.5">
      <c r="A70" s="26" t="s">
        <v>37</v>
      </c>
      <c r="B70" s="20"/>
      <c r="C70" s="25" t="s">
        <v>50</v>
      </c>
      <c r="E70" s="25" t="s">
        <v>50</v>
      </c>
    </row>
    <row r="71" spans="1:5" ht="12.75">
      <c r="A71" s="9" t="s">
        <v>39</v>
      </c>
      <c r="B71" s="20"/>
      <c r="C71" s="23">
        <v>0.075</v>
      </c>
      <c r="E71" s="27" t="s">
        <v>13</v>
      </c>
    </row>
    <row r="72" spans="1:5" ht="12.75">
      <c r="A72" s="9" t="s">
        <v>36</v>
      </c>
      <c r="C72" s="23">
        <v>0.1609</v>
      </c>
      <c r="E72" s="27" t="s">
        <v>13</v>
      </c>
    </row>
    <row r="73" spans="1:5" ht="12.75">
      <c r="A73" s="9" t="s">
        <v>40</v>
      </c>
      <c r="C73" s="24">
        <v>19700000</v>
      </c>
      <c r="E73" s="27" t="s">
        <v>13</v>
      </c>
    </row>
    <row r="74" ht="12.75">
      <c r="E74" s="14"/>
    </row>
    <row r="75" spans="1:5" ht="12.75">
      <c r="A75" s="9" t="s">
        <v>46</v>
      </c>
      <c r="E75" s="14"/>
    </row>
    <row r="76" spans="3:5" ht="12.75">
      <c r="C76" s="14"/>
      <c r="E76" s="14"/>
    </row>
    <row r="77" spans="3:5" ht="12.75">
      <c r="C77" s="14"/>
      <c r="E77" s="14"/>
    </row>
    <row r="78" spans="3:5" ht="12.75">
      <c r="C78" s="14"/>
      <c r="E78" s="14"/>
    </row>
    <row r="79" spans="3:5" ht="12.75">
      <c r="C79" s="14"/>
      <c r="E79" s="14"/>
    </row>
    <row r="80" spans="3:5" ht="12.75">
      <c r="C80" s="14"/>
      <c r="E80" s="14"/>
    </row>
    <row r="81" spans="3:5" ht="12.75">
      <c r="C81" s="14"/>
      <c r="E81" s="14"/>
    </row>
    <row r="82" spans="3:5" ht="12.75">
      <c r="C82" s="14"/>
      <c r="E82" s="14"/>
    </row>
    <row r="83" spans="3:5" ht="12.75">
      <c r="C83" s="14"/>
      <c r="E83" s="14"/>
    </row>
    <row r="84" spans="3:5" ht="12.75">
      <c r="C84" s="14"/>
      <c r="E84" s="14"/>
    </row>
    <row r="85" spans="3:5" ht="12.75">
      <c r="C85" s="14"/>
      <c r="E85" s="14"/>
    </row>
    <row r="86" spans="3:5" ht="12.75">
      <c r="C86" s="14"/>
      <c r="E86" s="14"/>
    </row>
    <row r="87" spans="3:5" ht="12.75">
      <c r="C87" s="14"/>
      <c r="E87" s="14"/>
    </row>
    <row r="88" spans="3:5" ht="12.75">
      <c r="C88" s="14"/>
      <c r="E88" s="14"/>
    </row>
    <row r="89" spans="3:5" ht="12.75">
      <c r="C89" s="14"/>
      <c r="E89" s="14"/>
    </row>
    <row r="90" spans="3:5" ht="12.75">
      <c r="C90" s="14"/>
      <c r="E90" s="14"/>
    </row>
    <row r="91" spans="3:5" ht="12.75">
      <c r="C91" s="14"/>
      <c r="E91" s="14"/>
    </row>
    <row r="92" spans="3:5" ht="12.75">
      <c r="C92" s="14"/>
      <c r="E92" s="14"/>
    </row>
    <row r="93" spans="3:5" ht="12.75">
      <c r="C93" s="14"/>
      <c r="E93" s="14"/>
    </row>
    <row r="94" spans="3:5" ht="12.75">
      <c r="C94" s="14"/>
      <c r="E94" s="14"/>
    </row>
    <row r="95" spans="3:5" ht="12.75">
      <c r="C95" s="14"/>
      <c r="E95" s="14"/>
    </row>
    <row r="96" spans="3:5" ht="12.75">
      <c r="C96" s="14"/>
      <c r="E96" s="14"/>
    </row>
    <row r="97" spans="3:5" ht="12.75">
      <c r="C97" s="14"/>
      <c r="E97" s="14"/>
    </row>
    <row r="98" spans="3:5" ht="12.75">
      <c r="C98" s="14"/>
      <c r="E98" s="14"/>
    </row>
    <row r="99" spans="3:5" ht="12.75">
      <c r="C99" s="14"/>
      <c r="E99" s="14"/>
    </row>
    <row r="100" spans="3:5" ht="12.75">
      <c r="C100" s="14"/>
      <c r="E100" s="14"/>
    </row>
    <row r="101" spans="3:5" ht="12.75">
      <c r="C101" s="14"/>
      <c r="E101" s="14"/>
    </row>
    <row r="102" spans="3:5" ht="12.75">
      <c r="C102" s="14"/>
      <c r="E102" s="14"/>
    </row>
    <row r="103" spans="3:5" ht="12.75">
      <c r="C103" s="14"/>
      <c r="E103" s="14"/>
    </row>
    <row r="104" spans="3:5" ht="12.75">
      <c r="C104" s="14"/>
      <c r="E104" s="14"/>
    </row>
    <row r="105" spans="3:5" ht="12.75">
      <c r="C105" s="14"/>
      <c r="E105" s="14"/>
    </row>
    <row r="106" spans="3:5" ht="12.75">
      <c r="C106" s="14"/>
      <c r="E106" s="14"/>
    </row>
    <row r="107" spans="3:5" ht="12.75">
      <c r="C107" s="14"/>
      <c r="E107" s="14"/>
    </row>
    <row r="108" spans="3:5" ht="12.75">
      <c r="C108" s="14"/>
      <c r="E108" s="14"/>
    </row>
    <row r="109" spans="3:5" ht="12.75">
      <c r="C109" s="14"/>
      <c r="E109" s="14"/>
    </row>
    <row r="110" spans="3:5" ht="12.75">
      <c r="C110" s="14"/>
      <c r="E110" s="14"/>
    </row>
    <row r="111" spans="3:5" ht="12.75">
      <c r="C111" s="14"/>
      <c r="E111" s="14"/>
    </row>
    <row r="112" spans="3:5" ht="12.75">
      <c r="C112" s="14"/>
      <c r="E112" s="14"/>
    </row>
    <row r="113" spans="3:5" ht="12.75">
      <c r="C113" s="14"/>
      <c r="E113" s="14"/>
    </row>
    <row r="114" spans="3:5" ht="12.75">
      <c r="C114" s="14"/>
      <c r="E114" s="14"/>
    </row>
    <row r="115" spans="3:5" ht="12.75">
      <c r="C115" s="14"/>
      <c r="E115" s="14"/>
    </row>
    <row r="116" spans="3:5" ht="12.75">
      <c r="C116" s="14"/>
      <c r="E116" s="14"/>
    </row>
    <row r="117" spans="3:5" ht="12.75">
      <c r="C117" s="14"/>
      <c r="E117" s="14"/>
    </row>
    <row r="118" spans="3:5" ht="12.75">
      <c r="C118" s="14"/>
      <c r="E118" s="14"/>
    </row>
    <row r="119" spans="3:5" ht="12.75">
      <c r="C119" s="14"/>
      <c r="E119" s="14"/>
    </row>
    <row r="120" spans="3:5" ht="12.75">
      <c r="C120" s="14"/>
      <c r="E120" s="14"/>
    </row>
    <row r="121" spans="3:5" ht="12.75">
      <c r="C121" s="14"/>
      <c r="E121" s="14"/>
    </row>
    <row r="122" spans="3:5" ht="12.75">
      <c r="C122" s="14"/>
      <c r="E122" s="14"/>
    </row>
    <row r="123" spans="3:5" ht="12.75">
      <c r="C123" s="14"/>
      <c r="E123" s="14"/>
    </row>
    <row r="124" spans="3:5" ht="12.75">
      <c r="C124" s="14"/>
      <c r="E124" s="14"/>
    </row>
  </sheetData>
  <sheetProtection/>
  <mergeCells count="2">
    <mergeCell ref="B36:C36"/>
    <mergeCell ref="B33:C34"/>
  </mergeCells>
  <printOptions horizontalCentered="1"/>
  <pageMargins left="0.5" right="0.75" top="1" bottom="1" header="0.5" footer="0.5"/>
  <pageSetup fitToHeight="2" horizontalDpi="600" verticalDpi="600" orientation="portrait" r:id="rId1"/>
  <headerFooter alignWithMargins="0">
    <oddHeader>&amp;RQGC Appendix 1.1
Docket 09-057-16
Page 2 of 3</oddHeader>
    <oddFooter>&amp;L&amp;"Times New Roman,Regular"Buck Consultants, LLC&amp;R&amp;"Times New Roman,Regular"December 2, 2009</oddFoot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140625" style="9" customWidth="1"/>
    <col min="2" max="2" width="3.7109375" style="9" customWidth="1"/>
    <col min="3" max="3" width="19.421875" style="9" bestFit="1" customWidth="1"/>
    <col min="4" max="4" width="3.7109375" style="9" customWidth="1"/>
    <col min="5" max="5" width="14.421875" style="9" bestFit="1" customWidth="1"/>
    <col min="6" max="6" width="9.140625" style="9" customWidth="1"/>
    <col min="7" max="7" width="10.140625" style="9" bestFit="1" customWidth="1"/>
    <col min="8" max="16384" width="9.140625" style="9" customWidth="1"/>
  </cols>
  <sheetData>
    <row r="1" spans="1:5" ht="14.25">
      <c r="A1" s="22" t="s">
        <v>0</v>
      </c>
      <c r="B1" s="7"/>
      <c r="C1" s="8"/>
      <c r="D1" s="8"/>
      <c r="E1" s="8"/>
    </row>
    <row r="2" spans="1:5" ht="14.25">
      <c r="A2" s="22" t="s">
        <v>41</v>
      </c>
      <c r="B2" s="7"/>
      <c r="C2" s="8"/>
      <c r="D2" s="8"/>
      <c r="E2" s="8"/>
    </row>
    <row r="4" spans="1:5" ht="12.75">
      <c r="A4" s="10"/>
      <c r="C4" s="11"/>
      <c r="D4" s="11"/>
      <c r="E4" s="11"/>
    </row>
    <row r="5" spans="3:5" ht="12.75">
      <c r="C5" s="11" t="s">
        <v>11</v>
      </c>
      <c r="D5" s="11"/>
      <c r="E5" s="11"/>
    </row>
    <row r="6" spans="3:5" ht="12.75">
      <c r="C6" s="12" t="s">
        <v>19</v>
      </c>
      <c r="D6" s="12"/>
      <c r="E6" s="12" t="s">
        <v>12</v>
      </c>
    </row>
    <row r="7" spans="3:5" ht="12.75">
      <c r="C7" s="12"/>
      <c r="D7" s="12"/>
      <c r="E7" s="12"/>
    </row>
    <row r="8" spans="1:2" ht="13.5">
      <c r="A8" s="13" t="s">
        <v>42</v>
      </c>
      <c r="B8" s="13"/>
    </row>
    <row r="10" spans="1:7" ht="12.75">
      <c r="A10" s="9" t="s">
        <v>14</v>
      </c>
      <c r="C10" s="15">
        <v>303927169</v>
      </c>
      <c r="D10" s="11"/>
      <c r="E10" s="6"/>
      <c r="G10" s="9">
        <v>1000000</v>
      </c>
    </row>
    <row r="11" spans="3:5" ht="12.75">
      <c r="C11" s="11"/>
      <c r="D11" s="11"/>
      <c r="E11" s="6"/>
    </row>
    <row r="12" spans="1:5" ht="12.75">
      <c r="A12" s="9" t="s">
        <v>1</v>
      </c>
      <c r="C12" s="15">
        <v>261103252</v>
      </c>
      <c r="D12" s="11"/>
      <c r="E12" s="6" t="s">
        <v>13</v>
      </c>
    </row>
    <row r="13" spans="1:5" ht="12.75">
      <c r="A13" s="9" t="s">
        <v>2</v>
      </c>
      <c r="C13" s="16">
        <v>287213577</v>
      </c>
      <c r="D13" s="11"/>
      <c r="E13" s="6" t="s">
        <v>13</v>
      </c>
    </row>
    <row r="14" spans="1:5" ht="12.75">
      <c r="A14" s="9" t="s">
        <v>3</v>
      </c>
      <c r="C14" s="16">
        <v>38948801</v>
      </c>
      <c r="D14" s="11"/>
      <c r="E14" s="6" t="s">
        <v>13</v>
      </c>
    </row>
    <row r="15" spans="1:5" ht="12.75">
      <c r="A15" s="9" t="s">
        <v>4</v>
      </c>
      <c r="C15" s="3">
        <f>(C13-C14)/C10</f>
        <v>0.8168561462170564</v>
      </c>
      <c r="D15" s="11"/>
      <c r="E15" s="6" t="s">
        <v>13</v>
      </c>
    </row>
    <row r="16" spans="3:5" ht="12.75">
      <c r="C16" s="11"/>
      <c r="D16" s="11"/>
      <c r="E16" s="6"/>
    </row>
    <row r="17" spans="1:5" ht="12.75">
      <c r="A17" s="9" t="s">
        <v>5</v>
      </c>
      <c r="C17" s="11"/>
      <c r="D17" s="11"/>
      <c r="E17" s="6"/>
    </row>
    <row r="18" spans="1:5" ht="12.75">
      <c r="A18" s="9" t="s">
        <v>6</v>
      </c>
      <c r="C18" s="15">
        <v>14054248</v>
      </c>
      <c r="D18" s="11"/>
      <c r="E18" s="6" t="s">
        <v>13</v>
      </c>
    </row>
    <row r="19" spans="1:5" ht="12.75">
      <c r="A19" s="9" t="s">
        <v>7</v>
      </c>
      <c r="C19" s="17">
        <v>0</v>
      </c>
      <c r="D19" s="11"/>
      <c r="E19" s="6" t="s">
        <v>13</v>
      </c>
    </row>
    <row r="20" spans="1:5" ht="12.75">
      <c r="A20" s="9" t="s">
        <v>8</v>
      </c>
      <c r="C20" s="18">
        <f>C18+C19</f>
        <v>14054248</v>
      </c>
      <c r="D20" s="11"/>
      <c r="E20" s="6" t="s">
        <v>13</v>
      </c>
    </row>
    <row r="21" spans="1:5" ht="12.75">
      <c r="A21" s="9" t="s">
        <v>9</v>
      </c>
      <c r="C21" s="17">
        <f>-MIN(C14,C18)</f>
        <v>-14054248</v>
      </c>
      <c r="D21" s="11"/>
      <c r="E21" s="6" t="s">
        <v>13</v>
      </c>
    </row>
    <row r="22" spans="1:5" ht="12.75">
      <c r="A22" s="9" t="s">
        <v>10</v>
      </c>
      <c r="C22" s="18">
        <f>SUM(C20:C21)</f>
        <v>0</v>
      </c>
      <c r="D22" s="11"/>
      <c r="E22" s="6" t="s">
        <v>13</v>
      </c>
    </row>
    <row r="23" spans="3:5" ht="12.75">
      <c r="C23" s="11"/>
      <c r="D23" s="11"/>
      <c r="E23" s="6"/>
    </row>
    <row r="24" spans="1:5" ht="12.75">
      <c r="A24" s="9" t="s">
        <v>15</v>
      </c>
      <c r="C24" s="11"/>
      <c r="D24" s="11"/>
      <c r="E24" s="6"/>
    </row>
    <row r="25" spans="1:5" ht="12.75">
      <c r="A25" s="9" t="s">
        <v>6</v>
      </c>
      <c r="C25" s="15">
        <f>C18</f>
        <v>14054248</v>
      </c>
      <c r="D25" s="11"/>
      <c r="E25" s="6" t="s">
        <v>13</v>
      </c>
    </row>
    <row r="26" spans="1:5" ht="12.75">
      <c r="A26" s="9" t="s">
        <v>16</v>
      </c>
      <c r="C26" s="16">
        <f>C10</f>
        <v>303927169</v>
      </c>
      <c r="D26" s="11"/>
      <c r="E26" s="6" t="s">
        <v>13</v>
      </c>
    </row>
    <row r="27" spans="1:5" ht="12.75">
      <c r="A27" s="9" t="s">
        <v>17</v>
      </c>
      <c r="C27" s="16">
        <v>212435124</v>
      </c>
      <c r="D27" s="11"/>
      <c r="E27" s="6" t="s">
        <v>13</v>
      </c>
    </row>
    <row r="28" spans="1:5" ht="12.75">
      <c r="A28" s="9" t="s">
        <v>18</v>
      </c>
      <c r="C28" s="17">
        <f>-C13</f>
        <v>-287213577</v>
      </c>
      <c r="D28" s="11"/>
      <c r="E28" s="6" t="s">
        <v>13</v>
      </c>
    </row>
    <row r="29" spans="1:5" ht="12.75">
      <c r="A29" s="9" t="s">
        <v>8</v>
      </c>
      <c r="C29" s="18">
        <f>SUM(C25:C28)</f>
        <v>243202964</v>
      </c>
      <c r="D29" s="11"/>
      <c r="E29" s="6" t="s">
        <v>13</v>
      </c>
    </row>
    <row r="32" ht="12.75">
      <c r="A32" s="19" t="s">
        <v>33</v>
      </c>
    </row>
    <row r="33" spans="1:3" ht="12.75">
      <c r="A33" s="9" t="s">
        <v>34</v>
      </c>
      <c r="B33" s="30" t="s">
        <v>48</v>
      </c>
      <c r="C33" s="29"/>
    </row>
    <row r="34" spans="2:3" ht="12.75">
      <c r="B34" s="29"/>
      <c r="C34" s="29"/>
    </row>
    <row r="35" spans="1:3" ht="12.75">
      <c r="A35" s="9" t="s">
        <v>35</v>
      </c>
      <c r="B35" s="20"/>
      <c r="C35" s="23">
        <v>0.0811</v>
      </c>
    </row>
    <row r="36" spans="1:3" ht="25.5" customHeight="1">
      <c r="A36" s="26" t="s">
        <v>37</v>
      </c>
      <c r="B36" s="28" t="s">
        <v>49</v>
      </c>
      <c r="C36" s="29"/>
    </row>
    <row r="37" ht="12.75">
      <c r="C37" s="21"/>
    </row>
    <row r="38" ht="12.75">
      <c r="A38" s="9" t="s">
        <v>46</v>
      </c>
    </row>
    <row r="41" spans="1:2" ht="13.5">
      <c r="A41" s="13" t="s">
        <v>43</v>
      </c>
      <c r="B41" s="13"/>
    </row>
    <row r="43" ht="12.75">
      <c r="A43" s="9" t="s">
        <v>20</v>
      </c>
    </row>
    <row r="44" spans="1:5" ht="12.75">
      <c r="A44" s="9" t="s">
        <v>21</v>
      </c>
      <c r="C44" s="15">
        <v>448081273</v>
      </c>
      <c r="E44" s="15">
        <v>15656336.32</v>
      </c>
    </row>
    <row r="45" spans="1:5" ht="12.75">
      <c r="A45" s="9" t="s">
        <v>22</v>
      </c>
      <c r="C45" s="16">
        <v>366467904</v>
      </c>
      <c r="E45" s="16">
        <v>12739272.329999998</v>
      </c>
    </row>
    <row r="46" spans="1:5" ht="12.75">
      <c r="A46" s="9" t="s">
        <v>23</v>
      </c>
      <c r="C46" s="16">
        <v>248008794</v>
      </c>
      <c r="E46" s="16">
        <v>0</v>
      </c>
    </row>
    <row r="47" spans="1:5" ht="12.75">
      <c r="A47" s="9" t="s">
        <v>24</v>
      </c>
      <c r="C47" s="16">
        <v>334934129</v>
      </c>
      <c r="E47" s="16">
        <v>0</v>
      </c>
    </row>
    <row r="48" spans="3:5" ht="12.75">
      <c r="C48" s="14"/>
      <c r="E48" s="14"/>
    </row>
    <row r="49" spans="1:5" ht="12.75">
      <c r="A49" s="9" t="s">
        <v>47</v>
      </c>
      <c r="C49" s="14"/>
      <c r="E49" s="14"/>
    </row>
    <row r="50" spans="1:5" ht="12.75">
      <c r="A50" s="9" t="s">
        <v>25</v>
      </c>
      <c r="C50" s="15">
        <v>9285864</v>
      </c>
      <c r="E50" s="15">
        <v>651686</v>
      </c>
    </row>
    <row r="51" spans="1:5" ht="12.75">
      <c r="A51" s="9" t="s">
        <v>26</v>
      </c>
      <c r="C51" s="16">
        <v>28647449</v>
      </c>
      <c r="E51" s="16">
        <v>929647</v>
      </c>
    </row>
    <row r="52" spans="1:5" ht="12.75">
      <c r="A52" s="9" t="s">
        <v>27</v>
      </c>
      <c r="C52" s="16">
        <v>-25342384</v>
      </c>
      <c r="E52" s="16">
        <v>0</v>
      </c>
    </row>
    <row r="53" spans="1:5" ht="12.75">
      <c r="A53" s="9" t="s">
        <v>30</v>
      </c>
      <c r="C53" s="16">
        <v>0</v>
      </c>
      <c r="E53" s="16">
        <v>0</v>
      </c>
    </row>
    <row r="54" spans="1:5" ht="12.75">
      <c r="A54" s="9" t="s">
        <v>29</v>
      </c>
      <c r="C54" s="16">
        <v>1193091</v>
      </c>
      <c r="E54" s="16">
        <v>0</v>
      </c>
    </row>
    <row r="55" spans="1:5" ht="12.75">
      <c r="A55" s="9" t="s">
        <v>28</v>
      </c>
      <c r="C55" s="17">
        <v>5877341</v>
      </c>
      <c r="E55" s="17">
        <v>740098</v>
      </c>
    </row>
    <row r="56" spans="1:5" ht="12.75">
      <c r="A56" s="9" t="s">
        <v>8</v>
      </c>
      <c r="C56" s="16">
        <f>SUM(C50:C55)</f>
        <v>19661361</v>
      </c>
      <c r="E56" s="16">
        <f>SUM(E50:E55)</f>
        <v>2321431</v>
      </c>
    </row>
    <row r="57" spans="1:5" ht="12.75">
      <c r="A57" s="9" t="s">
        <v>31</v>
      </c>
      <c r="C57" s="16">
        <v>0</v>
      </c>
      <c r="E57" s="16">
        <v>1941886</v>
      </c>
    </row>
    <row r="58" spans="1:5" ht="12.75">
      <c r="A58" s="9" t="s">
        <v>8</v>
      </c>
      <c r="C58" s="18">
        <f>C56</f>
        <v>19661361</v>
      </c>
      <c r="E58" s="18">
        <f>E56+E57</f>
        <v>4263317</v>
      </c>
    </row>
    <row r="59" spans="3:5" ht="12.75">
      <c r="C59" s="14"/>
      <c r="E59" s="14"/>
    </row>
    <row r="60" spans="1:5" ht="12.75">
      <c r="A60" s="9" t="s">
        <v>44</v>
      </c>
      <c r="C60" s="14"/>
      <c r="E60" s="14"/>
    </row>
    <row r="61" spans="1:5" ht="12.75">
      <c r="A61" s="9" t="s">
        <v>21</v>
      </c>
      <c r="C61" s="15">
        <v>471968210.25</v>
      </c>
      <c r="E61" s="15">
        <v>14373197.969999999</v>
      </c>
    </row>
    <row r="62" spans="1:5" ht="12.75">
      <c r="A62" s="9" t="s">
        <v>22</v>
      </c>
      <c r="C62" s="16">
        <v>394336182</v>
      </c>
      <c r="E62" s="16">
        <v>11981534.829999998</v>
      </c>
    </row>
    <row r="63" spans="1:5" ht="12.75">
      <c r="A63" s="9" t="s">
        <v>23</v>
      </c>
      <c r="C63" s="16">
        <v>293597445</v>
      </c>
      <c r="E63" s="16">
        <v>0</v>
      </c>
    </row>
    <row r="64" spans="1:5" ht="12.75">
      <c r="A64" s="9" t="s">
        <v>24</v>
      </c>
      <c r="C64" s="16">
        <v>344200939</v>
      </c>
      <c r="E64" s="16">
        <v>0</v>
      </c>
    </row>
    <row r="65" spans="3:5" ht="12.75">
      <c r="C65" s="14"/>
      <c r="E65" s="14"/>
    </row>
    <row r="66" spans="3:5" ht="12.75">
      <c r="C66" s="14"/>
      <c r="E66" s="14"/>
    </row>
    <row r="67" spans="1:5" ht="12.75">
      <c r="A67" s="19" t="s">
        <v>33</v>
      </c>
      <c r="E67" s="14"/>
    </row>
    <row r="68" spans="1:5" ht="12.75">
      <c r="A68" s="9" t="s">
        <v>45</v>
      </c>
      <c r="C68" s="23">
        <v>0.065</v>
      </c>
      <c r="E68" s="23">
        <v>0.065</v>
      </c>
    </row>
    <row r="69" spans="1:5" ht="12.75">
      <c r="A69" s="9" t="s">
        <v>38</v>
      </c>
      <c r="C69" s="23">
        <v>0.065</v>
      </c>
      <c r="E69" s="23">
        <v>0.065</v>
      </c>
    </row>
    <row r="70" spans="1:5" ht="25.5">
      <c r="A70" s="26" t="s">
        <v>37</v>
      </c>
      <c r="B70" s="20"/>
      <c r="C70" s="25" t="s">
        <v>50</v>
      </c>
      <c r="E70" s="25" t="s">
        <v>50</v>
      </c>
    </row>
    <row r="71" spans="1:5" ht="12.75">
      <c r="A71" s="9" t="s">
        <v>39</v>
      </c>
      <c r="B71" s="20"/>
      <c r="C71" s="23">
        <v>0.075</v>
      </c>
      <c r="E71" s="27" t="s">
        <v>13</v>
      </c>
    </row>
    <row r="72" spans="1:5" ht="12.75">
      <c r="A72" s="9" t="s">
        <v>36</v>
      </c>
      <c r="C72" s="23">
        <v>0.1609</v>
      </c>
      <c r="E72" s="27" t="s">
        <v>13</v>
      </c>
    </row>
    <row r="73" spans="1:5" ht="12.75">
      <c r="A73" s="9" t="s">
        <v>40</v>
      </c>
      <c r="C73" s="24">
        <v>19700000</v>
      </c>
      <c r="E73" s="27" t="s">
        <v>13</v>
      </c>
    </row>
    <row r="74" ht="12.75">
      <c r="E74" s="14"/>
    </row>
    <row r="75" spans="1:5" ht="12.75">
      <c r="A75" s="9" t="s">
        <v>46</v>
      </c>
      <c r="E75" s="14"/>
    </row>
    <row r="76" spans="3:5" ht="12.75">
      <c r="C76" s="14"/>
      <c r="E76" s="14"/>
    </row>
    <row r="77" spans="3:5" ht="12.75">
      <c r="C77" s="14"/>
      <c r="E77" s="14"/>
    </row>
    <row r="78" spans="3:5" ht="12.75">
      <c r="C78" s="14"/>
      <c r="E78" s="14"/>
    </row>
    <row r="79" spans="3:5" ht="12.75">
      <c r="C79" s="14"/>
      <c r="E79" s="14"/>
    </row>
    <row r="80" spans="3:5" ht="12.75">
      <c r="C80" s="14"/>
      <c r="E80" s="14"/>
    </row>
    <row r="81" spans="3:5" ht="12.75">
      <c r="C81" s="14"/>
      <c r="E81" s="14"/>
    </row>
    <row r="82" spans="3:5" ht="12.75">
      <c r="C82" s="14"/>
      <c r="E82" s="14"/>
    </row>
    <row r="83" spans="3:5" ht="12.75">
      <c r="C83" s="14"/>
      <c r="E83" s="14"/>
    </row>
    <row r="84" spans="3:5" ht="12.75">
      <c r="C84" s="14"/>
      <c r="E84" s="14"/>
    </row>
    <row r="85" spans="3:5" ht="12.75">
      <c r="C85" s="14"/>
      <c r="E85" s="14"/>
    </row>
    <row r="86" spans="3:5" ht="12.75">
      <c r="C86" s="14"/>
      <c r="E86" s="14"/>
    </row>
    <row r="87" spans="3:5" ht="12.75">
      <c r="C87" s="14"/>
      <c r="E87" s="14"/>
    </row>
    <row r="88" spans="3:5" ht="12.75">
      <c r="C88" s="14"/>
      <c r="E88" s="14"/>
    </row>
    <row r="89" spans="3:5" ht="12.75">
      <c r="C89" s="14"/>
      <c r="E89" s="14"/>
    </row>
    <row r="90" spans="3:5" ht="12.75">
      <c r="C90" s="14"/>
      <c r="E90" s="14"/>
    </row>
    <row r="91" spans="3:5" ht="12.75">
      <c r="C91" s="14"/>
      <c r="E91" s="14"/>
    </row>
    <row r="92" spans="3:5" ht="12.75">
      <c r="C92" s="14"/>
      <c r="E92" s="14"/>
    </row>
    <row r="93" spans="3:5" ht="12.75">
      <c r="C93" s="14"/>
      <c r="E93" s="14"/>
    </row>
    <row r="94" spans="3:5" ht="12.75">
      <c r="C94" s="14"/>
      <c r="E94" s="14"/>
    </row>
    <row r="95" spans="3:5" ht="12.75">
      <c r="C95" s="14"/>
      <c r="E95" s="14"/>
    </row>
    <row r="96" spans="3:5" ht="12.75">
      <c r="C96" s="14"/>
      <c r="E96" s="14"/>
    </row>
    <row r="97" spans="3:5" ht="12.75">
      <c r="C97" s="14"/>
      <c r="E97" s="14"/>
    </row>
    <row r="98" spans="3:5" ht="12.75">
      <c r="C98" s="14"/>
      <c r="E98" s="14"/>
    </row>
    <row r="99" spans="3:5" ht="12.75">
      <c r="C99" s="14"/>
      <c r="E99" s="14"/>
    </row>
    <row r="100" spans="3:5" ht="12.75">
      <c r="C100" s="14"/>
      <c r="E100" s="14"/>
    </row>
    <row r="101" spans="3:5" ht="12.75">
      <c r="C101" s="14"/>
      <c r="E101" s="14"/>
    </row>
    <row r="102" spans="3:5" ht="12.75">
      <c r="C102" s="14"/>
      <c r="E102" s="14"/>
    </row>
    <row r="103" spans="3:5" ht="12.75">
      <c r="C103" s="14"/>
      <c r="E103" s="14"/>
    </row>
    <row r="104" spans="3:5" ht="12.75">
      <c r="C104" s="14"/>
      <c r="E104" s="14"/>
    </row>
    <row r="105" spans="3:5" ht="12.75">
      <c r="C105" s="14"/>
      <c r="E105" s="14"/>
    </row>
    <row r="106" spans="3:5" ht="12.75">
      <c r="C106" s="14"/>
      <c r="E106" s="14"/>
    </row>
    <row r="107" spans="3:5" ht="12.75">
      <c r="C107" s="14"/>
      <c r="E107" s="14"/>
    </row>
    <row r="108" spans="3:5" ht="12.75">
      <c r="C108" s="14"/>
      <c r="E108" s="14"/>
    </row>
    <row r="109" spans="3:5" ht="12.75">
      <c r="C109" s="14"/>
      <c r="E109" s="14"/>
    </row>
    <row r="110" spans="3:5" ht="12.75">
      <c r="C110" s="14"/>
      <c r="E110" s="14"/>
    </row>
    <row r="111" spans="3:5" ht="12.75">
      <c r="C111" s="14"/>
      <c r="E111" s="14"/>
    </row>
    <row r="112" spans="3:5" ht="12.75">
      <c r="C112" s="14"/>
      <c r="E112" s="14"/>
    </row>
    <row r="113" spans="3:5" ht="12.75">
      <c r="C113" s="14"/>
      <c r="E113" s="14"/>
    </row>
    <row r="114" spans="3:5" ht="12.75">
      <c r="C114" s="14"/>
      <c r="E114" s="14"/>
    </row>
    <row r="115" spans="3:5" ht="12.75">
      <c r="C115" s="14"/>
      <c r="E115" s="14"/>
    </row>
    <row r="116" spans="3:5" ht="12.75">
      <c r="C116" s="14"/>
      <c r="E116" s="14"/>
    </row>
    <row r="117" spans="3:5" ht="12.75">
      <c r="C117" s="14"/>
      <c r="E117" s="14"/>
    </row>
    <row r="118" spans="3:5" ht="12.75">
      <c r="C118" s="14"/>
      <c r="E118" s="14"/>
    </row>
    <row r="119" spans="3:5" ht="12.75">
      <c r="C119" s="14"/>
      <c r="E119" s="14"/>
    </row>
    <row r="120" spans="3:5" ht="12.75">
      <c r="C120" s="14"/>
      <c r="E120" s="14"/>
    </row>
    <row r="121" spans="3:5" ht="12.75">
      <c r="C121" s="14"/>
      <c r="E121" s="14"/>
    </row>
    <row r="122" spans="3:5" ht="12.75">
      <c r="C122" s="14"/>
      <c r="E122" s="14"/>
    </row>
  </sheetData>
  <sheetProtection/>
  <mergeCells count="2">
    <mergeCell ref="B36:C36"/>
    <mergeCell ref="B33:C34"/>
  </mergeCells>
  <printOptions horizontalCentered="1"/>
  <pageMargins left="0.5" right="0.75" top="1" bottom="1" header="0.5" footer="0.5"/>
  <pageSetup fitToHeight="2" horizontalDpi="600" verticalDpi="600" orientation="portrait" r:id="rId1"/>
  <headerFooter alignWithMargins="0">
    <oddFooter>&amp;L&amp;"Times New Roman,Regular"Buck Consultants, LLC&amp;R&amp;"Times New Roman,Regular"December 2, 2009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 </dc:subject>
  <dc:creator/>
  <cp:keywords> </cp:keywords>
  <dc:description> </dc:description>
  <cp:lastModifiedBy/>
  <cp:lastPrinted>1970-01-01T07:00:00Z</cp:lastPrinted>
  <dcterms:created xsi:type="dcterms:W3CDTF">1970-01-01T07:00:00Z</dcterms:created>
  <dcterms:modified xsi:type="dcterms:W3CDTF">2009-12-09T18:16:39Z</dcterms:modified>
  <cp:category> </cp:category>
  <cp:version/>
  <cp:contentType/>
  <cp:contentStatus/>
</cp:coreProperties>
</file>