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12120" windowHeight="9060" tabRatio="853"/>
  </bookViews>
  <sheets>
    <sheet name="2011 Budget (2010 comparison)" sheetId="1" r:id="rId1"/>
    <sheet name="2011 Budget Notes" sheetId="9" r:id="rId2"/>
  </sheets>
  <definedNames>
    <definedName name="_xlnm.Print_Area" localSheetId="0">'2011 Budget (2010 comparison)'!$A$1:$AI$31</definedName>
    <definedName name="_xlnm.Print_Area" localSheetId="1">'2011 Budget Notes'!$A$1:$C$30</definedName>
    <definedName name="_xlnm.Print_Titles" localSheetId="0">'2011 Budget (2010 comparison)'!$B:$C,'2011 Budget (2010 comparison)'!$1:$4</definedName>
  </definedNames>
  <calcPr calcId="144525"/>
</workbook>
</file>

<file path=xl/calcChain.xml><?xml version="1.0" encoding="utf-8"?>
<calcChain xmlns="http://schemas.openxmlformats.org/spreadsheetml/2006/main">
  <c r="AE6" i="1" l="1"/>
  <c r="G26" i="1"/>
  <c r="G25" i="1"/>
  <c r="J26" i="1"/>
  <c r="AE26" i="1" s="1"/>
  <c r="J25" i="1"/>
  <c r="M26" i="1"/>
  <c r="M25" i="1"/>
  <c r="AE25" i="1" l="1"/>
  <c r="AE7" i="1"/>
  <c r="AE8" i="1"/>
  <c r="AE9" i="1"/>
  <c r="AE10" i="1"/>
  <c r="AE11" i="1"/>
  <c r="AE12" i="1"/>
  <c r="AE13" i="1"/>
  <c r="AE14" i="1"/>
  <c r="AE15" i="1"/>
  <c r="AE16" i="1"/>
  <c r="AE17" i="1"/>
  <c r="AE18" i="1"/>
  <c r="AE19" i="1"/>
  <c r="AE20" i="1"/>
  <c r="AE21" i="1"/>
  <c r="AE22" i="1"/>
  <c r="AE5" i="1"/>
  <c r="W27" i="1"/>
  <c r="T27" i="1"/>
  <c r="N27" i="1"/>
  <c r="K27" i="1"/>
  <c r="H27" i="1"/>
  <c r="E27" i="1"/>
  <c r="AG26" i="1"/>
  <c r="AI27" i="1" s="1"/>
  <c r="AG25" i="1"/>
  <c r="AG22" i="1"/>
  <c r="AG21" i="1"/>
  <c r="AG20" i="1"/>
  <c r="AG19" i="1"/>
  <c r="AG18" i="1"/>
  <c r="AG17" i="1"/>
  <c r="AG16" i="1"/>
  <c r="AG15" i="1"/>
  <c r="AG14" i="1"/>
  <c r="AG13" i="1"/>
  <c r="AG12" i="1"/>
  <c r="AG11" i="1"/>
  <c r="AG10" i="1"/>
  <c r="AG9" i="1"/>
  <c r="AG8" i="1"/>
  <c r="AG7" i="1"/>
  <c r="AI7" i="1" s="1"/>
  <c r="AG6" i="1"/>
  <c r="AG5" i="1"/>
  <c r="AI13" i="1"/>
  <c r="AI15" i="1"/>
  <c r="AI17" i="1"/>
  <c r="AI19" i="1"/>
  <c r="AI20" i="1"/>
  <c r="AI21" i="1"/>
  <c r="P24" i="1" l="1"/>
  <c r="AI22" i="1"/>
  <c r="AI18" i="1"/>
  <c r="AI16" i="1"/>
  <c r="AI25" i="1"/>
  <c r="AI9" i="1"/>
  <c r="Y24" i="1"/>
  <c r="Z24" i="1"/>
  <c r="T24" i="1"/>
  <c r="N24" i="1"/>
  <c r="AI12" i="1"/>
  <c r="H24" i="1"/>
  <c r="AI11" i="1"/>
  <c r="D24" i="1"/>
  <c r="AI8" i="1"/>
  <c r="V24" i="1"/>
  <c r="S24" i="1"/>
  <c r="E24" i="1"/>
  <c r="AI26" i="1"/>
  <c r="M24" i="1"/>
  <c r="J24" i="1"/>
  <c r="G24" i="1"/>
  <c r="AE23" i="1"/>
  <c r="AF6" i="1" s="1"/>
  <c r="K24" i="1"/>
  <c r="AI14" i="1"/>
  <c r="AI10" i="1"/>
  <c r="W24" i="1"/>
  <c r="AI6" i="1"/>
  <c r="AI5" i="1"/>
  <c r="AG23" i="1"/>
  <c r="AF10" i="1" l="1"/>
  <c r="AF20" i="1"/>
  <c r="AF8" i="1"/>
  <c r="AF14" i="1"/>
  <c r="AF12" i="1"/>
  <c r="AF16" i="1"/>
  <c r="AF5" i="1"/>
  <c r="AF23" i="1"/>
  <c r="AF18" i="1"/>
  <c r="AF22" i="1"/>
  <c r="AF19" i="1"/>
  <c r="AF15" i="1"/>
  <c r="AF7" i="1"/>
  <c r="AF11" i="1"/>
  <c r="AF17" i="1"/>
  <c r="AF21" i="1"/>
  <c r="AF9" i="1"/>
  <c r="AF13" i="1"/>
  <c r="AI24" i="1"/>
  <c r="AH7" i="1"/>
  <c r="AH9" i="1"/>
  <c r="AH11" i="1"/>
  <c r="AH13" i="1"/>
  <c r="AH15" i="1"/>
  <c r="AH17" i="1"/>
  <c r="AH19" i="1"/>
  <c r="AH21" i="1"/>
  <c r="AH23" i="1"/>
  <c r="AH6" i="1"/>
  <c r="AH8" i="1"/>
  <c r="AH10" i="1"/>
  <c r="AH12" i="1"/>
  <c r="AH14" i="1"/>
  <c r="AH16" i="1"/>
  <c r="AH18" i="1"/>
  <c r="AH20" i="1"/>
  <c r="AH22" i="1"/>
  <c r="AI23" i="1"/>
  <c r="AH5" i="1"/>
</calcChain>
</file>

<file path=xl/sharedStrings.xml><?xml version="1.0" encoding="utf-8"?>
<sst xmlns="http://schemas.openxmlformats.org/spreadsheetml/2006/main" count="206" uniqueCount="125">
  <si>
    <t>Category</t>
  </si>
  <si>
    <t>Contractor Administration</t>
  </si>
  <si>
    <t>QGC Audit Services</t>
  </si>
  <si>
    <t>TOTAL</t>
  </si>
  <si>
    <t>Projected Participants</t>
  </si>
  <si>
    <t>/1</t>
  </si>
  <si>
    <t>Incentives (Rebates)</t>
  </si>
  <si>
    <t>/2</t>
  </si>
  <si>
    <t>/6</t>
  </si>
  <si>
    <t>Special State Program Funding</t>
  </si>
  <si>
    <t>/3</t>
  </si>
  <si>
    <t>Efficiency Measures Incentives</t>
  </si>
  <si>
    <t>/4</t>
  </si>
  <si>
    <t>/7</t>
  </si>
  <si>
    <t>QGC Management &amp; Admin.</t>
  </si>
  <si>
    <t>Contractor Ongoing Marketing</t>
  </si>
  <si>
    <t>/8</t>
  </si>
  <si>
    <t>/5</t>
  </si>
  <si>
    <t>/9</t>
  </si>
  <si>
    <t>QGC Program Development</t>
  </si>
  <si>
    <t>QGC Development Marketing</t>
  </si>
  <si>
    <t>Contractor Development Marketing</t>
  </si>
  <si>
    <t>Contractor Program Development</t>
  </si>
  <si>
    <t>Process &amp; Impact Evaluation</t>
  </si>
  <si>
    <t>Advertising / Creative Development</t>
  </si>
  <si>
    <t>Public Relations</t>
  </si>
  <si>
    <t>Online Search Advertising</t>
  </si>
  <si>
    <t>Media Purchases</t>
  </si>
  <si>
    <t xml:space="preserve">Design </t>
  </si>
  <si>
    <t>A</t>
  </si>
  <si>
    <t>B</t>
  </si>
  <si>
    <t>C</t>
  </si>
  <si>
    <t>D</t>
  </si>
  <si>
    <t>F</t>
  </si>
  <si>
    <t>E</t>
  </si>
  <si>
    <t>G</t>
  </si>
  <si>
    <t>H</t>
  </si>
  <si>
    <t>I</t>
  </si>
  <si>
    <t>QGC Field Representatives</t>
  </si>
  <si>
    <t>n/a</t>
  </si>
  <si>
    <t>J</t>
  </si>
  <si>
    <t>K</t>
  </si>
  <si>
    <t>L</t>
  </si>
  <si>
    <t>M</t>
  </si>
  <si>
    <t>N</t>
  </si>
  <si>
    <t>O</t>
  </si>
  <si>
    <t>P</t>
  </si>
  <si>
    <t>Q</t>
  </si>
  <si>
    <t>R</t>
  </si>
  <si>
    <t>S</t>
  </si>
  <si>
    <t>T</t>
  </si>
  <si>
    <t>/10</t>
  </si>
  <si>
    <t>/11</t>
  </si>
  <si>
    <t>/12</t>
  </si>
  <si>
    <t>/13</t>
  </si>
  <si>
    <t>/14</t>
  </si>
  <si>
    <t>/16</t>
  </si>
  <si>
    <t>/17</t>
  </si>
  <si>
    <t>/18</t>
  </si>
  <si>
    <t>/19</t>
  </si>
  <si>
    <t>/20</t>
  </si>
  <si>
    <t>/21</t>
  </si>
  <si>
    <t>/15</t>
  </si>
  <si>
    <t>Media purchases (television, radio, print) for general education, awareness, conservation and market transformation advertising of the ThermWise brand / campaign.</t>
  </si>
  <si>
    <t>Customer rebates to be paid based on projected participants and related per unit rebate amounts as described in individual program design documents.</t>
  </si>
  <si>
    <t>Projected Annual Dth Savings</t>
  </si>
  <si>
    <t>ea.</t>
  </si>
  <si>
    <t>Dth</t>
  </si>
  <si>
    <t>% of Total 2010</t>
  </si>
  <si>
    <t>2010 Total</t>
  </si>
  <si>
    <t>Low Income Weatherization 2010</t>
  </si>
  <si>
    <t>Market Transformation 2010</t>
  </si>
  <si>
    <t>ThermWise Home Energy Audit 2010</t>
  </si>
  <si>
    <t>Funding for the State Energy Program (SEP) Codes Training ($50k), funding for SLCC Energy Management Course ($13.3k), as well as funding for the Low Income Weatherization Assistance Program (LIWAP) ($500k).</t>
  </si>
  <si>
    <t>ThermWise Business 2010</t>
  </si>
  <si>
    <t>ThermWise Business Custom 2010</t>
  </si>
  <si>
    <t>2011 Total</t>
  </si>
  <si>
    <t>% of Total 2011</t>
  </si>
  <si>
    <t xml:space="preserve">2011 / 2010
Difference in
 Dollars  </t>
  </si>
  <si>
    <t>Market Transformation 2011</t>
  </si>
  <si>
    <t>Low Income Weatherization 2011</t>
  </si>
  <si>
    <t>ThermWise Home Energy Audit 2011</t>
  </si>
  <si>
    <t>2011 Budget Notes</t>
  </si>
  <si>
    <t>New program design updates for 2011 (new) programs.</t>
  </si>
  <si>
    <t>2011/2010 Dth Savings Increase (Decrease)</t>
  </si>
  <si>
    <t>Six (6) FTE Questar Gas employees (with overhead) dedicated to the Audit program.</t>
  </si>
  <si>
    <t>Projected participants provided by the implementation contractors for each program based on market experience, actual program participants from partial year 2007, 2008, 2009 and 2010 economic and market expectations.</t>
  </si>
  <si>
    <t>U</t>
  </si>
  <si>
    <t>V</t>
  </si>
  <si>
    <t>W</t>
  </si>
  <si>
    <t>X</t>
  </si>
  <si>
    <t>ThermWise Weatherization 2011*</t>
  </si>
  <si>
    <t>ThermWise Builder 2011*</t>
  </si>
  <si>
    <t>ThermWise Appliances 2011*</t>
  </si>
  <si>
    <t>ThermWise Business 2011</t>
  </si>
  <si>
    <t>ThermWise Business Custom 2011</t>
  </si>
  <si>
    <t>Program eliminated in 2011 as a stand-alone and divided among Appliance, Builder, and Weatherization programs.</t>
  </si>
  <si>
    <t>Includes work provided by Fundamental Objectives for consulting and maintenance of Audit program database and Weatherization participant referrals from Nexant for participation in the Audit program.</t>
  </si>
  <si>
    <t>Work provided by PECI to develop program materials and implement programs and program changes.</t>
  </si>
  <si>
    <t>Program specific advertising development and placement, such as: co-op advertising and media placement in trade magazines, billboards, UTA, parade of home, etc. is included in Contractor Ongoing Marketing for the 2011 budget.</t>
  </si>
  <si>
    <t>/22</t>
  </si>
  <si>
    <t>Work provided by Nexant to develop program materials and implement programs and program changes.</t>
  </si>
  <si>
    <t>ThermWise Multifamily 2010*</t>
  </si>
  <si>
    <t>ThermWise Multifamily 2011*</t>
  </si>
  <si>
    <t>ThermWise Weatherization 2010*</t>
  </si>
  <si>
    <t>ThermWise Builder 2010*</t>
  </si>
  <si>
    <t>ThermWise Appliance 2010*</t>
  </si>
  <si>
    <t>N/A</t>
  </si>
  <si>
    <t>Program design updates for 2012 program.</t>
  </si>
  <si>
    <t>Contractor marketing work which includes marketing strategy, collateral design, development, printing and distribution.  This work is program specific targeting increased customer participation and will include a consistent style and message across programs.</t>
  </si>
  <si>
    <t>Energy efficiency measures (low-flow showerheads, faucet and sink aerators and water pipe insulation) provided to customers participating in the Audit program.</t>
  </si>
  <si>
    <t>Work by PECI to administer program including all rebate processing, customer service, program coordination, interface with Questar Gas departments and program delivery to the market.</t>
  </si>
  <si>
    <t xml:space="preserve">Work by Nexant to administer program including all rebate processing, customer service, program coordination, interface with Questar Gas departments, program delivery to the market, development of digital application imaging capability, and performance of increased data analytics.   </t>
  </si>
  <si>
    <t>Participation in energy-efficiency industry associations (CEE, AESP, ACEEE, SWEEP, etc.) to further advance natural gas energy efficiency and conservation in the Utah market.  Includes participation of Program Managers for 2011.</t>
  </si>
  <si>
    <t>Program specific marketing, including field representation, trade ally relations, marketing collateral development and delivery, trade and consumer shows and event sponsorship opportunities.</t>
  </si>
  <si>
    <t>New and updated television, radio and print production for general education, awareness, conservation and market transformation advertising of the ThermWise brand and campaign.  Includes $75,000 for major university sports marketing partnership.</t>
  </si>
  <si>
    <t>/23</t>
  </si>
  <si>
    <t>2011/2010 Budget $ / Increase (Decrease)</t>
  </si>
  <si>
    <t>Twelve (12) Full Time Equivalent (FTE) Questar Gas employees (with associated overhead) dedicated to energy-efficiency program management.  Includes Energy Efficiency Director, Supervisors, inspectors, and staff.</t>
  </si>
  <si>
    <r>
      <t>Third party retail marketing for all ThermWise</t>
    </r>
    <r>
      <rPr>
        <sz val="10"/>
        <rFont val="Calibri"/>
        <family val="2"/>
      </rPr>
      <t>®</t>
    </r>
    <r>
      <rPr>
        <sz val="10"/>
        <rFont val="Arial"/>
        <family val="2"/>
      </rPr>
      <t xml:space="preserve"> programs.  Includes an additional $150,000 for outreach and training of HVAC wholesalers and contractors.</t>
    </r>
  </si>
  <si>
    <t>Evaluation funding to develop and offer a behavior-based energy-efficiency program.  This program is expected to also provide measure effectiveness data.</t>
  </si>
  <si>
    <t>Projected Dth savings for each program based on projected program participation and deemed savings estimates based on adjustments from The Cadmus Group Phase II Report.</t>
  </si>
  <si>
    <t>*The Multifamily program is proposed to be eliminated as a stand-alone program in 2011.  Costs, participation, and natural gas savings related to the program were divided among the Appliance, Builder, and Weatherization programs in the 2011 budget.  The 2010 Multifamily program budget was also allocated among the three previously referenced 2010 programs in an effort to make year-over-year budget comparisons more accurate.</t>
  </si>
  <si>
    <t>Questar Gas Company
Docket No. 10-057-15 
QGC Energy Efficiency Exhibit 1.9</t>
  </si>
  <si>
    <t>Questar Gas Company
Docket No. 10-057-15
QGC Energy Efficiency Exhibit 1.9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</si>
</sst>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43" formatCode="_(* #,##0.00_);_(* \(#,##0.00\);_(* &quot;-&quot;??_);_(@_)"/>
    <numFmt numFmtId="164" formatCode="&quot;$&quot;#,##0"/>
    <numFmt numFmtId="165" formatCode="0.0%"/>
    <numFmt numFmtId="166" formatCode="#,##0.0"/>
    <numFmt numFmtId="167" formatCode="mm/dd/yyyy"/>
    <numFmt numFmtId="168" formatCode="_(* #,##0_);_(* \(#,##0\);_(* &quot;-&quot;??_);_(@_)"/>
  </numFmts>
  <fonts count="28" x14ac:knownFonts="1">
    <font>
      <sz val="10"/>
      <name val="Arial"/>
    </font>
    <font>
      <sz val="10"/>
      <name val="Arial"/>
      <family val="2"/>
    </font>
    <font>
      <sz val="8"/>
      <name val="Arial"/>
      <family val="2"/>
    </font>
    <font>
      <b/>
      <sz val="10"/>
      <name val="Arial"/>
      <family val="2"/>
    </font>
    <font>
      <sz val="10"/>
      <name val="Arial"/>
      <family val="2"/>
    </font>
    <font>
      <sz val="9"/>
      <name val="Arial"/>
      <family val="2"/>
    </font>
    <font>
      <sz val="10"/>
      <color indexed="12"/>
      <name val="Arial"/>
      <family val="2"/>
    </font>
    <font>
      <sz val="10"/>
      <color indexed="8"/>
      <name val="Arial"/>
      <family val="2"/>
    </font>
    <font>
      <sz val="14"/>
      <name val="Arial"/>
      <family val="2"/>
    </font>
    <font>
      <b/>
      <sz val="8"/>
      <name val="Arial"/>
      <family val="2"/>
    </font>
    <font>
      <b/>
      <sz val="10"/>
      <color indexed="57"/>
      <name val="Arial"/>
      <family val="2"/>
    </font>
    <font>
      <sz val="10"/>
      <color indexed="57"/>
      <name val="Arial"/>
      <family val="2"/>
    </font>
    <font>
      <b/>
      <sz val="10"/>
      <color indexed="17"/>
      <name val="Arial"/>
      <family val="2"/>
    </font>
    <font>
      <b/>
      <sz val="10"/>
      <name val="Arial"/>
      <family val="2"/>
    </font>
    <font>
      <b/>
      <sz val="9"/>
      <name val="Arial"/>
      <family val="2"/>
    </font>
    <font>
      <b/>
      <sz val="10"/>
      <color indexed="8"/>
      <name val="Arial"/>
      <family val="2"/>
    </font>
    <font>
      <b/>
      <sz val="10"/>
      <color indexed="12"/>
      <name val="Arial"/>
      <family val="2"/>
    </font>
    <font>
      <b/>
      <sz val="12"/>
      <name val="Arial"/>
      <family val="2"/>
    </font>
    <font>
      <b/>
      <sz val="8"/>
      <name val="Arial"/>
      <family val="2"/>
    </font>
    <font>
      <sz val="10"/>
      <color indexed="8"/>
      <name val="Arial"/>
      <family val="2"/>
    </font>
    <font>
      <sz val="10"/>
      <color indexed="12"/>
      <name val="Arial"/>
      <family val="2"/>
    </font>
    <font>
      <b/>
      <sz val="12"/>
      <name val="Arial"/>
      <family val="2"/>
    </font>
    <font>
      <b/>
      <sz val="10"/>
      <color indexed="57"/>
      <name val="Arial"/>
      <family val="2"/>
    </font>
    <font>
      <b/>
      <sz val="10"/>
      <color rgb="FF483BED"/>
      <name val="Arial"/>
      <family val="2"/>
    </font>
    <font>
      <b/>
      <sz val="10"/>
      <color theme="1"/>
      <name val="Arial"/>
      <family val="2"/>
    </font>
    <font>
      <sz val="10"/>
      <color theme="1"/>
      <name val="Arial"/>
      <family val="2"/>
    </font>
    <font>
      <sz val="10"/>
      <color rgb="FFFF0000"/>
      <name val="Arial"/>
      <family val="2"/>
    </font>
    <font>
      <sz val="10"/>
      <name val="Calibri"/>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9"/>
        <bgColor indexed="64"/>
      </patternFill>
    </fill>
    <fill>
      <patternFill patternType="solid">
        <fgColor rgb="FFFFFF99"/>
        <bgColor indexed="64"/>
      </patternFill>
    </fill>
    <fill>
      <patternFill patternType="solid">
        <fgColor rgb="FFFFFFB9"/>
        <bgColor indexed="64"/>
      </patternFill>
    </fill>
  </fills>
  <borders count="55">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theme="1"/>
      </top>
      <bottom style="medium">
        <color theme="1"/>
      </bottom>
      <diagonal/>
    </border>
    <border>
      <left style="thin">
        <color indexed="64"/>
      </left>
      <right/>
      <top style="medium">
        <color theme="1"/>
      </top>
      <bottom style="medium">
        <color indexed="64"/>
      </bottom>
      <diagonal/>
    </border>
    <border>
      <left/>
      <right style="medium">
        <color indexed="64"/>
      </right>
      <top style="medium">
        <color theme="1"/>
      </top>
      <bottom style="medium">
        <color indexed="64"/>
      </bottom>
      <diagonal/>
    </border>
    <border>
      <left/>
      <right style="thin">
        <color indexed="64"/>
      </right>
      <top style="medium">
        <color theme="1"/>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theme="1"/>
      </top>
      <bottom/>
      <diagonal/>
    </border>
    <border>
      <left/>
      <right style="medium">
        <color theme="1"/>
      </right>
      <top style="medium">
        <color theme="1"/>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39">
    <xf numFmtId="0" fontId="0" fillId="0" borderId="0" xfId="0"/>
    <xf numFmtId="0" fontId="8" fillId="0" borderId="0" xfId="0" applyFont="1"/>
    <xf numFmtId="0" fontId="0" fillId="2" borderId="0" xfId="0" applyFill="1"/>
    <xf numFmtId="0" fontId="8" fillId="2" borderId="0" xfId="0" applyFont="1" applyFill="1"/>
    <xf numFmtId="164" fontId="3" fillId="2" borderId="1" xfId="0" applyNumberFormat="1" applyFont="1" applyFill="1" applyBorder="1"/>
    <xf numFmtId="165" fontId="0" fillId="2" borderId="2" xfId="0" applyNumberFormat="1" applyFill="1" applyBorder="1"/>
    <xf numFmtId="0" fontId="5" fillId="2" borderId="0" xfId="0" applyFont="1" applyFill="1"/>
    <xf numFmtId="0" fontId="3" fillId="0" borderId="0" xfId="0" applyFont="1"/>
    <xf numFmtId="0" fontId="0" fillId="0" borderId="0" xfId="0" applyFill="1" applyAlignment="1">
      <alignment wrapText="1"/>
    </xf>
    <xf numFmtId="0" fontId="0" fillId="0" borderId="0" xfId="0" applyAlignment="1">
      <alignment horizontal="right"/>
    </xf>
    <xf numFmtId="0" fontId="5" fillId="0" borderId="0" xfId="0" applyFont="1"/>
    <xf numFmtId="167" fontId="14" fillId="2" borderId="0" xfId="0" applyNumberFormat="1" applyFont="1" applyFill="1" applyAlignment="1">
      <alignment horizontal="center" vertical="center"/>
    </xf>
    <xf numFmtId="164" fontId="15" fillId="2" borderId="1" xfId="0" quotePrefix="1" applyNumberFormat="1" applyFont="1" applyFill="1" applyBorder="1"/>
    <xf numFmtId="164" fontId="3" fillId="2" borderId="1" xfId="0" quotePrefix="1" applyNumberFormat="1" applyFont="1" applyFill="1" applyBorder="1"/>
    <xf numFmtId="164" fontId="16" fillId="2" borderId="1" xfId="0" applyNumberFormat="1" applyFont="1" applyFill="1" applyBorder="1"/>
    <xf numFmtId="164" fontId="15" fillId="2" borderId="7" xfId="0" applyNumberFormat="1" applyFont="1" applyFill="1" applyBorder="1"/>
    <xf numFmtId="0" fontId="15" fillId="2" borderId="1" xfId="0" quotePrefix="1" applyFont="1" applyFill="1" applyBorder="1"/>
    <xf numFmtId="0" fontId="3" fillId="2" borderId="1" xfId="0" quotePrefix="1" applyFont="1" applyFill="1" applyBorder="1"/>
    <xf numFmtId="0" fontId="16" fillId="2" borderId="1" xfId="0" applyFont="1" applyFill="1" applyBorder="1"/>
    <xf numFmtId="6" fontId="3" fillId="2" borderId="1" xfId="0" applyNumberFormat="1" applyFont="1" applyFill="1" applyBorder="1"/>
    <xf numFmtId="0" fontId="14" fillId="2" borderId="0" xfId="0" applyFont="1" applyFill="1" applyAlignment="1">
      <alignment horizontal="center" vertical="center"/>
    </xf>
    <xf numFmtId="0" fontId="14" fillId="2" borderId="0" xfId="0" applyFont="1" applyFill="1"/>
    <xf numFmtId="0" fontId="14" fillId="2" borderId="0" xfId="0" applyFont="1" applyFill="1" applyAlignment="1">
      <alignment horizontal="left" vertical="center"/>
    </xf>
    <xf numFmtId="0" fontId="5" fillId="0" borderId="0" xfId="0" applyFont="1" applyFill="1" applyBorder="1" applyAlignment="1">
      <alignment horizontal="left" vertical="top" wrapText="1"/>
    </xf>
    <xf numFmtId="0" fontId="18" fillId="0" borderId="0" xfId="0" applyFont="1" applyAlignment="1">
      <alignment horizontal="right" vertical="top"/>
    </xf>
    <xf numFmtId="0" fontId="13" fillId="0" borderId="0" xfId="0" applyFont="1" applyFill="1" applyBorder="1"/>
    <xf numFmtId="0" fontId="13" fillId="0" borderId="0" xfId="0" applyFont="1" applyFill="1" applyBorder="1" applyAlignment="1">
      <alignment horizontal="left"/>
    </xf>
    <xf numFmtId="4" fontId="13" fillId="0" borderId="0" xfId="0" applyNumberFormat="1" applyFont="1" applyFill="1" applyBorder="1"/>
    <xf numFmtId="9" fontId="10" fillId="0" borderId="0" xfId="0" applyNumberFormat="1" applyFont="1" applyFill="1" applyBorder="1" applyAlignment="1">
      <alignment horizontal="right"/>
    </xf>
    <xf numFmtId="9" fontId="3" fillId="0" borderId="0" xfId="0" applyNumberFormat="1" applyFont="1" applyFill="1" applyBorder="1"/>
    <xf numFmtId="166" fontId="13" fillId="0" borderId="0" xfId="0" applyNumberFormat="1" applyFont="1" applyFill="1" applyBorder="1" applyAlignment="1"/>
    <xf numFmtId="0" fontId="0" fillId="0" borderId="0" xfId="0" applyFill="1" applyBorder="1" applyAlignment="1"/>
    <xf numFmtId="0" fontId="0" fillId="0" borderId="0" xfId="0" applyFill="1" applyBorder="1" applyAlignment="1">
      <alignment horizontal="right"/>
    </xf>
    <xf numFmtId="0" fontId="0" fillId="0" borderId="0" xfId="0" applyFill="1"/>
    <xf numFmtId="0" fontId="4" fillId="0" borderId="0" xfId="0" applyFont="1" applyAlignment="1">
      <alignment horizontal="left"/>
    </xf>
    <xf numFmtId="0" fontId="19" fillId="2" borderId="2" xfId="0" quotePrefix="1" applyFont="1" applyFill="1" applyBorder="1" applyAlignment="1">
      <alignment horizontal="left"/>
    </xf>
    <xf numFmtId="0" fontId="4" fillId="2" borderId="2" xfId="0" quotePrefix="1" applyFont="1" applyFill="1" applyBorder="1" applyAlignment="1">
      <alignment horizontal="left"/>
    </xf>
    <xf numFmtId="0" fontId="20" fillId="2" borderId="2" xfId="0" applyFont="1" applyFill="1" applyBorder="1" applyAlignment="1">
      <alignment horizontal="left"/>
    </xf>
    <xf numFmtId="164" fontId="19" fillId="2" borderId="15" xfId="0" applyNumberFormat="1" applyFont="1" applyFill="1" applyBorder="1" applyAlignment="1">
      <alignment horizontal="left"/>
    </xf>
    <xf numFmtId="9" fontId="4" fillId="0" borderId="0" xfId="0" applyNumberFormat="1" applyFont="1" applyFill="1" applyBorder="1" applyAlignment="1">
      <alignment horizontal="left"/>
    </xf>
    <xf numFmtId="9" fontId="11" fillId="0" borderId="0" xfId="0" applyNumberFormat="1" applyFont="1" applyFill="1" applyBorder="1" applyAlignment="1">
      <alignment horizontal="left"/>
    </xf>
    <xf numFmtId="0" fontId="3" fillId="0" borderId="0" xfId="0" quotePrefix="1" applyFont="1" applyBorder="1" applyAlignment="1">
      <alignment horizontal="right" vertical="top"/>
    </xf>
    <xf numFmtId="0" fontId="1" fillId="0" borderId="0" xfId="0" applyFont="1" applyAlignment="1">
      <alignment horizontal="right"/>
    </xf>
    <xf numFmtId="164" fontId="15" fillId="0" borderId="1" xfId="0" quotePrefix="1" applyNumberFormat="1" applyFont="1" applyFill="1" applyBorder="1"/>
    <xf numFmtId="0" fontId="0" fillId="0" borderId="0" xfId="0" applyFill="1" applyBorder="1" applyAlignment="1">
      <alignment horizontal="center"/>
    </xf>
    <xf numFmtId="0" fontId="14" fillId="2" borderId="0" xfId="0" applyFont="1" applyFill="1" applyAlignment="1">
      <alignment horizontal="right" vertical="center"/>
    </xf>
    <xf numFmtId="0" fontId="0" fillId="2" borderId="0" xfId="0" applyFill="1" applyAlignment="1">
      <alignment horizontal="right" vertical="center"/>
    </xf>
    <xf numFmtId="0" fontId="13" fillId="0" borderId="0" xfId="0" applyFont="1" applyFill="1" applyBorder="1" applyAlignment="1">
      <alignment horizontal="right" vertical="center"/>
    </xf>
    <xf numFmtId="4" fontId="13" fillId="0" borderId="0" xfId="0" applyNumberFormat="1" applyFont="1" applyFill="1" applyBorder="1" applyAlignment="1">
      <alignment horizontal="right" vertical="center"/>
    </xf>
    <xf numFmtId="9" fontId="10" fillId="0" borderId="0" xfId="0" applyNumberFormat="1" applyFont="1" applyFill="1" applyBorder="1" applyAlignment="1">
      <alignment horizontal="right" vertical="center"/>
    </xf>
    <xf numFmtId="9" fontId="11"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9" fontId="21" fillId="0" borderId="0" xfId="0" applyNumberFormat="1" applyFont="1" applyFill="1" applyBorder="1" applyAlignment="1">
      <alignment horizontal="right" vertical="center" textRotation="180" wrapText="1"/>
    </xf>
    <xf numFmtId="9" fontId="3" fillId="0" borderId="0" xfId="0" applyNumberFormat="1" applyFont="1" applyFill="1" applyBorder="1" applyAlignment="1">
      <alignment horizontal="right" vertical="center"/>
    </xf>
    <xf numFmtId="9" fontId="4" fillId="0" borderId="0" xfId="0" applyNumberFormat="1" applyFont="1" applyFill="1" applyBorder="1" applyAlignment="1">
      <alignment horizontal="right" vertical="center"/>
    </xf>
    <xf numFmtId="166" fontId="13" fillId="0" borderId="0" xfId="0" applyNumberFormat="1" applyFont="1" applyFill="1" applyBorder="1" applyAlignment="1">
      <alignment horizontal="right" vertical="center"/>
    </xf>
    <xf numFmtId="0" fontId="0" fillId="0" borderId="0" xfId="0" applyFill="1" applyBorder="1" applyAlignment="1">
      <alignment horizontal="right" vertical="center"/>
    </xf>
    <xf numFmtId="0" fontId="0" fillId="0" borderId="0" xfId="0" applyFill="1" applyAlignment="1">
      <alignment horizontal="right" vertical="center"/>
    </xf>
    <xf numFmtId="0" fontId="0" fillId="0" borderId="0" xfId="0" applyAlignment="1">
      <alignment horizontal="right" vertical="center"/>
    </xf>
    <xf numFmtId="0" fontId="0" fillId="0" borderId="0" xfId="0" applyFill="1" applyAlignment="1"/>
    <xf numFmtId="0" fontId="14" fillId="0" borderId="0" xfId="0" applyFont="1" applyFill="1" applyAlignment="1">
      <alignment horizontal="center" vertical="center"/>
    </xf>
    <xf numFmtId="0" fontId="17" fillId="0" borderId="0" xfId="0" applyFont="1" applyFill="1" applyBorder="1" applyAlignment="1">
      <alignment horizontal="center"/>
    </xf>
    <xf numFmtId="0" fontId="3" fillId="0" borderId="0" xfId="0" applyFont="1" applyFill="1" applyBorder="1" applyAlignment="1">
      <alignment horizontal="center" wrapText="1"/>
    </xf>
    <xf numFmtId="164" fontId="3" fillId="0" borderId="0" xfId="0" applyNumberFormat="1" applyFont="1" applyFill="1" applyBorder="1"/>
    <xf numFmtId="3" fontId="3" fillId="0" borderId="0" xfId="0" applyNumberFormat="1" applyFont="1" applyFill="1" applyBorder="1"/>
    <xf numFmtId="0" fontId="3" fillId="0" borderId="0" xfId="0" applyFont="1" applyAlignment="1">
      <alignment horizontal="center" vertical="center"/>
    </xf>
    <xf numFmtId="0" fontId="9" fillId="3" borderId="25" xfId="0" applyFont="1" applyFill="1" applyBorder="1" applyAlignment="1">
      <alignment horizontal="left"/>
    </xf>
    <xf numFmtId="43" fontId="23" fillId="0" borderId="0" xfId="2" applyFont="1" applyFill="1" applyBorder="1" applyAlignment="1">
      <alignment horizontal="right"/>
    </xf>
    <xf numFmtId="4" fontId="3" fillId="0" borderId="0" xfId="0" applyNumberFormat="1" applyFont="1" applyFill="1" applyBorder="1"/>
    <xf numFmtId="43" fontId="3" fillId="0" borderId="0" xfId="0" applyNumberFormat="1" applyFont="1" applyFill="1" applyBorder="1"/>
    <xf numFmtId="166" fontId="3" fillId="0" borderId="0" xfId="0" quotePrefix="1" applyNumberFormat="1" applyFont="1" applyFill="1" applyBorder="1" applyAlignment="1"/>
    <xf numFmtId="43" fontId="23" fillId="0" borderId="0" xfId="2" applyFont="1" applyFill="1" applyBorder="1" applyAlignment="1"/>
    <xf numFmtId="164" fontId="10" fillId="0" borderId="0" xfId="0" applyNumberFormat="1" applyFont="1" applyFill="1" applyBorder="1" applyAlignment="1">
      <alignment horizontal="right"/>
    </xf>
    <xf numFmtId="164" fontId="3" fillId="2" borderId="8" xfId="0" quotePrefix="1" applyNumberFormat="1" applyFont="1" applyFill="1" applyBorder="1"/>
    <xf numFmtId="164" fontId="3" fillId="2" borderId="3" xfId="0" quotePrefix="1" applyNumberFormat="1" applyFont="1" applyFill="1" applyBorder="1"/>
    <xf numFmtId="10" fontId="10" fillId="0" borderId="0" xfId="0" applyNumberFormat="1" applyFont="1" applyFill="1" applyBorder="1" applyAlignment="1">
      <alignment horizontal="right"/>
    </xf>
    <xf numFmtId="9" fontId="3" fillId="0" borderId="0" xfId="0" applyNumberFormat="1" applyFont="1" applyFill="1" applyBorder="1" applyAlignment="1">
      <alignment horizontal="right" wrapText="1" readingOrder="1"/>
    </xf>
    <xf numFmtId="0" fontId="1" fillId="0" borderId="18" xfId="0" applyFont="1" applyFill="1" applyBorder="1" applyAlignment="1">
      <alignment horizontal="left" vertical="top" wrapText="1"/>
    </xf>
    <xf numFmtId="164" fontId="16" fillId="0" borderId="1" xfId="0" applyNumberFormat="1" applyFont="1" applyFill="1" applyBorder="1"/>
    <xf numFmtId="164" fontId="3" fillId="0" borderId="1" xfId="0" applyNumberFormat="1" applyFont="1" applyFill="1" applyBorder="1"/>
    <xf numFmtId="164" fontId="3" fillId="0" borderId="1" xfId="0" quotePrefix="1" applyNumberFormat="1" applyFont="1" applyFill="1" applyBorder="1"/>
    <xf numFmtId="164" fontId="24" fillId="2" borderId="3" xfId="0" applyNumberFormat="1" applyFont="1" applyFill="1" applyBorder="1"/>
    <xf numFmtId="164" fontId="24" fillId="2" borderId="3" xfId="0" quotePrefix="1" applyNumberFormat="1" applyFont="1" applyFill="1" applyBorder="1"/>
    <xf numFmtId="164" fontId="24" fillId="2" borderId="1" xfId="0" applyNumberFormat="1" applyFont="1" applyFill="1" applyBorder="1"/>
    <xf numFmtId="164" fontId="24" fillId="2" borderId="1" xfId="0" quotePrefix="1" applyNumberFormat="1" applyFont="1" applyFill="1" applyBorder="1"/>
    <xf numFmtId="164" fontId="24" fillId="0" borderId="1" xfId="0" quotePrefix="1" applyNumberFormat="1" applyFont="1" applyFill="1" applyBorder="1"/>
    <xf numFmtId="0" fontId="1" fillId="0" borderId="16" xfId="0" applyFont="1" applyFill="1" applyBorder="1" applyAlignment="1">
      <alignment horizontal="left" vertical="top" wrapText="1"/>
    </xf>
    <xf numFmtId="0" fontId="1" fillId="0" borderId="0" xfId="0" applyFont="1"/>
    <xf numFmtId="0" fontId="3" fillId="0" borderId="13" xfId="0" quotePrefix="1" applyFont="1" applyBorder="1" applyAlignment="1">
      <alignment horizontal="right" vertical="top"/>
    </xf>
    <xf numFmtId="0" fontId="3" fillId="0" borderId="17" xfId="0" quotePrefix="1" applyFont="1" applyBorder="1" applyAlignment="1">
      <alignment horizontal="right" vertical="top"/>
    </xf>
    <xf numFmtId="164" fontId="0" fillId="0" borderId="0" xfId="0" applyNumberFormat="1"/>
    <xf numFmtId="6" fontId="1" fillId="2" borderId="2" xfId="0" quotePrefix="1" applyNumberFormat="1" applyFont="1" applyFill="1" applyBorder="1" applyAlignment="1">
      <alignment horizontal="left"/>
    </xf>
    <xf numFmtId="164" fontId="19" fillId="2" borderId="41" xfId="0" quotePrefix="1" applyNumberFormat="1" applyFont="1" applyFill="1" applyBorder="1" applyAlignment="1">
      <alignment horizontal="left"/>
    </xf>
    <xf numFmtId="164" fontId="1" fillId="2" borderId="41" xfId="0" quotePrefix="1" applyNumberFormat="1" applyFont="1" applyFill="1" applyBorder="1" applyAlignment="1">
      <alignment horizontal="left"/>
    </xf>
    <xf numFmtId="164" fontId="4" fillId="2" borderId="41" xfId="0" quotePrefix="1" applyNumberFormat="1" applyFont="1" applyFill="1" applyBorder="1" applyAlignment="1">
      <alignment horizontal="left"/>
    </xf>
    <xf numFmtId="164" fontId="7" fillId="2" borderId="41" xfId="0" quotePrefix="1" applyNumberFormat="1" applyFont="1" applyFill="1" applyBorder="1" applyAlignment="1">
      <alignment horizontal="left"/>
    </xf>
    <xf numFmtId="164" fontId="4" fillId="2" borderId="41" xfId="0" applyNumberFormat="1" applyFont="1" applyFill="1" applyBorder="1" applyAlignment="1">
      <alignment horizontal="left"/>
    </xf>
    <xf numFmtId="164" fontId="19" fillId="2" borderId="42" xfId="0" applyNumberFormat="1" applyFont="1" applyFill="1" applyBorder="1" applyAlignment="1">
      <alignment horizontal="left"/>
    </xf>
    <xf numFmtId="164" fontId="20" fillId="2" borderId="41" xfId="0" applyNumberFormat="1" applyFont="1" applyFill="1" applyBorder="1" applyAlignment="1">
      <alignment horizontal="left"/>
    </xf>
    <xf numFmtId="164" fontId="15" fillId="2" borderId="8" xfId="0" applyNumberFormat="1" applyFont="1" applyFill="1" applyBorder="1"/>
    <xf numFmtId="164" fontId="15" fillId="2" borderId="1" xfId="0" applyNumberFormat="1" applyFont="1" applyFill="1" applyBorder="1"/>
    <xf numFmtId="164" fontId="15" fillId="0" borderId="1" xfId="0" applyNumberFormat="1" applyFont="1" applyFill="1" applyBorder="1"/>
    <xf numFmtId="164" fontId="19" fillId="2" borderId="19" xfId="0" quotePrefix="1" applyNumberFormat="1" applyFont="1" applyFill="1" applyBorder="1" applyAlignment="1">
      <alignment horizontal="left"/>
    </xf>
    <xf numFmtId="164" fontId="19" fillId="2" borderId="41" xfId="0" applyNumberFormat="1" applyFont="1" applyFill="1" applyBorder="1" applyAlignment="1">
      <alignment horizontal="left"/>
    </xf>
    <xf numFmtId="9" fontId="23" fillId="0" borderId="0" xfId="1" applyFont="1" applyFill="1" applyBorder="1" applyAlignment="1">
      <alignment horizontal="right"/>
    </xf>
    <xf numFmtId="9" fontId="10" fillId="0" borderId="0" xfId="1" applyFont="1" applyFill="1" applyBorder="1" applyAlignment="1">
      <alignment horizontal="right"/>
    </xf>
    <xf numFmtId="0" fontId="0" fillId="0" borderId="0" xfId="0" applyAlignment="1"/>
    <xf numFmtId="0" fontId="1" fillId="0" borderId="0" xfId="0" applyFont="1" applyAlignment="1">
      <alignment wrapText="1"/>
    </xf>
    <xf numFmtId="0" fontId="2" fillId="0" borderId="0" xfId="0" applyFont="1" applyFill="1" applyBorder="1" applyAlignment="1">
      <alignment vertical="top"/>
    </xf>
    <xf numFmtId="0" fontId="0" fillId="0" borderId="0" xfId="0" applyAlignment="1">
      <alignment vertical="top"/>
    </xf>
    <xf numFmtId="0" fontId="3" fillId="0" borderId="0" xfId="0" applyFont="1" applyAlignment="1">
      <alignment vertical="top"/>
    </xf>
    <xf numFmtId="164" fontId="3" fillId="0" borderId="0" xfId="0" applyNumberFormat="1" applyFont="1" applyAlignment="1">
      <alignment vertical="top"/>
    </xf>
    <xf numFmtId="164" fontId="7" fillId="5" borderId="12" xfId="0" quotePrefix="1" applyNumberFormat="1" applyFont="1" applyFill="1" applyBorder="1"/>
    <xf numFmtId="164" fontId="1" fillId="5" borderId="12" xfId="0" quotePrefix="1" applyNumberFormat="1" applyFont="1" applyFill="1" applyBorder="1"/>
    <xf numFmtId="164" fontId="4" fillId="5" borderId="12" xfId="0" applyNumberFormat="1" applyFont="1" applyFill="1" applyBorder="1"/>
    <xf numFmtId="164" fontId="25" fillId="5" borderId="12" xfId="0" applyNumberFormat="1" applyFont="1" applyFill="1" applyBorder="1"/>
    <xf numFmtId="164" fontId="6" fillId="5" borderId="12" xfId="0" applyNumberFormat="1" applyFont="1" applyFill="1" applyBorder="1"/>
    <xf numFmtId="0" fontId="3" fillId="5" borderId="21" xfId="0" applyFont="1" applyFill="1" applyBorder="1" applyAlignment="1">
      <alignment horizontal="center" wrapText="1"/>
    </xf>
    <xf numFmtId="164" fontId="7" fillId="5" borderId="12" xfId="0" applyNumberFormat="1" applyFont="1" applyFill="1" applyBorder="1"/>
    <xf numFmtId="164" fontId="3" fillId="5" borderId="10" xfId="0" applyNumberFormat="1" applyFont="1" applyFill="1" applyBorder="1"/>
    <xf numFmtId="0" fontId="3" fillId="5" borderId="33" xfId="0" applyFont="1" applyFill="1" applyBorder="1" applyAlignment="1">
      <alignment horizontal="center" wrapText="1"/>
    </xf>
    <xf numFmtId="164" fontId="7" fillId="5" borderId="5" xfId="0" applyNumberFormat="1" applyFont="1" applyFill="1" applyBorder="1"/>
    <xf numFmtId="164" fontId="7" fillId="5" borderId="4" xfId="0" applyNumberFormat="1" applyFont="1" applyFill="1" applyBorder="1"/>
    <xf numFmtId="164" fontId="3" fillId="5" borderId="12" xfId="0" applyNumberFormat="1" applyFont="1" applyFill="1" applyBorder="1"/>
    <xf numFmtId="165" fontId="0" fillId="5" borderId="2" xfId="0" applyNumberFormat="1" applyFill="1" applyBorder="1"/>
    <xf numFmtId="9" fontId="24" fillId="3" borderId="22" xfId="0" applyNumberFormat="1" applyFont="1" applyFill="1" applyBorder="1" applyAlignment="1">
      <alignment horizontal="right"/>
    </xf>
    <xf numFmtId="164" fontId="24" fillId="3" borderId="21" xfId="0" applyNumberFormat="1" applyFont="1" applyFill="1" applyBorder="1" applyAlignment="1">
      <alignment horizontal="right"/>
    </xf>
    <xf numFmtId="9" fontId="25" fillId="3" borderId="24" xfId="0" quotePrefix="1" applyNumberFormat="1" applyFont="1" applyFill="1" applyBorder="1" applyAlignment="1">
      <alignment horizontal="left"/>
    </xf>
    <xf numFmtId="164" fontId="25" fillId="3" borderId="24" xfId="0" applyNumberFormat="1" applyFont="1" applyFill="1" applyBorder="1" applyAlignment="1">
      <alignment horizontal="left"/>
    </xf>
    <xf numFmtId="9" fontId="24" fillId="3" borderId="26" xfId="0" applyNumberFormat="1" applyFont="1" applyFill="1" applyBorder="1" applyAlignment="1">
      <alignment horizontal="right"/>
    </xf>
    <xf numFmtId="9" fontId="24" fillId="3" borderId="25" xfId="0" applyNumberFormat="1" applyFont="1" applyFill="1" applyBorder="1" applyAlignment="1">
      <alignment horizontal="center"/>
    </xf>
    <xf numFmtId="3" fontId="24" fillId="0" borderId="8" xfId="0" quotePrefix="1" applyNumberFormat="1" applyFont="1" applyFill="1" applyBorder="1"/>
    <xf numFmtId="3" fontId="25" fillId="5" borderId="13" xfId="0" quotePrefix="1" applyNumberFormat="1" applyFont="1" applyFill="1" applyBorder="1"/>
    <xf numFmtId="3" fontId="25" fillId="5" borderId="13" xfId="0" applyNumberFormat="1" applyFont="1" applyFill="1" applyBorder="1"/>
    <xf numFmtId="3" fontId="24" fillId="0" borderId="8" xfId="0" quotePrefix="1" applyNumberFormat="1" applyFont="1" applyFill="1" applyBorder="1" applyAlignment="1">
      <alignment horizontal="right"/>
    </xf>
    <xf numFmtId="3" fontId="25" fillId="0" borderId="19" xfId="0" quotePrefix="1" applyNumberFormat="1" applyFont="1" applyFill="1" applyBorder="1" applyAlignment="1">
      <alignment horizontal="left"/>
    </xf>
    <xf numFmtId="3" fontId="24" fillId="0" borderId="8" xfId="0" applyNumberFormat="1" applyFont="1" applyFill="1" applyBorder="1"/>
    <xf numFmtId="3" fontId="25" fillId="5" borderId="5" xfId="0" applyNumberFormat="1" applyFont="1" applyFill="1" applyBorder="1"/>
    <xf numFmtId="3" fontId="24" fillId="2" borderId="8" xfId="0" applyNumberFormat="1" applyFont="1" applyFill="1" applyBorder="1"/>
    <xf numFmtId="3" fontId="25" fillId="5" borderId="13" xfId="0" applyNumberFormat="1" applyFont="1" applyFill="1" applyBorder="1" applyAlignment="1">
      <alignment horizontal="right"/>
    </xf>
    <xf numFmtId="3" fontId="24" fillId="0" borderId="8" xfId="0" applyNumberFormat="1" applyFont="1" applyFill="1" applyBorder="1" applyAlignment="1">
      <alignment horizontal="right"/>
    </xf>
    <xf numFmtId="168" fontId="25" fillId="5" borderId="12" xfId="2" applyNumberFormat="1" applyFont="1" applyFill="1" applyBorder="1"/>
    <xf numFmtId="164" fontId="25" fillId="5" borderId="16" xfId="0" applyNumberFormat="1" applyFont="1" applyFill="1" applyBorder="1"/>
    <xf numFmtId="3" fontId="24" fillId="0" borderId="9" xfId="0" quotePrefix="1" applyNumberFormat="1" applyFont="1" applyFill="1" applyBorder="1"/>
    <xf numFmtId="3" fontId="25" fillId="5" borderId="14" xfId="0" quotePrefix="1" applyNumberFormat="1" applyFont="1" applyFill="1" applyBorder="1"/>
    <xf numFmtId="3" fontId="25" fillId="5" borderId="10" xfId="0" applyNumberFormat="1" applyFont="1" applyFill="1" applyBorder="1"/>
    <xf numFmtId="3" fontId="24" fillId="0" borderId="7" xfId="0" quotePrefix="1" applyNumberFormat="1" applyFont="1" applyFill="1" applyBorder="1" applyAlignment="1">
      <alignment horizontal="right"/>
    </xf>
    <xf numFmtId="3" fontId="25" fillId="5" borderId="14" xfId="0" applyNumberFormat="1" applyFont="1" applyFill="1" applyBorder="1"/>
    <xf numFmtId="3" fontId="25" fillId="0" borderId="20" xfId="0" quotePrefix="1" applyNumberFormat="1" applyFont="1" applyFill="1" applyBorder="1" applyAlignment="1">
      <alignment horizontal="left"/>
    </xf>
    <xf numFmtId="3" fontId="24" fillId="0" borderId="7" xfId="0" applyNumberFormat="1" applyFont="1" applyFill="1" applyBorder="1"/>
    <xf numFmtId="3" fontId="25" fillId="5" borderId="6" xfId="0" applyNumberFormat="1" applyFont="1" applyFill="1" applyBorder="1"/>
    <xf numFmtId="3" fontId="25" fillId="5" borderId="14" xfId="0" applyNumberFormat="1" applyFont="1" applyFill="1" applyBorder="1" applyAlignment="1">
      <alignment horizontal="right"/>
    </xf>
    <xf numFmtId="3" fontId="24" fillId="0" borderId="9" xfId="0" applyNumberFormat="1" applyFont="1" applyFill="1" applyBorder="1" applyAlignment="1">
      <alignment horizontal="right"/>
    </xf>
    <xf numFmtId="164" fontId="25" fillId="5" borderId="11" xfId="0" applyNumberFormat="1" applyFont="1" applyFill="1" applyBorder="1"/>
    <xf numFmtId="164" fontId="25" fillId="0" borderId="11" xfId="0" applyNumberFormat="1" applyFont="1" applyFill="1" applyBorder="1"/>
    <xf numFmtId="9" fontId="24" fillId="3" borderId="21" xfId="0" applyNumberFormat="1" applyFont="1" applyFill="1" applyBorder="1" applyAlignment="1">
      <alignment horizontal="right"/>
    </xf>
    <xf numFmtId="4" fontId="24" fillId="3" borderId="21" xfId="0" applyNumberFormat="1" applyFont="1" applyFill="1" applyBorder="1"/>
    <xf numFmtId="9" fontId="25" fillId="3" borderId="24" xfId="0" applyNumberFormat="1" applyFont="1" applyFill="1" applyBorder="1" applyAlignment="1">
      <alignment horizontal="left"/>
    </xf>
    <xf numFmtId="0" fontId="4" fillId="2" borderId="5" xfId="0" applyFont="1" applyFill="1" applyBorder="1"/>
    <xf numFmtId="0" fontId="4" fillId="2" borderId="47" xfId="0" applyFont="1" applyFill="1" applyBorder="1"/>
    <xf numFmtId="0" fontId="3" fillId="2" borderId="48" xfId="0" applyFont="1" applyFill="1" applyBorder="1"/>
    <xf numFmtId="0" fontId="9" fillId="3" borderId="49" xfId="0" applyFont="1" applyFill="1" applyBorder="1" applyAlignment="1"/>
    <xf numFmtId="0" fontId="0" fillId="2" borderId="5" xfId="0" applyFill="1" applyBorder="1"/>
    <xf numFmtId="0" fontId="0" fillId="2" borderId="48" xfId="0" applyFill="1" applyBorder="1"/>
    <xf numFmtId="164" fontId="1" fillId="5" borderId="13" xfId="0" quotePrefix="1" applyNumberFormat="1" applyFont="1" applyFill="1" applyBorder="1"/>
    <xf numFmtId="164" fontId="1" fillId="5" borderId="17" xfId="0" quotePrefix="1" applyNumberFormat="1" applyFont="1" applyFill="1" applyBorder="1"/>
    <xf numFmtId="164" fontId="1" fillId="5" borderId="17" xfId="0" applyNumberFormat="1" applyFont="1" applyFill="1" applyBorder="1"/>
    <xf numFmtId="164" fontId="26" fillId="5" borderId="17" xfId="0" quotePrefix="1" applyNumberFormat="1" applyFont="1" applyFill="1" applyBorder="1"/>
    <xf numFmtId="164" fontId="1" fillId="5" borderId="10" xfId="0" applyNumberFormat="1" applyFont="1" applyFill="1" applyBorder="1"/>
    <xf numFmtId="3" fontId="25" fillId="5" borderId="10" xfId="0" quotePrefix="1" applyNumberFormat="1" applyFont="1" applyFill="1" applyBorder="1"/>
    <xf numFmtId="164" fontId="7" fillId="0" borderId="41" xfId="0" quotePrefix="1" applyNumberFormat="1" applyFont="1" applyFill="1" applyBorder="1" applyAlignment="1">
      <alignment horizontal="left"/>
    </xf>
    <xf numFmtId="164" fontId="15" fillId="2" borderId="34" xfId="0" applyNumberFormat="1" applyFont="1" applyFill="1" applyBorder="1"/>
    <xf numFmtId="164" fontId="15" fillId="0" borderId="34" xfId="0" applyNumberFormat="1" applyFont="1" applyFill="1" applyBorder="1"/>
    <xf numFmtId="164" fontId="15" fillId="2" borderId="35" xfId="0" applyNumberFormat="1" applyFont="1" applyFill="1" applyBorder="1"/>
    <xf numFmtId="3" fontId="24" fillId="2" borderId="36" xfId="0" applyNumberFormat="1" applyFont="1" applyFill="1" applyBorder="1"/>
    <xf numFmtId="3" fontId="24" fillId="0" borderId="37" xfId="0" applyNumberFormat="1" applyFont="1" applyFill="1" applyBorder="1"/>
    <xf numFmtId="0" fontId="25" fillId="3" borderId="24" xfId="0" applyFont="1" applyFill="1" applyBorder="1" applyAlignment="1">
      <alignment horizontal="left"/>
    </xf>
    <xf numFmtId="164" fontId="7" fillId="5" borderId="28" xfId="0" applyNumberFormat="1" applyFont="1" applyFill="1" applyBorder="1"/>
    <xf numFmtId="164" fontId="15" fillId="2" borderId="50" xfId="0" applyNumberFormat="1" applyFont="1" applyFill="1" applyBorder="1"/>
    <xf numFmtId="164" fontId="19" fillId="2" borderId="51" xfId="0" quotePrefix="1" applyNumberFormat="1" applyFont="1" applyFill="1" applyBorder="1" applyAlignment="1">
      <alignment horizontal="left"/>
    </xf>
    <xf numFmtId="164" fontId="1" fillId="2" borderId="19" xfId="0" quotePrefix="1" applyNumberFormat="1" applyFont="1" applyFill="1" applyBorder="1" applyAlignment="1">
      <alignment horizontal="left"/>
    </xf>
    <xf numFmtId="164" fontId="7" fillId="5" borderId="13" xfId="0" applyNumberFormat="1" applyFont="1" applyFill="1" applyBorder="1"/>
    <xf numFmtId="164" fontId="15" fillId="2" borderId="8" xfId="0" quotePrefix="1" applyNumberFormat="1" applyFont="1" applyFill="1" applyBorder="1"/>
    <xf numFmtId="0" fontId="15" fillId="2" borderId="8" xfId="0" quotePrefix="1" applyFont="1" applyFill="1" applyBorder="1"/>
    <xf numFmtId="0" fontId="19" fillId="2" borderId="16" xfId="0" quotePrefix="1" applyFont="1" applyFill="1" applyBorder="1" applyAlignment="1">
      <alignment horizontal="left"/>
    </xf>
    <xf numFmtId="5" fontId="24" fillId="3" borderId="21" xfId="0" applyNumberFormat="1" applyFont="1" applyFill="1" applyBorder="1" applyAlignment="1"/>
    <xf numFmtId="0" fontId="3" fillId="5" borderId="21" xfId="0" applyFont="1" applyFill="1" applyBorder="1" applyAlignment="1">
      <alignment horizontal="center"/>
    </xf>
    <xf numFmtId="0" fontId="3" fillId="5" borderId="52" xfId="0" applyFont="1" applyFill="1" applyBorder="1" applyAlignment="1">
      <alignment horizontal="center" wrapText="1"/>
    </xf>
    <xf numFmtId="9" fontId="25" fillId="3" borderId="24" xfId="0" applyNumberFormat="1" applyFont="1" applyFill="1" applyBorder="1" applyAlignment="1">
      <alignment horizontal="center"/>
    </xf>
    <xf numFmtId="166" fontId="24" fillId="3" borderId="21" xfId="0" applyNumberFormat="1" applyFont="1" applyFill="1" applyBorder="1" applyAlignment="1"/>
    <xf numFmtId="0" fontId="25" fillId="3" borderId="24" xfId="0" applyFont="1" applyFill="1" applyBorder="1" applyAlignment="1"/>
    <xf numFmtId="0" fontId="3" fillId="4" borderId="21" xfId="0" applyFont="1" applyFill="1" applyBorder="1" applyAlignment="1">
      <alignment horizontal="center"/>
    </xf>
    <xf numFmtId="0" fontId="3" fillId="4" borderId="52" xfId="0" applyFont="1" applyFill="1" applyBorder="1" applyAlignment="1">
      <alignment horizontal="center" wrapText="1"/>
    </xf>
    <xf numFmtId="164" fontId="3" fillId="2" borderId="12" xfId="0" applyNumberFormat="1" applyFont="1" applyFill="1" applyBorder="1"/>
    <xf numFmtId="164" fontId="15" fillId="2" borderId="10" xfId="0" applyNumberFormat="1" applyFont="1" applyFill="1" applyBorder="1"/>
    <xf numFmtId="9" fontId="25" fillId="3" borderId="25" xfId="0" applyNumberFormat="1" applyFont="1" applyFill="1" applyBorder="1" applyAlignment="1">
      <alignment horizontal="center"/>
    </xf>
    <xf numFmtId="168" fontId="24" fillId="2" borderId="12" xfId="2" applyNumberFormat="1" applyFont="1" applyFill="1" applyBorder="1"/>
    <xf numFmtId="3" fontId="25" fillId="0" borderId="19" xfId="0" applyNumberFormat="1" applyFont="1" applyFill="1" applyBorder="1" applyAlignment="1">
      <alignment horizontal="left"/>
    </xf>
    <xf numFmtId="0" fontId="12" fillId="6" borderId="46" xfId="0" applyFont="1" applyFill="1" applyBorder="1" applyAlignment="1">
      <alignment horizontal="center" wrapText="1"/>
    </xf>
    <xf numFmtId="10" fontId="12" fillId="3" borderId="44" xfId="1" applyNumberFormat="1" applyFont="1" applyFill="1" applyBorder="1"/>
    <xf numFmtId="3" fontId="25" fillId="0" borderId="20" xfId="0" applyNumberFormat="1" applyFont="1" applyFill="1" applyBorder="1" applyAlignment="1">
      <alignment horizontal="left"/>
    </xf>
    <xf numFmtId="9" fontId="0" fillId="0" borderId="0" xfId="1" applyFont="1" applyAlignment="1">
      <alignment vertical="top"/>
    </xf>
    <xf numFmtId="9" fontId="0" fillId="0" borderId="0" xfId="1" applyFont="1" applyAlignment="1"/>
    <xf numFmtId="164" fontId="24" fillId="0" borderId="1" xfId="0" applyNumberFormat="1" applyFont="1" applyFill="1" applyBorder="1"/>
    <xf numFmtId="5" fontId="24" fillId="3" borderId="21" xfId="0" applyNumberFormat="1" applyFont="1" applyFill="1" applyBorder="1" applyAlignment="1">
      <alignment horizontal="right"/>
    </xf>
    <xf numFmtId="5" fontId="12" fillId="6" borderId="43" xfId="0" applyNumberFormat="1" applyFont="1" applyFill="1" applyBorder="1"/>
    <xf numFmtId="5" fontId="12" fillId="6" borderId="53" xfId="0" applyNumberFormat="1" applyFont="1" applyFill="1" applyBorder="1"/>
    <xf numFmtId="37" fontId="12" fillId="6" borderId="43" xfId="0" applyNumberFormat="1" applyFont="1" applyFill="1" applyBorder="1"/>
    <xf numFmtId="37" fontId="12" fillId="6" borderId="54" xfId="0" applyNumberFormat="1" applyFont="1" applyFill="1" applyBorder="1"/>
    <xf numFmtId="10" fontId="22" fillId="3" borderId="46" xfId="1" applyNumberFormat="1" applyFont="1" applyFill="1" applyBorder="1"/>
    <xf numFmtId="0" fontId="2" fillId="0" borderId="0" xfId="0" applyFont="1" applyFill="1" applyBorder="1" applyAlignment="1">
      <alignment horizontal="left" vertical="top" wrapText="1"/>
    </xf>
    <xf numFmtId="0" fontId="0" fillId="0" borderId="0" xfId="0" applyAlignment="1">
      <alignment horizontal="left" vertical="top" wrapText="1"/>
    </xf>
    <xf numFmtId="9" fontId="17" fillId="0" borderId="0" xfId="0" applyNumberFormat="1" applyFont="1" applyFill="1" applyBorder="1" applyAlignment="1">
      <alignment horizontal="right" textRotation="180" wrapText="1"/>
    </xf>
    <xf numFmtId="0" fontId="9" fillId="0" borderId="0" xfId="0" applyFont="1" applyAlignment="1">
      <alignment horizontal="left"/>
    </xf>
    <xf numFmtId="0" fontId="0" fillId="0" borderId="0" xfId="0" applyAlignment="1">
      <alignment horizontal="left"/>
    </xf>
    <xf numFmtId="0" fontId="0" fillId="0" borderId="0" xfId="0" applyAlignment="1"/>
    <xf numFmtId="0" fontId="3" fillId="0" borderId="0" xfId="0" applyFont="1" applyAlignment="1">
      <alignment horizontal="left" vertical="top" wrapText="1"/>
    </xf>
    <xf numFmtId="0" fontId="3" fillId="4" borderId="40" xfId="0" applyFont="1" applyFill="1" applyBorder="1" applyAlignment="1">
      <alignment horizontal="center" wrapText="1"/>
    </xf>
    <xf numFmtId="0" fontId="0" fillId="4" borderId="24" xfId="0" applyFill="1" applyBorder="1" applyAlignment="1">
      <alignment wrapText="1"/>
    </xf>
    <xf numFmtId="0" fontId="3" fillId="4" borderId="23" xfId="0" applyFont="1" applyFill="1" applyBorder="1" applyAlignment="1">
      <alignment horizontal="center" wrapText="1"/>
    </xf>
    <xf numFmtId="0" fontId="0" fillId="4" borderId="24" xfId="0" applyFill="1" applyBorder="1" applyAlignment="1">
      <alignment horizontal="center" wrapText="1"/>
    </xf>
    <xf numFmtId="0" fontId="17" fillId="4" borderId="45" xfId="0" applyFont="1" applyFill="1" applyBorder="1" applyAlignment="1">
      <alignment horizontal="center"/>
    </xf>
    <xf numFmtId="0" fontId="17" fillId="4" borderId="38" xfId="0" applyFont="1" applyFill="1" applyBorder="1" applyAlignment="1">
      <alignment horizontal="center"/>
    </xf>
    <xf numFmtId="0" fontId="17" fillId="4" borderId="39" xfId="0" applyFont="1" applyFill="1" applyBorder="1" applyAlignment="1">
      <alignment horizontal="center"/>
    </xf>
    <xf numFmtId="0" fontId="0" fillId="4" borderId="45" xfId="0" applyFill="1" applyBorder="1" applyAlignment="1">
      <alignment horizontal="center"/>
    </xf>
    <xf numFmtId="0" fontId="0" fillId="4" borderId="38" xfId="0" applyFill="1" applyBorder="1" applyAlignment="1">
      <alignment horizontal="center"/>
    </xf>
    <xf numFmtId="0" fontId="0" fillId="4" borderId="39" xfId="0" applyFill="1" applyBorder="1" applyAlignment="1">
      <alignment horizontal="center"/>
    </xf>
    <xf numFmtId="0" fontId="0" fillId="4" borderId="30" xfId="0" applyFill="1" applyBorder="1" applyAlignment="1">
      <alignment horizontal="center"/>
    </xf>
    <xf numFmtId="0" fontId="5" fillId="2" borderId="0" xfId="0" applyFont="1" applyFill="1" applyAlignment="1"/>
    <xf numFmtId="167" fontId="14" fillId="2" borderId="0" xfId="0" applyNumberFormat="1" applyFont="1" applyFill="1" applyAlignment="1">
      <alignment horizontal="center" vertical="center"/>
    </xf>
    <xf numFmtId="0" fontId="3" fillId="0" borderId="0" xfId="0" applyFont="1" applyAlignment="1">
      <alignment horizontal="center" vertical="center"/>
    </xf>
    <xf numFmtId="0" fontId="3" fillId="4" borderId="28" xfId="0" applyFont="1" applyFill="1" applyBorder="1" applyAlignment="1"/>
    <xf numFmtId="0" fontId="0" fillId="4" borderId="29" xfId="0" applyFill="1" applyBorder="1" applyAlignment="1"/>
    <xf numFmtId="0" fontId="3" fillId="4" borderId="40" xfId="0" quotePrefix="1" applyFont="1" applyFill="1" applyBorder="1" applyAlignment="1">
      <alignment horizontal="center" wrapText="1"/>
    </xf>
    <xf numFmtId="0" fontId="3" fillId="4" borderId="31" xfId="0" applyFont="1" applyFill="1" applyBorder="1" applyAlignment="1">
      <alignment horizontal="center" wrapText="1"/>
    </xf>
    <xf numFmtId="0" fontId="0" fillId="4" borderId="32" xfId="0" applyFill="1" applyBorder="1" applyAlignment="1">
      <alignment wrapText="1"/>
    </xf>
    <xf numFmtId="0" fontId="3" fillId="0" borderId="27" xfId="0" applyFont="1" applyFill="1" applyBorder="1" applyAlignment="1"/>
    <xf numFmtId="0" fontId="1" fillId="0" borderId="27" xfId="0" applyFont="1" applyBorder="1" applyAlignment="1"/>
    <xf numFmtId="0" fontId="0" fillId="0" borderId="0" xfId="0"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FFFFFF"/>
      <color rgb="FFFFFFB9"/>
      <color rgb="FFFFFF99"/>
      <color rgb="FF483B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4"/>
  <sheetViews>
    <sheetView tabSelected="1" view="pageBreakPreview" zoomScale="75" zoomScaleNormal="100" zoomScaleSheetLayoutView="75" workbookViewId="0">
      <pane xSplit="3" ySplit="4" topLeftCell="D5" activePane="bottomRight" state="frozen"/>
      <selection pane="topRight" activeCell="D1" sqref="D1"/>
      <selection pane="bottomLeft" activeCell="A5" sqref="A5"/>
      <selection pane="bottomRight"/>
    </sheetView>
  </sheetViews>
  <sheetFormatPr defaultRowHeight="12.75" x14ac:dyDescent="0.2"/>
  <cols>
    <col min="1" max="1" width="3.42578125" bestFit="1" customWidth="1"/>
    <col min="2" max="2" width="4" style="10" bestFit="1" customWidth="1"/>
    <col min="3" max="3" width="40.140625" customWidth="1"/>
    <col min="4" max="4" width="15.7109375" customWidth="1"/>
    <col min="5" max="5" width="15.7109375" style="7" customWidth="1"/>
    <col min="6" max="6" width="3.7109375" style="34" customWidth="1"/>
    <col min="7" max="7" width="18" customWidth="1"/>
    <col min="8" max="8" width="15.7109375" style="7" customWidth="1"/>
    <col min="9" max="9" width="3.7109375" style="34" customWidth="1"/>
    <col min="10" max="10" width="15.7109375" customWidth="1"/>
    <col min="11" max="11" width="15.7109375" style="7" customWidth="1"/>
    <col min="12" max="12" width="3.7109375" style="34" customWidth="1"/>
    <col min="13" max="13" width="15.7109375" customWidth="1"/>
    <col min="14" max="14" width="15.7109375" style="7" customWidth="1"/>
    <col min="15" max="15" width="3.7109375" style="34" customWidth="1"/>
    <col min="16" max="16" width="15.7109375" style="34" customWidth="1"/>
    <col min="17" max="17" width="15" style="34" customWidth="1"/>
    <col min="18" max="18" width="3.7109375" style="34" customWidth="1"/>
    <col min="19" max="19" width="15.7109375" customWidth="1"/>
    <col min="20" max="20" width="15.7109375" style="7" customWidth="1"/>
    <col min="21" max="21" width="3.7109375" style="34" customWidth="1"/>
    <col min="22" max="23" width="15.7109375" style="34" customWidth="1"/>
    <col min="24" max="24" width="3.7109375" style="34" customWidth="1"/>
    <col min="25" max="25" width="16.85546875" customWidth="1"/>
    <col min="26" max="26" width="15.7109375" style="7" customWidth="1"/>
    <col min="27" max="27" width="3.7109375" style="34" customWidth="1"/>
    <col min="28" max="28" width="17.42578125" customWidth="1"/>
    <col min="29" max="29" width="14.7109375" style="7" customWidth="1"/>
    <col min="30" max="30" width="3.7109375" style="34" customWidth="1"/>
    <col min="31" max="31" width="14.85546875" customWidth="1"/>
    <col min="32" max="32" width="8.140625" customWidth="1"/>
    <col min="33" max="33" width="15.42578125" customWidth="1"/>
    <col min="34" max="34" width="8.140625" customWidth="1"/>
    <col min="35" max="35" width="15.5703125" bestFit="1" customWidth="1"/>
    <col min="36" max="36" width="1.28515625" style="33" customWidth="1"/>
    <col min="38" max="39" width="11.140625" bestFit="1" customWidth="1"/>
  </cols>
  <sheetData>
    <row r="1" spans="1:39" s="1" customFormat="1" ht="18" x14ac:dyDescent="0.25">
      <c r="A1" s="3"/>
      <c r="B1" s="228"/>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59"/>
    </row>
    <row r="2" spans="1:39" s="1" customFormat="1" ht="18.75" thickBot="1" x14ac:dyDescent="0.3">
      <c r="A2" s="3"/>
      <c r="B2" s="6"/>
      <c r="C2" s="11" t="s">
        <v>29</v>
      </c>
      <c r="D2" s="11" t="s">
        <v>30</v>
      </c>
      <c r="E2" s="229" t="s">
        <v>31</v>
      </c>
      <c r="F2" s="230"/>
      <c r="G2" s="11" t="s">
        <v>32</v>
      </c>
      <c r="H2" s="229" t="s">
        <v>34</v>
      </c>
      <c r="I2" s="230"/>
      <c r="J2" s="11" t="s">
        <v>33</v>
      </c>
      <c r="K2" s="229" t="s">
        <v>35</v>
      </c>
      <c r="L2" s="230"/>
      <c r="M2" s="11" t="s">
        <v>36</v>
      </c>
      <c r="N2" s="229" t="s">
        <v>37</v>
      </c>
      <c r="O2" s="230"/>
      <c r="P2" s="65" t="s">
        <v>40</v>
      </c>
      <c r="Q2" s="65" t="s">
        <v>41</v>
      </c>
      <c r="R2" s="65"/>
      <c r="S2" s="11" t="s">
        <v>42</v>
      </c>
      <c r="T2" s="229" t="s">
        <v>43</v>
      </c>
      <c r="U2" s="230"/>
      <c r="V2" s="65" t="s">
        <v>44</v>
      </c>
      <c r="W2" s="65" t="s">
        <v>45</v>
      </c>
      <c r="X2" s="65"/>
      <c r="Y2" s="11" t="s">
        <v>46</v>
      </c>
      <c r="Z2" s="229" t="s">
        <v>47</v>
      </c>
      <c r="AA2" s="230"/>
      <c r="AB2" s="11" t="s">
        <v>48</v>
      </c>
      <c r="AC2" s="229" t="s">
        <v>49</v>
      </c>
      <c r="AD2" s="230"/>
      <c r="AE2" s="11" t="s">
        <v>50</v>
      </c>
      <c r="AF2" s="20" t="s">
        <v>87</v>
      </c>
      <c r="AG2" s="20" t="s">
        <v>88</v>
      </c>
      <c r="AH2" s="20" t="s">
        <v>89</v>
      </c>
      <c r="AI2" s="20" t="s">
        <v>90</v>
      </c>
      <c r="AJ2" s="60"/>
    </row>
    <row r="3" spans="1:39" ht="16.5" thickBot="1" x14ac:dyDescent="0.3">
      <c r="A3" s="2"/>
      <c r="B3" s="21"/>
      <c r="C3" s="231" t="s">
        <v>0</v>
      </c>
      <c r="D3" s="221"/>
      <c r="E3" s="222"/>
      <c r="F3" s="222"/>
      <c r="G3" s="222"/>
      <c r="H3" s="222"/>
      <c r="I3" s="222"/>
      <c r="J3" s="222"/>
      <c r="K3" s="222"/>
      <c r="L3" s="223"/>
      <c r="M3" s="224"/>
      <c r="N3" s="225"/>
      <c r="O3" s="225"/>
      <c r="P3" s="225"/>
      <c r="Q3" s="225"/>
      <c r="R3" s="225"/>
      <c r="S3" s="225"/>
      <c r="T3" s="225"/>
      <c r="U3" s="225"/>
      <c r="V3" s="225"/>
      <c r="W3" s="225"/>
      <c r="X3" s="226"/>
      <c r="Y3" s="224"/>
      <c r="Z3" s="225"/>
      <c r="AA3" s="225"/>
      <c r="AB3" s="227"/>
      <c r="AC3" s="227"/>
      <c r="AD3" s="227"/>
      <c r="AE3" s="225"/>
      <c r="AF3" s="225"/>
      <c r="AG3" s="225"/>
      <c r="AH3" s="225"/>
      <c r="AI3" s="226"/>
      <c r="AJ3" s="61"/>
    </row>
    <row r="4" spans="1:39" ht="58.5" customHeight="1" thickBot="1" x14ac:dyDescent="0.25">
      <c r="A4" s="2"/>
      <c r="B4" s="22">
        <v>1</v>
      </c>
      <c r="C4" s="232"/>
      <c r="D4" s="117" t="s">
        <v>72</v>
      </c>
      <c r="E4" s="233" t="s">
        <v>81</v>
      </c>
      <c r="F4" s="218"/>
      <c r="G4" s="117" t="s">
        <v>104</v>
      </c>
      <c r="H4" s="217" t="s">
        <v>91</v>
      </c>
      <c r="I4" s="218"/>
      <c r="J4" s="117" t="s">
        <v>105</v>
      </c>
      <c r="K4" s="217" t="s">
        <v>92</v>
      </c>
      <c r="L4" s="218"/>
      <c r="M4" s="117" t="s">
        <v>106</v>
      </c>
      <c r="N4" s="217" t="s">
        <v>93</v>
      </c>
      <c r="O4" s="218"/>
      <c r="P4" s="117" t="s">
        <v>102</v>
      </c>
      <c r="Q4" s="219" t="s">
        <v>103</v>
      </c>
      <c r="R4" s="220"/>
      <c r="S4" s="117" t="s">
        <v>74</v>
      </c>
      <c r="T4" s="217" t="s">
        <v>94</v>
      </c>
      <c r="U4" s="218"/>
      <c r="V4" s="117" t="s">
        <v>75</v>
      </c>
      <c r="W4" s="217" t="s">
        <v>95</v>
      </c>
      <c r="X4" s="218"/>
      <c r="Y4" s="117" t="s">
        <v>71</v>
      </c>
      <c r="Z4" s="217" t="s">
        <v>79</v>
      </c>
      <c r="AA4" s="218"/>
      <c r="AB4" s="120" t="s">
        <v>70</v>
      </c>
      <c r="AC4" s="234" t="s">
        <v>80</v>
      </c>
      <c r="AD4" s="235"/>
      <c r="AE4" s="186" t="s">
        <v>69</v>
      </c>
      <c r="AF4" s="187" t="s">
        <v>68</v>
      </c>
      <c r="AG4" s="191" t="s">
        <v>76</v>
      </c>
      <c r="AH4" s="192" t="s">
        <v>77</v>
      </c>
      <c r="AI4" s="198" t="s">
        <v>78</v>
      </c>
      <c r="AJ4" s="62"/>
      <c r="AL4" s="107"/>
      <c r="AM4" s="107"/>
    </row>
    <row r="5" spans="1:39" ht="13.5" thickBot="1" x14ac:dyDescent="0.25">
      <c r="A5" s="2"/>
      <c r="B5" s="22">
        <v>2</v>
      </c>
      <c r="C5" s="158" t="s">
        <v>28</v>
      </c>
      <c r="D5" s="164">
        <v>5000</v>
      </c>
      <c r="E5" s="12">
        <v>5000</v>
      </c>
      <c r="F5" s="92" t="s">
        <v>5</v>
      </c>
      <c r="G5" s="112">
        <v>6188.41</v>
      </c>
      <c r="H5" s="12">
        <v>30000</v>
      </c>
      <c r="I5" s="92" t="s">
        <v>5</v>
      </c>
      <c r="J5" s="118">
        <v>6964.59</v>
      </c>
      <c r="K5" s="13">
        <v>5000</v>
      </c>
      <c r="L5" s="92" t="s">
        <v>5</v>
      </c>
      <c r="M5" s="118">
        <v>6847.01</v>
      </c>
      <c r="N5" s="13">
        <v>5000</v>
      </c>
      <c r="O5" s="92" t="s">
        <v>5</v>
      </c>
      <c r="P5" s="118">
        <v>0</v>
      </c>
      <c r="Q5" s="171">
        <v>0</v>
      </c>
      <c r="R5" s="92" t="s">
        <v>7</v>
      </c>
      <c r="S5" s="118">
        <v>5000</v>
      </c>
      <c r="T5" s="73">
        <v>15000</v>
      </c>
      <c r="U5" s="92" t="s">
        <v>5</v>
      </c>
      <c r="V5" s="177">
        <v>5000</v>
      </c>
      <c r="W5" s="178">
        <v>5000</v>
      </c>
      <c r="X5" s="179" t="s">
        <v>5</v>
      </c>
      <c r="Y5" s="181">
        <v>30000</v>
      </c>
      <c r="Z5" s="182">
        <v>30000</v>
      </c>
      <c r="AA5" s="102" t="s">
        <v>10</v>
      </c>
      <c r="AB5" s="181"/>
      <c r="AC5" s="183"/>
      <c r="AD5" s="184"/>
      <c r="AE5" s="123">
        <f>D5+G5+J5+M5+P5+S5+V5+Y5+AB5</f>
        <v>65000.01</v>
      </c>
      <c r="AF5" s="124">
        <f>AE5/$AE$23</f>
        <v>1.7992935229952036E-3</v>
      </c>
      <c r="AG5" s="193">
        <f>E5+H5+K5+N5+Q5+T5+W5+Z5+AC5</f>
        <v>95000</v>
      </c>
      <c r="AH5" s="5">
        <f>AG5/$AG$23</f>
        <v>2.9465773575921934E-3</v>
      </c>
      <c r="AI5" s="205">
        <f>AG5-AE5</f>
        <v>29999.989999999998</v>
      </c>
      <c r="AJ5" s="63"/>
      <c r="AK5" s="90"/>
      <c r="AL5" s="90"/>
      <c r="AM5" s="90"/>
    </row>
    <row r="6" spans="1:39" x14ac:dyDescent="0.2">
      <c r="A6" s="2"/>
      <c r="B6" s="22">
        <v>3</v>
      </c>
      <c r="C6" s="159" t="s">
        <v>14</v>
      </c>
      <c r="D6" s="165">
        <v>74448</v>
      </c>
      <c r="E6" s="13">
        <v>78204</v>
      </c>
      <c r="F6" s="93" t="s">
        <v>12</v>
      </c>
      <c r="G6" s="113">
        <v>362121.84</v>
      </c>
      <c r="H6" s="13">
        <v>453648</v>
      </c>
      <c r="I6" s="93" t="s">
        <v>12</v>
      </c>
      <c r="J6" s="118">
        <v>250700.94</v>
      </c>
      <c r="K6" s="13">
        <v>256968.52499999997</v>
      </c>
      <c r="L6" s="93" t="s">
        <v>12</v>
      </c>
      <c r="M6" s="118">
        <v>265142.22000000003</v>
      </c>
      <c r="N6" s="13">
        <v>439832</v>
      </c>
      <c r="O6" s="93" t="s">
        <v>12</v>
      </c>
      <c r="P6" s="118">
        <v>0</v>
      </c>
      <c r="Q6" s="171">
        <v>0</v>
      </c>
      <c r="R6" s="92" t="s">
        <v>7</v>
      </c>
      <c r="S6" s="118">
        <v>95316</v>
      </c>
      <c r="T6" s="74">
        <v>142973</v>
      </c>
      <c r="U6" s="93" t="s">
        <v>12</v>
      </c>
      <c r="V6" s="121">
        <v>166297</v>
      </c>
      <c r="W6" s="99">
        <v>174612</v>
      </c>
      <c r="X6" s="180" t="s">
        <v>12</v>
      </c>
      <c r="Y6" s="118">
        <v>34950</v>
      </c>
      <c r="Z6" s="13">
        <v>35824</v>
      </c>
      <c r="AA6" s="93" t="s">
        <v>12</v>
      </c>
      <c r="AB6" s="118"/>
      <c r="AC6" s="17"/>
      <c r="AD6" s="36"/>
      <c r="AE6" s="123">
        <f>D6+G6+J6+M6+P6+S6+V6+Y6+AB6</f>
        <v>1248976</v>
      </c>
      <c r="AF6" s="124">
        <f t="shared" ref="AF6:AF23" si="0">AE6/$AE$23</f>
        <v>3.457344740679974E-2</v>
      </c>
      <c r="AG6" s="193">
        <f t="shared" ref="AG6:AG22" si="1">E6+H6+K6+N6+Q6+T6+W6+Z6+AC6</f>
        <v>1582061.5249999999</v>
      </c>
      <c r="AH6" s="5">
        <f t="shared" ref="AH6:AH23" si="2">AG6/$AG$23</f>
        <v>4.9070175451397635E-2</v>
      </c>
      <c r="AI6" s="206">
        <f t="shared" ref="AI6:AI23" si="3">AG6-AE6</f>
        <v>333085.52499999991</v>
      </c>
      <c r="AJ6" s="63"/>
      <c r="AK6" s="90"/>
      <c r="AL6" s="90"/>
      <c r="AM6" s="90"/>
    </row>
    <row r="7" spans="1:39" x14ac:dyDescent="0.2">
      <c r="A7" s="2"/>
      <c r="B7" s="22">
        <v>4</v>
      </c>
      <c r="C7" s="159" t="s">
        <v>19</v>
      </c>
      <c r="D7" s="165"/>
      <c r="E7" s="12"/>
      <c r="F7" s="92"/>
      <c r="G7" s="112"/>
      <c r="H7" s="12"/>
      <c r="I7" s="92"/>
      <c r="J7" s="118"/>
      <c r="K7" s="13"/>
      <c r="L7" s="94"/>
      <c r="M7" s="118"/>
      <c r="N7" s="13"/>
      <c r="O7" s="94"/>
      <c r="P7" s="118"/>
      <c r="Q7" s="171"/>
      <c r="R7" s="103"/>
      <c r="S7" s="118"/>
      <c r="T7" s="74"/>
      <c r="U7" s="92"/>
      <c r="V7" s="122"/>
      <c r="W7" s="100"/>
      <c r="X7" s="103"/>
      <c r="Y7" s="118">
        <v>25000</v>
      </c>
      <c r="Z7" s="12">
        <v>35000</v>
      </c>
      <c r="AA7" s="95" t="s">
        <v>17</v>
      </c>
      <c r="AB7" s="118"/>
      <c r="AC7" s="16"/>
      <c r="AD7" s="35"/>
      <c r="AE7" s="123">
        <f t="shared" ref="AE7:AE22" si="4">D7+G7+J7+M7+P7+S7+V7+Y7+AB7</f>
        <v>25000</v>
      </c>
      <c r="AF7" s="124">
        <f t="shared" si="0"/>
        <v>6.920358639157146E-4</v>
      </c>
      <c r="AG7" s="193">
        <f t="shared" si="1"/>
        <v>35000</v>
      </c>
      <c r="AH7" s="5">
        <f t="shared" si="2"/>
        <v>1.0855811317444922E-3</v>
      </c>
      <c r="AI7" s="206">
        <f t="shared" si="3"/>
        <v>10000</v>
      </c>
      <c r="AJ7" s="63"/>
      <c r="AK7" s="90"/>
      <c r="AL7" s="90"/>
      <c r="AM7" s="90"/>
    </row>
    <row r="8" spans="1:39" x14ac:dyDescent="0.2">
      <c r="A8" s="2"/>
      <c r="B8" s="22">
        <v>5</v>
      </c>
      <c r="C8" s="159" t="s">
        <v>20</v>
      </c>
      <c r="D8" s="165">
        <v>7500</v>
      </c>
      <c r="E8" s="12">
        <v>0</v>
      </c>
      <c r="F8" s="92"/>
      <c r="G8" s="112"/>
      <c r="H8" s="12"/>
      <c r="I8" s="92"/>
      <c r="J8" s="118"/>
      <c r="K8" s="13"/>
      <c r="L8" s="94"/>
      <c r="M8" s="118"/>
      <c r="N8" s="13"/>
      <c r="O8" s="94"/>
      <c r="P8" s="118"/>
      <c r="Q8" s="172"/>
      <c r="R8" s="103"/>
      <c r="S8" s="118"/>
      <c r="T8" s="74"/>
      <c r="U8" s="92"/>
      <c r="V8" s="122"/>
      <c r="W8" s="100"/>
      <c r="X8" s="103"/>
      <c r="Y8" s="118"/>
      <c r="Z8" s="12"/>
      <c r="AA8" s="92"/>
      <c r="AB8" s="118"/>
      <c r="AC8" s="16"/>
      <c r="AD8" s="35"/>
      <c r="AE8" s="123">
        <f t="shared" si="4"/>
        <v>7500</v>
      </c>
      <c r="AF8" s="124">
        <f t="shared" si="0"/>
        <v>2.0761075917471438E-4</v>
      </c>
      <c r="AG8" s="193">
        <f t="shared" si="1"/>
        <v>0</v>
      </c>
      <c r="AH8" s="5">
        <f t="shared" si="2"/>
        <v>0</v>
      </c>
      <c r="AI8" s="206">
        <f t="shared" si="3"/>
        <v>-7500</v>
      </c>
      <c r="AJ8" s="63"/>
      <c r="AK8" s="90"/>
      <c r="AL8" s="90"/>
      <c r="AM8" s="90"/>
    </row>
    <row r="9" spans="1:39" x14ac:dyDescent="0.2">
      <c r="A9" s="2"/>
      <c r="B9" s="22">
        <v>6</v>
      </c>
      <c r="C9" s="159" t="s">
        <v>21</v>
      </c>
      <c r="D9" s="166">
        <v>15000</v>
      </c>
      <c r="E9" s="4">
        <v>15000</v>
      </c>
      <c r="F9" s="95" t="s">
        <v>8</v>
      </c>
      <c r="G9" s="114">
        <v>5000</v>
      </c>
      <c r="H9" s="4">
        <v>5000</v>
      </c>
      <c r="I9" s="95" t="s">
        <v>8</v>
      </c>
      <c r="J9" s="118"/>
      <c r="K9" s="79"/>
      <c r="L9" s="94"/>
      <c r="M9" s="118"/>
      <c r="N9" s="79"/>
      <c r="O9" s="94"/>
      <c r="P9" s="118"/>
      <c r="Q9" s="172"/>
      <c r="R9" s="92"/>
      <c r="S9" s="118">
        <v>40000</v>
      </c>
      <c r="T9" s="81">
        <v>40000</v>
      </c>
      <c r="U9" s="95" t="s">
        <v>8</v>
      </c>
      <c r="V9" s="122">
        <v>50000</v>
      </c>
      <c r="W9" s="4">
        <v>50000</v>
      </c>
      <c r="X9" s="95" t="s">
        <v>8</v>
      </c>
      <c r="Y9" s="118"/>
      <c r="Z9" s="14"/>
      <c r="AA9" s="98"/>
      <c r="AB9" s="118"/>
      <c r="AC9" s="18"/>
      <c r="AD9" s="37"/>
      <c r="AE9" s="123">
        <f t="shared" si="4"/>
        <v>110000</v>
      </c>
      <c r="AF9" s="124">
        <f t="shared" si="0"/>
        <v>3.0449578012291443E-3</v>
      </c>
      <c r="AG9" s="193">
        <f t="shared" si="1"/>
        <v>110000</v>
      </c>
      <c r="AH9" s="5">
        <f t="shared" si="2"/>
        <v>3.4118264140541189E-3</v>
      </c>
      <c r="AI9" s="206">
        <f t="shared" si="3"/>
        <v>0</v>
      </c>
      <c r="AJ9" s="63"/>
      <c r="AK9" s="90"/>
      <c r="AL9" s="90"/>
      <c r="AM9" s="90"/>
    </row>
    <row r="10" spans="1:39" x14ac:dyDescent="0.2">
      <c r="A10" s="2"/>
      <c r="B10" s="22">
        <v>7</v>
      </c>
      <c r="C10" s="159" t="s">
        <v>22</v>
      </c>
      <c r="D10" s="165">
        <v>5500</v>
      </c>
      <c r="E10" s="12">
        <v>55100</v>
      </c>
      <c r="F10" s="95" t="s">
        <v>13</v>
      </c>
      <c r="G10" s="112">
        <v>60211.26</v>
      </c>
      <c r="H10" s="12">
        <v>65000</v>
      </c>
      <c r="I10" s="95" t="s">
        <v>16</v>
      </c>
      <c r="J10" s="118">
        <v>65383.820000000007</v>
      </c>
      <c r="K10" s="80">
        <v>48503</v>
      </c>
      <c r="L10" s="95" t="s">
        <v>18</v>
      </c>
      <c r="M10" s="118">
        <v>71782.17</v>
      </c>
      <c r="N10" s="80">
        <v>55912</v>
      </c>
      <c r="O10" s="95" t="s">
        <v>18</v>
      </c>
      <c r="P10" s="118">
        <v>0</v>
      </c>
      <c r="Q10" s="172">
        <v>0</v>
      </c>
      <c r="R10" s="92" t="s">
        <v>7</v>
      </c>
      <c r="S10" s="118">
        <v>50000</v>
      </c>
      <c r="T10" s="82">
        <v>50000</v>
      </c>
      <c r="U10" s="95" t="s">
        <v>16</v>
      </c>
      <c r="V10" s="122">
        <v>30000</v>
      </c>
      <c r="W10" s="100">
        <v>30000</v>
      </c>
      <c r="X10" s="95" t="s">
        <v>16</v>
      </c>
      <c r="Y10" s="118">
        <v>50000</v>
      </c>
      <c r="Z10" s="12">
        <v>50000</v>
      </c>
      <c r="AA10" s="95" t="s">
        <v>17</v>
      </c>
      <c r="AB10" s="118"/>
      <c r="AC10" s="16"/>
      <c r="AD10" s="35"/>
      <c r="AE10" s="123">
        <f t="shared" si="4"/>
        <v>332877.25</v>
      </c>
      <c r="AF10" s="124">
        <f t="shared" si="0"/>
        <v>9.2145198112654914E-3</v>
      </c>
      <c r="AG10" s="193">
        <f t="shared" si="1"/>
        <v>354515</v>
      </c>
      <c r="AH10" s="5">
        <f t="shared" si="2"/>
        <v>1.0995851283439963E-2</v>
      </c>
      <c r="AI10" s="206">
        <f t="shared" si="3"/>
        <v>21637.75</v>
      </c>
      <c r="AJ10" s="63"/>
      <c r="AK10" s="90"/>
      <c r="AL10" s="90"/>
      <c r="AM10" s="90"/>
    </row>
    <row r="11" spans="1:39" x14ac:dyDescent="0.2">
      <c r="A11" s="2"/>
      <c r="B11" s="22">
        <v>8</v>
      </c>
      <c r="C11" s="159" t="s">
        <v>1</v>
      </c>
      <c r="D11" s="165"/>
      <c r="E11" s="12"/>
      <c r="F11" s="92"/>
      <c r="G11" s="112">
        <v>2715486.72</v>
      </c>
      <c r="H11" s="43">
        <v>2318613</v>
      </c>
      <c r="I11" s="95" t="s">
        <v>51</v>
      </c>
      <c r="J11" s="118">
        <v>626393.41749999998</v>
      </c>
      <c r="K11" s="80">
        <v>657712.65</v>
      </c>
      <c r="L11" s="93" t="s">
        <v>52</v>
      </c>
      <c r="M11" s="118">
        <v>815677.09</v>
      </c>
      <c r="N11" s="80">
        <v>1093600</v>
      </c>
      <c r="O11" s="93" t="s">
        <v>52</v>
      </c>
      <c r="P11" s="118">
        <v>0</v>
      </c>
      <c r="Q11" s="172">
        <v>0</v>
      </c>
      <c r="R11" s="92" t="s">
        <v>7</v>
      </c>
      <c r="S11" s="118">
        <v>57257</v>
      </c>
      <c r="T11" s="82">
        <v>250609</v>
      </c>
      <c r="U11" s="95" t="s">
        <v>51</v>
      </c>
      <c r="V11" s="122">
        <v>60000</v>
      </c>
      <c r="W11" s="100">
        <v>92800</v>
      </c>
      <c r="X11" s="95" t="s">
        <v>51</v>
      </c>
      <c r="Y11" s="118"/>
      <c r="Z11" s="12"/>
      <c r="AA11" s="92"/>
      <c r="AB11" s="118"/>
      <c r="AC11" s="16"/>
      <c r="AD11" s="35"/>
      <c r="AE11" s="123">
        <f t="shared" si="4"/>
        <v>4274814.2275</v>
      </c>
      <c r="AF11" s="124">
        <f t="shared" si="0"/>
        <v>0.11833299028028603</v>
      </c>
      <c r="AG11" s="193">
        <f t="shared" si="1"/>
        <v>4413334.6500000004</v>
      </c>
      <c r="AH11" s="5">
        <f t="shared" si="2"/>
        <v>0.13688665211754811</v>
      </c>
      <c r="AI11" s="206">
        <f t="shared" si="3"/>
        <v>138520.42250000034</v>
      </c>
      <c r="AJ11" s="63"/>
      <c r="AK11" s="90"/>
      <c r="AL11" s="90"/>
      <c r="AM11" s="90"/>
    </row>
    <row r="12" spans="1:39" x14ac:dyDescent="0.2">
      <c r="A12" s="2"/>
      <c r="B12" s="22">
        <v>9</v>
      </c>
      <c r="C12" s="159" t="s">
        <v>15</v>
      </c>
      <c r="D12" s="166"/>
      <c r="E12" s="14"/>
      <c r="F12" s="98"/>
      <c r="G12" s="115">
        <v>63586.849999999991</v>
      </c>
      <c r="H12" s="203">
        <v>0</v>
      </c>
      <c r="I12" s="98"/>
      <c r="J12" s="118">
        <v>348581.01</v>
      </c>
      <c r="K12" s="79">
        <v>114227</v>
      </c>
      <c r="L12" s="93" t="s">
        <v>53</v>
      </c>
      <c r="M12" s="118">
        <v>453074.24250000005</v>
      </c>
      <c r="N12" s="79">
        <v>244426</v>
      </c>
      <c r="O12" s="93" t="s">
        <v>53</v>
      </c>
      <c r="P12" s="118">
        <v>0</v>
      </c>
      <c r="Q12" s="172">
        <v>0</v>
      </c>
      <c r="R12" s="92" t="s">
        <v>7</v>
      </c>
      <c r="S12" s="118">
        <v>100000</v>
      </c>
      <c r="T12" s="82">
        <v>0</v>
      </c>
      <c r="U12" s="93"/>
      <c r="V12" s="122"/>
      <c r="W12" s="100"/>
      <c r="X12" s="103"/>
      <c r="Y12" s="118">
        <v>125000</v>
      </c>
      <c r="Z12" s="4">
        <v>275000</v>
      </c>
      <c r="AA12" s="93" t="s">
        <v>54</v>
      </c>
      <c r="AB12" s="118"/>
      <c r="AC12" s="18"/>
      <c r="AD12" s="37"/>
      <c r="AE12" s="123">
        <f t="shared" si="4"/>
        <v>1090242.1025</v>
      </c>
      <c r="AF12" s="124">
        <f t="shared" si="0"/>
        <v>3.0179465411234903E-2</v>
      </c>
      <c r="AG12" s="193">
        <f t="shared" si="1"/>
        <v>633653</v>
      </c>
      <c r="AH12" s="5">
        <f t="shared" si="2"/>
        <v>1.9653764024951222E-2</v>
      </c>
      <c r="AI12" s="206">
        <f t="shared" si="3"/>
        <v>-456589.10250000004</v>
      </c>
      <c r="AJ12" s="63"/>
      <c r="AK12" s="90"/>
      <c r="AL12" s="90"/>
      <c r="AM12" s="90"/>
    </row>
    <row r="13" spans="1:39" x14ac:dyDescent="0.2">
      <c r="A13" s="2"/>
      <c r="B13" s="22">
        <v>10</v>
      </c>
      <c r="C13" s="159" t="s">
        <v>38</v>
      </c>
      <c r="D13" s="165"/>
      <c r="E13" s="12"/>
      <c r="F13" s="92"/>
      <c r="G13" s="112"/>
      <c r="H13" s="43"/>
      <c r="I13" s="92"/>
      <c r="J13" s="118"/>
      <c r="K13" s="80"/>
      <c r="L13" s="94"/>
      <c r="M13" s="118"/>
      <c r="N13" s="80"/>
      <c r="O13" s="94"/>
      <c r="P13" s="118"/>
      <c r="Q13" s="172"/>
      <c r="R13" s="103"/>
      <c r="S13" s="118"/>
      <c r="T13" s="82"/>
      <c r="U13" s="92"/>
      <c r="V13" s="122"/>
      <c r="W13" s="100"/>
      <c r="X13" s="103"/>
      <c r="Y13" s="118"/>
      <c r="Z13" s="13"/>
      <c r="AA13" s="94"/>
      <c r="AB13" s="118"/>
      <c r="AC13" s="16"/>
      <c r="AD13" s="35"/>
      <c r="AE13" s="123">
        <f t="shared" si="4"/>
        <v>0</v>
      </c>
      <c r="AF13" s="124">
        <f t="shared" si="0"/>
        <v>0</v>
      </c>
      <c r="AG13" s="193">
        <f t="shared" si="1"/>
        <v>0</v>
      </c>
      <c r="AH13" s="5">
        <f t="shared" si="2"/>
        <v>0</v>
      </c>
      <c r="AI13" s="206">
        <f t="shared" si="3"/>
        <v>0</v>
      </c>
      <c r="AJ13" s="63"/>
      <c r="AK13" s="90"/>
      <c r="AL13" s="90"/>
      <c r="AM13" s="90"/>
    </row>
    <row r="14" spans="1:39" x14ac:dyDescent="0.2">
      <c r="A14" s="2"/>
      <c r="B14" s="22">
        <v>11</v>
      </c>
      <c r="C14" s="159" t="s">
        <v>24</v>
      </c>
      <c r="D14" s="166"/>
      <c r="E14" s="14"/>
      <c r="F14" s="98"/>
      <c r="G14" s="116"/>
      <c r="H14" s="78"/>
      <c r="I14" s="98"/>
      <c r="J14" s="118"/>
      <c r="K14" s="79"/>
      <c r="L14" s="94"/>
      <c r="M14" s="118"/>
      <c r="N14" s="79"/>
      <c r="O14" s="96"/>
      <c r="P14" s="118"/>
      <c r="Q14" s="172"/>
      <c r="R14" s="103"/>
      <c r="S14" s="118">
        <v>25000</v>
      </c>
      <c r="T14" s="81">
        <v>25000</v>
      </c>
      <c r="U14" s="93" t="s">
        <v>55</v>
      </c>
      <c r="V14" s="122"/>
      <c r="W14" s="100"/>
      <c r="X14" s="103"/>
      <c r="Y14" s="118">
        <v>200000</v>
      </c>
      <c r="Z14" s="4">
        <v>275000</v>
      </c>
      <c r="AA14" s="93" t="s">
        <v>62</v>
      </c>
      <c r="AB14" s="118"/>
      <c r="AC14" s="18"/>
      <c r="AD14" s="37"/>
      <c r="AE14" s="123">
        <f t="shared" si="4"/>
        <v>225000</v>
      </c>
      <c r="AF14" s="124">
        <f t="shared" si="0"/>
        <v>6.2283227752414315E-3</v>
      </c>
      <c r="AG14" s="193">
        <f t="shared" si="1"/>
        <v>300000</v>
      </c>
      <c r="AH14" s="5">
        <f t="shared" si="2"/>
        <v>9.3049811292385057E-3</v>
      </c>
      <c r="AI14" s="206">
        <f t="shared" si="3"/>
        <v>75000</v>
      </c>
      <c r="AJ14" s="63"/>
      <c r="AK14" s="90"/>
      <c r="AL14" s="90"/>
      <c r="AM14" s="90"/>
    </row>
    <row r="15" spans="1:39" x14ac:dyDescent="0.2">
      <c r="A15" s="2"/>
      <c r="B15" s="22">
        <v>12</v>
      </c>
      <c r="C15" s="159" t="s">
        <v>25</v>
      </c>
      <c r="D15" s="166"/>
      <c r="E15" s="14"/>
      <c r="F15" s="98"/>
      <c r="G15" s="116"/>
      <c r="H15" s="78"/>
      <c r="I15" s="98"/>
      <c r="J15" s="118"/>
      <c r="K15" s="79"/>
      <c r="L15" s="96"/>
      <c r="M15" s="118"/>
      <c r="N15" s="79"/>
      <c r="O15" s="96"/>
      <c r="P15" s="118"/>
      <c r="Q15" s="172"/>
      <c r="R15" s="103"/>
      <c r="S15" s="118"/>
      <c r="T15" s="83"/>
      <c r="U15" s="98"/>
      <c r="V15" s="122"/>
      <c r="W15" s="100"/>
      <c r="X15" s="103"/>
      <c r="Y15" s="118"/>
      <c r="Z15" s="4"/>
      <c r="AA15" s="96"/>
      <c r="AB15" s="118"/>
      <c r="AC15" s="18"/>
      <c r="AD15" s="37"/>
      <c r="AE15" s="123">
        <f t="shared" si="4"/>
        <v>0</v>
      </c>
      <c r="AF15" s="124">
        <f t="shared" si="0"/>
        <v>0</v>
      </c>
      <c r="AG15" s="193">
        <f t="shared" si="1"/>
        <v>0</v>
      </c>
      <c r="AH15" s="5">
        <f t="shared" si="2"/>
        <v>0</v>
      </c>
      <c r="AI15" s="206">
        <f t="shared" si="3"/>
        <v>0</v>
      </c>
      <c r="AJ15" s="63"/>
      <c r="AK15" s="90"/>
      <c r="AL15" s="90"/>
      <c r="AM15" s="90"/>
    </row>
    <row r="16" spans="1:39" x14ac:dyDescent="0.2">
      <c r="A16" s="2"/>
      <c r="B16" s="22">
        <v>13</v>
      </c>
      <c r="C16" s="159" t="s">
        <v>26</v>
      </c>
      <c r="D16" s="166"/>
      <c r="E16" s="14"/>
      <c r="F16" s="98"/>
      <c r="G16" s="116"/>
      <c r="H16" s="78"/>
      <c r="I16" s="98"/>
      <c r="J16" s="118"/>
      <c r="K16" s="79"/>
      <c r="L16" s="96"/>
      <c r="M16" s="118"/>
      <c r="N16" s="79"/>
      <c r="O16" s="96"/>
      <c r="P16" s="118"/>
      <c r="Q16" s="172"/>
      <c r="R16" s="103"/>
      <c r="S16" s="118"/>
      <c r="T16" s="83"/>
      <c r="U16" s="98"/>
      <c r="V16" s="122"/>
      <c r="W16" s="100"/>
      <c r="X16" s="103"/>
      <c r="Y16" s="118"/>
      <c r="Z16" s="4"/>
      <c r="AA16" s="96"/>
      <c r="AB16" s="118"/>
      <c r="AC16" s="18"/>
      <c r="AD16" s="37"/>
      <c r="AE16" s="123">
        <f t="shared" si="4"/>
        <v>0</v>
      </c>
      <c r="AF16" s="124">
        <f t="shared" si="0"/>
        <v>0</v>
      </c>
      <c r="AG16" s="193">
        <f t="shared" si="1"/>
        <v>0</v>
      </c>
      <c r="AH16" s="5">
        <f t="shared" si="2"/>
        <v>0</v>
      </c>
      <c r="AI16" s="206">
        <f t="shared" si="3"/>
        <v>0</v>
      </c>
      <c r="AJ16" s="63"/>
      <c r="AK16" s="90"/>
      <c r="AL16" s="90"/>
      <c r="AM16" s="90"/>
    </row>
    <row r="17" spans="1:45" x14ac:dyDescent="0.2">
      <c r="A17" s="2"/>
      <c r="B17" s="22">
        <v>14</v>
      </c>
      <c r="C17" s="159" t="s">
        <v>27</v>
      </c>
      <c r="D17" s="166"/>
      <c r="E17" s="14"/>
      <c r="F17" s="98"/>
      <c r="G17" s="116"/>
      <c r="H17" s="78"/>
      <c r="I17" s="98"/>
      <c r="J17" s="118"/>
      <c r="K17" s="79"/>
      <c r="L17" s="96"/>
      <c r="M17" s="118"/>
      <c r="N17" s="79"/>
      <c r="O17" s="96"/>
      <c r="P17" s="118"/>
      <c r="Q17" s="172"/>
      <c r="R17" s="103"/>
      <c r="S17" s="118"/>
      <c r="T17" s="83"/>
      <c r="U17" s="98"/>
      <c r="V17" s="122"/>
      <c r="W17" s="100"/>
      <c r="X17" s="103"/>
      <c r="Y17" s="118">
        <v>800000</v>
      </c>
      <c r="Z17" s="4">
        <v>800000</v>
      </c>
      <c r="AA17" s="93" t="s">
        <v>56</v>
      </c>
      <c r="AB17" s="118"/>
      <c r="AC17" s="18"/>
      <c r="AD17" s="37"/>
      <c r="AE17" s="123">
        <f t="shared" si="4"/>
        <v>800000</v>
      </c>
      <c r="AF17" s="124">
        <f t="shared" si="0"/>
        <v>2.2145147645302867E-2</v>
      </c>
      <c r="AG17" s="193">
        <f t="shared" si="1"/>
        <v>800000</v>
      </c>
      <c r="AH17" s="5">
        <f t="shared" si="2"/>
        <v>2.4813283011302683E-2</v>
      </c>
      <c r="AI17" s="206">
        <f t="shared" si="3"/>
        <v>0</v>
      </c>
      <c r="AJ17" s="63"/>
      <c r="AK17" s="90"/>
      <c r="AL17" s="90"/>
      <c r="AM17" s="90"/>
    </row>
    <row r="18" spans="1:45" x14ac:dyDescent="0.2">
      <c r="A18" s="2"/>
      <c r="B18" s="22">
        <v>15</v>
      </c>
      <c r="C18" s="159" t="s">
        <v>2</v>
      </c>
      <c r="D18" s="165">
        <v>571568.99360000005</v>
      </c>
      <c r="E18" s="12">
        <v>583000</v>
      </c>
      <c r="F18" s="95" t="s">
        <v>57</v>
      </c>
      <c r="G18" s="112"/>
      <c r="H18" s="43"/>
      <c r="I18" s="92"/>
      <c r="J18" s="118"/>
      <c r="K18" s="80"/>
      <c r="L18" s="94"/>
      <c r="M18" s="118"/>
      <c r="N18" s="80"/>
      <c r="O18" s="94"/>
      <c r="P18" s="118"/>
      <c r="Q18" s="172"/>
      <c r="R18" s="103"/>
      <c r="S18" s="118"/>
      <c r="T18" s="84"/>
      <c r="U18" s="92"/>
      <c r="V18" s="122"/>
      <c r="W18" s="100"/>
      <c r="X18" s="103"/>
      <c r="Y18" s="118"/>
      <c r="Z18" s="13"/>
      <c r="AA18" s="94"/>
      <c r="AB18" s="118"/>
      <c r="AC18" s="16"/>
      <c r="AD18" s="35"/>
      <c r="AE18" s="123">
        <f t="shared" si="4"/>
        <v>571568.99360000005</v>
      </c>
      <c r="AF18" s="124">
        <f t="shared" si="0"/>
        <v>1.5821849690936463E-2</v>
      </c>
      <c r="AG18" s="193">
        <f t="shared" si="1"/>
        <v>583000</v>
      </c>
      <c r="AH18" s="5">
        <f t="shared" si="2"/>
        <v>1.808267999448683E-2</v>
      </c>
      <c r="AI18" s="206">
        <f t="shared" si="3"/>
        <v>11431.006399999955</v>
      </c>
      <c r="AJ18" s="63"/>
      <c r="AK18" s="90"/>
      <c r="AL18" s="90"/>
      <c r="AM18" s="90"/>
    </row>
    <row r="19" spans="1:45" x14ac:dyDescent="0.2">
      <c r="A19" s="2"/>
      <c r="B19" s="22">
        <v>16</v>
      </c>
      <c r="C19" s="159" t="s">
        <v>9</v>
      </c>
      <c r="D19" s="166"/>
      <c r="E19" s="14"/>
      <c r="F19" s="98"/>
      <c r="G19" s="116"/>
      <c r="H19" s="78"/>
      <c r="I19" s="98"/>
      <c r="J19" s="118"/>
      <c r="K19" s="79"/>
      <c r="L19" s="96"/>
      <c r="M19" s="118"/>
      <c r="N19" s="79"/>
      <c r="O19" s="96"/>
      <c r="P19" s="118"/>
      <c r="Q19" s="172"/>
      <c r="R19" s="103"/>
      <c r="S19" s="118"/>
      <c r="T19" s="83"/>
      <c r="U19" s="98"/>
      <c r="V19" s="122"/>
      <c r="W19" s="100"/>
      <c r="X19" s="103"/>
      <c r="Y19" s="118">
        <v>63300</v>
      </c>
      <c r="Z19" s="4">
        <v>63300</v>
      </c>
      <c r="AA19" s="93" t="s">
        <v>58</v>
      </c>
      <c r="AB19" s="118">
        <v>500000</v>
      </c>
      <c r="AC19" s="19">
        <v>500000</v>
      </c>
      <c r="AD19" s="91" t="s">
        <v>58</v>
      </c>
      <c r="AE19" s="123">
        <f t="shared" si="4"/>
        <v>563300</v>
      </c>
      <c r="AF19" s="124">
        <f t="shared" si="0"/>
        <v>1.5592952085748882E-2</v>
      </c>
      <c r="AG19" s="193">
        <f t="shared" si="1"/>
        <v>563300</v>
      </c>
      <c r="AH19" s="5">
        <f t="shared" si="2"/>
        <v>1.7471652900333499E-2</v>
      </c>
      <c r="AI19" s="206">
        <f t="shared" si="3"/>
        <v>0</v>
      </c>
      <c r="AJ19" s="63"/>
      <c r="AK19" s="90"/>
      <c r="AL19" s="90"/>
      <c r="AM19" s="90"/>
    </row>
    <row r="20" spans="1:45" x14ac:dyDescent="0.2">
      <c r="A20" s="2"/>
      <c r="B20" s="22">
        <v>17</v>
      </c>
      <c r="C20" s="159" t="s">
        <v>6</v>
      </c>
      <c r="D20" s="167"/>
      <c r="E20" s="43"/>
      <c r="F20" s="92"/>
      <c r="G20" s="112">
        <v>20367263</v>
      </c>
      <c r="H20" s="43">
        <v>14424576</v>
      </c>
      <c r="I20" s="95" t="s">
        <v>59</v>
      </c>
      <c r="J20" s="118">
        <v>1207737.5</v>
      </c>
      <c r="K20" s="79">
        <v>1563250</v>
      </c>
      <c r="L20" s="95" t="s">
        <v>59</v>
      </c>
      <c r="M20" s="118">
        <v>4263412.5</v>
      </c>
      <c r="N20" s="80">
        <v>5695000</v>
      </c>
      <c r="O20" s="95" t="s">
        <v>59</v>
      </c>
      <c r="P20" s="118">
        <v>0</v>
      </c>
      <c r="Q20" s="172">
        <v>0</v>
      </c>
      <c r="R20" s="92" t="s">
        <v>7</v>
      </c>
      <c r="S20" s="118">
        <v>531648.80000000005</v>
      </c>
      <c r="T20" s="85">
        <v>775600</v>
      </c>
      <c r="U20" s="95" t="s">
        <v>59</v>
      </c>
      <c r="V20" s="122">
        <v>75132</v>
      </c>
      <c r="W20" s="101">
        <v>100176</v>
      </c>
      <c r="X20" s="95" t="s">
        <v>59</v>
      </c>
      <c r="Y20" s="118"/>
      <c r="Z20" s="12"/>
      <c r="AA20" s="92"/>
      <c r="AB20" s="118"/>
      <c r="AC20" s="16"/>
      <c r="AD20" s="35"/>
      <c r="AE20" s="123">
        <f t="shared" si="4"/>
        <v>26445193.800000001</v>
      </c>
      <c r="AF20" s="124">
        <f t="shared" si="0"/>
        <v>0.73204090151206003</v>
      </c>
      <c r="AG20" s="193">
        <f t="shared" si="1"/>
        <v>22558602</v>
      </c>
      <c r="AH20" s="5">
        <f t="shared" si="2"/>
        <v>0.69969121970667336</v>
      </c>
      <c r="AI20" s="206">
        <f t="shared" si="3"/>
        <v>-3886591.8000000007</v>
      </c>
      <c r="AJ20" s="63"/>
      <c r="AK20" s="90"/>
      <c r="AL20" s="90"/>
      <c r="AM20" s="90"/>
    </row>
    <row r="21" spans="1:45" x14ac:dyDescent="0.2">
      <c r="A21" s="2"/>
      <c r="B21" s="22">
        <v>18</v>
      </c>
      <c r="C21" s="159" t="s">
        <v>11</v>
      </c>
      <c r="D21" s="165">
        <v>43098</v>
      </c>
      <c r="E21" s="43">
        <v>24330</v>
      </c>
      <c r="F21" s="170" t="s">
        <v>60</v>
      </c>
      <c r="G21" s="112"/>
      <c r="H21" s="12"/>
      <c r="I21" s="92"/>
      <c r="J21" s="118"/>
      <c r="K21" s="80"/>
      <c r="L21" s="94"/>
      <c r="M21" s="118"/>
      <c r="N21" s="13"/>
      <c r="O21" s="94"/>
      <c r="P21" s="118"/>
      <c r="Q21" s="171"/>
      <c r="R21" s="103"/>
      <c r="S21" s="118"/>
      <c r="T21" s="84"/>
      <c r="U21" s="92"/>
      <c r="V21" s="122"/>
      <c r="W21" s="100"/>
      <c r="X21" s="103"/>
      <c r="Y21" s="118"/>
      <c r="Z21" s="12"/>
      <c r="AA21" s="92"/>
      <c r="AB21" s="118"/>
      <c r="AC21" s="16"/>
      <c r="AD21" s="35"/>
      <c r="AE21" s="123">
        <f t="shared" si="4"/>
        <v>43098</v>
      </c>
      <c r="AF21" s="124">
        <f t="shared" si="0"/>
        <v>1.1930144665215788E-3</v>
      </c>
      <c r="AG21" s="193">
        <f t="shared" si="1"/>
        <v>24330</v>
      </c>
      <c r="AH21" s="5">
        <f t="shared" si="2"/>
        <v>7.5463396958124276E-4</v>
      </c>
      <c r="AI21" s="206">
        <f t="shared" si="3"/>
        <v>-18768</v>
      </c>
      <c r="AJ21" s="63"/>
      <c r="AK21" s="90"/>
      <c r="AL21" s="90"/>
      <c r="AM21" s="90"/>
    </row>
    <row r="22" spans="1:45" x14ac:dyDescent="0.2">
      <c r="A22" s="2"/>
      <c r="B22" s="22">
        <v>19</v>
      </c>
      <c r="C22" s="159" t="s">
        <v>23</v>
      </c>
      <c r="D22" s="165">
        <v>48300</v>
      </c>
      <c r="E22" s="12">
        <v>0</v>
      </c>
      <c r="F22" s="95"/>
      <c r="G22" s="112">
        <v>61175</v>
      </c>
      <c r="H22" s="12">
        <v>0</v>
      </c>
      <c r="I22" s="95"/>
      <c r="J22" s="118">
        <v>57125</v>
      </c>
      <c r="K22" s="13">
        <v>0</v>
      </c>
      <c r="L22" s="95"/>
      <c r="M22" s="118">
        <v>61175</v>
      </c>
      <c r="N22" s="13">
        <v>0</v>
      </c>
      <c r="O22" s="95"/>
      <c r="P22" s="118">
        <v>0</v>
      </c>
      <c r="Q22" s="171">
        <v>0</v>
      </c>
      <c r="R22" s="92" t="s">
        <v>7</v>
      </c>
      <c r="S22" s="118">
        <v>43350</v>
      </c>
      <c r="T22" s="84">
        <v>0</v>
      </c>
      <c r="U22" s="95"/>
      <c r="V22" s="122">
        <v>23350</v>
      </c>
      <c r="W22" s="100">
        <v>0</v>
      </c>
      <c r="X22" s="95"/>
      <c r="Y22" s="118">
        <v>28250</v>
      </c>
      <c r="Z22" s="12">
        <v>188000</v>
      </c>
      <c r="AA22" s="95" t="s">
        <v>61</v>
      </c>
      <c r="AB22" s="118"/>
      <c r="AC22" s="16"/>
      <c r="AD22" s="35"/>
      <c r="AE22" s="123">
        <f t="shared" si="4"/>
        <v>322725</v>
      </c>
      <c r="AF22" s="124">
        <f t="shared" si="0"/>
        <v>8.9334909672879603E-3</v>
      </c>
      <c r="AG22" s="193">
        <f t="shared" si="1"/>
        <v>188000</v>
      </c>
      <c r="AH22" s="5">
        <f t="shared" si="2"/>
        <v>5.8311215076561305E-3</v>
      </c>
      <c r="AI22" s="206">
        <f t="shared" si="3"/>
        <v>-134725</v>
      </c>
      <c r="AJ22" s="63"/>
      <c r="AK22" s="90"/>
      <c r="AL22" s="90"/>
      <c r="AM22" s="90"/>
    </row>
    <row r="23" spans="1:45" ht="13.5" thickBot="1" x14ac:dyDescent="0.25">
      <c r="A23" s="2"/>
      <c r="B23" s="22">
        <v>20</v>
      </c>
      <c r="C23" s="160" t="s">
        <v>3</v>
      </c>
      <c r="D23" s="168">
        <v>770414.99360000005</v>
      </c>
      <c r="E23" s="15">
        <v>760634</v>
      </c>
      <c r="F23" s="97"/>
      <c r="G23" s="119">
        <v>23641033.080000002</v>
      </c>
      <c r="H23" s="15">
        <v>17296837</v>
      </c>
      <c r="I23" s="97"/>
      <c r="J23" s="119">
        <v>2562886.2774999999</v>
      </c>
      <c r="K23" s="15">
        <v>2645661.1749999998</v>
      </c>
      <c r="L23" s="97"/>
      <c r="M23" s="119">
        <v>5937110.2324999999</v>
      </c>
      <c r="N23" s="15">
        <v>7533770</v>
      </c>
      <c r="O23" s="97"/>
      <c r="P23" s="119">
        <v>0</v>
      </c>
      <c r="Q23" s="173">
        <v>0</v>
      </c>
      <c r="R23" s="92" t="s">
        <v>7</v>
      </c>
      <c r="S23" s="119">
        <v>947571.8</v>
      </c>
      <c r="T23" s="15">
        <v>1299182</v>
      </c>
      <c r="U23" s="97"/>
      <c r="V23" s="119">
        <v>409779</v>
      </c>
      <c r="W23" s="15">
        <v>452588</v>
      </c>
      <c r="X23" s="97"/>
      <c r="Y23" s="119">
        <v>1356500</v>
      </c>
      <c r="Z23" s="15">
        <v>1752124</v>
      </c>
      <c r="AA23" s="97"/>
      <c r="AB23" s="119">
        <v>500000</v>
      </c>
      <c r="AC23" s="15">
        <v>500000</v>
      </c>
      <c r="AD23" s="38"/>
      <c r="AE23" s="123">
        <f>SUM(AE5:AE22)</f>
        <v>36125295.383599997</v>
      </c>
      <c r="AF23" s="124">
        <f t="shared" si="0"/>
        <v>1</v>
      </c>
      <c r="AG23" s="194">
        <f>SUM(AG5:AG22)</f>
        <v>32240796.175000001</v>
      </c>
      <c r="AH23" s="5">
        <f t="shared" si="2"/>
        <v>1</v>
      </c>
      <c r="AI23" s="206">
        <f t="shared" si="3"/>
        <v>-3884499.2085999958</v>
      </c>
      <c r="AJ23" s="63"/>
      <c r="AK23" s="90"/>
      <c r="AL23" s="90"/>
      <c r="AM23" s="90"/>
    </row>
    <row r="24" spans="1:45" ht="13.5" thickBot="1" x14ac:dyDescent="0.25">
      <c r="A24" s="2"/>
      <c r="B24" s="22">
        <v>21</v>
      </c>
      <c r="C24" s="161" t="s">
        <v>117</v>
      </c>
      <c r="D24" s="204">
        <f>E23-D23</f>
        <v>-9780.9936000000453</v>
      </c>
      <c r="E24" s="125">
        <f>(E23-D23)/D23</f>
        <v>-1.2695746683609253E-2</v>
      </c>
      <c r="F24" s="127"/>
      <c r="G24" s="204">
        <f>H23-G23</f>
        <v>-6344196.0800000019</v>
      </c>
      <c r="H24" s="125">
        <f>(H23-G23)/G23</f>
        <v>-0.2683552811982276</v>
      </c>
      <c r="I24" s="127"/>
      <c r="J24" s="204">
        <f>K23-J23</f>
        <v>82774.897499999963</v>
      </c>
      <c r="K24" s="125">
        <f>(K23-J23)/J23</f>
        <v>3.2297530415880876E-2</v>
      </c>
      <c r="L24" s="127"/>
      <c r="M24" s="204">
        <f>N23-M23</f>
        <v>1596659.7675000001</v>
      </c>
      <c r="N24" s="125">
        <f>(N23-M23)/M23</f>
        <v>0.26892877258027231</v>
      </c>
      <c r="O24" s="127"/>
      <c r="P24" s="126">
        <f>Q23-P23</f>
        <v>0</v>
      </c>
      <c r="Q24" s="125" t="s">
        <v>107</v>
      </c>
      <c r="R24" s="128"/>
      <c r="S24" s="204">
        <f>T23-S23</f>
        <v>351610.19999999995</v>
      </c>
      <c r="T24" s="125">
        <f>(T23-S23)/S23</f>
        <v>0.37106444071045586</v>
      </c>
      <c r="U24" s="127"/>
      <c r="V24" s="126">
        <f>W23-V23</f>
        <v>42809</v>
      </c>
      <c r="W24" s="125">
        <f>(W23-V23)/V23</f>
        <v>0.10446850619480257</v>
      </c>
      <c r="X24" s="128"/>
      <c r="Y24" s="126">
        <f>Z23-Y23</f>
        <v>395624</v>
      </c>
      <c r="Z24" s="125">
        <f>(Z23-Y23)/Y23</f>
        <v>0.29165057132325839</v>
      </c>
      <c r="AA24" s="127"/>
      <c r="AB24" s="185">
        <v>0</v>
      </c>
      <c r="AC24" s="129">
        <v>0</v>
      </c>
      <c r="AD24" s="127"/>
      <c r="AE24" s="130"/>
      <c r="AF24" s="188"/>
      <c r="AG24" s="195"/>
      <c r="AH24" s="188"/>
      <c r="AI24" s="199">
        <f>(AG23-AE23)/AE23</f>
        <v>-0.10752851062813631</v>
      </c>
      <c r="AJ24" s="44"/>
    </row>
    <row r="25" spans="1:45" x14ac:dyDescent="0.2">
      <c r="A25" s="2"/>
      <c r="B25" s="22">
        <v>22</v>
      </c>
      <c r="C25" s="162" t="s">
        <v>4</v>
      </c>
      <c r="D25" s="132">
        <v>3773</v>
      </c>
      <c r="E25" s="131">
        <v>3773</v>
      </c>
      <c r="F25" s="135" t="s">
        <v>100</v>
      </c>
      <c r="G25" s="132">
        <f>91581+10670</f>
        <v>102251</v>
      </c>
      <c r="H25" s="131">
        <v>78826</v>
      </c>
      <c r="I25" s="135" t="s">
        <v>100</v>
      </c>
      <c r="J25" s="133">
        <f>2593+837</f>
        <v>3430</v>
      </c>
      <c r="K25" s="134">
        <v>3687</v>
      </c>
      <c r="L25" s="135" t="s">
        <v>100</v>
      </c>
      <c r="M25" s="133">
        <f>32646+1023</f>
        <v>33669</v>
      </c>
      <c r="N25" s="136">
        <v>31445</v>
      </c>
      <c r="O25" s="135" t="s">
        <v>100</v>
      </c>
      <c r="P25" s="133">
        <v>0</v>
      </c>
      <c r="Q25" s="174">
        <v>0</v>
      </c>
      <c r="R25" s="135" t="s">
        <v>7</v>
      </c>
      <c r="S25" s="133">
        <v>1847</v>
      </c>
      <c r="T25" s="131">
        <v>1039</v>
      </c>
      <c r="U25" s="135" t="s">
        <v>100</v>
      </c>
      <c r="V25" s="137">
        <v>15</v>
      </c>
      <c r="W25" s="138">
        <v>20</v>
      </c>
      <c r="X25" s="135" t="s">
        <v>100</v>
      </c>
      <c r="Y25" s="139" t="s">
        <v>39</v>
      </c>
      <c r="Z25" s="140" t="s">
        <v>39</v>
      </c>
      <c r="AA25" s="135"/>
      <c r="AB25" s="139" t="s">
        <v>39</v>
      </c>
      <c r="AC25" s="140" t="s">
        <v>39</v>
      </c>
      <c r="AD25" s="197"/>
      <c r="AE25" s="141">
        <f>D25+G25+J25+M25+P25+S25+V25</f>
        <v>144985</v>
      </c>
      <c r="AF25" s="142" t="s">
        <v>66</v>
      </c>
      <c r="AG25" s="196">
        <f>E25+H25+K25+N25+Q25+T25+W25</f>
        <v>118790</v>
      </c>
      <c r="AH25" s="197" t="s">
        <v>66</v>
      </c>
      <c r="AI25" s="207">
        <f>AG25-AE25</f>
        <v>-26195</v>
      </c>
      <c r="AJ25" s="64"/>
    </row>
    <row r="26" spans="1:45" ht="13.5" thickBot="1" x14ac:dyDescent="0.25">
      <c r="A26" s="2"/>
      <c r="B26" s="22">
        <v>23</v>
      </c>
      <c r="C26" s="163" t="s">
        <v>65</v>
      </c>
      <c r="D26" s="169">
        <v>13343.79</v>
      </c>
      <c r="E26" s="143">
        <v>11667</v>
      </c>
      <c r="F26" s="148" t="s">
        <v>116</v>
      </c>
      <c r="G26" s="144">
        <f>640535.71+52440</f>
        <v>692975.71</v>
      </c>
      <c r="H26" s="143">
        <v>385203</v>
      </c>
      <c r="I26" s="148" t="s">
        <v>116</v>
      </c>
      <c r="J26" s="145">
        <f>43049.14+5093.78</f>
        <v>48142.92</v>
      </c>
      <c r="K26" s="146">
        <v>38597</v>
      </c>
      <c r="L26" s="148" t="s">
        <v>116</v>
      </c>
      <c r="M26" s="147">
        <f>159207.6+6225.73</f>
        <v>165433.33000000002</v>
      </c>
      <c r="N26" s="143">
        <v>284145</v>
      </c>
      <c r="O26" s="148" t="s">
        <v>116</v>
      </c>
      <c r="P26" s="147">
        <v>0</v>
      </c>
      <c r="Q26" s="175">
        <v>0</v>
      </c>
      <c r="R26" s="148" t="s">
        <v>7</v>
      </c>
      <c r="S26" s="145">
        <v>51423.53</v>
      </c>
      <c r="T26" s="149">
        <v>60445</v>
      </c>
      <c r="U26" s="148" t="s">
        <v>116</v>
      </c>
      <c r="V26" s="150">
        <v>7513.2</v>
      </c>
      <c r="W26" s="149">
        <v>10018</v>
      </c>
      <c r="X26" s="148" t="s">
        <v>116</v>
      </c>
      <c r="Y26" s="151" t="s">
        <v>39</v>
      </c>
      <c r="Z26" s="152" t="s">
        <v>39</v>
      </c>
      <c r="AA26" s="148"/>
      <c r="AB26" s="151" t="s">
        <v>39</v>
      </c>
      <c r="AC26" s="152" t="s">
        <v>39</v>
      </c>
      <c r="AD26" s="200"/>
      <c r="AE26" s="141">
        <f>D26+G26+J26+M26+P26+S26+V26</f>
        <v>978832.48</v>
      </c>
      <c r="AF26" s="153" t="s">
        <v>67</v>
      </c>
      <c r="AG26" s="196">
        <f>E26+H26+K26+N26+Q26+T26+W26</f>
        <v>790075</v>
      </c>
      <c r="AH26" s="154" t="s">
        <v>67</v>
      </c>
      <c r="AI26" s="208">
        <f>AG26-AE26</f>
        <v>-188757.47999999998</v>
      </c>
      <c r="AJ26" s="64"/>
    </row>
    <row r="27" spans="1:45" ht="13.5" thickBot="1" x14ac:dyDescent="0.25">
      <c r="A27" s="2"/>
      <c r="B27" s="22">
        <v>24</v>
      </c>
      <c r="C27" s="66" t="s">
        <v>84</v>
      </c>
      <c r="D27" s="155"/>
      <c r="E27" s="125">
        <f>(E26-D26)/D26</f>
        <v>-0.12566070059555798</v>
      </c>
      <c r="F27" s="127"/>
      <c r="G27" s="155"/>
      <c r="H27" s="125">
        <f>(H26-G26)/G26</f>
        <v>-0.44413203169848475</v>
      </c>
      <c r="I27" s="127"/>
      <c r="J27" s="155"/>
      <c r="K27" s="125">
        <f>(K26-J26)/J26</f>
        <v>-0.1982829458620291</v>
      </c>
      <c r="L27" s="127"/>
      <c r="M27" s="155"/>
      <c r="N27" s="125">
        <f>(N26-M26)/M26</f>
        <v>0.71758012729357479</v>
      </c>
      <c r="O27" s="127"/>
      <c r="P27" s="155"/>
      <c r="Q27" s="125" t="s">
        <v>107</v>
      </c>
      <c r="R27" s="176"/>
      <c r="S27" s="155"/>
      <c r="T27" s="125">
        <f>(T26-S26)/S26</f>
        <v>0.17543466969303745</v>
      </c>
      <c r="U27" s="127"/>
      <c r="V27" s="156"/>
      <c r="W27" s="125">
        <f>(W26-V26)/V26</f>
        <v>0.33338657296491514</v>
      </c>
      <c r="X27" s="127"/>
      <c r="Y27" s="156"/>
      <c r="Z27" s="125"/>
      <c r="AA27" s="157"/>
      <c r="AB27" s="156"/>
      <c r="AC27" s="125"/>
      <c r="AD27" s="157"/>
      <c r="AE27" s="189"/>
      <c r="AF27" s="190"/>
      <c r="AG27" s="126"/>
      <c r="AH27" s="127"/>
      <c r="AI27" s="209">
        <f>(AG26-AE26)/AE26</f>
        <v>-0.19283941211268346</v>
      </c>
      <c r="AJ27" s="32"/>
    </row>
    <row r="28" spans="1:45" x14ac:dyDescent="0.2">
      <c r="A28" s="2"/>
      <c r="B28" s="22"/>
      <c r="C28" s="26"/>
      <c r="D28" s="27"/>
      <c r="E28" s="28"/>
      <c r="F28" s="28"/>
      <c r="G28" s="28"/>
      <c r="H28" s="75"/>
      <c r="I28" s="75"/>
      <c r="J28" s="75"/>
      <c r="K28" s="75"/>
      <c r="L28" s="75"/>
      <c r="M28" s="75"/>
      <c r="N28" s="75"/>
      <c r="O28" s="75"/>
      <c r="P28" s="75"/>
      <c r="Q28" s="75"/>
      <c r="R28" s="75"/>
      <c r="S28" s="75"/>
      <c r="T28" s="75"/>
      <c r="U28" s="75"/>
      <c r="V28" s="75"/>
      <c r="W28" s="75"/>
      <c r="X28" s="75"/>
      <c r="Y28" s="75"/>
      <c r="Z28" s="75"/>
      <c r="AA28" s="75"/>
      <c r="AB28" s="75"/>
      <c r="AC28" s="75"/>
      <c r="AD28" s="39"/>
      <c r="AE28" s="30"/>
      <c r="AF28" s="31"/>
      <c r="AG28" s="72"/>
      <c r="AH28" s="25"/>
      <c r="AI28" s="25"/>
      <c r="AJ28" s="32"/>
    </row>
    <row r="29" spans="1:45" x14ac:dyDescent="0.2">
      <c r="A29" s="2"/>
      <c r="B29" s="22"/>
      <c r="C29" s="26"/>
      <c r="D29" s="27"/>
      <c r="E29" s="67"/>
      <c r="F29" s="40"/>
      <c r="G29" s="27"/>
      <c r="H29" s="104"/>
      <c r="I29" s="40"/>
      <c r="J29" s="27"/>
      <c r="K29" s="67"/>
      <c r="L29" s="40"/>
      <c r="M29" s="27"/>
      <c r="N29" s="67"/>
      <c r="O29" s="40"/>
      <c r="P29" s="27"/>
      <c r="Q29" s="67"/>
      <c r="R29" s="40"/>
      <c r="S29" s="27"/>
      <c r="T29" s="67"/>
      <c r="U29" s="40"/>
      <c r="V29" s="27"/>
      <c r="W29" s="104"/>
      <c r="X29" s="40"/>
      <c r="Y29" s="27"/>
      <c r="Z29" s="29"/>
      <c r="AA29" s="39"/>
      <c r="AB29" s="27"/>
      <c r="AC29" s="69"/>
      <c r="AD29" s="39"/>
      <c r="AE29" s="68"/>
      <c r="AF29" s="67"/>
      <c r="AG29" s="67"/>
      <c r="AH29" s="71"/>
      <c r="AI29" s="67"/>
      <c r="AJ29" s="32"/>
    </row>
    <row r="30" spans="1:45" x14ac:dyDescent="0.2">
      <c r="A30" s="2"/>
      <c r="B30" s="22"/>
      <c r="C30" s="26"/>
      <c r="D30" s="68"/>
      <c r="E30" s="72"/>
      <c r="F30" s="40"/>
      <c r="G30" s="68"/>
      <c r="H30" s="72"/>
      <c r="I30" s="40"/>
      <c r="J30" s="68"/>
      <c r="K30" s="72"/>
      <c r="L30" s="40"/>
      <c r="M30" s="68"/>
      <c r="N30" s="105"/>
      <c r="O30" s="40"/>
      <c r="P30" s="68"/>
      <c r="Q30" s="72"/>
      <c r="R30" s="40"/>
      <c r="S30" s="68"/>
      <c r="T30" s="72"/>
      <c r="U30" s="40"/>
      <c r="V30" s="68"/>
      <c r="W30" s="72"/>
      <c r="X30" s="40"/>
      <c r="Y30" s="27"/>
      <c r="Z30" s="29"/>
      <c r="AA30" s="39"/>
      <c r="AB30" s="27"/>
      <c r="AC30" s="29"/>
      <c r="AD30" s="39"/>
      <c r="AE30" s="70"/>
      <c r="AF30" s="31"/>
      <c r="AG30" s="28"/>
      <c r="AH30" s="25"/>
      <c r="AI30" s="25"/>
      <c r="AJ30" s="32"/>
      <c r="AK30" s="33"/>
      <c r="AL30" s="33"/>
      <c r="AM30" s="33"/>
      <c r="AN30" s="33"/>
      <c r="AO30" s="33"/>
      <c r="AP30" s="33"/>
      <c r="AQ30" s="33"/>
      <c r="AR30" s="33"/>
      <c r="AS30" s="33"/>
    </row>
    <row r="31" spans="1:45" s="58" customFormat="1" ht="233.25" customHeight="1" x14ac:dyDescent="0.2">
      <c r="A31" s="46"/>
      <c r="B31" s="45"/>
      <c r="C31" s="47"/>
      <c r="D31" s="48"/>
      <c r="E31" s="49"/>
      <c r="F31" s="50"/>
      <c r="G31" s="48"/>
      <c r="H31" s="49"/>
      <c r="I31" s="50"/>
      <c r="J31" s="51"/>
      <c r="K31" s="212" t="s">
        <v>123</v>
      </c>
      <c r="L31" s="212"/>
      <c r="M31" s="48"/>
      <c r="N31" s="49"/>
      <c r="O31" s="50"/>
      <c r="P31" s="50"/>
      <c r="Q31" s="50"/>
      <c r="R31" s="50"/>
      <c r="S31" s="48"/>
      <c r="T31" s="49"/>
      <c r="U31" s="50"/>
      <c r="V31" s="50"/>
      <c r="W31" s="212" t="s">
        <v>123</v>
      </c>
      <c r="X31" s="212"/>
      <c r="Y31" s="48"/>
      <c r="Z31" s="53"/>
      <c r="AA31" s="54"/>
      <c r="AB31" s="48"/>
      <c r="AD31" s="54"/>
      <c r="AE31" s="55"/>
      <c r="AF31" s="56"/>
      <c r="AG31" s="49"/>
      <c r="AH31" s="212" t="s">
        <v>123</v>
      </c>
      <c r="AI31" s="212"/>
      <c r="AJ31" s="52"/>
      <c r="AK31" s="57"/>
      <c r="AL31" s="57"/>
      <c r="AM31" s="57"/>
      <c r="AN31" s="57"/>
      <c r="AO31" s="57"/>
      <c r="AP31" s="57"/>
      <c r="AQ31" s="57"/>
      <c r="AR31" s="57"/>
      <c r="AS31" s="57"/>
    </row>
    <row r="32" spans="1:45" x14ac:dyDescent="0.2">
      <c r="C32" s="213"/>
      <c r="D32" s="214"/>
      <c r="E32" s="214"/>
      <c r="F32" s="214"/>
      <c r="G32" s="214"/>
      <c r="H32" s="214"/>
      <c r="I32" s="214"/>
      <c r="J32" s="214"/>
      <c r="K32" s="214"/>
      <c r="N32" s="213"/>
      <c r="O32" s="214"/>
      <c r="P32" s="214"/>
      <c r="Q32" s="214"/>
      <c r="R32" s="214"/>
      <c r="S32" s="214"/>
      <c r="T32" s="214"/>
      <c r="U32" s="214"/>
      <c r="V32" s="214"/>
      <c r="W32" s="214"/>
      <c r="X32" s="214"/>
      <c r="Y32" s="214"/>
      <c r="Z32" s="214"/>
      <c r="AA32" s="214"/>
      <c r="AB32" s="214"/>
      <c r="AF32" s="213"/>
      <c r="AG32" s="214"/>
      <c r="AH32" s="214"/>
      <c r="AI32" s="214"/>
    </row>
    <row r="33" spans="2:36" ht="24.95" customHeight="1" x14ac:dyDescent="0.2">
      <c r="B33" s="24"/>
      <c r="C33" s="108"/>
      <c r="D33" s="109"/>
      <c r="E33" s="111"/>
      <c r="F33" s="110"/>
      <c r="G33" s="109"/>
      <c r="H33" s="111"/>
      <c r="I33" s="110"/>
      <c r="J33" s="109"/>
      <c r="K33" s="111"/>
      <c r="L33" s="106"/>
      <c r="M33" s="106"/>
      <c r="N33" s="111"/>
      <c r="O33" s="106"/>
      <c r="P33" s="106"/>
      <c r="Q33" s="111"/>
      <c r="R33" s="106"/>
      <c r="S33" s="106"/>
      <c r="T33" s="111"/>
      <c r="U33" s="106"/>
      <c r="V33" s="106"/>
      <c r="W33" s="111"/>
      <c r="X33" s="106"/>
      <c r="Y33" s="106"/>
      <c r="Z33" s="111"/>
      <c r="AA33" s="106"/>
      <c r="AB33" s="106"/>
      <c r="AC33" s="111"/>
      <c r="AE33" s="24"/>
      <c r="AF33" s="108"/>
      <c r="AG33" s="111"/>
      <c r="AH33" s="110"/>
      <c r="AI33" s="110"/>
      <c r="AJ33" s="8"/>
    </row>
    <row r="34" spans="2:36" ht="24.95" customHeight="1" x14ac:dyDescent="0.2">
      <c r="B34" s="24"/>
      <c r="C34" s="108"/>
      <c r="D34" s="109"/>
      <c r="E34" s="109"/>
      <c r="F34" s="109"/>
      <c r="G34" s="109"/>
      <c r="H34" s="201"/>
      <c r="I34" s="109"/>
      <c r="J34" s="109"/>
      <c r="K34" s="109"/>
      <c r="L34" s="106"/>
      <c r="M34" s="106"/>
      <c r="N34" s="202"/>
      <c r="O34" s="106"/>
      <c r="P34" s="106"/>
      <c r="Q34" s="106"/>
      <c r="R34" s="106"/>
      <c r="S34" s="106"/>
      <c r="T34" s="106"/>
      <c r="U34" s="106"/>
      <c r="V34" s="106"/>
      <c r="W34" s="106"/>
      <c r="X34" s="106"/>
      <c r="Y34" s="106"/>
      <c r="Z34" s="106"/>
      <c r="AA34" s="106"/>
      <c r="AB34" s="106"/>
      <c r="AC34" s="106"/>
      <c r="AE34" s="24"/>
      <c r="AF34" s="210"/>
      <c r="AG34" s="211"/>
      <c r="AH34" s="211"/>
      <c r="AI34" s="211"/>
      <c r="AJ34" s="8"/>
    </row>
    <row r="35" spans="2:36" ht="12.75" customHeight="1" x14ac:dyDescent="0.2">
      <c r="B35" s="24"/>
      <c r="C35" s="210"/>
      <c r="D35" s="211"/>
      <c r="E35" s="211"/>
      <c r="F35" s="211"/>
      <c r="G35" s="211"/>
      <c r="H35" s="211"/>
      <c r="I35" s="211"/>
      <c r="J35" s="211"/>
      <c r="K35" s="211"/>
      <c r="L35" s="215"/>
      <c r="M35" s="215"/>
      <c r="N35" s="215"/>
      <c r="O35" s="215"/>
      <c r="P35" s="215"/>
      <c r="Q35" s="215"/>
      <c r="R35" s="215"/>
      <c r="S35" s="215"/>
      <c r="T35" s="215"/>
      <c r="U35" s="215"/>
      <c r="V35" s="215"/>
      <c r="W35" s="215"/>
      <c r="X35" s="215"/>
      <c r="Y35" s="215"/>
      <c r="Z35" s="215"/>
      <c r="AA35" s="215"/>
      <c r="AB35" s="215"/>
      <c r="AC35" s="215"/>
      <c r="AE35" s="24"/>
      <c r="AF35" s="210"/>
      <c r="AG35" s="211"/>
      <c r="AH35" s="211"/>
      <c r="AI35" s="211"/>
      <c r="AJ35" s="8"/>
    </row>
    <row r="36" spans="2:36" ht="12.75" customHeight="1" x14ac:dyDescent="0.2">
      <c r="B36" s="24"/>
      <c r="C36" s="210"/>
      <c r="D36" s="211"/>
      <c r="E36" s="211"/>
      <c r="F36" s="211"/>
      <c r="G36" s="211"/>
      <c r="H36" s="211"/>
      <c r="I36" s="211"/>
      <c r="J36" s="211"/>
      <c r="K36" s="211"/>
      <c r="L36" s="215"/>
      <c r="M36" s="215"/>
      <c r="N36" s="215"/>
      <c r="O36" s="215"/>
      <c r="P36" s="215"/>
      <c r="Q36" s="215"/>
      <c r="R36" s="215"/>
      <c r="S36" s="215"/>
      <c r="T36" s="215"/>
      <c r="U36" s="215"/>
      <c r="V36" s="215"/>
      <c r="W36" s="215"/>
      <c r="X36" s="215"/>
      <c r="Y36" s="215"/>
      <c r="Z36" s="215"/>
      <c r="AA36" s="215"/>
      <c r="AB36" s="215"/>
      <c r="AC36" s="215"/>
      <c r="AE36" s="24"/>
      <c r="AF36" s="210"/>
      <c r="AG36" s="211"/>
      <c r="AH36" s="211"/>
      <c r="AI36" s="211"/>
      <c r="AJ36" s="8"/>
    </row>
    <row r="37" spans="2:36" ht="12.75" customHeight="1" x14ac:dyDescent="0.2">
      <c r="B37" s="24"/>
      <c r="C37" s="210"/>
      <c r="D37" s="211"/>
      <c r="E37" s="211"/>
      <c r="F37" s="211"/>
      <c r="G37" s="211"/>
      <c r="H37" s="211"/>
      <c r="I37" s="211"/>
      <c r="J37" s="211"/>
      <c r="K37" s="211"/>
      <c r="L37" s="215"/>
      <c r="M37" s="215"/>
      <c r="N37" s="215"/>
      <c r="O37" s="215"/>
      <c r="P37" s="215"/>
      <c r="Q37" s="215"/>
      <c r="R37" s="215"/>
      <c r="S37" s="215"/>
      <c r="T37" s="215"/>
      <c r="U37" s="215"/>
      <c r="V37" s="215"/>
      <c r="W37" s="215"/>
      <c r="X37" s="215"/>
      <c r="Y37" s="215"/>
      <c r="Z37" s="215"/>
      <c r="AA37" s="215"/>
      <c r="AB37" s="215"/>
      <c r="AC37" s="215"/>
      <c r="AE37" s="24"/>
      <c r="AF37" s="210"/>
      <c r="AG37" s="211"/>
      <c r="AH37" s="211"/>
      <c r="AI37" s="211"/>
      <c r="AJ37" s="8"/>
    </row>
    <row r="38" spans="2:36" ht="12.75" customHeight="1" x14ac:dyDescent="0.2">
      <c r="B38" s="24"/>
      <c r="C38" s="210"/>
      <c r="D38" s="211"/>
      <c r="E38" s="211"/>
      <c r="F38" s="211"/>
      <c r="G38" s="211"/>
      <c r="H38" s="211"/>
      <c r="I38" s="211"/>
      <c r="J38" s="211"/>
      <c r="K38" s="211"/>
      <c r="L38" s="215"/>
      <c r="M38" s="215"/>
      <c r="N38" s="215"/>
      <c r="O38" s="215"/>
      <c r="P38" s="215"/>
      <c r="Q38" s="215"/>
      <c r="R38" s="215"/>
      <c r="S38" s="215"/>
      <c r="T38" s="215"/>
      <c r="U38" s="215"/>
      <c r="V38" s="215"/>
      <c r="W38" s="215"/>
      <c r="X38" s="215"/>
      <c r="Y38" s="215"/>
      <c r="Z38" s="215"/>
      <c r="AA38" s="215"/>
      <c r="AB38" s="215"/>
      <c r="AC38" s="215"/>
      <c r="AE38" s="24"/>
      <c r="AF38" s="210"/>
      <c r="AG38" s="211"/>
      <c r="AH38" s="211"/>
      <c r="AI38" s="211"/>
      <c r="AJ38" s="8"/>
    </row>
    <row r="39" spans="2:36" ht="12.75" customHeight="1" x14ac:dyDescent="0.2">
      <c r="B39" s="24"/>
      <c r="C39" s="210"/>
      <c r="D39" s="211"/>
      <c r="E39" s="211"/>
      <c r="F39" s="211"/>
      <c r="G39" s="211"/>
      <c r="H39" s="211"/>
      <c r="I39" s="211"/>
      <c r="J39" s="211"/>
      <c r="K39" s="211"/>
      <c r="L39" s="215"/>
      <c r="M39" s="215"/>
      <c r="N39" s="215"/>
      <c r="O39" s="215"/>
      <c r="P39" s="215"/>
      <c r="Q39" s="215"/>
      <c r="R39" s="215"/>
      <c r="S39" s="215"/>
      <c r="T39" s="215"/>
      <c r="U39" s="215"/>
      <c r="V39" s="215"/>
      <c r="W39" s="215"/>
      <c r="X39" s="215"/>
      <c r="Y39" s="215"/>
      <c r="Z39" s="215"/>
      <c r="AA39" s="215"/>
      <c r="AB39" s="215"/>
      <c r="AC39" s="215"/>
      <c r="AE39" s="24"/>
      <c r="AF39" s="210"/>
      <c r="AG39" s="211"/>
      <c r="AH39" s="211"/>
      <c r="AI39" s="211"/>
      <c r="AJ39" s="8"/>
    </row>
    <row r="40" spans="2:36" ht="12.75" customHeight="1" x14ac:dyDescent="0.2">
      <c r="B40" s="24"/>
      <c r="C40" s="210"/>
      <c r="D40" s="211"/>
      <c r="E40" s="211"/>
      <c r="F40" s="211"/>
      <c r="G40" s="211"/>
      <c r="H40" s="211"/>
      <c r="I40" s="211"/>
      <c r="J40" s="211"/>
      <c r="K40" s="211"/>
      <c r="M40" s="24"/>
      <c r="N40" s="210"/>
      <c r="O40" s="211"/>
      <c r="P40" s="211"/>
      <c r="Q40" s="211"/>
      <c r="R40" s="211"/>
      <c r="S40" s="211"/>
      <c r="T40" s="211"/>
      <c r="U40" s="211"/>
      <c r="V40" s="211"/>
      <c r="W40" s="211"/>
      <c r="X40" s="211"/>
      <c r="Y40" s="211"/>
      <c r="Z40" s="211"/>
      <c r="AA40" s="211"/>
      <c r="AB40" s="211"/>
      <c r="AC40" s="211"/>
      <c r="AE40" s="24"/>
      <c r="AF40" s="210"/>
      <c r="AG40" s="211"/>
      <c r="AH40" s="211"/>
      <c r="AI40" s="211"/>
      <c r="AJ40" s="8"/>
    </row>
    <row r="41" spans="2:36" ht="12.75" customHeight="1" x14ac:dyDescent="0.2">
      <c r="B41" s="24"/>
      <c r="C41" s="210"/>
      <c r="D41" s="211"/>
      <c r="E41" s="211"/>
      <c r="F41" s="211"/>
      <c r="G41" s="211"/>
      <c r="H41" s="211"/>
      <c r="I41" s="211"/>
      <c r="J41" s="211"/>
      <c r="K41" s="211"/>
      <c r="M41" s="24"/>
      <c r="N41" s="210"/>
      <c r="O41" s="211"/>
      <c r="P41" s="211"/>
      <c r="Q41" s="211"/>
      <c r="R41" s="211"/>
      <c r="S41" s="211"/>
      <c r="T41" s="211"/>
      <c r="U41" s="211"/>
      <c r="V41" s="211"/>
      <c r="W41" s="211"/>
      <c r="X41" s="211"/>
      <c r="Y41" s="211"/>
      <c r="Z41" s="211"/>
      <c r="AA41" s="211"/>
      <c r="AB41" s="211"/>
      <c r="AC41" s="211"/>
      <c r="AE41" s="24"/>
      <c r="AF41" s="210"/>
      <c r="AG41" s="211"/>
      <c r="AH41" s="211"/>
      <c r="AI41" s="211"/>
      <c r="AJ41" s="8"/>
    </row>
    <row r="42" spans="2:36" ht="12.75" customHeight="1" x14ac:dyDescent="0.2">
      <c r="B42" s="24"/>
      <c r="C42" s="210"/>
      <c r="D42" s="211"/>
      <c r="E42" s="211"/>
      <c r="F42" s="211"/>
      <c r="G42" s="211"/>
      <c r="H42" s="211"/>
      <c r="I42" s="211"/>
      <c r="J42" s="211"/>
      <c r="K42" s="211"/>
      <c r="M42" s="24"/>
      <c r="N42" s="210"/>
      <c r="O42" s="211"/>
      <c r="P42" s="211"/>
      <c r="Q42" s="211"/>
      <c r="R42" s="211"/>
      <c r="S42" s="211"/>
      <c r="T42" s="211"/>
      <c r="U42" s="211"/>
      <c r="V42" s="211"/>
      <c r="W42" s="211"/>
      <c r="X42" s="211"/>
      <c r="Y42" s="211"/>
      <c r="Z42" s="211"/>
      <c r="AA42" s="211"/>
      <c r="AB42" s="211"/>
      <c r="AC42" s="211"/>
      <c r="AE42" s="24"/>
      <c r="AF42" s="210"/>
      <c r="AG42" s="211"/>
      <c r="AH42" s="211"/>
      <c r="AI42" s="211"/>
      <c r="AJ42" s="8"/>
    </row>
    <row r="43" spans="2:36" ht="12.75" customHeight="1" x14ac:dyDescent="0.2">
      <c r="B43" s="24"/>
      <c r="C43" s="210"/>
      <c r="D43" s="211"/>
      <c r="E43" s="211"/>
      <c r="F43" s="211"/>
      <c r="G43" s="211"/>
      <c r="H43" s="211"/>
      <c r="I43" s="211"/>
      <c r="J43" s="211"/>
      <c r="K43" s="211"/>
      <c r="M43" s="24"/>
      <c r="N43" s="210"/>
      <c r="O43" s="211"/>
      <c r="P43" s="211"/>
      <c r="Q43" s="211"/>
      <c r="R43" s="211"/>
      <c r="S43" s="211"/>
      <c r="T43" s="211"/>
      <c r="U43" s="211"/>
      <c r="V43" s="211"/>
      <c r="W43" s="211"/>
      <c r="X43" s="211"/>
      <c r="Y43" s="211"/>
      <c r="Z43" s="211"/>
      <c r="AA43" s="211"/>
      <c r="AB43" s="211"/>
      <c r="AC43" s="211"/>
      <c r="AE43" s="24"/>
      <c r="AF43" s="210"/>
      <c r="AG43" s="211"/>
      <c r="AH43" s="211"/>
      <c r="AI43" s="211"/>
      <c r="AJ43" s="8"/>
    </row>
    <row r="44" spans="2:36" ht="12.75" customHeight="1" x14ac:dyDescent="0.2">
      <c r="B44" s="24"/>
      <c r="C44" s="210"/>
      <c r="D44" s="211"/>
      <c r="E44" s="211"/>
      <c r="F44" s="211"/>
      <c r="G44" s="211"/>
      <c r="H44" s="211"/>
      <c r="I44" s="211"/>
      <c r="J44" s="211"/>
      <c r="K44" s="211"/>
      <c r="M44" s="24"/>
      <c r="N44" s="210"/>
      <c r="O44" s="211"/>
      <c r="P44" s="211"/>
      <c r="Q44" s="211"/>
      <c r="R44" s="211"/>
      <c r="S44" s="211"/>
      <c r="T44" s="211"/>
      <c r="U44" s="211"/>
      <c r="V44" s="211"/>
      <c r="W44" s="211"/>
      <c r="X44" s="211"/>
      <c r="Y44" s="211"/>
      <c r="Z44" s="211"/>
      <c r="AA44" s="211"/>
      <c r="AB44" s="211"/>
      <c r="AC44" s="211"/>
      <c r="AE44" s="24"/>
      <c r="AF44" s="210"/>
      <c r="AG44" s="211"/>
      <c r="AH44" s="211"/>
      <c r="AI44" s="211"/>
      <c r="AJ44" s="8"/>
    </row>
    <row r="45" spans="2:36" ht="12.75" customHeight="1" x14ac:dyDescent="0.2">
      <c r="B45" s="24"/>
      <c r="C45" s="210"/>
      <c r="D45" s="211"/>
      <c r="E45" s="211"/>
      <c r="F45" s="211"/>
      <c r="G45" s="211"/>
      <c r="H45" s="211"/>
      <c r="I45" s="211"/>
      <c r="J45" s="211"/>
      <c r="K45" s="211"/>
      <c r="M45" s="24"/>
      <c r="N45" s="210"/>
      <c r="O45" s="211"/>
      <c r="P45" s="211"/>
      <c r="Q45" s="211"/>
      <c r="R45" s="211"/>
      <c r="S45" s="211"/>
      <c r="T45" s="211"/>
      <c r="U45" s="211"/>
      <c r="V45" s="211"/>
      <c r="W45" s="211"/>
      <c r="X45" s="211"/>
      <c r="Y45" s="211"/>
      <c r="Z45" s="211"/>
      <c r="AA45" s="211"/>
      <c r="AB45" s="211"/>
      <c r="AC45" s="211"/>
      <c r="AE45" s="24"/>
      <c r="AF45" s="210"/>
      <c r="AG45" s="211"/>
      <c r="AH45" s="211"/>
      <c r="AI45" s="211"/>
      <c r="AJ45" s="8"/>
    </row>
    <row r="46" spans="2:36" ht="24.95" customHeight="1" x14ac:dyDescent="0.2">
      <c r="B46" s="24"/>
      <c r="C46" s="210"/>
      <c r="D46" s="211"/>
      <c r="E46" s="211"/>
      <c r="F46" s="211"/>
      <c r="G46" s="211"/>
      <c r="H46" s="211"/>
      <c r="I46" s="211"/>
      <c r="J46" s="211"/>
      <c r="K46" s="211"/>
      <c r="M46" s="24"/>
      <c r="N46" s="210"/>
      <c r="O46" s="211"/>
      <c r="P46" s="211"/>
      <c r="Q46" s="211"/>
      <c r="R46" s="211"/>
      <c r="S46" s="211"/>
      <c r="T46" s="211"/>
      <c r="U46" s="211"/>
      <c r="V46" s="211"/>
      <c r="W46" s="211"/>
      <c r="X46" s="211"/>
      <c r="Y46" s="211"/>
      <c r="Z46" s="211"/>
      <c r="AA46" s="211"/>
      <c r="AB46" s="211"/>
      <c r="AC46" s="211"/>
      <c r="AE46" s="24"/>
      <c r="AF46" s="210"/>
      <c r="AG46" s="211"/>
      <c r="AH46" s="211"/>
      <c r="AI46" s="211"/>
      <c r="AJ46" s="8"/>
    </row>
    <row r="47" spans="2:36" ht="12.75" customHeight="1" x14ac:dyDescent="0.2">
      <c r="B47" s="24"/>
      <c r="C47" s="210"/>
      <c r="D47" s="211"/>
      <c r="E47" s="211"/>
      <c r="F47" s="211"/>
      <c r="G47" s="211"/>
      <c r="H47" s="211"/>
      <c r="I47" s="211"/>
      <c r="J47" s="211"/>
      <c r="K47" s="211"/>
      <c r="M47" s="24"/>
      <c r="N47" s="210"/>
      <c r="O47" s="211"/>
      <c r="P47" s="211"/>
      <c r="Q47" s="211"/>
      <c r="R47" s="211"/>
      <c r="S47" s="211"/>
      <c r="T47" s="211"/>
      <c r="U47" s="211"/>
      <c r="V47" s="211"/>
      <c r="W47" s="211"/>
      <c r="X47" s="211"/>
      <c r="Y47" s="211"/>
      <c r="Z47" s="211"/>
      <c r="AA47" s="211"/>
      <c r="AB47" s="211"/>
      <c r="AC47" s="211"/>
      <c r="AE47" s="24"/>
      <c r="AF47" s="210"/>
      <c r="AG47" s="211"/>
      <c r="AH47" s="211"/>
      <c r="AI47" s="211"/>
      <c r="AJ47" s="8"/>
    </row>
    <row r="48" spans="2:36" ht="12.75" customHeight="1" x14ac:dyDescent="0.2">
      <c r="B48" s="24"/>
      <c r="C48" s="210"/>
      <c r="D48" s="211"/>
      <c r="E48" s="211"/>
      <c r="F48" s="211"/>
      <c r="G48" s="211"/>
      <c r="H48" s="211"/>
      <c r="I48" s="211"/>
      <c r="J48" s="211"/>
      <c r="K48" s="211"/>
      <c r="M48" s="24"/>
      <c r="N48" s="210"/>
      <c r="O48" s="211"/>
      <c r="P48" s="211"/>
      <c r="Q48" s="211"/>
      <c r="R48" s="211"/>
      <c r="S48" s="211"/>
      <c r="T48" s="211"/>
      <c r="U48" s="211"/>
      <c r="V48" s="211"/>
      <c r="W48" s="211"/>
      <c r="X48" s="211"/>
      <c r="Y48" s="211"/>
      <c r="Z48" s="211"/>
      <c r="AA48" s="211"/>
      <c r="AB48" s="211"/>
      <c r="AC48" s="211"/>
      <c r="AE48" s="24"/>
      <c r="AF48" s="210"/>
      <c r="AG48" s="211"/>
      <c r="AH48" s="211"/>
      <c r="AI48" s="211"/>
      <c r="AJ48" s="8"/>
    </row>
    <row r="49" spans="2:36" ht="12.75" customHeight="1" x14ac:dyDescent="0.2">
      <c r="B49" s="24"/>
      <c r="C49" s="210"/>
      <c r="D49" s="211"/>
      <c r="E49" s="216"/>
      <c r="F49" s="216"/>
      <c r="G49" s="211"/>
      <c r="H49" s="216"/>
      <c r="I49" s="216"/>
      <c r="J49" s="211"/>
      <c r="K49" s="216"/>
      <c r="M49" s="24"/>
      <c r="N49" s="210"/>
      <c r="O49" s="211"/>
      <c r="P49" s="211"/>
      <c r="Q49" s="211"/>
      <c r="R49" s="211"/>
      <c r="S49" s="216"/>
      <c r="T49" s="216"/>
      <c r="U49" s="211"/>
      <c r="V49" s="211"/>
      <c r="W49" s="211"/>
      <c r="X49" s="211"/>
      <c r="Y49" s="216"/>
      <c r="Z49" s="216"/>
      <c r="AA49" s="211"/>
      <c r="AB49" s="216"/>
      <c r="AC49" s="211"/>
      <c r="AE49" s="24"/>
      <c r="AF49" s="210"/>
      <c r="AG49" s="211"/>
      <c r="AH49" s="216"/>
      <c r="AI49" s="216"/>
      <c r="AJ49" s="8"/>
    </row>
    <row r="50" spans="2:36" ht="24.95" customHeight="1" x14ac:dyDescent="0.2">
      <c r="B50" s="24"/>
      <c r="C50" s="210"/>
      <c r="D50" s="211"/>
      <c r="E50" s="211"/>
      <c r="F50" s="211"/>
      <c r="G50" s="211"/>
      <c r="H50" s="211"/>
      <c r="I50" s="211"/>
      <c r="J50" s="211"/>
      <c r="K50" s="211"/>
      <c r="M50" s="24"/>
      <c r="N50" s="210"/>
      <c r="O50" s="211"/>
      <c r="P50" s="211"/>
      <c r="Q50" s="211"/>
      <c r="R50" s="211"/>
      <c r="S50" s="211"/>
      <c r="T50" s="211"/>
      <c r="U50" s="211"/>
      <c r="V50" s="211"/>
      <c r="W50" s="211"/>
      <c r="X50" s="211"/>
      <c r="Y50" s="211"/>
      <c r="Z50" s="211"/>
      <c r="AA50" s="211"/>
      <c r="AB50" s="211"/>
      <c r="AC50" s="211"/>
      <c r="AE50" s="24"/>
      <c r="AF50" s="210"/>
      <c r="AG50" s="211"/>
      <c r="AH50" s="211"/>
      <c r="AI50" s="211"/>
      <c r="AJ50" s="8"/>
    </row>
    <row r="51" spans="2:36" ht="12.75" customHeight="1" x14ac:dyDescent="0.2">
      <c r="B51" s="24"/>
      <c r="C51" s="210"/>
      <c r="D51" s="211"/>
      <c r="E51" s="211"/>
      <c r="F51" s="211"/>
      <c r="G51" s="211"/>
      <c r="H51" s="211"/>
      <c r="I51" s="211"/>
      <c r="J51" s="211"/>
      <c r="K51" s="211"/>
      <c r="M51" s="24"/>
      <c r="N51" s="210"/>
      <c r="O51" s="211"/>
      <c r="P51" s="211"/>
      <c r="Q51" s="211"/>
      <c r="R51" s="211"/>
      <c r="S51" s="211"/>
      <c r="T51" s="211"/>
      <c r="U51" s="211"/>
      <c r="V51" s="211"/>
      <c r="W51" s="211"/>
      <c r="X51" s="211"/>
      <c r="Y51" s="211"/>
      <c r="Z51" s="211"/>
      <c r="AA51" s="211"/>
      <c r="AB51" s="211"/>
      <c r="AC51" s="211"/>
      <c r="AE51" s="24"/>
      <c r="AF51" s="210"/>
      <c r="AG51" s="211"/>
      <c r="AH51" s="211"/>
      <c r="AI51" s="211"/>
      <c r="AJ51" s="8"/>
    </row>
    <row r="52" spans="2:36" ht="12.75" customHeight="1" x14ac:dyDescent="0.2">
      <c r="B52" s="24"/>
      <c r="C52" s="210"/>
      <c r="D52" s="211"/>
      <c r="E52" s="211"/>
      <c r="F52" s="211"/>
      <c r="G52" s="211"/>
      <c r="H52" s="211"/>
      <c r="I52" s="211"/>
      <c r="J52" s="211"/>
      <c r="K52" s="211"/>
      <c r="M52" s="24"/>
      <c r="N52" s="210"/>
      <c r="O52" s="211"/>
      <c r="P52" s="211"/>
      <c r="Q52" s="211"/>
      <c r="R52" s="211"/>
      <c r="S52" s="211"/>
      <c r="T52" s="211"/>
      <c r="U52" s="211"/>
      <c r="V52" s="211"/>
      <c r="W52" s="211"/>
      <c r="X52" s="211"/>
      <c r="Y52" s="211"/>
      <c r="Z52" s="211"/>
      <c r="AA52" s="211"/>
      <c r="AB52" s="211"/>
      <c r="AC52" s="211"/>
      <c r="AE52" s="24"/>
      <c r="AF52" s="210"/>
      <c r="AG52" s="211"/>
      <c r="AH52" s="211"/>
      <c r="AI52" s="211"/>
      <c r="AJ52" s="8"/>
    </row>
    <row r="53" spans="2:36" ht="12.75" customHeight="1" x14ac:dyDescent="0.2">
      <c r="B53" s="24"/>
      <c r="C53" s="210"/>
      <c r="D53" s="211"/>
      <c r="E53" s="211"/>
      <c r="F53" s="211"/>
      <c r="G53" s="211"/>
      <c r="H53" s="211"/>
      <c r="I53" s="211"/>
      <c r="J53" s="211"/>
      <c r="K53" s="211"/>
      <c r="M53" s="24"/>
      <c r="N53" s="210"/>
      <c r="O53" s="211"/>
      <c r="P53" s="211"/>
      <c r="Q53" s="211"/>
      <c r="R53" s="211"/>
      <c r="S53" s="211"/>
      <c r="T53" s="211"/>
      <c r="U53" s="211"/>
      <c r="V53" s="211"/>
      <c r="W53" s="211"/>
      <c r="X53" s="211"/>
      <c r="Y53" s="211"/>
      <c r="Z53" s="211"/>
      <c r="AA53" s="211"/>
      <c r="AB53" s="211"/>
      <c r="AC53" s="211"/>
      <c r="AE53" s="24"/>
      <c r="AF53" s="210"/>
      <c r="AG53" s="211"/>
      <c r="AH53" s="211"/>
      <c r="AI53" s="211"/>
      <c r="AJ53" s="8"/>
    </row>
    <row r="54" spans="2:36" ht="12.75" customHeight="1" x14ac:dyDescent="0.2">
      <c r="B54" s="24"/>
      <c r="C54" s="210"/>
      <c r="D54" s="211"/>
      <c r="E54" s="211"/>
      <c r="F54" s="211"/>
      <c r="G54" s="211"/>
      <c r="H54" s="211"/>
      <c r="I54" s="211"/>
      <c r="J54" s="211"/>
      <c r="K54" s="211"/>
      <c r="M54" s="24"/>
      <c r="N54" s="210"/>
      <c r="O54" s="211"/>
      <c r="P54" s="211"/>
      <c r="Q54" s="211"/>
      <c r="R54" s="211"/>
      <c r="S54" s="211"/>
      <c r="T54" s="211"/>
      <c r="U54" s="211"/>
      <c r="V54" s="211"/>
      <c r="W54" s="211"/>
      <c r="X54" s="211"/>
      <c r="Y54" s="211"/>
      <c r="Z54" s="211"/>
      <c r="AA54" s="211"/>
      <c r="AB54" s="211"/>
      <c r="AC54" s="211"/>
      <c r="AE54" s="24"/>
      <c r="AF54" s="210"/>
      <c r="AG54" s="211"/>
      <c r="AH54" s="211"/>
      <c r="AI54" s="211"/>
      <c r="AJ54" s="8"/>
    </row>
  </sheetData>
  <mergeCells count="83">
    <mergeCell ref="D3:L3"/>
    <mergeCell ref="M3:X3"/>
    <mergeCell ref="Y3:AI3"/>
    <mergeCell ref="B1:AI1"/>
    <mergeCell ref="N2:O2"/>
    <mergeCell ref="T2:U2"/>
    <mergeCell ref="Z2:AA2"/>
    <mergeCell ref="AC2:AD2"/>
    <mergeCell ref="E2:F2"/>
    <mergeCell ref="H2:I2"/>
    <mergeCell ref="K2:L2"/>
    <mergeCell ref="C3:C4"/>
    <mergeCell ref="K4:L4"/>
    <mergeCell ref="H4:I4"/>
    <mergeCell ref="E4:F4"/>
    <mergeCell ref="AC4:AD4"/>
    <mergeCell ref="Z4:AA4"/>
    <mergeCell ref="T4:U4"/>
    <mergeCell ref="N4:O4"/>
    <mergeCell ref="Q4:R4"/>
    <mergeCell ref="W4:X4"/>
    <mergeCell ref="C54:K54"/>
    <mergeCell ref="C49:K49"/>
    <mergeCell ref="C50:K50"/>
    <mergeCell ref="C51:K51"/>
    <mergeCell ref="C52:K52"/>
    <mergeCell ref="C53:K53"/>
    <mergeCell ref="AF54:AI54"/>
    <mergeCell ref="AF48:AI48"/>
    <mergeCell ref="AF49:AI49"/>
    <mergeCell ref="N48:AC48"/>
    <mergeCell ref="N49:AC49"/>
    <mergeCell ref="N50:AC50"/>
    <mergeCell ref="N51:AC51"/>
    <mergeCell ref="N52:AC52"/>
    <mergeCell ref="N53:AC53"/>
    <mergeCell ref="AF52:AI52"/>
    <mergeCell ref="AF53:AI53"/>
    <mergeCell ref="C44:K44"/>
    <mergeCell ref="K31:L31"/>
    <mergeCell ref="W31:X31"/>
    <mergeCell ref="N44:AC44"/>
    <mergeCell ref="AF51:AI51"/>
    <mergeCell ref="C41:K41"/>
    <mergeCell ref="AF32:AI32"/>
    <mergeCell ref="C36:AC36"/>
    <mergeCell ref="C37:AC37"/>
    <mergeCell ref="N32:AB32"/>
    <mergeCell ref="C35:AC35"/>
    <mergeCell ref="C38:AC38"/>
    <mergeCell ref="C39:AC39"/>
    <mergeCell ref="N40:AC40"/>
    <mergeCell ref="N41:AC41"/>
    <mergeCell ref="C32:K32"/>
    <mergeCell ref="AH31:AI31"/>
    <mergeCell ref="C40:K40"/>
    <mergeCell ref="C42:K42"/>
    <mergeCell ref="C43:K43"/>
    <mergeCell ref="AF40:AI40"/>
    <mergeCell ref="AF41:AI41"/>
    <mergeCell ref="AF42:AI42"/>
    <mergeCell ref="AF43:AI43"/>
    <mergeCell ref="AF47:AI47"/>
    <mergeCell ref="C46:K46"/>
    <mergeCell ref="C47:K47"/>
    <mergeCell ref="C48:K48"/>
    <mergeCell ref="N47:AC47"/>
    <mergeCell ref="AF44:AI44"/>
    <mergeCell ref="N45:AC45"/>
    <mergeCell ref="C45:K45"/>
    <mergeCell ref="N54:AC54"/>
    <mergeCell ref="AF34:AI34"/>
    <mergeCell ref="AF35:AI35"/>
    <mergeCell ref="AF36:AI36"/>
    <mergeCell ref="AF37:AI37"/>
    <mergeCell ref="AF38:AI38"/>
    <mergeCell ref="AF39:AI39"/>
    <mergeCell ref="AF50:AI50"/>
    <mergeCell ref="N42:AC42"/>
    <mergeCell ref="N43:AC43"/>
    <mergeCell ref="N46:AC46"/>
    <mergeCell ref="AF45:AI45"/>
    <mergeCell ref="AF46:AI46"/>
  </mergeCells>
  <phoneticPr fontId="2" type="noConversion"/>
  <printOptions horizontalCentered="1" verticalCentered="1"/>
  <pageMargins left="0.25" right="0.5" top="1.5" bottom="0.75" header="0.37" footer="0"/>
  <pageSetup scale="65" fitToWidth="4" orientation="landscape" horizontalDpi="1200" verticalDpi="1200" r:id="rId1"/>
  <headerFooter alignWithMargins="0">
    <oddHeader>&amp;C&amp;"Arial,Bold"
Questar Gas Company
2010 DSM Programs Budget</oddHeader>
    <oddFooter>&amp;C&amp;P</oddFooter>
  </headerFooter>
  <rowBreaks count="1" manualBreakCount="1">
    <brk id="31" max="16383" man="1"/>
  </rowBreaks>
  <colBreaks count="2" manualBreakCount="2">
    <brk id="12" max="1048575" man="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zoomScaleNormal="100" workbookViewId="0">
      <selection activeCell="C2" sqref="C2"/>
    </sheetView>
  </sheetViews>
  <sheetFormatPr defaultRowHeight="12.75" x14ac:dyDescent="0.2"/>
  <cols>
    <col min="1" max="1" width="3" customWidth="1"/>
    <col min="2" max="2" width="4" style="9" customWidth="1"/>
    <col min="3" max="3" width="125.28515625" customWidth="1"/>
  </cols>
  <sheetData>
    <row r="1" spans="1:3" x14ac:dyDescent="0.2">
      <c r="A1" s="87"/>
      <c r="B1" s="42"/>
      <c r="C1" s="87"/>
    </row>
    <row r="2" spans="1:3" ht="38.25" x14ac:dyDescent="0.2">
      <c r="A2" s="87"/>
      <c r="B2" s="42"/>
      <c r="C2" s="76" t="s">
        <v>124</v>
      </c>
    </row>
    <row r="3" spans="1:3" x14ac:dyDescent="0.2">
      <c r="A3" s="87"/>
      <c r="B3" s="42"/>
      <c r="C3" s="87"/>
    </row>
    <row r="4" spans="1:3" x14ac:dyDescent="0.2">
      <c r="A4" s="87"/>
      <c r="B4" s="42"/>
      <c r="C4" s="87"/>
    </row>
    <row r="5" spans="1:3" x14ac:dyDescent="0.2">
      <c r="A5" s="87"/>
      <c r="B5" s="42"/>
      <c r="C5" s="87"/>
    </row>
    <row r="6" spans="1:3" ht="13.5" thickBot="1" x14ac:dyDescent="0.25">
      <c r="A6" s="87"/>
      <c r="B6" s="236" t="s">
        <v>82</v>
      </c>
      <c r="C6" s="237"/>
    </row>
    <row r="7" spans="1:3" x14ac:dyDescent="0.2">
      <c r="A7" s="87"/>
      <c r="B7" s="88" t="s">
        <v>5</v>
      </c>
      <c r="C7" s="86" t="s">
        <v>108</v>
      </c>
    </row>
    <row r="8" spans="1:3" x14ac:dyDescent="0.2">
      <c r="A8" s="87"/>
      <c r="B8" s="89" t="s">
        <v>7</v>
      </c>
      <c r="C8" s="77" t="s">
        <v>96</v>
      </c>
    </row>
    <row r="9" spans="1:3" x14ac:dyDescent="0.2">
      <c r="A9" s="87"/>
      <c r="B9" s="89" t="s">
        <v>10</v>
      </c>
      <c r="C9" s="77" t="s">
        <v>83</v>
      </c>
    </row>
    <row r="10" spans="1:3" ht="35.25" customHeight="1" x14ac:dyDescent="0.2">
      <c r="A10" s="87"/>
      <c r="B10" s="89" t="s">
        <v>12</v>
      </c>
      <c r="C10" s="77" t="s">
        <v>118</v>
      </c>
    </row>
    <row r="11" spans="1:3" ht="36.950000000000003" customHeight="1" x14ac:dyDescent="0.2">
      <c r="A11" s="87"/>
      <c r="B11" s="89" t="s">
        <v>17</v>
      </c>
      <c r="C11" s="77" t="s">
        <v>113</v>
      </c>
    </row>
    <row r="12" spans="1:3" ht="36.950000000000003" customHeight="1" x14ac:dyDescent="0.2">
      <c r="A12" s="87"/>
      <c r="B12" s="89" t="s">
        <v>8</v>
      </c>
      <c r="C12" s="77" t="s">
        <v>109</v>
      </c>
    </row>
    <row r="13" spans="1:3" ht="36.950000000000003" customHeight="1" x14ac:dyDescent="0.2">
      <c r="A13" s="87"/>
      <c r="B13" s="89" t="s">
        <v>13</v>
      </c>
      <c r="C13" s="77" t="s">
        <v>97</v>
      </c>
    </row>
    <row r="14" spans="1:3" x14ac:dyDescent="0.2">
      <c r="A14" s="87"/>
      <c r="B14" s="89" t="s">
        <v>16</v>
      </c>
      <c r="C14" s="77" t="s">
        <v>101</v>
      </c>
    </row>
    <row r="15" spans="1:3" ht="36.950000000000003" customHeight="1" x14ac:dyDescent="0.2">
      <c r="A15" s="87"/>
      <c r="B15" s="89" t="s">
        <v>18</v>
      </c>
      <c r="C15" s="77" t="s">
        <v>98</v>
      </c>
    </row>
    <row r="16" spans="1:3" ht="36.950000000000003" customHeight="1" x14ac:dyDescent="0.2">
      <c r="A16" s="87"/>
      <c r="B16" s="89" t="s">
        <v>51</v>
      </c>
      <c r="C16" s="77" t="s">
        <v>112</v>
      </c>
    </row>
    <row r="17" spans="1:3" ht="36.950000000000003" customHeight="1" x14ac:dyDescent="0.2">
      <c r="A17" s="87"/>
      <c r="B17" s="89" t="s">
        <v>52</v>
      </c>
      <c r="C17" s="77" t="s">
        <v>111</v>
      </c>
    </row>
    <row r="18" spans="1:3" ht="36.950000000000003" customHeight="1" x14ac:dyDescent="0.2">
      <c r="A18" s="87"/>
      <c r="B18" s="89" t="s">
        <v>53</v>
      </c>
      <c r="C18" s="77" t="s">
        <v>114</v>
      </c>
    </row>
    <row r="19" spans="1:3" ht="36.950000000000003" customHeight="1" x14ac:dyDescent="0.2">
      <c r="A19" s="87"/>
      <c r="B19" s="89" t="s">
        <v>54</v>
      </c>
      <c r="C19" s="77" t="s">
        <v>119</v>
      </c>
    </row>
    <row r="20" spans="1:3" ht="36.950000000000003" customHeight="1" x14ac:dyDescent="0.2">
      <c r="A20" s="87"/>
      <c r="B20" s="89" t="s">
        <v>55</v>
      </c>
      <c r="C20" s="77" t="s">
        <v>99</v>
      </c>
    </row>
    <row r="21" spans="1:3" ht="36.950000000000003" customHeight="1" x14ac:dyDescent="0.2">
      <c r="A21" s="87"/>
      <c r="B21" s="89" t="s">
        <v>62</v>
      </c>
      <c r="C21" s="77" t="s">
        <v>115</v>
      </c>
    </row>
    <row r="22" spans="1:3" ht="36.950000000000003" customHeight="1" x14ac:dyDescent="0.2">
      <c r="A22" s="87"/>
      <c r="B22" s="89" t="s">
        <v>56</v>
      </c>
      <c r="C22" s="77" t="s">
        <v>63</v>
      </c>
    </row>
    <row r="23" spans="1:3" ht="36.950000000000003" customHeight="1" x14ac:dyDescent="0.2">
      <c r="A23" s="87"/>
      <c r="B23" s="89" t="s">
        <v>57</v>
      </c>
      <c r="C23" s="77" t="s">
        <v>85</v>
      </c>
    </row>
    <row r="24" spans="1:3" ht="36.950000000000003" customHeight="1" x14ac:dyDescent="0.2">
      <c r="A24" s="87"/>
      <c r="B24" s="89" t="s">
        <v>58</v>
      </c>
      <c r="C24" s="77" t="s">
        <v>73</v>
      </c>
    </row>
    <row r="25" spans="1:3" ht="36.950000000000003" customHeight="1" x14ac:dyDescent="0.2">
      <c r="A25" s="87"/>
      <c r="B25" s="89" t="s">
        <v>59</v>
      </c>
      <c r="C25" s="77" t="s">
        <v>64</v>
      </c>
    </row>
    <row r="26" spans="1:3" ht="36.950000000000003" customHeight="1" x14ac:dyDescent="0.2">
      <c r="A26" s="87"/>
      <c r="B26" s="89" t="s">
        <v>60</v>
      </c>
      <c r="C26" s="77" t="s">
        <v>110</v>
      </c>
    </row>
    <row r="27" spans="1:3" ht="36.950000000000003" customHeight="1" x14ac:dyDescent="0.2">
      <c r="A27" s="87"/>
      <c r="B27" s="89" t="s">
        <v>61</v>
      </c>
      <c r="C27" s="77" t="s">
        <v>120</v>
      </c>
    </row>
    <row r="28" spans="1:3" ht="36.950000000000003" customHeight="1" x14ac:dyDescent="0.2">
      <c r="A28" s="87"/>
      <c r="B28" s="89" t="s">
        <v>100</v>
      </c>
      <c r="C28" s="77" t="s">
        <v>86</v>
      </c>
    </row>
    <row r="29" spans="1:3" ht="36.950000000000003" customHeight="1" x14ac:dyDescent="0.2">
      <c r="A29" s="87"/>
      <c r="B29" s="89" t="s">
        <v>116</v>
      </c>
      <c r="C29" s="77" t="s">
        <v>121</v>
      </c>
    </row>
    <row r="30" spans="1:3" ht="45.75" customHeight="1" x14ac:dyDescent="0.2">
      <c r="B30" s="41"/>
      <c r="C30" s="23" t="s">
        <v>122</v>
      </c>
    </row>
    <row r="31" spans="1:3" ht="24.95" customHeight="1" x14ac:dyDescent="0.2">
      <c r="B31" s="41"/>
      <c r="C31" s="23"/>
    </row>
    <row r="32" spans="1:3" ht="24.95" customHeight="1" x14ac:dyDescent="0.2">
      <c r="B32" s="41"/>
      <c r="C32" s="23"/>
    </row>
    <row r="33" spans="2:3" ht="24.95" customHeight="1" x14ac:dyDescent="0.2">
      <c r="B33" s="41"/>
      <c r="C33" s="23"/>
    </row>
    <row r="34" spans="2:3" ht="24.95" customHeight="1" x14ac:dyDescent="0.2">
      <c r="B34" s="41"/>
      <c r="C34" s="23"/>
    </row>
    <row r="35" spans="2:3" ht="24.95" customHeight="1" x14ac:dyDescent="0.2">
      <c r="B35" s="41"/>
      <c r="C35" s="23"/>
    </row>
    <row r="36" spans="2:3" ht="24.95" customHeight="1" x14ac:dyDescent="0.2">
      <c r="B36" s="41"/>
      <c r="C36" s="23"/>
    </row>
    <row r="37" spans="2:3" ht="24.95" customHeight="1" x14ac:dyDescent="0.2">
      <c r="B37" s="41"/>
      <c r="C37" s="23"/>
    </row>
    <row r="38" spans="2:3" ht="24.95" customHeight="1" x14ac:dyDescent="0.2">
      <c r="B38" s="41"/>
      <c r="C38" s="23"/>
    </row>
    <row r="39" spans="2:3" ht="24.95" customHeight="1" x14ac:dyDescent="0.2">
      <c r="B39" s="41"/>
      <c r="C39" s="23"/>
    </row>
    <row r="40" spans="2:3" ht="24.95" customHeight="1" x14ac:dyDescent="0.2">
      <c r="B40" s="41"/>
      <c r="C40" s="23"/>
    </row>
    <row r="41" spans="2:3" ht="24.95" customHeight="1" x14ac:dyDescent="0.2">
      <c r="B41" s="41"/>
      <c r="C41" s="23"/>
    </row>
    <row r="42" spans="2:3" ht="24.95" customHeight="1" x14ac:dyDescent="0.2">
      <c r="B42" s="41"/>
      <c r="C42" s="23"/>
    </row>
    <row r="44" spans="2:3" x14ac:dyDescent="0.2">
      <c r="B44" s="238"/>
      <c r="C44" s="238"/>
    </row>
  </sheetData>
  <mergeCells count="2">
    <mergeCell ref="B6:C6"/>
    <mergeCell ref="B44:C44"/>
  </mergeCells>
  <phoneticPr fontId="2" type="noConversion"/>
  <printOptions horizontalCentered="1"/>
  <pageMargins left="1" right="1" top="1" bottom="1" header="0.5" footer="0.5"/>
  <pageSetup scale="63" orientation="portrait"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2011 Budget (2010 comparison)</vt:lpstr>
      <vt:lpstr>2011 Budget Notes</vt:lpstr>
      <vt:lpstr>'2011 Budget (2010 comparison)'!Print_Area</vt:lpstr>
      <vt:lpstr>'2011 Budget Notes'!Print_Area</vt:lpstr>
      <vt:lpstr>'2011 Budget (2010 comparison)'!Print_Titles</vt:lpstr>
    </vt:vector>
  </TitlesOfParts>
  <Company>QUESTAR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00213</dc:creator>
  <cp:lastModifiedBy>Michael Orton</cp:lastModifiedBy>
  <cp:lastPrinted>2010-10-06T21:19:30Z</cp:lastPrinted>
  <dcterms:created xsi:type="dcterms:W3CDTF">2006-10-23T18:37:13Z</dcterms:created>
  <dcterms:modified xsi:type="dcterms:W3CDTF">2010-10-06T21:19:34Z</dcterms:modified>
</cp:coreProperties>
</file>