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10" yWindow="645" windowWidth="15480" windowHeight="6030" tabRatio="798"/>
  </bookViews>
  <sheets>
    <sheet name="Exhibit 1.4" sheetId="2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1.4'!$B$1:$L$32</definedName>
    <definedName name="TARIFF">#REF!</definedName>
  </definedNames>
  <calcPr calcId="125725"/>
</workbook>
</file>

<file path=xl/calcChain.xml><?xml version="1.0" encoding="utf-8"?>
<calcChain xmlns="http://schemas.openxmlformats.org/spreadsheetml/2006/main">
  <c r="D42" i="2"/>
  <c r="H17" s="1"/>
  <c r="C42"/>
  <c r="H19" s="1"/>
  <c r="F14"/>
  <c r="F16"/>
  <c r="H16"/>
  <c r="B17"/>
  <c r="F17"/>
  <c r="B18"/>
  <c r="F18"/>
  <c r="H18"/>
  <c r="B19"/>
  <c r="F19"/>
  <c r="B20"/>
  <c r="F20"/>
  <c r="H20"/>
  <c r="J20" s="1"/>
  <c r="B21"/>
  <c r="F21"/>
  <c r="H21"/>
  <c r="B22"/>
  <c r="F22"/>
  <c r="H22"/>
  <c r="B23"/>
  <c r="F23"/>
  <c r="H23"/>
  <c r="B24"/>
  <c r="F24"/>
  <c r="H24"/>
  <c r="J24" s="1"/>
  <c r="B25"/>
  <c r="F25"/>
  <c r="H25"/>
  <c r="B26"/>
  <c r="F26"/>
  <c r="H26"/>
  <c r="B27"/>
  <c r="F27"/>
  <c r="H27"/>
  <c r="B30"/>
  <c r="E30"/>
  <c r="C46"/>
  <c r="D46"/>
  <c r="J27" l="1"/>
  <c r="F30"/>
  <c r="J23"/>
  <c r="J26"/>
  <c r="J22"/>
  <c r="J16"/>
  <c r="J17"/>
  <c r="J30" s="1"/>
  <c r="J32" s="1"/>
  <c r="J25"/>
  <c r="J21"/>
  <c r="J18"/>
  <c r="J19"/>
  <c r="H30"/>
</calcChain>
</file>

<file path=xl/sharedStrings.xml><?xml version="1.0" encoding="utf-8"?>
<sst xmlns="http://schemas.openxmlformats.org/spreadsheetml/2006/main" count="50" uniqueCount="47">
  <si>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</si>
  <si>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</si>
  <si>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</si>
  <si>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</si>
  <si>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</si>
  <si>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</si>
  <si>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</si>
  <si>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</si>
  <si>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</si>
  <si>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</si>
  <si>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</si>
  <si>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</si>
  <si>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</si>
  <si>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</si>
  <si>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</si>
  <si>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</si>
  <si>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</si>
  <si>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</si>
  <si>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</si>
  <si>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</si>
  <si>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</si>
  <si>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</si>
  <si>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</si>
  <si>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</si>
  <si>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</si>
  <si>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</si>
  <si>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</si>
  <si>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</si>
  <si>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</si>
  <si>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</si>
  <si>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</si>
  <si>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</si>
  <si>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</si>
  <si>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</si>
  <si>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</si>
  <si>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</si>
  <si>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</si>
  <si>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</si>
  <si>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</si>
  <si>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</si>
  <si>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</si>
  <si>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</si>
  <si>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</si>
  <si>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</si>
  <si>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6/1/2011</t>
  </si>
  <si>
    <t>Exhibit 1.5</t>
  </si>
  <si>
    <t>Docket No. 11-057-10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</si>
</sst>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164" formatCode="#,##0.0"/>
    <numFmt numFmtId="165" formatCode="0.00000"/>
    <numFmt numFmtId="166" formatCode="&quot;$&quot;#,##0.00000_);\(&quot;$&quot;#,##0.00000\)"/>
    <numFmt numFmtId="167" formatCode="#,##0.0_);\(#,##0.0\)"/>
    <numFmt numFmtId="168" formatCode="0.0000"/>
    <numFmt numFmtId="169" formatCode="[$-409]d\-mmm\-yy;@"/>
    <numFmt numFmtId="170" formatCode="0.00_);\(0.00\)"/>
  </numFmts>
  <fonts count="10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68">
    <xf numFmtId="0" fontId="0" fillId="0" borderId="0" xfId="0"/>
    <xf numFmtId="0" fontId="2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right"/>
    </xf>
    <xf numFmtId="39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2" fillId="0" borderId="0" xfId="1" applyFont="1" applyFill="1"/>
    <xf numFmtId="0" fontId="2" fillId="0" borderId="0" xfId="1" applyFont="1" applyFill="1" applyAlignment="1" applyProtection="1">
      <alignment horizontal="centerContinuous"/>
    </xf>
    <xf numFmtId="0" fontId="9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right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>
      <alignment vertical="top"/>
    </xf>
    <xf numFmtId="167" fontId="2" fillId="0" borderId="0" xfId="1" applyNumberFormat="1" applyFont="1" applyFill="1" applyAlignment="1" applyProtection="1">
      <alignment horizontal="right"/>
    </xf>
    <xf numFmtId="168" fontId="2" fillId="0" borderId="0" xfId="1" applyNumberFormat="1" applyFont="1" applyFill="1" applyProtection="1"/>
    <xf numFmtId="167" fontId="2" fillId="0" borderId="2" xfId="1" applyNumberFormat="1" applyFont="1" applyFill="1" applyBorder="1" applyAlignment="1" applyProtection="1">
      <alignment horizontal="center"/>
    </xf>
    <xf numFmtId="7" fontId="2" fillId="0" borderId="2" xfId="1" applyNumberFormat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center"/>
    </xf>
    <xf numFmtId="39" fontId="2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center"/>
    </xf>
    <xf numFmtId="16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Protection="1"/>
    <xf numFmtId="170" fontId="2" fillId="0" borderId="0" xfId="2" applyNumberFormat="1" applyFont="1" applyFill="1" applyAlignment="1" applyProtection="1">
      <alignment horizontal="right"/>
    </xf>
    <xf numFmtId="0" fontId="2" fillId="0" borderId="0" xfId="1" quotePrefix="1" applyFont="1" applyFill="1" applyAlignment="1" applyProtection="1">
      <alignment horizontal="left"/>
    </xf>
    <xf numFmtId="39" fontId="2" fillId="0" borderId="0" xfId="1" applyNumberFormat="1" applyFont="1" applyFill="1" applyProtection="1"/>
    <xf numFmtId="10" fontId="2" fillId="0" borderId="0" xfId="1" applyNumberFormat="1" applyFont="1" applyFill="1" applyAlignment="1" applyProtection="1">
      <alignment horizontal="center"/>
    </xf>
    <xf numFmtId="37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 vertical="center"/>
    </xf>
    <xf numFmtId="0" fontId="4" fillId="0" borderId="0" xfId="1" quotePrefix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top"/>
    </xf>
    <xf numFmtId="0" fontId="4" fillId="0" borderId="1" xfId="1" quotePrefix="1" applyFont="1" applyFill="1" applyBorder="1" applyAlignment="1" applyProtection="1">
      <alignment horizontal="right" vertical="top"/>
    </xf>
    <xf numFmtId="0" fontId="4" fillId="0" borderId="1" xfId="1" applyFont="1" applyFill="1" applyBorder="1" applyAlignment="1" applyProtection="1">
      <alignment horizontal="right" vertical="top"/>
    </xf>
    <xf numFmtId="0" fontId="0" fillId="0" borderId="0" xfId="0" applyBorder="1"/>
    <xf numFmtId="169" fontId="0" fillId="0" borderId="0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165" fontId="0" fillId="0" borderId="0" xfId="0" applyNumberFormat="1" applyBorder="1"/>
    <xf numFmtId="0" fontId="2" fillId="0" borderId="0" xfId="0" quotePrefix="1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4" fontId="5" fillId="0" borderId="0" xfId="1" quotePrefix="1" applyNumberFormat="1" applyFont="1" applyFill="1" applyBorder="1" applyAlignment="1" applyProtection="1">
      <alignment horizontal="center" vertical="top"/>
    </xf>
    <xf numFmtId="10" fontId="2" fillId="0" borderId="0" xfId="1" applyNumberFormat="1" applyFont="1" applyFill="1" applyBorder="1" applyProtection="1"/>
    <xf numFmtId="166" fontId="2" fillId="0" borderId="0" xfId="1" applyNumberFormat="1" applyFont="1" applyFill="1" applyAlignment="1" applyProtection="1">
      <alignment horizontal="center"/>
    </xf>
    <xf numFmtId="165" fontId="0" fillId="0" borderId="0" xfId="0" applyNumberFormat="1" applyFill="1" applyBorder="1"/>
    <xf numFmtId="165" fontId="2" fillId="0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4" fillId="0" borderId="0" xfId="1" quotePrefix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4" fillId="0" borderId="0" xfId="1" quotePrefix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4" fontId="4" fillId="0" borderId="1" xfId="1" quotePrefix="1" applyNumberFormat="1" applyFont="1" applyFill="1" applyBorder="1" applyAlignment="1" applyProtection="1">
      <alignment horizontal="left" vertical="top" indent="4"/>
    </xf>
    <xf numFmtId="0" fontId="4" fillId="0" borderId="0" xfId="1" quotePrefix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1" quotePrefix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 applyProtection="1">
      <alignment horizontal="center" vertical="top"/>
    </xf>
  </cellXfs>
  <cellStyles count="9">
    <cellStyle name="Normal" xfId="0" builtinId="0"/>
    <cellStyle name="Normal_Pass-Through Model 11_2007 - 10_2008" xfId="1"/>
    <cellStyle name="Percent" xfId="2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12">
    <pageSetUpPr fitToPage="1"/>
  </sheetPr>
  <dimension ref="A1:T62"/>
  <sheetViews>
    <sheetView tabSelected="1" workbookViewId="0">
      <selection activeCell="F3" sqref="F3"/>
    </sheetView>
  </sheetViews>
  <sheetFormatPr defaultColWidth="8.42578125" defaultRowHeight="12.75"/>
  <cols>
    <col min="1" max="1" width="11.7109375" style="9" customWidth="1"/>
    <col min="2" max="2" width="5" style="9" customWidth="1"/>
    <col min="3" max="3" width="8.7109375" style="9" bestFit="1" customWidth="1"/>
    <col min="4" max="4" width="9" style="34" customWidth="1"/>
    <col min="5" max="5" width="10.42578125" style="9" customWidth="1"/>
    <col min="6" max="6" width="14.140625" style="9" customWidth="1"/>
    <col min="7" max="7" width="3.5703125" style="9" customWidth="1"/>
    <col min="8" max="8" width="12.7109375" style="9" customWidth="1"/>
    <col min="9" max="9" width="2.85546875" style="9" customWidth="1"/>
    <col min="10" max="10" width="12.7109375" style="9" customWidth="1"/>
    <col min="11" max="11" width="2.85546875" style="9" customWidth="1"/>
    <col min="12" max="12" width="10" style="9" customWidth="1"/>
    <col min="13" max="13" width="7.5703125" style="9" customWidth="1"/>
    <col min="14" max="16384" width="8.42578125" style="9"/>
  </cols>
  <sheetData>
    <row r="1" spans="1:20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>
      <c r="A2" s="10"/>
      <c r="B2" s="11"/>
      <c r="C2" s="56" t="s">
        <v>46</v>
      </c>
      <c r="D2" s="57"/>
      <c r="E2" s="57"/>
      <c r="F2" s="57"/>
      <c r="G2" s="57"/>
      <c r="H2" s="57"/>
      <c r="I2" s="57"/>
      <c r="J2" s="57"/>
      <c r="K2" s="57"/>
      <c r="L2" s="5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45</v>
      </c>
      <c r="M3" s="7"/>
      <c r="N3" s="7"/>
      <c r="O3" s="7"/>
      <c r="P3" s="7"/>
      <c r="Q3" s="7"/>
      <c r="R3" s="7"/>
      <c r="S3" s="7"/>
      <c r="T3" s="7"/>
    </row>
    <row r="4" spans="1:20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7"/>
      <c r="C7" s="58" t="s">
        <v>42</v>
      </c>
      <c r="D7" s="59"/>
      <c r="E7" s="59"/>
      <c r="F7" s="59"/>
      <c r="G7" s="59"/>
      <c r="H7" s="59"/>
      <c r="I7" s="59"/>
      <c r="J7" s="59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58" t="s">
        <v>27</v>
      </c>
      <c r="D8" s="59"/>
      <c r="E8" s="59"/>
      <c r="F8" s="59"/>
      <c r="G8" s="59"/>
      <c r="H8" s="59"/>
      <c r="I8" s="59"/>
      <c r="J8" s="59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>
      <c r="A11" s="7"/>
      <c r="B11" s="7"/>
      <c r="C11" s="13" t="s">
        <v>12</v>
      </c>
      <c r="D11" s="13" t="s">
        <v>13</v>
      </c>
      <c r="E11" s="14" t="s">
        <v>28</v>
      </c>
      <c r="F11" s="60" t="s">
        <v>29</v>
      </c>
      <c r="G11" s="60"/>
      <c r="H11" s="60" t="s">
        <v>33</v>
      </c>
      <c r="I11" s="60"/>
      <c r="J11" s="60" t="s">
        <v>32</v>
      </c>
      <c r="K11" s="60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58" t="s">
        <v>30</v>
      </c>
      <c r="G12" s="59"/>
      <c r="H12" s="58" t="s">
        <v>34</v>
      </c>
      <c r="I12" s="59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>
      <c r="A13" s="15"/>
      <c r="B13" s="15"/>
      <c r="C13" s="36" t="s">
        <v>2</v>
      </c>
      <c r="D13" s="36"/>
      <c r="E13" s="37" t="s">
        <v>14</v>
      </c>
      <c r="F13" s="61" t="s">
        <v>31</v>
      </c>
      <c r="G13" s="62"/>
      <c r="H13" s="64" t="s">
        <v>35</v>
      </c>
      <c r="I13" s="65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15</v>
      </c>
      <c r="F14" s="63" t="str">
        <f>A45</f>
        <v>6/1/2011</v>
      </c>
      <c r="G14" s="63"/>
      <c r="H14" s="66" t="s">
        <v>36</v>
      </c>
      <c r="I14" s="67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>
      <c r="A16" s="7"/>
      <c r="B16" s="4">
        <v>1</v>
      </c>
      <c r="C16" s="4" t="s">
        <v>41</v>
      </c>
      <c r="D16" s="4" t="s">
        <v>16</v>
      </c>
      <c r="E16" s="2">
        <v>14.9</v>
      </c>
      <c r="F16" s="5">
        <f>ROUND((+'Exhibit 1.4'!E16*'Exhibit 1.4'!D$45)+$B$45,2)</f>
        <v>127.42</v>
      </c>
      <c r="G16" s="5"/>
      <c r="H16" s="5">
        <f>ROUND((+'Exhibit 1.4'!E16*'Exhibit 1.4'!D$42)+$B$42,2)</f>
        <v>127.41</v>
      </c>
      <c r="I16" s="5"/>
      <c r="J16" s="5">
        <f>H16-F16</f>
        <v>-1.0000000000005116E-2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>
      <c r="A17" s="7"/>
      <c r="B17" s="4">
        <f t="shared" ref="B17:B27" si="0">B16+1</f>
        <v>2</v>
      </c>
      <c r="C17" s="7"/>
      <c r="D17" s="4" t="s">
        <v>17</v>
      </c>
      <c r="E17" s="2">
        <v>12.5</v>
      </c>
      <c r="F17" s="6">
        <f>ROUND((+'Exhibit 1.4'!E17*'Exhibit 1.4'!D$45)+$B$45,2)</f>
        <v>107.7</v>
      </c>
      <c r="G17" s="6"/>
      <c r="H17" s="6">
        <f>ROUND((+'Exhibit 1.4'!E17*'Exhibit 1.4'!D$42)+$B$42,2)</f>
        <v>107.69</v>
      </c>
      <c r="I17" s="6"/>
      <c r="J17" s="6">
        <f t="shared" ref="J17:J27" si="1">H17-F17</f>
        <v>-1.0000000000005116E-2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>
      <c r="A18" s="7"/>
      <c r="B18" s="4">
        <f t="shared" si="0"/>
        <v>3</v>
      </c>
      <c r="C18" s="7"/>
      <c r="D18" s="4" t="s">
        <v>18</v>
      </c>
      <c r="E18" s="2">
        <v>10.1</v>
      </c>
      <c r="F18" s="6">
        <f>ROUND((+'Exhibit 1.4'!E18*'Exhibit 1.4'!D$45)+$B$45,2)</f>
        <v>87.98</v>
      </c>
      <c r="G18" s="6"/>
      <c r="H18" s="6">
        <f>ROUND((+'Exhibit 1.4'!E18*'Exhibit 1.4'!D$42)+$B$42,2)</f>
        <v>87.98</v>
      </c>
      <c r="I18" s="6"/>
      <c r="J18" s="6">
        <f t="shared" si="1"/>
        <v>0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>
      <c r="A19" s="7"/>
      <c r="B19" s="4">
        <f t="shared" si="0"/>
        <v>4</v>
      </c>
      <c r="C19" s="7"/>
      <c r="D19" s="4" t="s">
        <v>19</v>
      </c>
      <c r="E19" s="2">
        <v>8.3000000000000007</v>
      </c>
      <c r="F19" s="6">
        <f>ROUND((+'Exhibit 1.4'!E19*'Exhibit 1.4'!C$45)+$B$45,2)</f>
        <v>64.98</v>
      </c>
      <c r="G19" s="6"/>
      <c r="H19" s="6">
        <f>ROUND((+'Exhibit 1.4'!E19*'Exhibit 1.4'!C$42)+$B$42,2)</f>
        <v>64.98</v>
      </c>
      <c r="I19" s="6"/>
      <c r="J19" s="6">
        <f t="shared" si="1"/>
        <v>0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A20" s="7"/>
      <c r="B20" s="4">
        <f t="shared" si="0"/>
        <v>5</v>
      </c>
      <c r="C20" s="7"/>
      <c r="D20" s="4" t="s">
        <v>6</v>
      </c>
      <c r="E20" s="2">
        <v>4.4000000000000004</v>
      </c>
      <c r="F20" s="6">
        <f>ROUND((+'Exhibit 1.4'!E20*'Exhibit 1.4'!C$45)+$B$45,2)</f>
        <v>36.799999999999997</v>
      </c>
      <c r="G20" s="6"/>
      <c r="H20" s="6">
        <f>ROUND((+'Exhibit 1.4'!E20*'Exhibit 1.4'!C$42)+$B$42,2)</f>
        <v>36.79</v>
      </c>
      <c r="I20" s="6"/>
      <c r="J20" s="6">
        <f t="shared" si="1"/>
        <v>-9.9999999999980105E-3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4">
        <f t="shared" si="0"/>
        <v>6</v>
      </c>
      <c r="C21" s="7"/>
      <c r="D21" s="4" t="s">
        <v>20</v>
      </c>
      <c r="E21" s="2">
        <v>3.1</v>
      </c>
      <c r="F21" s="6">
        <f>ROUND((+'Exhibit 1.4'!E21*'Exhibit 1.4'!C$45)+$B$45,2)</f>
        <v>27.4</v>
      </c>
      <c r="G21" s="6"/>
      <c r="H21" s="6">
        <f>ROUND((+'Exhibit 1.4'!E21*'Exhibit 1.4'!C$42)+$B$42,2)</f>
        <v>27.4</v>
      </c>
      <c r="I21" s="6"/>
      <c r="J21" s="6">
        <f t="shared" si="1"/>
        <v>0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4">
        <f t="shared" si="0"/>
        <v>7</v>
      </c>
      <c r="C22" s="7"/>
      <c r="D22" s="4" t="s">
        <v>21</v>
      </c>
      <c r="E22" s="2">
        <v>2</v>
      </c>
      <c r="F22" s="6">
        <f>ROUND((+'Exhibit 1.4'!E22*'Exhibit 1.4'!C$45)+$B$45,2)</f>
        <v>19.45</v>
      </c>
      <c r="G22" s="6"/>
      <c r="H22" s="6">
        <f>ROUND((+'Exhibit 1.4'!E22*'Exhibit 1.4'!C$42)+$B$42,2)</f>
        <v>19.45</v>
      </c>
      <c r="I22" s="6"/>
      <c r="J22" s="6">
        <f t="shared" si="1"/>
        <v>0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4">
        <f t="shared" si="0"/>
        <v>8</v>
      </c>
      <c r="C23" s="7"/>
      <c r="D23" s="4" t="s">
        <v>22</v>
      </c>
      <c r="E23" s="2">
        <v>1.8</v>
      </c>
      <c r="F23" s="6">
        <f>ROUND((+'Exhibit 1.4'!E23*'Exhibit 1.4'!C$45)+$B$45,2)</f>
        <v>18.010000000000002</v>
      </c>
      <c r="G23" s="6"/>
      <c r="H23" s="6">
        <f>ROUND((+'Exhibit 1.4'!E23*'Exhibit 1.4'!C$42)+$B$42,2)</f>
        <v>18.010000000000002</v>
      </c>
      <c r="I23" s="6"/>
      <c r="J23" s="6">
        <f t="shared" si="1"/>
        <v>0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4">
        <f t="shared" si="0"/>
        <v>9</v>
      </c>
      <c r="C24" s="7"/>
      <c r="D24" s="4" t="s">
        <v>23</v>
      </c>
      <c r="E24" s="2">
        <v>2</v>
      </c>
      <c r="F24" s="6">
        <f>ROUND((+'Exhibit 1.4'!E24*'Exhibit 1.4'!C$45)+$B$45,2)</f>
        <v>19.45</v>
      </c>
      <c r="G24" s="6"/>
      <c r="H24" s="6">
        <f>ROUND((+'Exhibit 1.4'!E24*'Exhibit 1.4'!C$42)+$B$42,2)</f>
        <v>19.45</v>
      </c>
      <c r="I24" s="6"/>
      <c r="J24" s="6">
        <f t="shared" si="1"/>
        <v>0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4">
        <f t="shared" si="0"/>
        <v>10</v>
      </c>
      <c r="C25" s="7"/>
      <c r="D25" s="4" t="s">
        <v>24</v>
      </c>
      <c r="E25" s="2">
        <v>3.1</v>
      </c>
      <c r="F25" s="6">
        <f>ROUND((+'Exhibit 1.4'!E25*'Exhibit 1.4'!C$45)+$B$45,2)</f>
        <v>27.4</v>
      </c>
      <c r="G25" s="6"/>
      <c r="H25" s="6">
        <f>ROUND((+'Exhibit 1.4'!E25*'Exhibit 1.4'!C$42)+$B$42,2)</f>
        <v>27.4</v>
      </c>
      <c r="I25" s="6"/>
      <c r="J25" s="6">
        <f t="shared" si="1"/>
        <v>0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4">
        <f t="shared" si="0"/>
        <v>11</v>
      </c>
      <c r="C26" s="7"/>
      <c r="D26" s="4" t="s">
        <v>25</v>
      </c>
      <c r="E26" s="2">
        <v>6.3</v>
      </c>
      <c r="F26" s="6">
        <f>ROUND((+'Exhibit 1.4'!E26*'Exhibit 1.4'!D$45)+$B$45,2)</f>
        <v>56.76</v>
      </c>
      <c r="G26" s="6"/>
      <c r="H26" s="6">
        <f>ROUND((+'Exhibit 1.4'!E26*'Exhibit 1.4'!D$42)+$B$42,2)</f>
        <v>56.76</v>
      </c>
      <c r="I26" s="6"/>
      <c r="J26" s="6">
        <f t="shared" si="1"/>
        <v>0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>
      <c r="A27" s="7"/>
      <c r="B27" s="4">
        <f t="shared" si="0"/>
        <v>12</v>
      </c>
      <c r="C27" s="7"/>
      <c r="D27" s="4" t="s">
        <v>26</v>
      </c>
      <c r="E27" s="2">
        <v>11.5</v>
      </c>
      <c r="F27" s="6">
        <f>ROUND((+'Exhibit 1.4'!E27*'Exhibit 1.4'!D$45)+$B$45,2)</f>
        <v>99.49</v>
      </c>
      <c r="G27" s="6"/>
      <c r="H27" s="6">
        <f>ROUND((+'Exhibit 1.4'!E27*'Exhibit 1.4'!D$42)+$B$42,2)</f>
        <v>99.48</v>
      </c>
      <c r="I27" s="6"/>
      <c r="J27" s="6">
        <f t="shared" si="1"/>
        <v>-9.9999999999909051E-3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692.84</v>
      </c>
      <c r="G30" s="5"/>
      <c r="H30" s="5">
        <f>SUM(H16:H27)</f>
        <v>692.8</v>
      </c>
      <c r="I30" s="5"/>
      <c r="J30" s="5">
        <f>SUM(J16:J27)</f>
        <v>-3.9999999999999147E-2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-0.01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>
      <c r="A40" s="43"/>
      <c r="B40" s="42"/>
      <c r="C40" s="45" t="s">
        <v>38</v>
      </c>
      <c r="D40" s="45" t="s">
        <v>39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20" ht="13.5" thickBot="1">
      <c r="A41" s="42"/>
      <c r="B41" s="49" t="s">
        <v>37</v>
      </c>
      <c r="C41" s="50" t="s">
        <v>40</v>
      </c>
      <c r="D41" s="50" t="s">
        <v>40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20">
      <c r="A42" s="46" t="s">
        <v>10</v>
      </c>
      <c r="B42" s="44">
        <v>5</v>
      </c>
      <c r="C42" s="54">
        <f>C45-0.00069</f>
        <v>7.2260400000000002</v>
      </c>
      <c r="D42" s="54">
        <f>D45-0.00069</f>
        <v>8.2155500000000004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20">
      <c r="A43" s="46"/>
      <c r="B43" s="44"/>
      <c r="C43" s="47"/>
      <c r="D43" s="47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20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20">
      <c r="A45" s="51" t="s">
        <v>44</v>
      </c>
      <c r="B45" s="44">
        <v>5</v>
      </c>
      <c r="C45" s="47">
        <v>7.2267299999999999</v>
      </c>
      <c r="D45" s="47">
        <v>8.2162400000000009</v>
      </c>
      <c r="E45" s="26"/>
      <c r="F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>
      <c r="A46" s="52" t="s">
        <v>43</v>
      </c>
      <c r="B46" s="7"/>
      <c r="C46" s="55">
        <f>C42-C45</f>
        <v>-6.8999999999963535E-4</v>
      </c>
      <c r="D46" s="55">
        <f>D42-D45</f>
        <v>-6.9000000000052353E-4</v>
      </c>
      <c r="E46" s="4"/>
      <c r="F46" s="26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honeticPr fontId="6" type="noConversion"/>
  <printOptions horizontalCentered="1"/>
  <pageMargins left="1.1599999999999999" right="0.49" top="0.5" bottom="0.5" header="0.5" footer="0.5"/>
  <pageSetup scale="96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1.4</vt:lpstr>
      <vt:lpstr>'Exhibit 1.4'!EXH1.7P1</vt:lpstr>
      <vt:lpstr>'Exhibit 1.4'!Print_Area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02066</dc:creator>
  <cp:lastModifiedBy>MPaschal</cp:lastModifiedBy>
  <cp:lastPrinted>2011-08-09T20:52:16Z</cp:lastPrinted>
  <dcterms:created xsi:type="dcterms:W3CDTF">2007-05-04T18:42:28Z</dcterms:created>
  <dcterms:modified xsi:type="dcterms:W3CDTF">2011-09-06T17:59:27Z</dcterms:modified>
</cp:coreProperties>
</file>