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10" yWindow="645" windowWidth="15480" windowHeight="6030" tabRatio="798"/>
  </bookViews>
  <sheets>
    <sheet name="Exhibit 1.4" sheetId="2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1.4'!$B$1:$L$32</definedName>
    <definedName name="TARIFF">#REF!</definedName>
  </definedNames>
  <calcPr calcId="125725"/>
</workbook>
</file>

<file path=xl/calcChain.xml><?xml version="1.0" encoding="utf-8"?>
<calcChain xmlns="http://schemas.openxmlformats.org/spreadsheetml/2006/main">
  <c r="H17" i="2"/>
  <c r="H19"/>
  <c r="F14"/>
  <c r="F16"/>
  <c r="H16"/>
  <c r="B17"/>
  <c r="F17"/>
  <c r="B18"/>
  <c r="F18"/>
  <c r="H18"/>
  <c r="J18" s="1"/>
  <c r="B19"/>
  <c r="F19"/>
  <c r="B20"/>
  <c r="F20"/>
  <c r="H20"/>
  <c r="B21"/>
  <c r="F21"/>
  <c r="H21"/>
  <c r="J21" s="1"/>
  <c r="B22"/>
  <c r="F22"/>
  <c r="H22"/>
  <c r="J22" s="1"/>
  <c r="B23"/>
  <c r="F23"/>
  <c r="H23"/>
  <c r="B24"/>
  <c r="F24"/>
  <c r="H24"/>
  <c r="B25"/>
  <c r="F25"/>
  <c r="H25"/>
  <c r="B26"/>
  <c r="F26"/>
  <c r="H26"/>
  <c r="B27"/>
  <c r="F27"/>
  <c r="H27"/>
  <c r="B30"/>
  <c r="E30"/>
  <c r="C46"/>
  <c r="D46"/>
  <c r="J27" l="1"/>
  <c r="J24"/>
  <c r="F30"/>
  <c r="J26"/>
  <c r="J16"/>
  <c r="J17"/>
  <c r="J20"/>
  <c r="J25"/>
  <c r="J23"/>
  <c r="J19"/>
  <c r="H30"/>
  <c r="J30" l="1"/>
  <c r="J32" s="1"/>
</calcChain>
</file>

<file path=xl/sharedStrings.xml><?xml version="1.0" encoding="utf-8"?>
<sst xmlns="http://schemas.openxmlformats.org/spreadsheetml/2006/main" count="50" uniqueCount="47">
  <si>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</si>
  <si>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</si>
  <si>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</si>
  <si>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</si>
  <si>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</si>
  <si>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</si>
  <si>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</si>
  <si>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</si>
  <si>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</si>
  <si>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</si>
  <si>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</si>
  <si>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</si>
  <si>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</si>
  <si>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</si>
  <si>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</si>
  <si>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</si>
  <si>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</si>
  <si>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</si>
  <si>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</si>
  <si>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</si>
  <si>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</si>
  <si>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</si>
  <si>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</si>
  <si>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</si>
  <si>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</si>
  <si>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</si>
  <si>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</si>
  <si>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</si>
  <si>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</si>
  <si>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</si>
  <si>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</si>
  <si>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</si>
  <si>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</si>
  <si>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</si>
  <si>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</si>
  <si>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</si>
  <si>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</si>
  <si>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</si>
  <si>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</si>
  <si>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</si>
  <si>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</si>
  <si>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</si>
  <si>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</si>
  <si>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</si>
  <si>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Exhibit 1.4</t>
  </si>
  <si>
    <t>2/1/2012</t>
  </si>
  <si>
    <t>Docket No. 12-057-11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</si>
</sst>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164" formatCode="#,##0.0"/>
    <numFmt numFmtId="165" formatCode="0.00000"/>
    <numFmt numFmtId="166" formatCode="&quot;$&quot;#,##0.00000_);\(&quot;$&quot;#,##0.00000\)"/>
    <numFmt numFmtId="167" formatCode="#,##0.0_);\(#,##0.0\)"/>
    <numFmt numFmtId="168" formatCode="0.0000"/>
    <numFmt numFmtId="169" formatCode="[$-409]d\-mmm\-yy;@"/>
    <numFmt numFmtId="170" formatCode="0.00_);\(0.00\)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</cellStyleXfs>
  <cellXfs count="68">
    <xf numFmtId="0" fontId="0" fillId="0" borderId="0" xfId="0"/>
    <xf numFmtId="0" fontId="2" fillId="0" borderId="0" xfId="0" applyFont="1" applyProtection="1"/>
    <xf numFmtId="164" fontId="3" fillId="0" borderId="0" xfId="0" applyNumberFormat="1" applyFont="1" applyAlignment="1" applyProtection="1">
      <alignment horizontal="right"/>
    </xf>
    <xf numFmtId="0" fontId="2" fillId="0" borderId="0" xfId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right"/>
    </xf>
    <xf numFmtId="39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2" fillId="0" borderId="0" xfId="1" applyFont="1" applyFill="1"/>
    <xf numFmtId="0" fontId="2" fillId="0" borderId="0" xfId="1" applyFont="1" applyFill="1" applyAlignment="1" applyProtection="1">
      <alignment horizontal="centerContinuous"/>
    </xf>
    <xf numFmtId="0" fontId="9" fillId="0" borderId="0" xfId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right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>
      <alignment vertical="top"/>
    </xf>
    <xf numFmtId="167" fontId="2" fillId="0" borderId="0" xfId="1" applyNumberFormat="1" applyFont="1" applyFill="1" applyAlignment="1" applyProtection="1">
      <alignment horizontal="right"/>
    </xf>
    <xf numFmtId="168" fontId="2" fillId="0" borderId="0" xfId="1" applyNumberFormat="1" applyFont="1" applyFill="1" applyProtection="1"/>
    <xf numFmtId="167" fontId="2" fillId="0" borderId="2" xfId="1" applyNumberFormat="1" applyFont="1" applyFill="1" applyBorder="1" applyAlignment="1" applyProtection="1">
      <alignment horizontal="center"/>
    </xf>
    <xf numFmtId="7" fontId="2" fillId="0" borderId="2" xfId="1" applyNumberFormat="1" applyFont="1" applyFill="1" applyBorder="1" applyAlignment="1" applyProtection="1">
      <alignment horizontal="center"/>
    </xf>
    <xf numFmtId="39" fontId="2" fillId="0" borderId="2" xfId="1" applyNumberFormat="1" applyFont="1" applyFill="1" applyBorder="1" applyAlignment="1" applyProtection="1">
      <alignment horizontal="center"/>
    </xf>
    <xf numFmtId="39" fontId="2" fillId="0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Fill="1" applyAlignment="1" applyProtection="1">
      <alignment horizontal="center"/>
    </xf>
    <xf numFmtId="7" fontId="2" fillId="0" borderId="0" xfId="1" applyNumberFormat="1" applyFont="1" applyFill="1" applyAlignment="1" applyProtection="1">
      <alignment horizontal="center"/>
    </xf>
    <xf numFmtId="16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Protection="1"/>
    <xf numFmtId="170" fontId="2" fillId="0" borderId="0" xfId="2" applyNumberFormat="1" applyFont="1" applyFill="1" applyAlignment="1" applyProtection="1">
      <alignment horizontal="right"/>
    </xf>
    <xf numFmtId="0" fontId="2" fillId="0" borderId="0" xfId="1" quotePrefix="1" applyFont="1" applyFill="1" applyAlignment="1" applyProtection="1">
      <alignment horizontal="left"/>
    </xf>
    <xf numFmtId="39" fontId="2" fillId="0" borderId="0" xfId="1" applyNumberFormat="1" applyFont="1" applyFill="1" applyProtection="1"/>
    <xf numFmtId="10" fontId="2" fillId="0" borderId="0" xfId="1" applyNumberFormat="1" applyFont="1" applyFill="1" applyAlignment="1" applyProtection="1">
      <alignment horizontal="center"/>
    </xf>
    <xf numFmtId="37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 vertical="center"/>
    </xf>
    <xf numFmtId="0" fontId="4" fillId="0" borderId="0" xfId="1" quotePrefix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top"/>
    </xf>
    <xf numFmtId="0" fontId="4" fillId="0" borderId="1" xfId="1" quotePrefix="1" applyFont="1" applyFill="1" applyBorder="1" applyAlignment="1" applyProtection="1">
      <alignment horizontal="right" vertical="top"/>
    </xf>
    <xf numFmtId="0" fontId="4" fillId="0" borderId="1" xfId="1" applyFont="1" applyFill="1" applyBorder="1" applyAlignment="1" applyProtection="1">
      <alignment horizontal="right" vertical="top"/>
    </xf>
    <xf numFmtId="0" fontId="0" fillId="0" borderId="0" xfId="0" applyBorder="1"/>
    <xf numFmtId="169" fontId="0" fillId="0" borderId="0" xfId="0" applyNumberFormat="1" applyBorder="1"/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165" fontId="0" fillId="0" borderId="0" xfId="0" applyNumberFormat="1" applyBorder="1"/>
    <xf numFmtId="0" fontId="2" fillId="0" borderId="0" xfId="0" quotePrefix="1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4" fontId="5" fillId="0" borderId="0" xfId="1" quotePrefix="1" applyNumberFormat="1" applyFont="1" applyFill="1" applyBorder="1" applyAlignment="1" applyProtection="1">
      <alignment horizontal="center" vertical="top"/>
    </xf>
    <xf numFmtId="10" fontId="2" fillId="0" borderId="0" xfId="1" applyNumberFormat="1" applyFont="1" applyFill="1" applyBorder="1" applyProtection="1"/>
    <xf numFmtId="166" fontId="2" fillId="0" borderId="0" xfId="1" applyNumberFormat="1" applyFont="1" applyFill="1" applyAlignment="1" applyProtection="1">
      <alignment horizontal="center"/>
    </xf>
    <xf numFmtId="165" fontId="0" fillId="0" borderId="0" xfId="0" applyNumberFormat="1" applyFill="1" applyBorder="1"/>
    <xf numFmtId="165" fontId="2" fillId="0" borderId="0" xfId="1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4" fillId="0" borderId="0" xfId="1" quotePrefix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2" fillId="0" borderId="0" xfId="1" quotePrefix="1" applyFont="1" applyFill="1" applyAlignment="1" applyProtection="1">
      <alignment horizontal="center"/>
    </xf>
    <xf numFmtId="0" fontId="4" fillId="0" borderId="0" xfId="1" quotePrefix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14" fontId="4" fillId="0" borderId="1" xfId="1" quotePrefix="1" applyNumberFormat="1" applyFont="1" applyFill="1" applyBorder="1" applyAlignment="1" applyProtection="1">
      <alignment horizontal="left" vertical="top" indent="4"/>
    </xf>
    <xf numFmtId="0" fontId="4" fillId="0" borderId="0" xfId="1" quotePrefix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1" quotePrefix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 applyProtection="1">
      <alignment horizontal="center" vertical="top"/>
    </xf>
  </cellXfs>
  <cellStyles count="9">
    <cellStyle name="Normal" xfId="0" builtinId="0"/>
    <cellStyle name="Normal_Pass-Through Model 11_2007 - 10_2008" xfId="1"/>
    <cellStyle name="Percent" xfId="2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12">
    <pageSetUpPr fitToPage="1"/>
  </sheetPr>
  <dimension ref="A1:T62"/>
  <sheetViews>
    <sheetView tabSelected="1" workbookViewId="0">
      <selection activeCell="C3" sqref="C3"/>
    </sheetView>
  </sheetViews>
  <sheetFormatPr defaultColWidth="8.42578125" defaultRowHeight="12.75"/>
  <cols>
    <col min="1" max="1" width="11.7109375" style="8" customWidth="1"/>
    <col min="2" max="2" width="5" style="8" customWidth="1"/>
    <col min="3" max="3" width="8.7109375" style="8" bestFit="1" customWidth="1"/>
    <col min="4" max="4" width="9" style="33" customWidth="1"/>
    <col min="5" max="5" width="10.42578125" style="8" customWidth="1"/>
    <col min="6" max="6" width="14.140625" style="8" customWidth="1"/>
    <col min="7" max="7" width="3.5703125" style="8" customWidth="1"/>
    <col min="8" max="8" width="12.7109375" style="8" customWidth="1"/>
    <col min="9" max="9" width="2.85546875" style="8" customWidth="1"/>
    <col min="10" max="10" width="12.7109375" style="8" customWidth="1"/>
    <col min="11" max="11" width="2.85546875" style="8" customWidth="1"/>
    <col min="12" max="12" width="10" style="8" customWidth="1"/>
    <col min="13" max="13" width="7.5703125" style="8" customWidth="1"/>
    <col min="14" max="16384" width="8.42578125" style="8"/>
  </cols>
  <sheetData>
    <row r="1" spans="1:20">
      <c r="A1" s="6"/>
      <c r="B1" s="6"/>
      <c r="C1" s="6" t="s">
        <v>0</v>
      </c>
      <c r="D1" s="3"/>
      <c r="E1" s="6"/>
      <c r="F1" s="6"/>
      <c r="G1" s="6"/>
      <c r="H1" s="6"/>
      <c r="I1" s="6"/>
      <c r="J1" s="6"/>
      <c r="K1" s="6"/>
      <c r="L1" s="7" t="s">
        <v>1</v>
      </c>
      <c r="M1" s="6"/>
      <c r="N1" s="6"/>
      <c r="O1" s="6"/>
      <c r="P1" s="6"/>
      <c r="Q1" s="6"/>
      <c r="R1" s="6"/>
      <c r="S1" s="6"/>
      <c r="T1" s="6"/>
    </row>
    <row r="2" spans="1:20">
      <c r="A2" s="9"/>
      <c r="B2" s="10"/>
      <c r="C2" s="56" t="s">
        <v>46</v>
      </c>
      <c r="D2" s="57"/>
      <c r="E2" s="57"/>
      <c r="F2" s="57"/>
      <c r="G2" s="57"/>
      <c r="H2" s="57"/>
      <c r="I2" s="57"/>
      <c r="J2" s="57"/>
      <c r="K2" s="57"/>
      <c r="L2" s="57"/>
      <c r="M2" s="6"/>
      <c r="N2" s="6"/>
      <c r="O2" s="6"/>
      <c r="P2" s="6"/>
      <c r="Q2" s="6"/>
      <c r="R2" s="6"/>
      <c r="S2" s="6"/>
      <c r="T2" s="6"/>
    </row>
    <row r="3" spans="1:20">
      <c r="A3" s="6"/>
      <c r="B3" s="6"/>
      <c r="C3" s="1"/>
      <c r="D3" s="1"/>
      <c r="E3" s="1"/>
      <c r="F3" s="1"/>
      <c r="G3" s="1"/>
      <c r="H3" s="1"/>
      <c r="I3" s="1"/>
      <c r="J3" s="1"/>
      <c r="K3" s="1"/>
      <c r="L3" s="55" t="s">
        <v>44</v>
      </c>
      <c r="M3" s="6"/>
      <c r="N3" s="6"/>
      <c r="O3" s="6"/>
      <c r="P3" s="6"/>
      <c r="Q3" s="6"/>
      <c r="R3" s="6"/>
      <c r="S3" s="6"/>
      <c r="T3" s="6"/>
    </row>
    <row r="4" spans="1:20">
      <c r="A4" s="6"/>
      <c r="B4" s="6"/>
      <c r="C4" s="6"/>
      <c r="D4" s="3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</row>
    <row r="5" spans="1:20">
      <c r="A5" s="6"/>
      <c r="B5" s="6"/>
      <c r="C5" s="6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6"/>
      <c r="B6" s="6"/>
      <c r="C6" s="6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6"/>
      <c r="B7" s="6"/>
      <c r="C7" s="58" t="s">
        <v>42</v>
      </c>
      <c r="D7" s="59"/>
      <c r="E7" s="59"/>
      <c r="F7" s="59"/>
      <c r="G7" s="59"/>
      <c r="H7" s="59"/>
      <c r="I7" s="59"/>
      <c r="J7" s="59"/>
      <c r="K7" s="11"/>
      <c r="L7" s="6"/>
      <c r="M7" s="6"/>
      <c r="N7" s="6"/>
      <c r="O7" s="6"/>
      <c r="P7" s="6"/>
      <c r="Q7" s="6"/>
      <c r="R7" s="6"/>
      <c r="S7" s="6"/>
      <c r="T7" s="6"/>
    </row>
    <row r="8" spans="1:20">
      <c r="A8" s="6"/>
      <c r="B8" s="6"/>
      <c r="C8" s="58" t="s">
        <v>27</v>
      </c>
      <c r="D8" s="59"/>
      <c r="E8" s="59"/>
      <c r="F8" s="59"/>
      <c r="G8" s="59"/>
      <c r="H8" s="59"/>
      <c r="I8" s="59"/>
      <c r="J8" s="59"/>
      <c r="K8" s="11"/>
      <c r="L8" s="6"/>
      <c r="M8" s="6"/>
      <c r="N8" s="6"/>
      <c r="O8" s="6"/>
      <c r="P8" s="6"/>
      <c r="Q8" s="6"/>
      <c r="R8" s="6"/>
      <c r="S8" s="6"/>
      <c r="T8" s="6"/>
    </row>
    <row r="9" spans="1:20">
      <c r="A9" s="6"/>
      <c r="B9" s="6"/>
      <c r="C9" s="6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6"/>
      <c r="B10" s="6"/>
      <c r="C10" s="6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/>
      <c r="B11" s="6"/>
      <c r="C11" s="12" t="s">
        <v>12</v>
      </c>
      <c r="D11" s="12" t="s">
        <v>13</v>
      </c>
      <c r="E11" s="13" t="s">
        <v>28</v>
      </c>
      <c r="F11" s="60" t="s">
        <v>29</v>
      </c>
      <c r="G11" s="60"/>
      <c r="H11" s="60" t="s">
        <v>33</v>
      </c>
      <c r="I11" s="60"/>
      <c r="J11" s="60" t="s">
        <v>32</v>
      </c>
      <c r="K11" s="60"/>
      <c r="L11" s="6"/>
      <c r="M11" s="6"/>
      <c r="N11" s="6"/>
      <c r="O11" s="6"/>
      <c r="P11" s="6"/>
      <c r="Q11" s="6"/>
      <c r="R11" s="6"/>
      <c r="S11" s="6"/>
      <c r="T11" s="6"/>
    </row>
    <row r="12" spans="1:20" ht="19.5" customHeight="1">
      <c r="A12" s="6"/>
      <c r="B12" s="6"/>
      <c r="C12" s="34"/>
      <c r="D12" s="11"/>
      <c r="E12" s="34"/>
      <c r="F12" s="58" t="s">
        <v>30</v>
      </c>
      <c r="G12" s="59"/>
      <c r="H12" s="58" t="s">
        <v>34</v>
      </c>
      <c r="I12" s="59"/>
      <c r="J12" s="34"/>
      <c r="K12" s="34"/>
      <c r="L12" s="6"/>
      <c r="M12" s="6"/>
      <c r="N12" s="6"/>
      <c r="O12" s="6"/>
      <c r="P12" s="6"/>
      <c r="Q12" s="6"/>
      <c r="R12" s="6"/>
      <c r="S12" s="6"/>
      <c r="T12" s="6"/>
    </row>
    <row r="13" spans="1:20" s="15" customFormat="1">
      <c r="A13" s="14"/>
      <c r="B13" s="14"/>
      <c r="C13" s="35" t="s">
        <v>2</v>
      </c>
      <c r="D13" s="35"/>
      <c r="E13" s="36" t="s">
        <v>14</v>
      </c>
      <c r="F13" s="61" t="s">
        <v>31</v>
      </c>
      <c r="G13" s="62"/>
      <c r="H13" s="64" t="s">
        <v>35</v>
      </c>
      <c r="I13" s="65"/>
      <c r="J13" s="37"/>
      <c r="K13" s="37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7" customFormat="1" ht="15.75" customHeight="1" thickBot="1">
      <c r="A14" s="16"/>
      <c r="B14" s="16"/>
      <c r="C14" s="38" t="s">
        <v>3</v>
      </c>
      <c r="D14" s="38" t="s">
        <v>4</v>
      </c>
      <c r="E14" s="39" t="s">
        <v>15</v>
      </c>
      <c r="F14" s="63" t="str">
        <f>A45</f>
        <v>2/1/2012</v>
      </c>
      <c r="G14" s="63"/>
      <c r="H14" s="66" t="s">
        <v>36</v>
      </c>
      <c r="I14" s="67"/>
      <c r="J14" s="40" t="s">
        <v>5</v>
      </c>
      <c r="K14" s="38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8.25" customHeight="1">
      <c r="A15" s="6"/>
      <c r="B15" s="6"/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6"/>
      <c r="B16" s="3">
        <v>1</v>
      </c>
      <c r="C16" s="3" t="s">
        <v>41</v>
      </c>
      <c r="D16" s="3" t="s">
        <v>16</v>
      </c>
      <c r="E16" s="2">
        <v>14.9</v>
      </c>
      <c r="F16" s="4">
        <f>ROUND((+'Exhibit 1.4'!E16*'Exhibit 1.4'!D$45)+$B$45,2)</f>
        <v>125.21</v>
      </c>
      <c r="G16" s="4"/>
      <c r="H16" s="4">
        <f>ROUND((+'Exhibit 1.4'!E16*'Exhibit 1.4'!D$42)+$B$42,2)</f>
        <v>125.22</v>
      </c>
      <c r="I16" s="4"/>
      <c r="J16" s="4">
        <f>H16-F16</f>
        <v>1.0000000000005116E-2</v>
      </c>
      <c r="K16" s="4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6"/>
      <c r="B17" s="3">
        <f t="shared" ref="B17:B27" si="0">B16+1</f>
        <v>2</v>
      </c>
      <c r="C17" s="6"/>
      <c r="D17" s="3" t="s">
        <v>17</v>
      </c>
      <c r="E17" s="2">
        <v>12.5</v>
      </c>
      <c r="F17" s="5">
        <f>ROUND((+'Exhibit 1.4'!E17*'Exhibit 1.4'!D$45)+$B$45,2)</f>
        <v>105.85</v>
      </c>
      <c r="G17" s="5"/>
      <c r="H17" s="5">
        <f>ROUND((+'Exhibit 1.4'!E17*'Exhibit 1.4'!D$42)+$B$42,2)</f>
        <v>105.86</v>
      </c>
      <c r="I17" s="5"/>
      <c r="J17" s="5">
        <f t="shared" ref="J17:J27" si="1">H17-F17</f>
        <v>1.0000000000005116E-2</v>
      </c>
      <c r="K17" s="5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6"/>
      <c r="B18" s="3">
        <f t="shared" si="0"/>
        <v>3</v>
      </c>
      <c r="C18" s="6"/>
      <c r="D18" s="3" t="s">
        <v>18</v>
      </c>
      <c r="E18" s="2">
        <v>10.1</v>
      </c>
      <c r="F18" s="5">
        <f>ROUND((+'Exhibit 1.4'!E18*'Exhibit 1.4'!D$45)+$B$45,2)</f>
        <v>86.48</v>
      </c>
      <c r="G18" s="5"/>
      <c r="H18" s="5">
        <f>ROUND((+'Exhibit 1.4'!E18*'Exhibit 1.4'!D$42)+$B$42,2)</f>
        <v>86.49</v>
      </c>
      <c r="I18" s="5"/>
      <c r="J18" s="5">
        <f t="shared" si="1"/>
        <v>9.9999999999909051E-3</v>
      </c>
      <c r="K18" s="5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6"/>
      <c r="B19" s="3">
        <f t="shared" si="0"/>
        <v>4</v>
      </c>
      <c r="C19" s="6"/>
      <c r="D19" s="3" t="s">
        <v>19</v>
      </c>
      <c r="E19" s="2">
        <v>8.3000000000000007</v>
      </c>
      <c r="F19" s="5">
        <f>ROUND((+'Exhibit 1.4'!E19*'Exhibit 1.4'!C$45)+$B$45,2)</f>
        <v>63.79</v>
      </c>
      <c r="G19" s="5"/>
      <c r="H19" s="5">
        <f>ROUND((+'Exhibit 1.4'!E19*'Exhibit 1.4'!C$42)+$B$42,2)</f>
        <v>63.79</v>
      </c>
      <c r="I19" s="5"/>
      <c r="J19" s="5">
        <f t="shared" si="1"/>
        <v>0</v>
      </c>
      <c r="K19" s="5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3">
        <f t="shared" si="0"/>
        <v>5</v>
      </c>
      <c r="C20" s="6"/>
      <c r="D20" s="3" t="s">
        <v>6</v>
      </c>
      <c r="E20" s="2">
        <v>4.4000000000000004</v>
      </c>
      <c r="F20" s="5">
        <f>ROUND((+'Exhibit 1.4'!E20*'Exhibit 1.4'!C$45)+$B$45,2)</f>
        <v>36.159999999999997</v>
      </c>
      <c r="G20" s="5"/>
      <c r="H20" s="5">
        <f>ROUND((+'Exhibit 1.4'!E20*'Exhibit 1.4'!C$42)+$B$42,2)</f>
        <v>36.17</v>
      </c>
      <c r="I20" s="5"/>
      <c r="J20" s="5">
        <f t="shared" si="1"/>
        <v>1.0000000000005116E-2</v>
      </c>
      <c r="K20" s="5"/>
      <c r="L20" s="6"/>
      <c r="M20" s="6"/>
      <c r="N20" s="6"/>
      <c r="O20" s="6"/>
      <c r="P20" s="6"/>
      <c r="Q20" s="6"/>
      <c r="R20" s="6"/>
      <c r="S20" s="6"/>
      <c r="T20" s="6"/>
    </row>
    <row r="21" spans="1:20">
      <c r="A21" s="6"/>
      <c r="B21" s="3">
        <f t="shared" si="0"/>
        <v>6</v>
      </c>
      <c r="C21" s="6"/>
      <c r="D21" s="3" t="s">
        <v>20</v>
      </c>
      <c r="E21" s="2">
        <v>3.1</v>
      </c>
      <c r="F21" s="5">
        <f>ROUND((+'Exhibit 1.4'!E21*'Exhibit 1.4'!C$45)+$B$45,2)</f>
        <v>26.96</v>
      </c>
      <c r="G21" s="5"/>
      <c r="H21" s="5">
        <f>ROUND((+'Exhibit 1.4'!E21*'Exhibit 1.4'!C$42)+$B$42,2)</f>
        <v>26.96</v>
      </c>
      <c r="I21" s="5"/>
      <c r="J21" s="5">
        <f t="shared" si="1"/>
        <v>0</v>
      </c>
      <c r="K21" s="5"/>
      <c r="L21" s="6"/>
      <c r="M21" s="6"/>
      <c r="N21" s="6"/>
      <c r="O21" s="6"/>
      <c r="P21" s="6"/>
      <c r="Q21" s="6"/>
      <c r="R21" s="6"/>
      <c r="S21" s="6"/>
      <c r="T21" s="6"/>
    </row>
    <row r="22" spans="1:20">
      <c r="A22" s="6"/>
      <c r="B22" s="3">
        <f t="shared" si="0"/>
        <v>7</v>
      </c>
      <c r="C22" s="6"/>
      <c r="D22" s="3" t="s">
        <v>21</v>
      </c>
      <c r="E22" s="2">
        <v>2</v>
      </c>
      <c r="F22" s="5">
        <f>ROUND((+'Exhibit 1.4'!E22*'Exhibit 1.4'!C$45)+$B$45,2)</f>
        <v>19.170000000000002</v>
      </c>
      <c r="G22" s="5"/>
      <c r="H22" s="5">
        <f>ROUND((+'Exhibit 1.4'!E22*'Exhibit 1.4'!C$42)+$B$42,2)</f>
        <v>19.170000000000002</v>
      </c>
      <c r="I22" s="5"/>
      <c r="J22" s="5">
        <f t="shared" si="1"/>
        <v>0</v>
      </c>
      <c r="K22" s="5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6"/>
      <c r="B23" s="3">
        <f t="shared" si="0"/>
        <v>8</v>
      </c>
      <c r="C23" s="6"/>
      <c r="D23" s="3" t="s">
        <v>22</v>
      </c>
      <c r="E23" s="2">
        <v>1.8</v>
      </c>
      <c r="F23" s="5">
        <f>ROUND((+'Exhibit 1.4'!E23*'Exhibit 1.4'!C$45)+$B$45,2)</f>
        <v>17.75</v>
      </c>
      <c r="G23" s="5"/>
      <c r="H23" s="5">
        <f>ROUND((+'Exhibit 1.4'!E23*'Exhibit 1.4'!C$42)+$B$42,2)</f>
        <v>17.75</v>
      </c>
      <c r="I23" s="5"/>
      <c r="J23" s="5">
        <f t="shared" si="1"/>
        <v>0</v>
      </c>
      <c r="K23" s="5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6"/>
      <c r="B24" s="3">
        <f t="shared" si="0"/>
        <v>9</v>
      </c>
      <c r="C24" s="6"/>
      <c r="D24" s="3" t="s">
        <v>23</v>
      </c>
      <c r="E24" s="2">
        <v>2</v>
      </c>
      <c r="F24" s="5">
        <f>ROUND((+'Exhibit 1.4'!E24*'Exhibit 1.4'!C$45)+$B$45,2)</f>
        <v>19.170000000000002</v>
      </c>
      <c r="G24" s="5"/>
      <c r="H24" s="5">
        <f>ROUND((+'Exhibit 1.4'!E24*'Exhibit 1.4'!C$42)+$B$42,2)</f>
        <v>19.170000000000002</v>
      </c>
      <c r="I24" s="5"/>
      <c r="J24" s="5">
        <f t="shared" si="1"/>
        <v>0</v>
      </c>
      <c r="K24" s="5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6"/>
      <c r="B25" s="3">
        <f t="shared" si="0"/>
        <v>10</v>
      </c>
      <c r="C25" s="6"/>
      <c r="D25" s="3" t="s">
        <v>24</v>
      </c>
      <c r="E25" s="2">
        <v>3.1</v>
      </c>
      <c r="F25" s="5">
        <f>ROUND((+'Exhibit 1.4'!E25*'Exhibit 1.4'!C$45)+$B$45,2)</f>
        <v>26.96</v>
      </c>
      <c r="G25" s="5"/>
      <c r="H25" s="5">
        <f>ROUND((+'Exhibit 1.4'!E25*'Exhibit 1.4'!C$42)+$B$42,2)</f>
        <v>26.96</v>
      </c>
      <c r="I25" s="5"/>
      <c r="J25" s="5">
        <f t="shared" si="1"/>
        <v>0</v>
      </c>
      <c r="K25" s="5"/>
      <c r="L25" s="6"/>
      <c r="M25" s="6"/>
      <c r="N25" s="6"/>
      <c r="O25" s="6"/>
      <c r="P25" s="6"/>
      <c r="Q25" s="6"/>
      <c r="R25" s="6"/>
      <c r="S25" s="6"/>
      <c r="T25" s="6"/>
    </row>
    <row r="26" spans="1:20">
      <c r="A26" s="6"/>
      <c r="B26" s="3">
        <f t="shared" si="0"/>
        <v>11</v>
      </c>
      <c r="C26" s="6"/>
      <c r="D26" s="3" t="s">
        <v>25</v>
      </c>
      <c r="E26" s="2">
        <v>6.3</v>
      </c>
      <c r="F26" s="5">
        <f>ROUND((+'Exhibit 1.4'!E26*'Exhibit 1.4'!D$45)+$B$45,2)</f>
        <v>55.83</v>
      </c>
      <c r="G26" s="5"/>
      <c r="H26" s="5">
        <f>ROUND((+'Exhibit 1.4'!E26*'Exhibit 1.4'!D$42)+$B$42,2)</f>
        <v>55.83</v>
      </c>
      <c r="I26" s="5"/>
      <c r="J26" s="5">
        <f t="shared" si="1"/>
        <v>0</v>
      </c>
      <c r="K26" s="5"/>
      <c r="L26" s="6"/>
      <c r="M26" s="19"/>
      <c r="N26" s="19"/>
      <c r="O26" s="6"/>
      <c r="P26" s="6"/>
      <c r="Q26" s="6"/>
      <c r="R26" s="6"/>
      <c r="S26" s="6"/>
      <c r="T26" s="6"/>
    </row>
    <row r="27" spans="1:20">
      <c r="A27" s="6"/>
      <c r="B27" s="3">
        <f t="shared" si="0"/>
        <v>12</v>
      </c>
      <c r="C27" s="6"/>
      <c r="D27" s="3" t="s">
        <v>26</v>
      </c>
      <c r="E27" s="2">
        <v>11.5</v>
      </c>
      <c r="F27" s="5">
        <f>ROUND((+'Exhibit 1.4'!E27*'Exhibit 1.4'!D$45)+$B$45,2)</f>
        <v>97.78</v>
      </c>
      <c r="G27" s="5"/>
      <c r="H27" s="5">
        <f>ROUND((+'Exhibit 1.4'!E27*'Exhibit 1.4'!D$42)+$B$42,2)</f>
        <v>97.79</v>
      </c>
      <c r="I27" s="5"/>
      <c r="J27" s="5">
        <f t="shared" si="1"/>
        <v>1.0000000000005116E-2</v>
      </c>
      <c r="K27" s="5"/>
      <c r="L27" s="6"/>
      <c r="M27" s="19"/>
      <c r="N27" s="19"/>
      <c r="O27" s="6"/>
      <c r="P27" s="6"/>
      <c r="Q27" s="6"/>
      <c r="R27" s="6"/>
      <c r="S27" s="6"/>
      <c r="T27" s="6"/>
    </row>
    <row r="28" spans="1:20" ht="7.5" customHeight="1" thickBot="1">
      <c r="A28" s="6"/>
      <c r="B28" s="3"/>
      <c r="C28" s="6"/>
      <c r="D28" s="3"/>
      <c r="E28" s="20"/>
      <c r="F28" s="21"/>
      <c r="G28" s="21"/>
      <c r="H28" s="21"/>
      <c r="I28" s="21"/>
      <c r="J28" s="22"/>
      <c r="K28" s="23"/>
      <c r="L28" s="6"/>
      <c r="M28" s="6"/>
      <c r="N28" s="6"/>
      <c r="O28" s="6"/>
      <c r="P28" s="6"/>
      <c r="Q28" s="6"/>
      <c r="R28" s="6"/>
      <c r="S28" s="6"/>
      <c r="T28" s="6"/>
    </row>
    <row r="29" spans="1:20" ht="7.5" customHeight="1" thickTop="1">
      <c r="A29" s="6"/>
      <c r="B29" s="3"/>
      <c r="C29" s="6"/>
      <c r="D29" s="3"/>
      <c r="E29" s="24"/>
      <c r="F29" s="25"/>
      <c r="G29" s="25"/>
      <c r="H29" s="3"/>
      <c r="I29" s="3"/>
      <c r="J29" s="25" t="s">
        <v>0</v>
      </c>
      <c r="K29" s="25"/>
      <c r="L29" s="6"/>
      <c r="M29" s="19"/>
      <c r="N29" s="19"/>
      <c r="O29" s="19"/>
      <c r="P29" s="19"/>
      <c r="Q29" s="6"/>
      <c r="R29" s="6"/>
      <c r="S29" s="6"/>
      <c r="T29" s="6"/>
    </row>
    <row r="30" spans="1:20">
      <c r="A30" s="6"/>
      <c r="B30" s="3">
        <f>B27+1</f>
        <v>13</v>
      </c>
      <c r="C30" s="6"/>
      <c r="D30" s="26" t="s">
        <v>7</v>
      </c>
      <c r="E30" s="18">
        <f>SUM(E16:E29)</f>
        <v>80</v>
      </c>
      <c r="F30" s="4">
        <f>SUM(F16:F27)</f>
        <v>681.11</v>
      </c>
      <c r="G30" s="4"/>
      <c r="H30" s="4">
        <f>SUM(H16:H27)</f>
        <v>681.16000000000008</v>
      </c>
      <c r="I30" s="4"/>
      <c r="J30" s="4">
        <f>SUM(J16:J27)</f>
        <v>5.0000000000011369E-2</v>
      </c>
      <c r="K30" s="4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6"/>
      <c r="B31" s="6"/>
      <c r="C31" s="6"/>
      <c r="D31" s="3"/>
      <c r="E31" s="6"/>
      <c r="F31" s="27"/>
      <c r="G31" s="2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6"/>
      <c r="B32" s="6"/>
      <c r="C32" s="6" t="s">
        <v>0</v>
      </c>
      <c r="D32" s="3"/>
      <c r="E32" s="6"/>
      <c r="F32" s="6"/>
      <c r="G32" s="6"/>
      <c r="H32" s="7" t="s">
        <v>8</v>
      </c>
      <c r="I32" s="7"/>
      <c r="J32" s="28">
        <f>ROUND(J30/F30,4)*100</f>
        <v>0.01</v>
      </c>
      <c r="K32" s="29" t="s">
        <v>9</v>
      </c>
      <c r="M32" s="6"/>
      <c r="N32" s="6"/>
      <c r="O32" s="6"/>
      <c r="P32" s="6"/>
      <c r="Q32" s="6"/>
      <c r="R32" s="6"/>
      <c r="S32" s="6"/>
      <c r="T32" s="6"/>
    </row>
    <row r="33" spans="1:20">
      <c r="A33" s="6"/>
      <c r="B33" s="6"/>
      <c r="C33" s="6"/>
      <c r="D33" s="3"/>
      <c r="E33" s="6"/>
      <c r="F33" s="6"/>
      <c r="G33" s="6"/>
      <c r="H33" s="6"/>
      <c r="I33" s="6"/>
      <c r="J33" s="30"/>
      <c r="K33" s="30"/>
      <c r="L33" s="6"/>
      <c r="M33" s="6"/>
      <c r="N33" s="6"/>
      <c r="O33" s="6"/>
      <c r="P33" s="6"/>
      <c r="Q33" s="6"/>
      <c r="R33" s="6"/>
      <c r="S33" s="6"/>
      <c r="T33" s="6"/>
    </row>
    <row r="34" spans="1:20">
      <c r="A34" s="6"/>
      <c r="B34" s="6"/>
      <c r="C34" s="6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>
      <c r="A35" s="6"/>
      <c r="B35" s="6"/>
      <c r="C35" s="6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>
      <c r="A36" s="6"/>
      <c r="B36" s="6"/>
      <c r="C36" s="6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>
      <c r="A37" s="6"/>
      <c r="B37" s="6"/>
      <c r="C37" s="6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>
      <c r="A38" s="6"/>
      <c r="B38" s="6"/>
      <c r="C38" s="6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>
      <c r="A39" s="6"/>
      <c r="B39" s="6"/>
      <c r="C39" s="6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>
      <c r="A40" s="42"/>
      <c r="B40" s="41"/>
      <c r="C40" s="44" t="s">
        <v>38</v>
      </c>
      <c r="D40" s="44" t="s">
        <v>39</v>
      </c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  <c r="P40" s="6"/>
      <c r="Q40" s="6"/>
      <c r="R40" s="6"/>
    </row>
    <row r="41" spans="1:20" ht="13.5" thickBot="1">
      <c r="A41" s="41"/>
      <c r="B41" s="48" t="s">
        <v>37</v>
      </c>
      <c r="C41" s="49" t="s">
        <v>40</v>
      </c>
      <c r="D41" s="49" t="s">
        <v>40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0">
      <c r="A42" s="45" t="s">
        <v>10</v>
      </c>
      <c r="B42" s="43">
        <v>5</v>
      </c>
      <c r="C42" s="53">
        <v>7.0832499999999996</v>
      </c>
      <c r="D42" s="53">
        <v>8.06846</v>
      </c>
      <c r="E42" s="25"/>
      <c r="F42" s="52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</row>
    <row r="43" spans="1:20">
      <c r="A43" s="45"/>
      <c r="B43" s="43"/>
      <c r="C43" s="46"/>
      <c r="D43" s="46"/>
      <c r="E43" s="25"/>
      <c r="F43" s="52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</row>
    <row r="44" spans="1:20">
      <c r="A44" s="41" t="s">
        <v>11</v>
      </c>
      <c r="B44" s="43"/>
      <c r="C44" s="47"/>
      <c r="D44" s="47"/>
      <c r="E44" s="25"/>
      <c r="F44" s="25"/>
      <c r="G44" s="25"/>
      <c r="H44" s="52"/>
      <c r="I44" s="25"/>
      <c r="J44" s="6"/>
      <c r="K44" s="6"/>
      <c r="L44" s="6"/>
      <c r="M44" s="6"/>
      <c r="N44" s="6"/>
      <c r="O44" s="6"/>
      <c r="P44" s="6"/>
      <c r="Q44" s="6"/>
      <c r="R44" s="6"/>
    </row>
    <row r="45" spans="1:20">
      <c r="A45" s="50" t="s">
        <v>45</v>
      </c>
      <c r="B45" s="43">
        <v>5</v>
      </c>
      <c r="C45" s="46">
        <v>7.0826000000000002</v>
      </c>
      <c r="D45" s="46">
        <v>8.0678099999999997</v>
      </c>
      <c r="E45" s="25"/>
      <c r="F45" s="25"/>
      <c r="G45" s="25"/>
      <c r="H45" s="52"/>
      <c r="I45" s="25"/>
      <c r="J45" s="6"/>
      <c r="K45" s="6"/>
      <c r="L45" s="6"/>
      <c r="M45" s="6"/>
      <c r="N45" s="6"/>
      <c r="O45" s="6"/>
      <c r="P45" s="6"/>
      <c r="Q45" s="6"/>
      <c r="R45" s="6"/>
    </row>
    <row r="46" spans="1:20">
      <c r="A46" s="51" t="s">
        <v>43</v>
      </c>
      <c r="B46" s="6"/>
      <c r="C46" s="54">
        <f>C42-C45</f>
        <v>6.499999999993733E-4</v>
      </c>
      <c r="D46" s="54">
        <f>D42-D45</f>
        <v>6.5000000000026148E-4</v>
      </c>
      <c r="E46" s="3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>
      <c r="A47" s="31"/>
      <c r="B47" s="6"/>
      <c r="C47" s="6"/>
      <c r="D47" s="3"/>
      <c r="E47" s="32"/>
      <c r="F47" s="25"/>
      <c r="G47" s="25"/>
      <c r="H47" s="25"/>
      <c r="I47" s="25"/>
      <c r="J47" s="25"/>
      <c r="K47" s="25"/>
      <c r="L47" s="6"/>
      <c r="M47" s="6"/>
      <c r="N47" s="6"/>
      <c r="O47" s="6"/>
      <c r="P47" s="6"/>
      <c r="Q47" s="6"/>
      <c r="R47" s="6"/>
      <c r="S47" s="6"/>
      <c r="T47" s="6"/>
    </row>
    <row r="48" spans="1:20">
      <c r="A48" s="6"/>
      <c r="B48" s="6"/>
      <c r="C48" s="6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>
      <c r="A49" s="6"/>
      <c r="B49" s="6"/>
      <c r="C49" s="6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>
      <c r="A51" s="6"/>
      <c r="B51" s="6"/>
      <c r="C51" s="6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>
      <c r="A52" s="6"/>
      <c r="B52" s="6"/>
      <c r="C52" s="6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>
      <c r="A53" s="6"/>
      <c r="B53" s="6"/>
      <c r="C53" s="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6"/>
      <c r="B54" s="6"/>
      <c r="C54" s="6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>
      <c r="A56" s="6"/>
      <c r="B56" s="6"/>
      <c r="C56" s="6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>
      <c r="A57" s="6"/>
      <c r="B57" s="6"/>
      <c r="C57" s="6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>
      <c r="A58" s="6"/>
      <c r="B58" s="6"/>
      <c r="C58" s="6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>
      <c r="A59" s="6"/>
      <c r="B59" s="6"/>
      <c r="C59" s="6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>
      <c r="A60" s="6"/>
      <c r="B60" s="6"/>
      <c r="C60" s="6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>
      <c r="A61" s="6"/>
      <c r="B61" s="6"/>
      <c r="C61" s="6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>
      <c r="A62" s="6"/>
      <c r="B62" s="6"/>
      <c r="C62" s="6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honeticPr fontId="6" type="noConversion"/>
  <printOptions horizontalCentered="1"/>
  <pageMargins left="1.1599999999999999" right="0.49" top="0.5" bottom="0.5" header="0.5" footer="0.5"/>
  <pageSetup scale="96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1.4</vt:lpstr>
      <vt:lpstr>'Exhibit 1.4'!EXH1.7P1</vt:lpstr>
      <vt:lpstr>'Exhibit 1.4'!Print_Area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02066</dc:creator>
  <cp:lastModifiedBy>Melissa Robyn Paschal</cp:lastModifiedBy>
  <cp:lastPrinted>2012-07-30T13:59:49Z</cp:lastPrinted>
  <dcterms:created xsi:type="dcterms:W3CDTF">2007-05-04T18:42:28Z</dcterms:created>
  <dcterms:modified xsi:type="dcterms:W3CDTF">2012-08-02T20:04:35Z</dcterms:modified>
</cp:coreProperties>
</file>