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550" yWindow="870" windowWidth="23370" windowHeight="7920"/>
  </bookViews>
  <sheets>
    <sheet name="Exhibit 4.12" sheetId="10" r:id="rId1"/>
    <sheet name="Sheet" sheetId="9" r:id="rId2"/>
  </sheets>
  <definedNames>
    <definedName name="Cumulative_Investment">#REF!</definedName>
    <definedName name="_xlnm.Print_Area" localSheetId="0">'Exhibit 4.12'!$A$1:$J$26</definedName>
    <definedName name="_xlnm.Print_Area" localSheetId="1">Sheet!$A$1:$N$14</definedName>
  </definedNames>
  <calcPr calcId="124519"/>
</workbook>
</file>

<file path=xl/calcChain.xml><?xml version="1.0" encoding="utf-8"?>
<calcChain xmlns="http://schemas.openxmlformats.org/spreadsheetml/2006/main">
  <c r="G12" i="9"/>
  <c r="D24" i="10"/>
  <c r="E19"/>
  <c r="E18"/>
  <c r="E17"/>
  <c r="E16"/>
  <c r="E15"/>
  <c r="E14"/>
  <c r="E13"/>
  <c r="E21"/>
  <c r="E20"/>
  <c r="E12"/>
  <c r="E11"/>
  <c r="E10"/>
  <c r="A11"/>
  <c r="A12" s="1"/>
  <c r="A13" s="1"/>
  <c r="A14" s="1"/>
  <c r="A15" s="1"/>
  <c r="A16" s="1"/>
  <c r="A17" s="1"/>
  <c r="A18" s="1"/>
  <c r="A19" s="1"/>
  <c r="A20" s="1"/>
  <c r="A21" s="1"/>
  <c r="A24" s="1"/>
  <c r="E8"/>
  <c r="E11" i="9"/>
  <c r="D11"/>
  <c r="E10"/>
  <c r="D10"/>
  <c r="A8"/>
  <c r="A10" s="1"/>
  <c r="A11" s="1"/>
  <c r="A12" s="1"/>
  <c r="E24" i="10" l="1"/>
  <c r="I7" i="9"/>
  <c r="I10"/>
  <c r="I8"/>
  <c r="I11"/>
  <c r="I12" l="1"/>
  <c r="N10" l="1"/>
  <c r="C36" i="10" s="1"/>
  <c r="G16" s="1"/>
  <c r="I16" s="1"/>
  <c r="K7" i="9"/>
  <c r="N11"/>
  <c r="K10"/>
  <c r="K8"/>
  <c r="G14" i="10" l="1"/>
  <c r="I14" s="1"/>
  <c r="G19"/>
  <c r="I19" s="1"/>
  <c r="N7" i="9"/>
  <c r="D36" i="10" s="1"/>
  <c r="G20" s="1"/>
  <c r="I20" s="1"/>
  <c r="G13"/>
  <c r="I13" s="1"/>
  <c r="G18"/>
  <c r="I18" s="1"/>
  <c r="G17"/>
  <c r="I17" s="1"/>
  <c r="G15"/>
  <c r="I15" s="1"/>
  <c r="N8" i="9"/>
  <c r="K11"/>
  <c r="K12" s="1"/>
  <c r="G12" i="10" l="1"/>
  <c r="I12" s="1"/>
  <c r="G10"/>
  <c r="I10" s="1"/>
  <c r="G21"/>
  <c r="I21" s="1"/>
  <c r="G11"/>
  <c r="I11" s="1"/>
  <c r="G24" l="1"/>
  <c r="I24"/>
  <c r="I26" s="1"/>
</calcChain>
</file>

<file path=xl/sharedStrings.xml><?xml version="1.0" encoding="utf-8"?>
<sst xmlns="http://schemas.openxmlformats.org/spreadsheetml/2006/main" count="80" uniqueCount="69">
  <si>
    <t>Total</t>
  </si>
  <si>
    <t>Revenue</t>
  </si>
  <si>
    <t>A</t>
  </si>
  <si>
    <t>B</t>
  </si>
  <si>
    <t>C</t>
  </si>
  <si>
    <t>GS</t>
  </si>
  <si>
    <t>Rate Calculation</t>
  </si>
  <si>
    <t xml:space="preserve">D </t>
  </si>
  <si>
    <t>E</t>
  </si>
  <si>
    <t>F</t>
  </si>
  <si>
    <t>G</t>
  </si>
  <si>
    <t>I</t>
  </si>
  <si>
    <t>J</t>
  </si>
  <si>
    <t>K</t>
  </si>
  <si>
    <t>Utah GS</t>
  </si>
  <si>
    <t xml:space="preserve">Current Rates </t>
  </si>
  <si>
    <t>Current Rates</t>
  </si>
  <si>
    <t>(I - J)</t>
  </si>
  <si>
    <t>Difference</t>
  </si>
  <si>
    <t>Volumetric Rates</t>
  </si>
  <si>
    <t>Dth</t>
  </si>
  <si>
    <t>Curr. Rate</t>
  </si>
  <si>
    <t>Revenues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</si>
  <si>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</si>
  <si>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</si>
  <si>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</si>
  <si>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</si>
  <si>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</si>
  <si>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</si>
  <si>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</si>
  <si>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</si>
  <si>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</si>
  <si>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</si>
  <si>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</si>
  <si>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</si>
  <si>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</si>
  <si>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</si>
  <si>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</si>
  <si>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</si>
  <si>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</si>
  <si>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</si>
  <si>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</si>
  <si>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</si>
  <si>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</si>
  <si>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</si>
  <si>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</si>
  <si>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</si>
  <si>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</si>
  <si>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</si>
  <si>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</si>
  <si>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</si>
  <si>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</si>
  <si>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</si>
  <si>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</si>
  <si>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</si>
  <si>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</si>
  <si>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</si>
  <si>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</si>
  <si>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</si>
  <si>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</si>
  <si>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</si>
  <si>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</si>
  <si>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</si>
  <si>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</si>
  <si>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</si>
  <si>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</si>
  <si>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</si>
  <si>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</si>
  <si>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Case</t>
  </si>
</sst>
</file>

<file path=xl/styles.xml><?xml version="1.0" encoding="utf-8"?>
<styleSheet xmlns="http://schemas.openxmlformats.org/spreadsheetml/2006/main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#,##0.00000_);\(#,##0.00000\)"/>
    <numFmt numFmtId="167" formatCode="0.0000000_)"/>
    <numFmt numFmtId="168" formatCode="#,##0.00000"/>
    <numFmt numFmtId="169" formatCode="#,##0.0"/>
    <numFmt numFmtId="170" formatCode="#,##0.0_);\(#,##0.0\)"/>
    <numFmt numFmtId="171" formatCode="0.00_);\(0.00\)"/>
    <numFmt numFmtId="172" formatCode="[$-409]d\-mmm\-yy;@"/>
    <numFmt numFmtId="173" formatCode="0.00000"/>
  </numFmts>
  <fonts count="1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164" fontId="0" fillId="0" borderId="0"/>
    <xf numFmtId="164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4" fontId="1" fillId="0" borderId="1">
      <alignment horizontal="center"/>
    </xf>
    <xf numFmtId="3" fontId="2" fillId="0" borderId="0" applyFont="0" applyFill="0" applyBorder="0" applyAlignment="0" applyProtection="0"/>
    <xf numFmtId="164" fontId="2" fillId="2" borderId="0" applyNumberFormat="0" applyFont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10" fillId="0" borderId="0"/>
  </cellStyleXfs>
  <cellXfs count="94">
    <xf numFmtId="164" fontId="0" fillId="0" borderId="0" xfId="0"/>
    <xf numFmtId="164" fontId="0" fillId="0" borderId="0" xfId="0" applyFill="1"/>
    <xf numFmtId="0" fontId="3" fillId="0" borderId="0" xfId="8" applyFont="1" applyAlignment="1">
      <alignment horizontal="center"/>
    </xf>
    <xf numFmtId="0" fontId="4" fillId="0" borderId="0" xfId="11" applyFont="1" applyFill="1" applyAlignment="1">
      <alignment horizontal="center"/>
    </xf>
    <xf numFmtId="0" fontId="3" fillId="0" borderId="0" xfId="11" applyFont="1" applyFill="1"/>
    <xf numFmtId="0" fontId="3" fillId="0" borderId="0" xfId="11" applyFont="1" applyFill="1" applyAlignment="1"/>
    <xf numFmtId="3" fontId="3" fillId="0" borderId="0" xfId="11" applyNumberFormat="1" applyFont="1" applyFill="1" applyAlignment="1">
      <alignment horizontal="center"/>
    </xf>
    <xf numFmtId="0" fontId="3" fillId="0" borderId="0" xfId="11" applyFont="1" applyFill="1" applyBorder="1" applyAlignment="1"/>
    <xf numFmtId="0" fontId="4" fillId="0" borderId="0" xfId="11" applyFont="1" applyFill="1" applyBorder="1" applyAlignment="1">
      <alignment horizontal="center"/>
    </xf>
    <xf numFmtId="0" fontId="4" fillId="0" borderId="0" xfId="11" quotePrefix="1" applyFont="1" applyFill="1" applyBorder="1" applyAlignment="1" applyProtection="1">
      <alignment horizontal="left"/>
    </xf>
    <xf numFmtId="0" fontId="3" fillId="0" borderId="0" xfId="11" applyFont="1" applyFill="1" applyBorder="1" applyAlignment="1" applyProtection="1"/>
    <xf numFmtId="3" fontId="3" fillId="0" borderId="0" xfId="11" applyNumberFormat="1" applyFont="1" applyFill="1" applyBorder="1" applyAlignment="1" applyProtection="1">
      <alignment horizontal="center"/>
    </xf>
    <xf numFmtId="0" fontId="4" fillId="0" borderId="0" xfId="11" applyFont="1" applyFill="1" applyAlignment="1" applyProtection="1">
      <alignment horizontal="center"/>
    </xf>
    <xf numFmtId="0" fontId="4" fillId="0" borderId="1" xfId="11" applyFont="1" applyFill="1" applyBorder="1" applyAlignment="1"/>
    <xf numFmtId="0" fontId="4" fillId="0" borderId="1" xfId="11" applyFont="1" applyFill="1" applyBorder="1" applyAlignment="1" applyProtection="1"/>
    <xf numFmtId="3" fontId="4" fillId="0" borderId="1" xfId="11" applyNumberFormat="1" applyFont="1" applyFill="1" applyBorder="1" applyAlignment="1" applyProtection="1">
      <alignment horizontal="center"/>
    </xf>
    <xf numFmtId="3" fontId="4" fillId="0" borderId="0" xfId="11" applyNumberFormat="1" applyFont="1" applyFill="1" applyBorder="1" applyAlignment="1" applyProtection="1">
      <alignment horizontal="center"/>
    </xf>
    <xf numFmtId="0" fontId="4" fillId="0" borderId="1" xfId="11" applyFont="1" applyFill="1" applyBorder="1" applyAlignment="1" applyProtection="1">
      <alignment horizontal="center"/>
    </xf>
    <xf numFmtId="0" fontId="4" fillId="0" borderId="1" xfId="11" quotePrefix="1" applyFont="1" applyFill="1" applyBorder="1" applyAlignment="1" applyProtection="1">
      <alignment horizontal="center"/>
    </xf>
    <xf numFmtId="0" fontId="6" fillId="0" borderId="0" xfId="11" quotePrefix="1" applyFont="1" applyFill="1" applyBorder="1" applyAlignment="1" applyProtection="1">
      <alignment horizontal="left"/>
    </xf>
    <xf numFmtId="37" fontId="6" fillId="0" borderId="0" xfId="11" quotePrefix="1" applyNumberFormat="1" applyFont="1" applyFill="1" applyBorder="1" applyAlignment="1" applyProtection="1">
      <alignment horizontal="center"/>
    </xf>
    <xf numFmtId="37" fontId="6" fillId="0" borderId="0" xfId="11" applyNumberFormat="1" applyFont="1" applyFill="1" applyAlignment="1"/>
    <xf numFmtId="166" fontId="6" fillId="0" borderId="0" xfId="11" applyNumberFormat="1" applyFont="1" applyFill="1" applyAlignment="1"/>
    <xf numFmtId="37" fontId="6" fillId="0" borderId="0" xfId="11" applyNumberFormat="1" applyFont="1" applyFill="1" applyAlignment="1" applyProtection="1"/>
    <xf numFmtId="4" fontId="3" fillId="0" borderId="0" xfId="11" applyNumberFormat="1" applyFont="1" applyFill="1" applyBorder="1" applyAlignment="1" applyProtection="1"/>
    <xf numFmtId="166" fontId="6" fillId="0" borderId="0" xfId="11" applyNumberFormat="1" applyFont="1" applyFill="1" applyAlignment="1" applyProtection="1"/>
    <xf numFmtId="167" fontId="3" fillId="0" borderId="0" xfId="11" applyNumberFormat="1" applyFont="1" applyFill="1" applyBorder="1" applyAlignment="1" applyProtection="1"/>
    <xf numFmtId="0" fontId="6" fillId="0" borderId="0" xfId="11" applyFont="1" applyFill="1" applyAlignment="1"/>
    <xf numFmtId="3" fontId="6" fillId="0" borderId="0" xfId="11" quotePrefix="1" applyNumberFormat="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/>
    <xf numFmtId="0" fontId="7" fillId="0" borderId="0" xfId="11" quotePrefix="1" applyFont="1" applyFill="1" applyBorder="1" applyAlignment="1" applyProtection="1">
      <alignment horizontal="left"/>
    </xf>
    <xf numFmtId="37" fontId="6" fillId="0" borderId="2" xfId="11" applyNumberFormat="1" applyFont="1" applyFill="1" applyBorder="1" applyAlignment="1"/>
    <xf numFmtId="166" fontId="6" fillId="0" borderId="2" xfId="11" applyNumberFormat="1" applyFont="1" applyFill="1" applyBorder="1" applyAlignment="1"/>
    <xf numFmtId="168" fontId="3" fillId="0" borderId="0" xfId="11" applyNumberFormat="1" applyFont="1" applyFill="1" applyBorder="1" applyAlignment="1" applyProtection="1"/>
    <xf numFmtId="0" fontId="3" fillId="0" borderId="1" xfId="11" applyFont="1" applyFill="1" applyBorder="1" applyAlignment="1" applyProtection="1"/>
    <xf numFmtId="3" fontId="3" fillId="0" borderId="1" xfId="11" applyNumberFormat="1" applyFont="1" applyFill="1" applyBorder="1" applyAlignment="1" applyProtection="1">
      <alignment horizontal="center"/>
    </xf>
    <xf numFmtId="37" fontId="3" fillId="0" borderId="1" xfId="11" applyNumberFormat="1" applyFont="1" applyFill="1" applyBorder="1" applyAlignment="1" applyProtection="1"/>
    <xf numFmtId="37" fontId="3" fillId="0" borderId="0" xfId="11" applyNumberFormat="1" applyFont="1" applyFill="1" applyBorder="1" applyAlignment="1" applyProtection="1"/>
    <xf numFmtId="0" fontId="3" fillId="0" borderId="0" xfId="13" applyFont="1" applyFill="1" applyProtection="1"/>
    <xf numFmtId="0" fontId="4" fillId="0" borderId="0" xfId="13" applyFont="1" applyFill="1" applyAlignment="1" applyProtection="1">
      <alignment horizontal="center"/>
    </xf>
    <xf numFmtId="0" fontId="3" fillId="0" borderId="0" xfId="13" applyFont="1" applyFill="1" applyAlignment="1" applyProtection="1">
      <alignment horizontal="center"/>
    </xf>
    <xf numFmtId="0" fontId="3" fillId="0" borderId="0" xfId="13" quotePrefix="1" applyFont="1" applyFill="1" applyAlignment="1" applyProtection="1">
      <alignment horizontal="center"/>
    </xf>
    <xf numFmtId="0" fontId="3" fillId="0" borderId="0" xfId="13" quotePrefix="1" applyFont="1" applyFill="1" applyAlignment="1" applyProtection="1">
      <alignment horizontal="right"/>
    </xf>
    <xf numFmtId="0" fontId="4" fillId="0" borderId="0" xfId="13" applyFont="1" applyFill="1" applyProtection="1"/>
    <xf numFmtId="0" fontId="3" fillId="0" borderId="0" xfId="13" applyFont="1" applyFill="1" applyAlignment="1" applyProtection="1">
      <alignment vertical="center"/>
    </xf>
    <xf numFmtId="0" fontId="4" fillId="0" borderId="0" xfId="13" applyFont="1" applyFill="1" applyAlignment="1" applyProtection="1">
      <alignment horizontal="center" vertical="center"/>
    </xf>
    <xf numFmtId="0" fontId="4" fillId="0" borderId="0" xfId="13" quotePrefix="1" applyFont="1" applyFill="1" applyAlignment="1" applyProtection="1">
      <alignment horizontal="right" vertical="center"/>
    </xf>
    <xf numFmtId="0" fontId="4" fillId="0" borderId="0" xfId="13" applyFont="1" applyFill="1" applyAlignment="1" applyProtection="1">
      <alignment vertical="center"/>
    </xf>
    <xf numFmtId="0" fontId="3" fillId="0" borderId="0" xfId="13" applyFont="1" applyFill="1" applyAlignment="1" applyProtection="1">
      <alignment vertical="top"/>
    </xf>
    <xf numFmtId="0" fontId="4" fillId="0" borderId="1" xfId="13" applyFont="1" applyFill="1" applyBorder="1" applyAlignment="1" applyProtection="1">
      <alignment horizontal="center" vertical="top"/>
    </xf>
    <xf numFmtId="0" fontId="4" fillId="0" borderId="1" xfId="13" quotePrefix="1" applyFont="1" applyFill="1" applyBorder="1" applyAlignment="1" applyProtection="1">
      <alignment horizontal="right" vertical="top"/>
    </xf>
    <xf numFmtId="0" fontId="4" fillId="0" borderId="1" xfId="13" applyFont="1" applyFill="1" applyBorder="1" applyAlignment="1" applyProtection="1">
      <alignment horizontal="right" vertical="top"/>
    </xf>
    <xf numFmtId="169" fontId="6" fillId="0" borderId="0" xfId="8" applyNumberFormat="1" applyFont="1" applyAlignment="1" applyProtection="1">
      <alignment horizontal="right"/>
    </xf>
    <xf numFmtId="7" fontId="3" fillId="0" borderId="0" xfId="13" applyNumberFormat="1" applyFont="1" applyFill="1" applyAlignment="1" applyProtection="1">
      <alignment horizontal="right"/>
    </xf>
    <xf numFmtId="39" fontId="3" fillId="0" borderId="0" xfId="13" applyNumberFormat="1" applyFont="1" applyFill="1" applyAlignment="1" applyProtection="1">
      <alignment horizontal="right"/>
    </xf>
    <xf numFmtId="170" fontId="3" fillId="0" borderId="3" xfId="13" applyNumberFormat="1" applyFont="1" applyFill="1" applyBorder="1" applyAlignment="1" applyProtection="1">
      <alignment horizontal="center"/>
    </xf>
    <xf numFmtId="7" fontId="3" fillId="0" borderId="3" xfId="13" applyNumberFormat="1" applyFont="1" applyFill="1" applyBorder="1" applyAlignment="1" applyProtection="1">
      <alignment horizontal="center"/>
    </xf>
    <xf numFmtId="39" fontId="3" fillId="0" borderId="3" xfId="13" applyNumberFormat="1" applyFont="1" applyFill="1" applyBorder="1" applyAlignment="1" applyProtection="1">
      <alignment horizontal="center"/>
    </xf>
    <xf numFmtId="39" fontId="3" fillId="0" borderId="0" xfId="13" applyNumberFormat="1" applyFont="1" applyFill="1" applyBorder="1" applyAlignment="1" applyProtection="1">
      <alignment horizontal="center"/>
    </xf>
    <xf numFmtId="170" fontId="3" fillId="0" borderId="0" xfId="13" applyNumberFormat="1" applyFont="1" applyFill="1" applyAlignment="1" applyProtection="1">
      <alignment horizontal="center"/>
    </xf>
    <xf numFmtId="7" fontId="3" fillId="0" borderId="0" xfId="13" applyNumberFormat="1" applyFont="1" applyFill="1" applyAlignment="1" applyProtection="1">
      <alignment horizontal="center"/>
    </xf>
    <xf numFmtId="170" fontId="3" fillId="0" borderId="0" xfId="13" applyNumberFormat="1" applyFont="1" applyFill="1" applyAlignment="1">
      <alignment horizontal="center"/>
    </xf>
    <xf numFmtId="170" fontId="3" fillId="0" borderId="0" xfId="13" applyNumberFormat="1" applyFont="1" applyFill="1" applyAlignment="1" applyProtection="1">
      <alignment horizontal="right"/>
    </xf>
    <xf numFmtId="7" fontId="3" fillId="0" borderId="0" xfId="13" applyNumberFormat="1" applyFont="1" applyFill="1" applyProtection="1"/>
    <xf numFmtId="0" fontId="3" fillId="0" borderId="0" xfId="13" applyFont="1" applyFill="1" applyAlignment="1" applyProtection="1">
      <alignment horizontal="right"/>
    </xf>
    <xf numFmtId="171" fontId="3" fillId="0" borderId="0" xfId="12" applyNumberFormat="1" applyFont="1" applyFill="1" applyAlignment="1" applyProtection="1">
      <alignment horizontal="right"/>
    </xf>
    <xf numFmtId="0" fontId="3" fillId="0" borderId="0" xfId="13" quotePrefix="1" applyFont="1" applyFill="1" applyAlignment="1" applyProtection="1">
      <alignment horizontal="left"/>
    </xf>
    <xf numFmtId="172" fontId="3" fillId="0" borderId="0" xfId="8" applyNumberFormat="1" applyBorder="1"/>
    <xf numFmtId="0" fontId="3" fillId="0" borderId="0" xfId="8" applyBorder="1"/>
    <xf numFmtId="0" fontId="3" fillId="0" borderId="1" xfId="8" applyFont="1" applyBorder="1"/>
    <xf numFmtId="0" fontId="3" fillId="0" borderId="1" xfId="8" quotePrefix="1" applyFont="1" applyBorder="1" applyAlignment="1">
      <alignment horizontal="center"/>
    </xf>
    <xf numFmtId="0" fontId="3" fillId="0" borderId="0" xfId="8" applyFont="1" applyBorder="1"/>
    <xf numFmtId="2" fontId="3" fillId="0" borderId="0" xfId="8" applyNumberFormat="1" applyBorder="1"/>
    <xf numFmtId="173" fontId="3" fillId="0" borderId="0" xfId="8" applyNumberFormat="1" applyBorder="1"/>
    <xf numFmtId="0" fontId="3" fillId="0" borderId="0" xfId="8" quotePrefix="1" applyFont="1" applyBorder="1" applyAlignment="1">
      <alignment horizontal="center"/>
    </xf>
    <xf numFmtId="14" fontId="9" fillId="0" borderId="0" xfId="13" quotePrefix="1" applyNumberFormat="1" applyFont="1" applyFill="1" applyBorder="1" applyAlignment="1" applyProtection="1">
      <alignment horizontal="center" vertical="top"/>
    </xf>
    <xf numFmtId="173" fontId="3" fillId="0" borderId="0" xfId="8" applyNumberFormat="1" applyFont="1" applyBorder="1"/>
    <xf numFmtId="165" fontId="0" fillId="0" borderId="0" xfId="7" applyNumberFormat="1" applyFont="1" applyFill="1"/>
    <xf numFmtId="3" fontId="4" fillId="0" borderId="0" xfId="11" applyNumberFormat="1" applyFont="1" applyFill="1" applyAlignment="1">
      <alignment horizontal="center"/>
    </xf>
    <xf numFmtId="3" fontId="4" fillId="0" borderId="0" xfId="11" applyNumberFormat="1" applyFont="1" applyFill="1" applyAlignment="1">
      <alignment horizontal="center"/>
    </xf>
    <xf numFmtId="166" fontId="7" fillId="0" borderId="0" xfId="11" applyNumberFormat="1" applyFont="1" applyFill="1" applyAlignment="1" applyProtection="1"/>
    <xf numFmtId="164" fontId="1" fillId="0" borderId="0" xfId="0" applyFont="1"/>
    <xf numFmtId="0" fontId="4" fillId="0" borderId="0" xfId="13" quotePrefix="1" applyFont="1" applyFill="1" applyAlignment="1" applyProtection="1">
      <alignment horizontal="center" vertical="center"/>
    </xf>
    <xf numFmtId="0" fontId="4" fillId="0" borderId="0" xfId="13" applyFont="1" applyFill="1" applyAlignment="1" applyProtection="1">
      <alignment horizontal="center" vertical="center"/>
    </xf>
    <xf numFmtId="0" fontId="4" fillId="0" borderId="0" xfId="13" quotePrefix="1" applyFont="1" applyFill="1" applyAlignment="1">
      <alignment horizontal="center" vertical="center"/>
    </xf>
    <xf numFmtId="0" fontId="4" fillId="0" borderId="0" xfId="13" applyFont="1" applyFill="1" applyAlignment="1">
      <alignment horizontal="center" vertical="center"/>
    </xf>
    <xf numFmtId="14" fontId="4" fillId="0" borderId="1" xfId="13" quotePrefix="1" applyNumberFormat="1" applyFont="1" applyFill="1" applyBorder="1" applyAlignment="1" applyProtection="1">
      <alignment horizontal="left" vertical="top" indent="4"/>
    </xf>
    <xf numFmtId="0" fontId="4" fillId="0" borderId="1" xfId="13" quotePrefix="1" applyFont="1" applyFill="1" applyBorder="1" applyAlignment="1" applyProtection="1">
      <alignment horizontal="center" vertical="top"/>
    </xf>
    <xf numFmtId="0" fontId="4" fillId="0" borderId="1" xfId="13" applyFont="1" applyFill="1" applyBorder="1" applyAlignment="1" applyProtection="1">
      <alignment horizontal="center" vertical="top"/>
    </xf>
    <xf numFmtId="0" fontId="4" fillId="0" borderId="0" xfId="13" quotePrefix="1" applyFont="1" applyFill="1" applyAlignment="1" applyProtection="1">
      <alignment horizontal="center"/>
    </xf>
    <xf numFmtId="0" fontId="4" fillId="0" borderId="0" xfId="13" applyFont="1" applyFill="1" applyAlignment="1" applyProtection="1">
      <alignment horizontal="center"/>
    </xf>
    <xf numFmtId="0" fontId="3" fillId="0" borderId="0" xfId="13" quotePrefix="1" applyFont="1" applyFill="1" applyAlignment="1" applyProtection="1">
      <alignment horizontal="center"/>
    </xf>
    <xf numFmtId="0" fontId="5" fillId="0" borderId="0" xfId="11" applyFont="1" applyFill="1" applyAlignment="1">
      <alignment horizontal="center"/>
    </xf>
    <xf numFmtId="3" fontId="4" fillId="0" borderId="0" xfId="11" applyNumberFormat="1" applyFont="1" applyFill="1" applyAlignment="1">
      <alignment horizontal="center"/>
    </xf>
  </cellXfs>
  <cellStyles count="15">
    <cellStyle name="Comma" xfId="7" builtinId="3"/>
    <cellStyle name="Comma 2" xfId="10"/>
    <cellStyle name="Currency 2" xfId="9"/>
    <cellStyle name="Normal" xfId="0" builtinId="0"/>
    <cellStyle name="Normal 2" xfId="14"/>
    <cellStyle name="Normal 3" xfId="8"/>
    <cellStyle name="Normal 4 2" xfId="11"/>
    <cellStyle name="Normal_Pass-Through Model 11_2007 - 10_2008" xfId="13"/>
    <cellStyle name="Percent 2" xfId="12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39"/>
  <sheetViews>
    <sheetView tabSelected="1" topLeftCell="A7" workbookViewId="0">
      <selection activeCell="E18" sqref="E18"/>
    </sheetView>
  </sheetViews>
  <sheetFormatPr defaultRowHeight="12.75"/>
  <cols>
    <col min="1" max="1" width="8.8554687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38"/>
      <c r="B1" s="89" t="s">
        <v>31</v>
      </c>
      <c r="C1" s="90"/>
      <c r="D1" s="90"/>
      <c r="E1" s="90"/>
      <c r="F1" s="90"/>
      <c r="G1" s="90"/>
      <c r="H1" s="90"/>
      <c r="I1" s="90"/>
      <c r="J1" s="39"/>
    </row>
    <row r="2" spans="1:10">
      <c r="A2" s="38"/>
      <c r="B2" s="89" t="s">
        <v>32</v>
      </c>
      <c r="C2" s="90"/>
      <c r="D2" s="90"/>
      <c r="E2" s="90"/>
      <c r="F2" s="90"/>
      <c r="G2" s="90"/>
      <c r="H2" s="90"/>
      <c r="I2" s="90"/>
      <c r="J2" s="39"/>
    </row>
    <row r="3" spans="1:10">
      <c r="A3" s="38"/>
      <c r="B3" s="38"/>
      <c r="C3" s="40"/>
      <c r="D3" s="38"/>
      <c r="E3" s="38"/>
      <c r="F3" s="38"/>
      <c r="G3" s="38"/>
      <c r="H3" s="38"/>
      <c r="I3" s="38"/>
      <c r="J3" s="38"/>
    </row>
    <row r="4" spans="1:10">
      <c r="A4" s="38"/>
      <c r="B4" s="38"/>
      <c r="C4" s="40"/>
      <c r="D4" s="38"/>
      <c r="E4" s="38"/>
      <c r="F4" s="38"/>
      <c r="G4" s="38"/>
      <c r="H4" s="38"/>
      <c r="I4" s="38"/>
      <c r="J4" s="38"/>
    </row>
    <row r="5" spans="1:10">
      <c r="A5" s="38"/>
      <c r="B5" s="41" t="s">
        <v>33</v>
      </c>
      <c r="C5" s="41" t="s">
        <v>34</v>
      </c>
      <c r="D5" s="42" t="s">
        <v>35</v>
      </c>
      <c r="E5" s="91" t="s">
        <v>36</v>
      </c>
      <c r="F5" s="91"/>
      <c r="G5" s="91" t="s">
        <v>37</v>
      </c>
      <c r="H5" s="91"/>
      <c r="I5" s="91" t="s">
        <v>38</v>
      </c>
      <c r="J5" s="91"/>
    </row>
    <row r="6" spans="1:10">
      <c r="A6" s="38"/>
      <c r="B6" s="43"/>
      <c r="C6" s="39"/>
      <c r="D6" s="43"/>
      <c r="E6" s="89" t="s">
        <v>39</v>
      </c>
      <c r="F6" s="90"/>
      <c r="G6" s="89" t="s">
        <v>40</v>
      </c>
      <c r="H6" s="90"/>
      <c r="I6" s="43"/>
      <c r="J6" s="43"/>
    </row>
    <row r="7" spans="1:10">
      <c r="A7" s="44"/>
      <c r="B7" s="45" t="s">
        <v>23</v>
      </c>
      <c r="C7" s="45"/>
      <c r="D7" s="46" t="s">
        <v>41</v>
      </c>
      <c r="E7" s="82" t="s">
        <v>42</v>
      </c>
      <c r="F7" s="83"/>
      <c r="G7" s="84" t="s">
        <v>43</v>
      </c>
      <c r="H7" s="85"/>
      <c r="I7" s="47"/>
      <c r="J7" s="47"/>
    </row>
    <row r="8" spans="1:10" ht="13.5" thickBot="1">
      <c r="A8" s="48"/>
      <c r="B8" s="49" t="s">
        <v>44</v>
      </c>
      <c r="C8" s="49" t="s">
        <v>45</v>
      </c>
      <c r="D8" s="50" t="s">
        <v>46</v>
      </c>
      <c r="E8" s="86">
        <f>A39</f>
        <v>41426</v>
      </c>
      <c r="F8" s="86"/>
      <c r="G8" s="87" t="s">
        <v>47</v>
      </c>
      <c r="H8" s="88"/>
      <c r="I8" s="51" t="s">
        <v>48</v>
      </c>
      <c r="J8" s="49"/>
    </row>
    <row r="9" spans="1:10">
      <c r="A9" s="38"/>
      <c r="B9" s="38"/>
      <c r="C9" s="40"/>
      <c r="D9" s="38"/>
      <c r="E9" s="38"/>
      <c r="F9" s="38"/>
      <c r="G9" s="38"/>
      <c r="H9" s="38"/>
      <c r="I9" s="38"/>
      <c r="J9" s="38"/>
    </row>
    <row r="10" spans="1:10">
      <c r="A10" s="40">
        <v>1</v>
      </c>
      <c r="B10" s="40" t="s">
        <v>5</v>
      </c>
      <c r="C10" s="40" t="s">
        <v>49</v>
      </c>
      <c r="D10" s="52">
        <v>14.9</v>
      </c>
      <c r="E10" s="53">
        <f>ROUND((D10*$D$39)+$B$39,2)</f>
        <v>122.93</v>
      </c>
      <c r="F10" s="53"/>
      <c r="G10" s="53">
        <f>ROUND((D10*$D$36)+$B$36,2)</f>
        <v>123.38</v>
      </c>
      <c r="H10" s="53"/>
      <c r="I10" s="53">
        <f>G10-E10</f>
        <v>0.44999999999998863</v>
      </c>
      <c r="J10" s="53"/>
    </row>
    <row r="11" spans="1:10">
      <c r="A11" s="40">
        <f t="shared" ref="A11:A21" si="0">A10+1</f>
        <v>2</v>
      </c>
      <c r="B11" s="38"/>
      <c r="C11" s="40" t="s">
        <v>50</v>
      </c>
      <c r="D11" s="52">
        <v>12.5</v>
      </c>
      <c r="E11" s="54">
        <f>ROUND((D11*$D$39)+$B$39,2)</f>
        <v>103.94</v>
      </c>
      <c r="F11" s="54"/>
      <c r="G11" s="54">
        <f t="shared" ref="G11:G12" si="1">ROUND((D11*$D$36)+$B$36,2)</f>
        <v>104.8</v>
      </c>
      <c r="H11" s="54"/>
      <c r="I11" s="54">
        <f t="shared" ref="I11:I21" si="2">G11-E11</f>
        <v>0.85999999999999943</v>
      </c>
      <c r="J11" s="54"/>
    </row>
    <row r="12" spans="1:10">
      <c r="A12" s="40">
        <f t="shared" si="0"/>
        <v>3</v>
      </c>
      <c r="B12" s="38"/>
      <c r="C12" s="40" t="s">
        <v>51</v>
      </c>
      <c r="D12" s="52">
        <v>10.1</v>
      </c>
      <c r="E12" s="54">
        <f>ROUND((D12*$D$39)+$B$39,2)</f>
        <v>84.94</v>
      </c>
      <c r="F12" s="54"/>
      <c r="G12" s="54">
        <f t="shared" si="1"/>
        <v>86.21</v>
      </c>
      <c r="H12" s="54"/>
      <c r="I12" s="54">
        <f t="shared" si="2"/>
        <v>1.269999999999996</v>
      </c>
      <c r="J12" s="54"/>
    </row>
    <row r="13" spans="1:10">
      <c r="A13" s="40">
        <f t="shared" si="0"/>
        <v>4</v>
      </c>
      <c r="B13" s="38"/>
      <c r="C13" s="40" t="s">
        <v>52</v>
      </c>
      <c r="D13" s="52">
        <v>8.3000000000000007</v>
      </c>
      <c r="E13" s="54">
        <f>ROUND((D13*$C$39)+$B$39,2)</f>
        <v>62.69</v>
      </c>
      <c r="F13" s="54"/>
      <c r="G13" s="54">
        <f>ROUND((D13*$C$36)+$B$36,2)</f>
        <v>62.28</v>
      </c>
      <c r="H13" s="54"/>
      <c r="I13" s="54">
        <f t="shared" si="2"/>
        <v>-0.40999999999999659</v>
      </c>
      <c r="J13" s="54"/>
    </row>
    <row r="14" spans="1:10">
      <c r="A14" s="40">
        <f t="shared" si="0"/>
        <v>5</v>
      </c>
      <c r="B14" s="38"/>
      <c r="C14" s="40" t="s">
        <v>53</v>
      </c>
      <c r="D14" s="52">
        <v>4.4000000000000004</v>
      </c>
      <c r="E14" s="54">
        <f t="shared" ref="E14:E19" si="3">ROUND((D14*$C$39)+$B$39,2)</f>
        <v>35.58</v>
      </c>
      <c r="F14" s="54"/>
      <c r="G14" s="54">
        <f t="shared" ref="G14:G19" si="4">ROUND((D14*$C$36)+$B$36,2)</f>
        <v>36.770000000000003</v>
      </c>
      <c r="H14" s="54"/>
      <c r="I14" s="54">
        <f t="shared" si="2"/>
        <v>1.1900000000000048</v>
      </c>
      <c r="J14" s="54"/>
    </row>
    <row r="15" spans="1:10">
      <c r="A15" s="40">
        <f t="shared" si="0"/>
        <v>6</v>
      </c>
      <c r="B15" s="38"/>
      <c r="C15" s="40" t="s">
        <v>54</v>
      </c>
      <c r="D15" s="52">
        <v>3.1</v>
      </c>
      <c r="E15" s="54">
        <f t="shared" si="3"/>
        <v>26.55</v>
      </c>
      <c r="F15" s="54"/>
      <c r="G15" s="54">
        <f t="shared" si="4"/>
        <v>28.27</v>
      </c>
      <c r="H15" s="54"/>
      <c r="I15" s="54">
        <f t="shared" si="2"/>
        <v>1.7199999999999989</v>
      </c>
      <c r="J15" s="54"/>
    </row>
    <row r="16" spans="1:10">
      <c r="A16" s="40">
        <f t="shared" si="0"/>
        <v>7</v>
      </c>
      <c r="B16" s="38"/>
      <c r="C16" s="40" t="s">
        <v>55</v>
      </c>
      <c r="D16" s="52">
        <v>2</v>
      </c>
      <c r="E16" s="54">
        <f t="shared" si="3"/>
        <v>18.899999999999999</v>
      </c>
      <c r="F16" s="54"/>
      <c r="G16" s="54">
        <f t="shared" si="4"/>
        <v>21.08</v>
      </c>
      <c r="H16" s="54"/>
      <c r="I16" s="54">
        <f t="shared" si="2"/>
        <v>2.1799999999999997</v>
      </c>
      <c r="J16" s="54"/>
    </row>
    <row r="17" spans="1:10">
      <c r="A17" s="40">
        <f t="shared" si="0"/>
        <v>8</v>
      </c>
      <c r="B17" s="38"/>
      <c r="C17" s="40" t="s">
        <v>56</v>
      </c>
      <c r="D17" s="52">
        <v>1.8</v>
      </c>
      <c r="E17" s="54">
        <f t="shared" si="3"/>
        <v>17.510000000000002</v>
      </c>
      <c r="F17" s="54"/>
      <c r="G17" s="54">
        <f t="shared" si="4"/>
        <v>19.77</v>
      </c>
      <c r="H17" s="54"/>
      <c r="I17" s="54">
        <f t="shared" si="2"/>
        <v>2.259999999999998</v>
      </c>
      <c r="J17" s="54"/>
    </row>
    <row r="18" spans="1:10">
      <c r="A18" s="40">
        <f t="shared" si="0"/>
        <v>9</v>
      </c>
      <c r="B18" s="38"/>
      <c r="C18" s="40" t="s">
        <v>57</v>
      </c>
      <c r="D18" s="52">
        <v>2</v>
      </c>
      <c r="E18" s="54">
        <f t="shared" si="3"/>
        <v>18.899999999999999</v>
      </c>
      <c r="F18" s="54"/>
      <c r="G18" s="54">
        <f t="shared" si="4"/>
        <v>21.08</v>
      </c>
      <c r="H18" s="54"/>
      <c r="I18" s="54">
        <f t="shared" si="2"/>
        <v>2.1799999999999997</v>
      </c>
      <c r="J18" s="54"/>
    </row>
    <row r="19" spans="1:10">
      <c r="A19" s="40">
        <f t="shared" si="0"/>
        <v>10</v>
      </c>
      <c r="B19" s="38"/>
      <c r="C19" s="40" t="s">
        <v>58</v>
      </c>
      <c r="D19" s="52">
        <v>3.1</v>
      </c>
      <c r="E19" s="54">
        <f t="shared" si="3"/>
        <v>26.55</v>
      </c>
      <c r="F19" s="54"/>
      <c r="G19" s="54">
        <f t="shared" si="4"/>
        <v>28.27</v>
      </c>
      <c r="H19" s="54"/>
      <c r="I19" s="54">
        <f t="shared" si="2"/>
        <v>1.7199999999999989</v>
      </c>
      <c r="J19" s="54"/>
    </row>
    <row r="20" spans="1:10">
      <c r="A20" s="40">
        <f t="shared" si="0"/>
        <v>11</v>
      </c>
      <c r="B20" s="38"/>
      <c r="C20" s="40" t="s">
        <v>59</v>
      </c>
      <c r="D20" s="52">
        <v>6.3</v>
      </c>
      <c r="E20" s="54">
        <f>ROUND((D20*$D$39)+$B$39,2)</f>
        <v>54.86</v>
      </c>
      <c r="F20" s="54"/>
      <c r="G20" s="54">
        <f t="shared" ref="G20:G21" si="5">ROUND((D20*$D$36)+$B$36,2)</f>
        <v>56.78</v>
      </c>
      <c r="H20" s="54"/>
      <c r="I20" s="54">
        <f t="shared" si="2"/>
        <v>1.9200000000000017</v>
      </c>
      <c r="J20" s="54"/>
    </row>
    <row r="21" spans="1:10">
      <c r="A21" s="40">
        <f t="shared" si="0"/>
        <v>12</v>
      </c>
      <c r="B21" s="38"/>
      <c r="C21" s="40" t="s">
        <v>60</v>
      </c>
      <c r="D21" s="52">
        <v>11.5</v>
      </c>
      <c r="E21" s="54">
        <f>ROUND((D21*$D$39)+$B$39,2)</f>
        <v>96.02</v>
      </c>
      <c r="F21" s="54"/>
      <c r="G21" s="54">
        <f t="shared" si="5"/>
        <v>97.05</v>
      </c>
      <c r="H21" s="54"/>
      <c r="I21" s="54">
        <f t="shared" si="2"/>
        <v>1.0300000000000011</v>
      </c>
      <c r="J21" s="54"/>
    </row>
    <row r="22" spans="1:10" ht="13.5" thickBot="1">
      <c r="A22" s="40"/>
      <c r="B22" s="38"/>
      <c r="C22" s="40"/>
      <c r="D22" s="55"/>
      <c r="E22" s="56"/>
      <c r="F22" s="56"/>
      <c r="G22" s="56"/>
      <c r="H22" s="56"/>
      <c r="I22" s="57"/>
      <c r="J22" s="58"/>
    </row>
    <row r="23" spans="1:10" ht="13.5" thickTop="1">
      <c r="A23" s="40"/>
      <c r="B23" s="38"/>
      <c r="C23" s="40"/>
      <c r="D23" s="59"/>
      <c r="E23" s="60"/>
      <c r="F23" s="60"/>
      <c r="G23" s="40"/>
      <c r="H23" s="40"/>
      <c r="I23" s="60" t="s">
        <v>61</v>
      </c>
      <c r="J23" s="60"/>
    </row>
    <row r="24" spans="1:10">
      <c r="A24" s="40">
        <f>A21+1</f>
        <v>13</v>
      </c>
      <c r="B24" s="38"/>
      <c r="C24" s="61" t="s">
        <v>0</v>
      </c>
      <c r="D24" s="62">
        <f>SUM(D10:D23)</f>
        <v>80</v>
      </c>
      <c r="E24" s="53">
        <f>SUM(E10:E21)</f>
        <v>669.36999999999989</v>
      </c>
      <c r="F24" s="53"/>
      <c r="G24" s="53">
        <f>SUM(G10:G21)</f>
        <v>685.73999999999978</v>
      </c>
      <c r="H24" s="53"/>
      <c r="I24" s="53">
        <f>SUM(I10:I21)</f>
        <v>16.36999999999999</v>
      </c>
      <c r="J24" s="53"/>
    </row>
    <row r="25" spans="1:10">
      <c r="A25" s="38"/>
      <c r="B25" s="38"/>
      <c r="C25" s="40"/>
      <c r="D25" s="38"/>
      <c r="E25" s="63"/>
      <c r="F25" s="63"/>
      <c r="G25" s="38"/>
      <c r="H25" s="38"/>
      <c r="I25" s="38"/>
      <c r="J25" s="38"/>
    </row>
    <row r="26" spans="1:10">
      <c r="A26" s="40">
        <v>14</v>
      </c>
      <c r="B26" s="38" t="s">
        <v>61</v>
      </c>
      <c r="C26" s="40"/>
      <c r="D26" s="38"/>
      <c r="E26" s="38"/>
      <c r="F26" s="38"/>
      <c r="G26" s="64" t="s">
        <v>62</v>
      </c>
      <c r="H26" s="64"/>
      <c r="I26" s="65">
        <f>ROUND(I24/E24,4)*100</f>
        <v>2.4500000000000002</v>
      </c>
      <c r="J26" s="66" t="s">
        <v>63</v>
      </c>
    </row>
    <row r="34" spans="1:4">
      <c r="A34" s="67"/>
      <c r="B34" s="68"/>
      <c r="C34" s="2" t="s">
        <v>29</v>
      </c>
      <c r="D34" s="2" t="s">
        <v>24</v>
      </c>
    </row>
    <row r="35" spans="1:4" ht="13.5" thickBot="1">
      <c r="A35" s="68"/>
      <c r="B35" s="69" t="s">
        <v>64</v>
      </c>
      <c r="C35" s="70" t="s">
        <v>65</v>
      </c>
      <c r="D35" s="70" t="s">
        <v>65</v>
      </c>
    </row>
    <row r="36" spans="1:4">
      <c r="A36" s="71" t="s">
        <v>66</v>
      </c>
      <c r="B36" s="72">
        <v>8</v>
      </c>
      <c r="C36" s="73">
        <f>C39+Sheet!N10</f>
        <v>6.5391599999999999</v>
      </c>
      <c r="D36" s="73">
        <f>D39+Sheet!N7</f>
        <v>7.7436500000000006</v>
      </c>
    </row>
    <row r="37" spans="1:4">
      <c r="A37" s="71"/>
      <c r="B37" s="72"/>
      <c r="C37" s="73"/>
      <c r="D37" s="73"/>
    </row>
    <row r="38" spans="1:4">
      <c r="A38" s="68" t="s">
        <v>67</v>
      </c>
      <c r="B38" s="72"/>
      <c r="C38" s="74"/>
      <c r="D38" s="74"/>
    </row>
    <row r="39" spans="1:4">
      <c r="A39" s="75">
        <v>41426</v>
      </c>
      <c r="B39" s="72">
        <v>5</v>
      </c>
      <c r="C39" s="76">
        <v>6.9506399999999999</v>
      </c>
      <c r="D39" s="76">
        <v>7.9149200000000004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&amp;RQuestar Gas CompanyDocket 13-057-05QGC Exhibit 4.12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6"/>
  <sheetViews>
    <sheetView workbookViewId="0">
      <selection activeCell="H11" sqref="H11"/>
    </sheetView>
  </sheetViews>
  <sheetFormatPr defaultRowHeight="12.75"/>
  <cols>
    <col min="1" max="1" width="4.42578125" style="1" customWidth="1"/>
    <col min="2" max="3" width="9.140625" style="1"/>
    <col min="4" max="4" width="7.42578125" style="1" bestFit="1" customWidth="1"/>
    <col min="5" max="5" width="9.140625" style="1" bestFit="1" customWidth="1"/>
    <col min="6" max="6" width="4.140625" style="1" customWidth="1"/>
    <col min="7" max="7" width="13.28515625" style="1" customWidth="1"/>
    <col min="8" max="8" width="9.5703125" style="1" bestFit="1" customWidth="1"/>
    <col min="9" max="9" width="13.28515625" style="1" customWidth="1"/>
    <col min="10" max="10" width="3" style="1" customWidth="1"/>
    <col min="11" max="11" width="15.28515625" style="1" customWidth="1"/>
    <col min="12" max="14" width="13.7109375" style="1" customWidth="1"/>
    <col min="15" max="15" width="10.42578125" bestFit="1" customWidth="1"/>
    <col min="16" max="16" width="10.42578125" style="81" bestFit="1" customWidth="1"/>
    <col min="17" max="17" width="10.42578125" bestFit="1" customWidth="1"/>
    <col min="20" max="20" width="10.42578125" style="81" bestFit="1" customWidth="1"/>
    <col min="21" max="21" width="10.42578125" bestFit="1" customWidth="1"/>
    <col min="22" max="22" width="10.42578125" style="81" bestFit="1" customWidth="1"/>
  </cols>
  <sheetData>
    <row r="1" spans="1:22" ht="15.75">
      <c r="A1" s="3"/>
      <c r="B1" s="92" t="s">
        <v>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4"/>
      <c r="N1" s="4"/>
    </row>
    <row r="2" spans="1:22">
      <c r="A2" s="3"/>
      <c r="B2" s="5"/>
      <c r="C2" s="5"/>
      <c r="D2" s="5"/>
      <c r="E2" s="6"/>
      <c r="F2" s="6"/>
      <c r="G2" s="5"/>
      <c r="H2" s="5"/>
      <c r="I2" s="5"/>
      <c r="J2" s="7"/>
      <c r="K2" s="5"/>
      <c r="L2" s="5"/>
      <c r="M2" s="5"/>
      <c r="N2" s="5"/>
    </row>
    <row r="3" spans="1:22">
      <c r="A3" s="3"/>
      <c r="B3" s="3"/>
      <c r="C3" s="3" t="s">
        <v>2</v>
      </c>
      <c r="D3" s="3" t="s">
        <v>3</v>
      </c>
      <c r="E3" s="78" t="s">
        <v>4</v>
      </c>
      <c r="F3" s="78"/>
      <c r="G3" s="3" t="s">
        <v>7</v>
      </c>
      <c r="H3" s="3" t="s">
        <v>8</v>
      </c>
      <c r="I3" s="3" t="s">
        <v>9</v>
      </c>
      <c r="J3" s="8"/>
      <c r="K3" s="8" t="s">
        <v>10</v>
      </c>
      <c r="L3" s="8" t="s">
        <v>11</v>
      </c>
      <c r="M3" s="8" t="s">
        <v>12</v>
      </c>
      <c r="N3" s="8" t="s">
        <v>13</v>
      </c>
    </row>
    <row r="4" spans="1:22">
      <c r="A4" s="3"/>
      <c r="B4" s="9" t="s">
        <v>14</v>
      </c>
      <c r="C4" s="10"/>
      <c r="D4" s="10"/>
      <c r="E4" s="11"/>
      <c r="F4" s="11"/>
      <c r="G4" s="93" t="s">
        <v>15</v>
      </c>
      <c r="H4" s="93"/>
      <c r="I4" s="93"/>
      <c r="J4" s="10"/>
      <c r="K4" s="12" t="s">
        <v>66</v>
      </c>
      <c r="L4" s="12" t="s">
        <v>66</v>
      </c>
      <c r="M4" s="12" t="s">
        <v>16</v>
      </c>
      <c r="N4" s="12" t="s">
        <v>17</v>
      </c>
    </row>
    <row r="5" spans="1:22">
      <c r="A5" s="3"/>
      <c r="B5" s="9"/>
      <c r="C5" s="10"/>
      <c r="D5" s="10"/>
      <c r="E5" s="11"/>
      <c r="F5" s="11"/>
      <c r="G5" s="79"/>
      <c r="H5" s="79"/>
      <c r="I5" s="79"/>
      <c r="J5" s="10"/>
      <c r="K5" s="12" t="s">
        <v>68</v>
      </c>
      <c r="L5" s="12" t="s">
        <v>68</v>
      </c>
      <c r="M5" s="12"/>
      <c r="N5" s="12" t="s">
        <v>18</v>
      </c>
    </row>
    <row r="6" spans="1:22" ht="13.5" thickBot="1">
      <c r="A6" s="3"/>
      <c r="B6" s="13" t="s">
        <v>19</v>
      </c>
      <c r="C6" s="14"/>
      <c r="D6" s="14"/>
      <c r="E6" s="15" t="s">
        <v>20</v>
      </c>
      <c r="F6" s="16"/>
      <c r="G6" s="17" t="s">
        <v>20</v>
      </c>
      <c r="H6" s="17" t="s">
        <v>21</v>
      </c>
      <c r="I6" s="18" t="s">
        <v>22</v>
      </c>
      <c r="J6" s="10"/>
      <c r="K6" s="17" t="s">
        <v>1</v>
      </c>
      <c r="L6" s="17" t="s">
        <v>23</v>
      </c>
      <c r="M6" s="17"/>
      <c r="N6" s="17"/>
    </row>
    <row r="7" spans="1:22">
      <c r="A7" s="3">
        <v>1</v>
      </c>
      <c r="B7" s="19" t="s">
        <v>24</v>
      </c>
      <c r="C7" s="19" t="s">
        <v>25</v>
      </c>
      <c r="D7" s="19" t="s">
        <v>26</v>
      </c>
      <c r="E7" s="20">
        <v>45</v>
      </c>
      <c r="F7" s="20"/>
      <c r="G7" s="21">
        <v>55142829</v>
      </c>
      <c r="H7" s="22">
        <v>2.40998</v>
      </c>
      <c r="I7" s="23">
        <f>ROUND(G7*H7,0)</f>
        <v>132893115</v>
      </c>
      <c r="J7" s="24"/>
      <c r="K7" s="21">
        <f>L7*G7</f>
        <v>123448802.71059</v>
      </c>
      <c r="L7" s="25">
        <v>2.2387100000000002</v>
      </c>
      <c r="M7" s="25">
        <v>2.40998</v>
      </c>
      <c r="N7" s="25">
        <f>L7-M7</f>
        <v>-0.17126999999999981</v>
      </c>
      <c r="P7" s="80"/>
      <c r="Q7" s="25"/>
      <c r="R7" s="25"/>
      <c r="S7" s="25"/>
      <c r="T7" s="80"/>
      <c r="U7" s="25"/>
      <c r="V7" s="80"/>
    </row>
    <row r="8" spans="1:22">
      <c r="A8" s="3">
        <f>A7+1</f>
        <v>2</v>
      </c>
      <c r="B8" s="19"/>
      <c r="C8" s="19" t="s">
        <v>27</v>
      </c>
      <c r="D8" s="19" t="s">
        <v>28</v>
      </c>
      <c r="E8" s="20">
        <v>155</v>
      </c>
      <c r="F8" s="20"/>
      <c r="G8" s="21">
        <v>15485340</v>
      </c>
      <c r="H8" s="22">
        <v>1.0005500000000001</v>
      </c>
      <c r="I8" s="23">
        <f>ROUND(G8*H8,0)</f>
        <v>15493857</v>
      </c>
      <c r="J8" s="26"/>
      <c r="K8" s="21">
        <f>L8*G8</f>
        <v>25366535.454</v>
      </c>
      <c r="L8" s="25">
        <v>1.6380999999999999</v>
      </c>
      <c r="M8" s="25">
        <v>1.0005500000000001</v>
      </c>
      <c r="N8" s="25">
        <f>L8-M8</f>
        <v>0.63754999999999984</v>
      </c>
      <c r="P8" s="80"/>
      <c r="Q8" s="25"/>
      <c r="R8" s="25"/>
      <c r="S8" s="25"/>
      <c r="T8" s="80"/>
      <c r="U8" s="25"/>
      <c r="V8" s="80"/>
    </row>
    <row r="9" spans="1:22">
      <c r="A9" s="3"/>
      <c r="B9" s="27"/>
      <c r="C9" s="19"/>
      <c r="D9" s="19"/>
      <c r="E9" s="28"/>
      <c r="F9" s="28"/>
      <c r="G9" s="21"/>
      <c r="H9" s="22"/>
      <c r="I9" s="23"/>
      <c r="J9" s="26"/>
      <c r="K9" s="21"/>
      <c r="L9" s="23"/>
      <c r="M9" s="23"/>
      <c r="N9" s="23"/>
      <c r="P9" s="80"/>
      <c r="Q9" s="25"/>
      <c r="R9" s="25"/>
      <c r="S9" s="25"/>
      <c r="T9" s="80"/>
      <c r="U9" s="25"/>
      <c r="V9" s="80"/>
    </row>
    <row r="10" spans="1:22">
      <c r="A10" s="3">
        <f>A8+1</f>
        <v>3</v>
      </c>
      <c r="B10" s="29" t="s">
        <v>29</v>
      </c>
      <c r="C10" s="19" t="s">
        <v>25</v>
      </c>
      <c r="D10" s="19" t="str">
        <f>D7</f>
        <v>First</v>
      </c>
      <c r="E10" s="28">
        <f>E7</f>
        <v>45</v>
      </c>
      <c r="F10" s="28"/>
      <c r="G10" s="21">
        <v>23351901</v>
      </c>
      <c r="H10" s="22">
        <v>2.0297800000000001</v>
      </c>
      <c r="I10" s="21">
        <f>ROUND(G10*H10,0)</f>
        <v>47399222</v>
      </c>
      <c r="J10" s="26"/>
      <c r="K10" s="21">
        <f>L10*G10</f>
        <v>37790381.388300002</v>
      </c>
      <c r="L10" s="25">
        <v>1.6183000000000001</v>
      </c>
      <c r="M10" s="25">
        <v>2.0297800000000001</v>
      </c>
      <c r="N10" s="25">
        <f>L10-M10</f>
        <v>-0.41148000000000007</v>
      </c>
      <c r="P10" s="80"/>
      <c r="Q10" s="25"/>
      <c r="R10" s="25"/>
      <c r="S10" s="25"/>
      <c r="T10" s="80"/>
      <c r="U10" s="25"/>
      <c r="V10" s="80"/>
    </row>
    <row r="11" spans="1:22">
      <c r="A11" s="3">
        <f>A10+1</f>
        <v>4</v>
      </c>
      <c r="B11" s="29"/>
      <c r="C11" s="19" t="s">
        <v>27</v>
      </c>
      <c r="D11" s="19" t="str">
        <f>D8</f>
        <v>Next</v>
      </c>
      <c r="E11" s="28">
        <f>E8</f>
        <v>155</v>
      </c>
      <c r="F11" s="28"/>
      <c r="G11" s="21">
        <v>4515425</v>
      </c>
      <c r="H11" s="22">
        <v>0.75351000000000001</v>
      </c>
      <c r="I11" s="21">
        <f>ROUND(G11*H11,0)</f>
        <v>3402418</v>
      </c>
      <c r="J11" s="26"/>
      <c r="K11" s="21">
        <f>L11*G11</f>
        <v>4598057.2774999999</v>
      </c>
      <c r="L11" s="25">
        <v>1.0183</v>
      </c>
      <c r="M11" s="25">
        <v>0.75351000000000001</v>
      </c>
      <c r="N11" s="25">
        <f>L11-M11</f>
        <v>0.26478999999999997</v>
      </c>
      <c r="P11" s="80"/>
      <c r="Q11" s="25"/>
      <c r="R11" s="25"/>
      <c r="S11" s="25"/>
      <c r="T11" s="80"/>
      <c r="U11" s="25"/>
      <c r="V11" s="80"/>
    </row>
    <row r="12" spans="1:22" ht="13.5" thickBot="1">
      <c r="A12" s="3">
        <f>A11+1</f>
        <v>5</v>
      </c>
      <c r="B12" s="30" t="s">
        <v>30</v>
      </c>
      <c r="C12" s="5"/>
      <c r="D12" s="19"/>
      <c r="E12" s="28"/>
      <c r="F12" s="28"/>
      <c r="G12" s="31">
        <f>SUM(G10:G11,G7:G8)</f>
        <v>98495495</v>
      </c>
      <c r="H12" s="32"/>
      <c r="I12" s="31">
        <f>SUM(I7:I11)</f>
        <v>199188612</v>
      </c>
      <c r="J12" s="33"/>
      <c r="K12" s="31">
        <f>SUM(K7:K11)</f>
        <v>191203776.83039001</v>
      </c>
      <c r="L12" s="31"/>
      <c r="M12" s="31"/>
      <c r="N12" s="31"/>
      <c r="P12" s="80"/>
      <c r="Q12" s="25"/>
      <c r="R12" s="25"/>
      <c r="S12" s="25"/>
      <c r="T12" s="80"/>
      <c r="U12" s="25"/>
      <c r="V12" s="80"/>
    </row>
    <row r="13" spans="1:22" ht="14.25" thickTop="1" thickBot="1">
      <c r="A13" s="3"/>
      <c r="B13" s="34"/>
      <c r="C13" s="34"/>
      <c r="D13" s="34"/>
      <c r="E13" s="35"/>
      <c r="F13" s="11"/>
      <c r="G13" s="36"/>
      <c r="H13" s="34"/>
      <c r="I13" s="36"/>
      <c r="J13" s="36"/>
      <c r="K13" s="36"/>
      <c r="L13" s="36"/>
      <c r="M13" s="36"/>
      <c r="N13" s="36"/>
      <c r="P13" s="80"/>
      <c r="Q13" s="25"/>
      <c r="R13" s="25"/>
      <c r="S13" s="25"/>
      <c r="T13" s="80"/>
      <c r="U13" s="25"/>
      <c r="V13" s="80"/>
    </row>
    <row r="14" spans="1:22">
      <c r="A14" s="3"/>
      <c r="B14" s="10"/>
      <c r="C14" s="10"/>
      <c r="D14" s="10"/>
      <c r="E14" s="11"/>
      <c r="F14" s="11"/>
      <c r="G14" s="37"/>
      <c r="H14" s="10"/>
      <c r="I14" s="37"/>
      <c r="J14" s="37"/>
      <c r="K14" s="12"/>
      <c r="L14" s="12"/>
      <c r="M14" s="12"/>
      <c r="N14" s="12"/>
      <c r="P14" s="80"/>
      <c r="Q14" s="25"/>
      <c r="R14" s="25"/>
      <c r="S14" s="25"/>
      <c r="T14" s="80"/>
      <c r="U14" s="25"/>
      <c r="V14" s="80"/>
    </row>
    <row r="16" spans="1:22">
      <c r="G16" s="77"/>
    </row>
  </sheetData>
  <mergeCells count="2">
    <mergeCell ref="B1:L1"/>
    <mergeCell ref="G4:I4"/>
  </mergeCells>
  <pageMargins left="0.7" right="0.7" top="0.81968750000000001" bottom="0.75" header="0.3" footer="0.3"/>
  <pageSetup scale="66" orientation="portrait" r:id="rId1"/>
  <headerFooter scaleWithDoc="0">
    <oddHeader>&amp;RQuestar Gas CompanyDocket 13-057-05Exhibit x.x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4.12</vt:lpstr>
      <vt:lpstr>Sheet</vt:lpstr>
      <vt:lpstr>'Exhibit 4.12'!Print_Area</vt:lpstr>
      <vt:lpstr>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mpaschal</cp:lastModifiedBy>
  <cp:lastPrinted>2013-06-30T01:19:52Z</cp:lastPrinted>
  <dcterms:created xsi:type="dcterms:W3CDTF">2011-08-18T22:49:59Z</dcterms:created>
  <dcterms:modified xsi:type="dcterms:W3CDTF">2013-07-05T17:49:40Z</dcterms:modified>
</cp:coreProperties>
</file>