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20" windowHeight="4110" activeTab="0"/>
  </bookViews>
  <sheets>
    <sheet name="Exhibit 1.2" sheetId="1" r:id="rId1"/>
    <sheet name="Calculations" sheetId="2" r:id="rId2"/>
  </sheets>
  <definedNames>
    <definedName name="_xlnm.Print_Area" localSheetId="1">'Calculations'!$A$1:$H$13</definedName>
  </definedNames>
  <calcPr fullCalcOnLoad="1"/>
</workbook>
</file>

<file path=xl/comments2.xml><?xml version="1.0" encoding="utf-8"?>
<comments xmlns="http://schemas.openxmlformats.org/spreadsheetml/2006/main">
  <authors>
    <author>Ted Peterson</author>
  </authors>
  <commentList>
    <comment ref="C2" authorId="0">
      <text>
        <r>
          <rPr>
            <b/>
            <sz val="8"/>
            <rFont val="Tahoma"/>
            <family val="2"/>
          </rPr>
          <t>Ted Peterson:</t>
        </r>
        <r>
          <rPr>
            <sz val="8"/>
            <rFont val="Tahoma"/>
            <family val="2"/>
          </rPr>
          <t xml:space="preserve">
Current Rate Effective August 2010</t>
        </r>
      </text>
    </comment>
    <comment ref="F7" authorId="0">
      <text>
        <r>
          <rPr>
            <b/>
            <sz val="8"/>
            <rFont val="Tahoma"/>
            <family val="2"/>
          </rPr>
          <t>Ted Peterson:</t>
        </r>
        <r>
          <rPr>
            <sz val="8"/>
            <rFont val="Tahoma"/>
            <family val="2"/>
          </rPr>
          <t xml:space="preserve">
Input Amortization Value</t>
        </r>
      </text>
    </comment>
  </commentList>
</comments>
</file>

<file path=xl/sharedStrings.xml><?xml version="1.0" encoding="utf-8"?>
<sst xmlns="http://schemas.openxmlformats.org/spreadsheetml/2006/main" count="60" uniqueCount="45">
  <si>
    <t>Winter</t>
  </si>
  <si>
    <t>Summer</t>
  </si>
  <si>
    <t>Rate</t>
  </si>
  <si>
    <t>Questar Gas Company</t>
  </si>
  <si>
    <t>CET</t>
  </si>
  <si>
    <t>=</t>
  </si>
  <si>
    <t>Current</t>
  </si>
  <si>
    <t>Amortization</t>
  </si>
  <si>
    <t>Block #1      0-45</t>
  </si>
  <si>
    <t>Block #2      Over 45</t>
  </si>
  <si>
    <t>Exhibit 1.2</t>
  </si>
  <si>
    <t>(A)</t>
  </si>
  <si>
    <t>(B)</t>
  </si>
  <si>
    <t>(C)</t>
  </si>
  <si>
    <t xml:space="preserve">Block     /   Dth   </t>
  </si>
  <si>
    <t>1/</t>
  </si>
  <si>
    <t>CET Amortization</t>
  </si>
  <si>
    <t>Dth</t>
  </si>
  <si>
    <t>/</t>
  </si>
  <si>
    <t xml:space="preserve"> =</t>
  </si>
  <si>
    <t>GS Summer Blk 1</t>
  </si>
  <si>
    <t>GS Summer Blk 2</t>
  </si>
  <si>
    <t>GS Winter Blk1</t>
  </si>
  <si>
    <t>GS Winter Blk 2</t>
  </si>
  <si>
    <t xml:space="preserve">GS  </t>
  </si>
  <si>
    <t xml:space="preserve">     to the summer and winter blocks using estimated DNG Revenues in each of these blocks.</t>
  </si>
  <si>
    <t>Revenue 2/</t>
  </si>
  <si>
    <t xml:space="preserve">CET </t>
  </si>
  <si>
    <t>CALCULATION OF PROPOSED CET RATES</t>
  </si>
  <si>
    <t>Difference</t>
  </si>
  <si>
    <t>in CET</t>
  </si>
  <si>
    <t>-</t>
  </si>
  <si>
    <t>Proposed</t>
  </si>
  <si>
    <t>Amortization 1/</t>
  </si>
  <si>
    <t>Revenue Calculation</t>
  </si>
  <si>
    <t>Utah GS</t>
  </si>
  <si>
    <t>Base DNG</t>
  </si>
  <si>
    <t>DNG Revenue</t>
  </si>
  <si>
    <t>Block 1 Summer</t>
  </si>
  <si>
    <t>Block 2 Summer</t>
  </si>
  <si>
    <t>Block 1 Winter</t>
  </si>
  <si>
    <t>Block 2 Winter</t>
  </si>
  <si>
    <t>GS-1 Block Rev</t>
  </si>
  <si>
    <t>2/  These rates were calculated by allocating the total 191.9 Account balance of $114,165</t>
  </si>
  <si>
    <t>Docket No. 13-057-08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</si>
</sst>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0.0000"/>
    <numFmt numFmtId="187" formatCode="[$-409]mmmm\-yy;@"/>
    <numFmt numFmtId="188" formatCode="[$-409]d\-mmm\-yy;@"/>
    <numFmt numFmtId="189" formatCode="&quot;$&quot;#,##0.00000_);[Red]\(&quot;$&quot;#,##0.00000\)"/>
    <numFmt numFmtId="190" formatCode="#,##0.0000"/>
    <numFmt numFmtId="191" formatCode="0.000"/>
    <numFmt numFmtId="192" formatCode="&quot;$&quot;#,##0.000000"/>
    <numFmt numFmtId="193" formatCode="[$-409]mmm\-yy;@"/>
    <numFmt numFmtId="194" formatCode="&quot;$&quot;#,##0.0000_);\(&quot;$&quot;#,##0.0000\)"/>
    <numFmt numFmtId="195" formatCode="[$-409]mmmm\ d\,\ yyyy;@"/>
    <numFmt numFmtId="196" formatCode="[$-409]d\-mmm\-yyyy;@"/>
    <numFmt numFmtId="197" formatCode="#,##0.000"/>
    <numFmt numFmtId="198" formatCode="0.0%"/>
    <numFmt numFmtId="199" formatCode="&quot;$&quot;#,##0.000_);\(&quot;$&quot;#,##0.000\)"/>
    <numFmt numFmtId="200" formatCode="0.0"/>
    <numFmt numFmtId="201" formatCode="#,##0.000_);\(#,##0.000\)"/>
    <numFmt numFmtId="202" formatCode="0.00_);\(0.00\)"/>
    <numFmt numFmtId="203" formatCode="mmm\ yyyy"/>
    <numFmt numFmtId="204" formatCode="mm/dd/yyyy"/>
    <numFmt numFmtId="205" formatCode="_(&quot;$&quot;* #,##0.00000_);_(&quot;$&quot;* \(#,##0.00000\);_(&quot;$&quot;* &quot;-&quot;??_);_(@_)"/>
    <numFmt numFmtId="206" formatCode="&quot;$&quot;#,##0.0000000_);\(&quot;$&quot;#,##0.0000000\)"/>
    <numFmt numFmtId="207" formatCode="#,##0.0000000_);\(#,##0.0000000\)"/>
    <numFmt numFmtId="208" formatCode="&quot;$&quot;#,##0.0_);\(&quot;$&quot;#,##0.0\)"/>
    <numFmt numFmtId="209" formatCode="_(* #,##0.0000_);_(* \(#,##0.0000\);_(* &quot;-&quot;??_);_(@_)"/>
    <numFmt numFmtId="210" formatCode="_(* #,##0.00000_);_(* \(#,##0.00000\);_(* &quot;-&quot;??_);_(@_)"/>
    <numFmt numFmtId="211" formatCode="#,##0.0000_);\(#,##0.0000\)"/>
    <numFmt numFmtId="212" formatCode="_(* #,##0.00000_);_(* \(#,##0.00000\);_(* &quot;-&quot;???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&quot;$&quot;#,##0.000_);[Red]\(&quot;$&quot;#,##0.000\)"/>
    <numFmt numFmtId="218" formatCode="&quot;$&quot;#,##0.0000_);[Red]\(&quot;$&quot;#,##0.0000\)"/>
    <numFmt numFmtId="219" formatCode="&quot;$&quot;#,##0.000000_);[Red]\(&quot;$&quot;#,##0.000000\)"/>
  </numFmts>
  <fonts count="51">
    <font>
      <sz val="10"/>
      <name val="Arial"/>
      <family val="0"/>
    </font>
    <font>
      <sz val="8"/>
      <name val="Arial"/>
      <family val="2"/>
    </font>
    <font>
      <sz val="10"/>
      <name val="CG 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LinePrinter"/>
      <family val="0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8"/>
      <color indexed="12"/>
      <name val="LinePrinter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/>
    </xf>
    <xf numFmtId="169" fontId="0" fillId="0" borderId="0" xfId="0" applyNumberFormat="1" applyAlignment="1" quotePrefix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6" fillId="0" borderId="9" xfId="0" applyFont="1" applyBorder="1" applyAlignment="1" quotePrefix="1">
      <alignment horizontal="left"/>
    </xf>
    <xf numFmtId="0" fontId="0" fillId="0" borderId="0" xfId="0" applyFont="1" applyAlignment="1" quotePrefix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43" fontId="32" fillId="0" borderId="0" xfId="92" applyNumberFormat="1">
      <alignment/>
      <protection/>
    </xf>
    <xf numFmtId="166" fontId="0" fillId="0" borderId="0" xfId="42" applyNumberFormat="1" applyFont="1" applyAlignment="1">
      <alignment/>
    </xf>
    <xf numFmtId="37" fontId="0" fillId="0" borderId="0" xfId="94" applyNumberFormat="1" applyFont="1" applyFill="1" applyBorder="1">
      <alignment/>
      <protection/>
    </xf>
    <xf numFmtId="0" fontId="49" fillId="0" borderId="0" xfId="0" applyFont="1" applyAlignment="1">
      <alignment/>
    </xf>
    <xf numFmtId="0" fontId="32" fillId="0" borderId="0" xfId="88">
      <alignment/>
      <protection/>
    </xf>
    <xf numFmtId="0" fontId="32" fillId="0" borderId="0" xfId="88" applyFill="1">
      <alignment/>
      <protection/>
    </xf>
    <xf numFmtId="16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210" fontId="32" fillId="0" borderId="0" xfId="91" applyNumberFormat="1">
      <alignment/>
      <protection/>
    </xf>
    <xf numFmtId="210" fontId="0" fillId="0" borderId="0" xfId="0" applyNumberFormat="1" applyAlignment="1">
      <alignment/>
    </xf>
    <xf numFmtId="171" fontId="0" fillId="0" borderId="0" xfId="94" applyNumberFormat="1" applyFont="1" applyFill="1" applyBorder="1">
      <alignment/>
      <protection/>
    </xf>
    <xf numFmtId="0" fontId="6" fillId="0" borderId="9" xfId="0" applyFont="1" applyBorder="1" applyAlignment="1">
      <alignment/>
    </xf>
    <xf numFmtId="37" fontId="6" fillId="0" borderId="9" xfId="0" applyNumberFormat="1" applyFont="1" applyBorder="1" applyAlignment="1">
      <alignment horizontal="center"/>
    </xf>
    <xf numFmtId="37" fontId="11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9" fontId="11" fillId="0" borderId="9" xfId="0" applyNumberFormat="1" applyFont="1" applyBorder="1" applyAlignment="1">
      <alignment/>
    </xf>
    <xf numFmtId="5" fontId="0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11" fillId="0" borderId="9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5" fontId="0" fillId="0" borderId="11" xfId="0" applyNumberFormat="1" applyFont="1" applyBorder="1" applyAlignment="1">
      <alignment/>
    </xf>
    <xf numFmtId="5" fontId="0" fillId="0" borderId="0" xfId="93" applyNumberFormat="1" applyFont="1" applyFill="1" applyBorder="1" applyAlignment="1">
      <alignment horizontal="right"/>
      <protection/>
    </xf>
    <xf numFmtId="176" fontId="0" fillId="0" borderId="0" xfId="0" applyNumberFormat="1" applyAlignment="1">
      <alignment horizontal="right"/>
    </xf>
    <xf numFmtId="5" fontId="0" fillId="0" borderId="9" xfId="0" applyNumberFormat="1" applyFont="1" applyFill="1" applyBorder="1" applyAlignment="1">
      <alignment/>
    </xf>
    <xf numFmtId="189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2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Hyperlink 3" xfId="75"/>
    <cellStyle name="Hyperlink 4" xfId="76"/>
    <cellStyle name="Hyperlink 5" xfId="77"/>
    <cellStyle name="Hyperlink 6" xfId="78"/>
    <cellStyle name="Hyperlink 7" xfId="79"/>
    <cellStyle name="Hyperlink 8" xfId="80"/>
    <cellStyle name="Input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14" xfId="88"/>
    <cellStyle name="Normal 2" xfId="89"/>
    <cellStyle name="Normal 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e" xfId="97"/>
    <cellStyle name="Note 2" xfId="98"/>
    <cellStyle name="Note 3" xfId="99"/>
    <cellStyle name="Output" xfId="100"/>
    <cellStyle name="Percent" xfId="101"/>
    <cellStyle name="Percent 2" xfId="102"/>
    <cellStyle name="Percent 3" xfId="103"/>
    <cellStyle name="Percent 4" xfId="104"/>
    <cellStyle name="Percent 5" xfId="105"/>
    <cellStyle name="Percent 6" xfId="106"/>
    <cellStyle name="Percent 7" xfId="107"/>
    <cellStyle name="Percent 8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selection activeCell="J3" sqref="J3"/>
    </sheetView>
  </sheetViews>
  <sheetFormatPr defaultColWidth="9.140625" defaultRowHeight="12.75"/>
  <cols>
    <col min="1" max="1" width="5.7109375" style="1" customWidth="1"/>
    <col min="2" max="2" width="8.00390625" style="1" bestFit="1" customWidth="1"/>
    <col min="3" max="3" width="18.00390625" style="0" customWidth="1"/>
    <col min="4" max="4" width="14.57421875" style="0" customWidth="1"/>
    <col min="5" max="5" width="2.7109375" style="0" customWidth="1"/>
    <col min="6" max="6" width="14.00390625" style="0" customWidth="1"/>
    <col min="7" max="7" width="2.7109375" style="0" customWidth="1"/>
    <col min="8" max="8" width="13.28125" style="0" customWidth="1"/>
    <col min="9" max="9" width="2.7109375" style="0" customWidth="1"/>
    <col min="10" max="10" width="13.28125" style="0" customWidth="1"/>
    <col min="11" max="11" width="2.7109375" style="0" customWidth="1"/>
    <col min="12" max="12" width="12.421875" style="0" customWidth="1"/>
    <col min="14" max="14" width="12.7109375" style="0" bestFit="1" customWidth="1"/>
  </cols>
  <sheetData>
    <row r="1" spans="3:11" ht="12.75">
      <c r="C1" s="2"/>
      <c r="D1" s="2"/>
      <c r="E1" s="2"/>
      <c r="F1" s="2"/>
      <c r="G1" s="2"/>
      <c r="H1" s="2"/>
      <c r="I1" s="2"/>
      <c r="J1" s="11" t="s">
        <v>3</v>
      </c>
      <c r="K1" s="2"/>
    </row>
    <row r="2" spans="3:11" ht="12.75">
      <c r="C2" s="2"/>
      <c r="D2" s="2"/>
      <c r="E2" s="2"/>
      <c r="F2" s="2"/>
      <c r="G2" s="2"/>
      <c r="H2" s="2"/>
      <c r="I2" s="2"/>
      <c r="J2" s="11" t="s">
        <v>44</v>
      </c>
      <c r="K2" s="2"/>
    </row>
    <row r="3" spans="3:11" ht="12.75">
      <c r="C3" s="2"/>
      <c r="D3" s="2"/>
      <c r="E3" s="2"/>
      <c r="F3" s="2"/>
      <c r="G3" s="2"/>
      <c r="H3" s="2"/>
      <c r="I3" s="2"/>
      <c r="J3" s="11" t="s">
        <v>10</v>
      </c>
      <c r="K3" s="2"/>
    </row>
    <row r="4" spans="3:11" ht="12.75">
      <c r="C4" s="2"/>
      <c r="D4" s="2"/>
      <c r="E4" s="2"/>
      <c r="F4" s="2"/>
      <c r="G4" s="2"/>
      <c r="H4" s="2"/>
      <c r="I4" s="2"/>
      <c r="J4" s="2"/>
      <c r="K4" s="2"/>
    </row>
    <row r="5" spans="3:11" ht="12.75">
      <c r="C5" s="2"/>
      <c r="D5" s="2"/>
      <c r="E5" s="2"/>
      <c r="F5" s="2"/>
      <c r="G5" s="2"/>
      <c r="H5" s="2"/>
      <c r="I5" s="2"/>
      <c r="J5" s="2"/>
      <c r="K5" s="2"/>
    </row>
    <row r="6" spans="3:11" ht="12.75">
      <c r="C6" s="2"/>
      <c r="D6" s="2"/>
      <c r="E6" s="2"/>
      <c r="F6" s="2"/>
      <c r="G6" s="2"/>
      <c r="H6" s="2"/>
      <c r="I6" s="2"/>
      <c r="J6" s="2"/>
      <c r="K6" s="2"/>
    </row>
    <row r="7" spans="3:11" ht="12.75">
      <c r="C7" s="54" t="s">
        <v>28</v>
      </c>
      <c r="D7" s="54"/>
      <c r="E7" s="54"/>
      <c r="F7" s="54"/>
      <c r="G7" s="54"/>
      <c r="H7" s="54"/>
      <c r="I7" s="54"/>
      <c r="J7" s="31"/>
      <c r="K7" s="31"/>
    </row>
    <row r="8" spans="3:11" ht="12.75">
      <c r="C8" s="2"/>
      <c r="D8" s="2"/>
      <c r="E8" s="2"/>
      <c r="F8" s="2"/>
      <c r="G8" s="2"/>
      <c r="H8" s="2"/>
      <c r="I8" s="2"/>
      <c r="J8" s="2"/>
      <c r="K8" s="2"/>
    </row>
    <row r="10" spans="4:8" ht="12.75">
      <c r="D10" s="10" t="s">
        <v>11</v>
      </c>
      <c r="F10" s="10" t="s">
        <v>12</v>
      </c>
      <c r="H10" s="10" t="s">
        <v>13</v>
      </c>
    </row>
    <row r="11" spans="3:11" ht="12.75">
      <c r="C11" s="1"/>
      <c r="D11" s="1"/>
      <c r="E11" s="1"/>
      <c r="F11" s="1"/>
      <c r="G11" s="1"/>
      <c r="H11" s="1"/>
      <c r="I11" s="1"/>
      <c r="K11" s="1"/>
    </row>
    <row r="12" spans="3:9" ht="12.75">
      <c r="C12" s="9"/>
      <c r="D12" s="9" t="s">
        <v>6</v>
      </c>
      <c r="E12" s="9"/>
      <c r="F12" s="9" t="s">
        <v>32</v>
      </c>
      <c r="G12" s="9"/>
      <c r="H12" s="9" t="s">
        <v>29</v>
      </c>
      <c r="I12" s="9"/>
    </row>
    <row r="13" spans="3:9" ht="12.75">
      <c r="C13" s="9"/>
      <c r="D13" s="9" t="s">
        <v>27</v>
      </c>
      <c r="E13" s="9"/>
      <c r="F13" s="9" t="s">
        <v>4</v>
      </c>
      <c r="G13" s="9"/>
      <c r="H13" s="9" t="s">
        <v>30</v>
      </c>
      <c r="I13" s="9"/>
    </row>
    <row r="14" spans="2:9" ht="13.5" thickBot="1">
      <c r="B14" s="8" t="s">
        <v>24</v>
      </c>
      <c r="C14" s="12" t="s">
        <v>14</v>
      </c>
      <c r="D14" s="8" t="s">
        <v>7</v>
      </c>
      <c r="E14" s="8"/>
      <c r="F14" s="8" t="s">
        <v>33</v>
      </c>
      <c r="G14" s="8"/>
      <c r="H14" s="8" t="s">
        <v>2</v>
      </c>
      <c r="I14" s="8"/>
    </row>
    <row r="15" spans="1:9" ht="15.75" customHeight="1">
      <c r="A15" s="1">
        <v>1</v>
      </c>
      <c r="B15" s="7" t="s">
        <v>1</v>
      </c>
      <c r="C15" t="s">
        <v>8</v>
      </c>
      <c r="D15" s="53">
        <v>-0.02758</v>
      </c>
      <c r="E15" s="5" t="s">
        <v>31</v>
      </c>
      <c r="F15" s="27">
        <f>H24</f>
        <v>0.00117</v>
      </c>
      <c r="G15" s="3" t="s">
        <v>5</v>
      </c>
      <c r="H15" s="50">
        <f>-(D15-F15)</f>
        <v>0.02875</v>
      </c>
      <c r="I15" s="10"/>
    </row>
    <row r="16" spans="1:9" ht="12.75">
      <c r="A16" s="1">
        <v>2</v>
      </c>
      <c r="B16" s="7"/>
      <c r="C16" t="s">
        <v>9</v>
      </c>
      <c r="D16" s="53">
        <v>-0.01024</v>
      </c>
      <c r="E16" s="5" t="s">
        <v>31</v>
      </c>
      <c r="F16" s="27">
        <f>H25</f>
        <v>0.00044</v>
      </c>
      <c r="G16" s="3" t="s">
        <v>5</v>
      </c>
      <c r="H16" s="50">
        <f>-(D16-F16)</f>
        <v>0.01068</v>
      </c>
      <c r="I16" s="10"/>
    </row>
    <row r="17" spans="2:9" ht="12.75">
      <c r="B17" s="7"/>
      <c r="D17" s="53"/>
      <c r="E17" s="5"/>
      <c r="F17" s="4"/>
      <c r="G17" s="5"/>
      <c r="H17" s="51"/>
      <c r="I17" s="5"/>
    </row>
    <row r="18" spans="1:9" ht="12.75">
      <c r="A18" s="1">
        <v>3</v>
      </c>
      <c r="B18" s="7" t="s">
        <v>0</v>
      </c>
      <c r="C18" t="s">
        <v>8</v>
      </c>
      <c r="D18" s="53">
        <v>-0.03274</v>
      </c>
      <c r="E18" s="5" t="s">
        <v>31</v>
      </c>
      <c r="F18" s="27">
        <f>H26</f>
        <v>0.00139</v>
      </c>
      <c r="G18" s="3" t="s">
        <v>5</v>
      </c>
      <c r="H18" s="50">
        <f>-(D18-F18)</f>
        <v>0.03413</v>
      </c>
      <c r="I18" s="10"/>
    </row>
    <row r="19" spans="1:9" ht="12.75">
      <c r="A19" s="1">
        <v>4</v>
      </c>
      <c r="B19" s="7"/>
      <c r="C19" t="s">
        <v>9</v>
      </c>
      <c r="D19" s="53">
        <v>-0.01359</v>
      </c>
      <c r="E19" s="5" t="s">
        <v>31</v>
      </c>
      <c r="F19" s="27">
        <f>H27</f>
        <v>0.00058</v>
      </c>
      <c r="G19" s="3" t="s">
        <v>5</v>
      </c>
      <c r="H19" s="50">
        <f>-(D19-F19)</f>
        <v>0.01417</v>
      </c>
      <c r="I19" s="10"/>
    </row>
    <row r="20" spans="2:11" ht="12.75">
      <c r="B20" s="7"/>
      <c r="D20" s="6"/>
      <c r="E20" s="5"/>
      <c r="F20" s="26"/>
      <c r="G20" s="5"/>
      <c r="H20" s="4"/>
      <c r="I20" s="5"/>
      <c r="J20" s="4"/>
      <c r="K20" s="3"/>
    </row>
    <row r="22" spans="1:11" ht="13.5" thickBot="1">
      <c r="A22" s="16"/>
      <c r="B22" s="16"/>
      <c r="C22" s="17"/>
      <c r="D22" s="17"/>
      <c r="E22" s="17"/>
      <c r="F22" s="17"/>
      <c r="G22" s="17"/>
      <c r="H22" s="17"/>
      <c r="I22" s="17"/>
      <c r="J22" s="18"/>
      <c r="K22" s="18"/>
    </row>
    <row r="23" spans="1:14" ht="15">
      <c r="A23" s="10" t="s">
        <v>15</v>
      </c>
      <c r="B23" t="s">
        <v>16</v>
      </c>
      <c r="D23" s="1" t="s">
        <v>26</v>
      </c>
      <c r="F23" s="1" t="s">
        <v>17</v>
      </c>
      <c r="H23" s="29"/>
      <c r="J23" s="30"/>
      <c r="N23" s="24"/>
    </row>
    <row r="24" spans="3:14" ht="15">
      <c r="C24" t="s">
        <v>20</v>
      </c>
      <c r="D24" s="47">
        <f>Calculations!F3</f>
        <v>27098.89926624681</v>
      </c>
      <c r="E24" s="13" t="s">
        <v>18</v>
      </c>
      <c r="F24" s="52">
        <f>Calculations!B3</f>
        <v>23064810</v>
      </c>
      <c r="G24" s="10" t="s">
        <v>19</v>
      </c>
      <c r="H24" s="48">
        <f>ROUND(D24/F24,5)</f>
        <v>0.00117</v>
      </c>
      <c r="I24" s="10"/>
      <c r="M24" s="25"/>
      <c r="N24" s="23"/>
    </row>
    <row r="25" spans="3:14" ht="15">
      <c r="C25" t="s">
        <v>21</v>
      </c>
      <c r="D25" s="47">
        <f>Calculations!F4</f>
        <v>1935.8339844940942</v>
      </c>
      <c r="E25" s="13" t="s">
        <v>18</v>
      </c>
      <c r="F25" s="52">
        <f>Calculations!B4</f>
        <v>4438415</v>
      </c>
      <c r="G25" s="10" t="s">
        <v>19</v>
      </c>
      <c r="H25" s="48">
        <f>ROUND(D25/F25,5)</f>
        <v>0.00044</v>
      </c>
      <c r="I25" s="10"/>
      <c r="M25" s="25"/>
      <c r="N25" s="23"/>
    </row>
    <row r="26" spans="3:14" ht="15">
      <c r="C26" t="s">
        <v>22</v>
      </c>
      <c r="D26" s="47">
        <f>Calculations!F5</f>
        <v>76252.26349406195</v>
      </c>
      <c r="E26" s="13" t="s">
        <v>18</v>
      </c>
      <c r="F26" s="52">
        <f>Calculations!B5</f>
        <v>54662078</v>
      </c>
      <c r="G26" s="10" t="s">
        <v>19</v>
      </c>
      <c r="H26" s="48">
        <f>ROUND(D26/F26,5)</f>
        <v>0.00139</v>
      </c>
      <c r="I26" s="10"/>
      <c r="M26" s="25"/>
      <c r="N26" s="23"/>
    </row>
    <row r="27" spans="3:14" ht="15">
      <c r="C27" t="s">
        <v>23</v>
      </c>
      <c r="D27" s="47">
        <f>Calculations!F6</f>
        <v>8878.433255197155</v>
      </c>
      <c r="E27" s="13" t="s">
        <v>18</v>
      </c>
      <c r="F27" s="52">
        <f>Calculations!B6</f>
        <v>15330085</v>
      </c>
      <c r="G27" s="10" t="s">
        <v>19</v>
      </c>
      <c r="H27" s="48">
        <f>ROUND(D27/F27,5)</f>
        <v>0.00058</v>
      </c>
      <c r="I27" s="10"/>
      <c r="M27" s="25"/>
      <c r="N27" s="23"/>
    </row>
    <row r="28" spans="4:14" ht="15">
      <c r="D28" s="14"/>
      <c r="E28" s="13"/>
      <c r="F28" s="14"/>
      <c r="G28" s="10"/>
      <c r="H28" s="15"/>
      <c r="I28" s="10"/>
      <c r="J28" s="15"/>
      <c r="N28" s="23"/>
    </row>
    <row r="29" spans="2:14" ht="15">
      <c r="B29" s="28" t="s">
        <v>43</v>
      </c>
      <c r="D29" s="20"/>
      <c r="F29" s="22"/>
      <c r="L29" s="34"/>
      <c r="N29" s="23"/>
    </row>
    <row r="30" spans="2:14" ht="15">
      <c r="B30" s="28" t="s">
        <v>25</v>
      </c>
      <c r="H30" s="19"/>
      <c r="J30" s="19"/>
      <c r="N30" s="23"/>
    </row>
    <row r="31" ht="15">
      <c r="N31" s="23"/>
    </row>
    <row r="32" spans="4:14" ht="15">
      <c r="D32" s="34"/>
      <c r="F32" s="33"/>
      <c r="G32" s="33"/>
      <c r="H32" s="32"/>
      <c r="J32" s="32"/>
      <c r="N32" s="23"/>
    </row>
    <row r="33" spans="6:14" ht="15">
      <c r="F33" s="34"/>
      <c r="H33" s="34"/>
      <c r="J33" s="34"/>
      <c r="N33" s="23"/>
    </row>
    <row r="34" spans="4:14" ht="15">
      <c r="D34" s="21"/>
      <c r="N34" s="23"/>
    </row>
    <row r="35" ht="15">
      <c r="N35" s="23"/>
    </row>
    <row r="36" ht="15">
      <c r="N36" s="23"/>
    </row>
    <row r="37" ht="15">
      <c r="N37" s="23"/>
    </row>
  </sheetData>
  <sheetProtection/>
  <mergeCells count="1">
    <mergeCell ref="C7:I7"/>
  </mergeCells>
  <printOptions horizontalCentered="1"/>
  <pageMargins left="1.11" right="0.51" top="0.49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00390625" style="0" bestFit="1" customWidth="1"/>
    <col min="2" max="2" width="10.7109375" style="0" bestFit="1" customWidth="1"/>
    <col min="3" max="3" width="18.00390625" style="0" bestFit="1" customWidth="1"/>
    <col min="4" max="4" width="13.7109375" style="0" bestFit="1" customWidth="1"/>
    <col min="6" max="6" width="11.28125" style="0" bestFit="1" customWidth="1"/>
  </cols>
  <sheetData>
    <row r="1" spans="1:4" ht="12.75">
      <c r="A1" s="9"/>
      <c r="B1" s="54" t="s">
        <v>34</v>
      </c>
      <c r="C1" s="54"/>
      <c r="D1" s="54"/>
    </row>
    <row r="2" spans="1:8" ht="13.5" thickBot="1">
      <c r="A2" s="35" t="s">
        <v>35</v>
      </c>
      <c r="B2" s="36" t="s">
        <v>17</v>
      </c>
      <c r="C2" s="8" t="s">
        <v>36</v>
      </c>
      <c r="D2" s="36" t="s">
        <v>37</v>
      </c>
      <c r="H2" s="42">
        <f>F7/D7</f>
        <v>0.0006257235515876291</v>
      </c>
    </row>
    <row r="3" spans="1:6" ht="12.75">
      <c r="A3" s="29" t="s">
        <v>38</v>
      </c>
      <c r="B3" s="37">
        <v>23064810</v>
      </c>
      <c r="C3" s="38">
        <v>1.87767</v>
      </c>
      <c r="D3" s="45">
        <f>B3*C3</f>
        <v>43308101.7927</v>
      </c>
      <c r="F3" s="45">
        <f>$H$2*D3</f>
        <v>27098.89926624681</v>
      </c>
    </row>
    <row r="4" spans="1:6" ht="12.75">
      <c r="A4" s="29" t="s">
        <v>39</v>
      </c>
      <c r="B4" s="37">
        <v>4438415</v>
      </c>
      <c r="C4" s="38">
        <v>0.69704</v>
      </c>
      <c r="D4" s="45">
        <f>B4*C4</f>
        <v>3093752.7916</v>
      </c>
      <c r="F4" s="45">
        <f>$H$2*D4</f>
        <v>1935.8339844940942</v>
      </c>
    </row>
    <row r="5" spans="1:6" ht="12.75">
      <c r="A5" s="39" t="s">
        <v>40</v>
      </c>
      <c r="B5" s="37">
        <v>54662078</v>
      </c>
      <c r="C5" s="38">
        <v>2.22938</v>
      </c>
      <c r="D5" s="41">
        <f>B5*C5</f>
        <v>121862543.45164</v>
      </c>
      <c r="F5" s="45">
        <f>$H$2*D5</f>
        <v>76252.26349406195</v>
      </c>
    </row>
    <row r="6" spans="1:6" ht="13.5" thickBot="1">
      <c r="A6" s="39" t="s">
        <v>41</v>
      </c>
      <c r="B6" s="43">
        <v>15330085</v>
      </c>
      <c r="C6" s="40">
        <v>0.92557</v>
      </c>
      <c r="D6" s="49">
        <f>B6*C6</f>
        <v>14189066.77345</v>
      </c>
      <c r="F6" s="46">
        <f>$H$2*D6</f>
        <v>8878.433255197155</v>
      </c>
    </row>
    <row r="7" spans="1:6" ht="12.75">
      <c r="A7" s="39" t="s">
        <v>42</v>
      </c>
      <c r="B7" s="44">
        <f>SUM(B3:B6)</f>
        <v>97495388</v>
      </c>
      <c r="C7" s="39"/>
      <c r="D7" s="41">
        <f>SUM(D3:D6)</f>
        <v>182453464.80938998</v>
      </c>
      <c r="F7" s="41">
        <v>114165.43</v>
      </c>
    </row>
  </sheetData>
  <sheetProtection/>
  <mergeCells count="1">
    <mergeCell ref="B1:D1"/>
  </mergeCells>
  <printOptions/>
  <pageMargins left="0.7" right="0.7" top="0.75" bottom="0.75" header="0.3" footer="0.3"/>
  <pageSetup fitToHeight="1" fitToWidth="1" horizontalDpi="600" verticalDpi="600" orientation="portrait" scale="96" r:id="rId3"/>
  <headerFooter>
    <oddFooter>&amp;C&amp;Z&amp;F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drg4708</dc:creator>
  <cp:keywords/>
  <dc:description/>
  <cp:lastModifiedBy>laurieharris</cp:lastModifiedBy>
  <cp:lastPrinted>2013-08-14T21:49:14Z</cp:lastPrinted>
  <dcterms:created xsi:type="dcterms:W3CDTF">2005-06-28T19:57:04Z</dcterms:created>
  <dcterms:modified xsi:type="dcterms:W3CDTF">2013-09-04T17:25:47Z</dcterms:modified>
  <cp:category/>
  <cp:version/>
  <cp:contentType/>
  <cp:contentStatus/>
</cp:coreProperties>
</file>