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0635" windowHeight="9675" activeTab="0"/>
  </bookViews>
  <sheets>
    <sheet name="Analysi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<sst xmlns="http://schemas.openxmlformats.org/spreadsheetml/2006/main" count="24" uniqueCount="24">
  <si>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Investment</t>
  </si>
  <si>
    <t>Other Taxes</t>
  </si>
  <si>
    <t>Revenue</t>
  </si>
  <si>
    <t>Revenue Neutral Rate Analysis</t>
  </si>
  <si>
    <t>Difference between revenues and costs</t>
  </si>
  <si>
    <t>Net Plant</t>
  </si>
  <si>
    <t xml:space="preserve">Acquisition Cost Allocated to Plant </t>
  </si>
  <si>
    <t>Questar Gas Company</t>
  </si>
  <si>
    <t>Line</t>
  </si>
  <si>
    <t>Inventory Acquired</t>
  </si>
  <si>
    <t>Number of customers acquired</t>
  </si>
  <si>
    <t>Incremental O&amp;M</t>
  </si>
  <si>
    <t>(A)</t>
  </si>
  <si>
    <t>(B)</t>
  </si>
  <si>
    <t>Weighted Average Cost of Equity</t>
  </si>
  <si>
    <t>Weighted Average Cost of Debt</t>
  </si>
  <si>
    <t>Accumulated Depreciation</t>
  </si>
  <si>
    <t>Acquisition Cost</t>
  </si>
  <si>
    <t>Return on Equity (line 6 x line 7)</t>
  </si>
  <si>
    <t>Interest Expense (line 6 x line 8)</t>
  </si>
  <si>
    <t>Revenue Requirement (lines 9 through 14)</t>
  </si>
  <si>
    <t>Depreciation Expense (Exhibit 1, line 157, column G)</t>
  </si>
  <si>
    <t>Income Taxes (line 9 x 38.06% tax rate)</t>
  </si>
  <si>
    <t>Current QGC allowed revenue per customer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</si>
</sst>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  <numFmt numFmtId="166" formatCode="&quot;$&quot;#,##0.0000_);\(&quot;$&quot;#,##0.0000\)"/>
    <numFmt numFmtId="167" formatCode="&quot;$&quot;#,##0.000_);\(&quot;$&quot;#,##0.000\)"/>
    <numFmt numFmtId="168" formatCode="_(* #,##0.0_);_(* \(#,##0.0\);_(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&quot;$&quot;* #,##0.000000_);_(&quot;$&quot;* \(#,##0.000000\);_(&quot;$&quot;* &quot;-&quot;???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0" fontId="2" fillId="0" borderId="0" xfId="0" applyNumberFormat="1" applyFont="1" applyFill="1" applyBorder="1" applyAlignment="1">
      <alignment/>
    </xf>
    <xf numFmtId="5" fontId="2" fillId="0" borderId="0" xfId="42" applyNumberFormat="1" applyFont="1" applyAlignment="1">
      <alignment/>
    </xf>
    <xf numFmtId="5" fontId="2" fillId="0" borderId="10" xfId="42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/>
    </xf>
    <xf numFmtId="5" fontId="0" fillId="0" borderId="10" xfId="0" applyNumberFormat="1" applyBorder="1" applyAlignment="1">
      <alignment/>
    </xf>
    <xf numFmtId="172" fontId="0" fillId="0" borderId="0" xfId="44" applyNumberFormat="1" applyFont="1" applyAlignment="1">
      <alignment/>
    </xf>
    <xf numFmtId="5" fontId="2" fillId="0" borderId="0" xfId="42" applyNumberFormat="1" applyFont="1" applyFill="1" applyAlignment="1">
      <alignment/>
    </xf>
    <xf numFmtId="5" fontId="2" fillId="0" borderId="11" xfId="42" applyNumberFormat="1" applyFont="1" applyFill="1" applyBorder="1" applyAlignment="1">
      <alignment/>
    </xf>
    <xf numFmtId="37" fontId="33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2014\WAH%202014\Eagle%20Mountain\Eagle%20Mountain%20cost%20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Curtis"/>
      <sheetName val="Revised"/>
      <sheetName val="Revised (2)"/>
      <sheetName val="Sheet2"/>
      <sheetName val="Sheet3"/>
    </sheetNames>
    <sheetDataSet>
      <sheetData sheetId="2">
        <row r="88">
          <cell r="D88">
            <v>6497</v>
          </cell>
        </row>
        <row r="199">
          <cell r="F199">
            <v>284432.1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7109375" style="0" bestFit="1" customWidth="1"/>
    <col min="2" max="2" width="48.140625" style="0" bestFit="1" customWidth="1"/>
    <col min="3" max="3" width="11.57421875" style="0" bestFit="1" customWidth="1"/>
    <col min="4" max="4" width="12.57421875" style="0" bestFit="1" customWidth="1"/>
    <col min="12" max="12" width="14.7109375" style="0" bestFit="1" customWidth="1"/>
  </cols>
  <sheetData>
    <row r="1" ht="15">
      <c r="B1" s="4" t="s">
        <v>7</v>
      </c>
    </row>
    <row r="2" spans="2:3" ht="15">
      <c r="B2" s="14" t="s">
        <v>3</v>
      </c>
      <c r="C2" s="14"/>
    </row>
    <row r="4" spans="2:3" ht="15">
      <c r="B4" s="11" t="s">
        <v>12</v>
      </c>
      <c r="C4" s="11" t="s">
        <v>13</v>
      </c>
    </row>
    <row r="5" spans="1:3" ht="15">
      <c r="A5" t="s">
        <v>8</v>
      </c>
      <c r="B5" s="13"/>
      <c r="C5" s="13"/>
    </row>
    <row r="6" spans="1:4" ht="15">
      <c r="A6" s="5">
        <v>1</v>
      </c>
      <c r="B6" t="s">
        <v>0</v>
      </c>
      <c r="C6" s="2">
        <f>16827665+206021</f>
        <v>17033686</v>
      </c>
      <c r="D6" s="12"/>
    </row>
    <row r="7" spans="1:4" ht="15">
      <c r="A7" s="5">
        <f>+A6+1</f>
        <v>2</v>
      </c>
      <c r="B7" t="s">
        <v>16</v>
      </c>
      <c r="C7" s="2">
        <f>-4389264-24435</f>
        <v>-4413699</v>
      </c>
      <c r="D7" s="12"/>
    </row>
    <row r="8" spans="1:3" ht="15">
      <c r="A8" s="5">
        <f aca="true" t="shared" si="0" ref="A8:A20">+A7+1</f>
        <v>3</v>
      </c>
      <c r="B8" t="s">
        <v>5</v>
      </c>
      <c r="C8" s="3">
        <f>+C6+C7</f>
        <v>12619987</v>
      </c>
    </row>
    <row r="9" spans="1:3" ht="15">
      <c r="A9" s="5">
        <f t="shared" si="0"/>
        <v>4</v>
      </c>
      <c r="B9" t="s">
        <v>6</v>
      </c>
      <c r="C9" s="2">
        <v>11202000</v>
      </c>
    </row>
    <row r="10" spans="1:3" ht="15">
      <c r="A10" s="5">
        <f t="shared" si="0"/>
        <v>5</v>
      </c>
      <c r="B10" t="s">
        <v>9</v>
      </c>
      <c r="C10" s="2">
        <v>198000</v>
      </c>
    </row>
    <row r="11" spans="1:3" ht="15">
      <c r="A11" s="5">
        <f t="shared" si="0"/>
        <v>6</v>
      </c>
      <c r="B11" t="s">
        <v>17</v>
      </c>
      <c r="C11" s="3">
        <f>SUM(C9:C10)</f>
        <v>11400000</v>
      </c>
    </row>
    <row r="12" spans="1:3" ht="15">
      <c r="A12" s="5">
        <f t="shared" si="0"/>
        <v>7</v>
      </c>
      <c r="B12" t="s">
        <v>14</v>
      </c>
      <c r="C12" s="1">
        <f>0.520666*0.0985</f>
        <v>0.051285601</v>
      </c>
    </row>
    <row r="13" spans="1:3" ht="15">
      <c r="A13" s="5">
        <f t="shared" si="0"/>
        <v>8</v>
      </c>
      <c r="B13" t="s">
        <v>15</v>
      </c>
      <c r="C13" s="1">
        <f>0.479334*0.052456</f>
        <v>0.025143944304</v>
      </c>
    </row>
    <row r="14" spans="1:3" ht="15">
      <c r="A14" s="5">
        <f t="shared" si="0"/>
        <v>9</v>
      </c>
      <c r="B14" t="s">
        <v>18</v>
      </c>
      <c r="C14" s="2">
        <f>C11*C12</f>
        <v>584655.8514</v>
      </c>
    </row>
    <row r="15" spans="1:3" ht="15">
      <c r="A15" s="5">
        <f t="shared" si="0"/>
        <v>10</v>
      </c>
      <c r="B15" t="s">
        <v>19</v>
      </c>
      <c r="C15" s="2">
        <f>C11*C13</f>
        <v>286640.9650656</v>
      </c>
    </row>
    <row r="16" spans="1:3" ht="15">
      <c r="A16" s="5">
        <f t="shared" si="0"/>
        <v>11</v>
      </c>
      <c r="B16" t="s">
        <v>21</v>
      </c>
      <c r="C16" s="2">
        <f>+'[1]Revised (2)'!$F$199</f>
        <v>284432.1</v>
      </c>
    </row>
    <row r="17" spans="1:3" ht="15">
      <c r="A17" s="5">
        <f t="shared" si="0"/>
        <v>12</v>
      </c>
      <c r="B17" t="s">
        <v>1</v>
      </c>
      <c r="C17" s="2">
        <f>C11*0.012</f>
        <v>136800</v>
      </c>
    </row>
    <row r="18" spans="1:12" ht="15">
      <c r="A18" s="5">
        <f t="shared" si="0"/>
        <v>13</v>
      </c>
      <c r="B18" t="s">
        <v>11</v>
      </c>
      <c r="C18" s="9">
        <v>0</v>
      </c>
      <c r="L18" s="8"/>
    </row>
    <row r="19" spans="1:5" ht="15">
      <c r="A19" s="5">
        <f t="shared" si="0"/>
        <v>14</v>
      </c>
      <c r="B19" t="s">
        <v>22</v>
      </c>
      <c r="C19" s="8">
        <f>+$C$14*0.3806</f>
        <v>222520.01704284002</v>
      </c>
      <c r="D19" s="8"/>
      <c r="E19" s="9"/>
    </row>
    <row r="20" spans="1:5" ht="15">
      <c r="A20" s="5">
        <f t="shared" si="0"/>
        <v>15</v>
      </c>
      <c r="B20" t="s">
        <v>20</v>
      </c>
      <c r="C20" s="10">
        <f>SUM(C14:C19)</f>
        <v>1515048.93350844</v>
      </c>
      <c r="D20" s="8"/>
      <c r="E20" s="9"/>
    </row>
    <row r="21" spans="1:3" ht="15">
      <c r="A21" s="5"/>
      <c r="C21" s="2"/>
    </row>
    <row r="22" spans="1:3" ht="15">
      <c r="A22" s="5">
        <f>+A20+1</f>
        <v>16</v>
      </c>
      <c r="B22" t="s">
        <v>10</v>
      </c>
      <c r="C22" s="6">
        <f>+'[1]Revised (2)'!$D$88</f>
        <v>6497</v>
      </c>
    </row>
    <row r="23" spans="1:3" ht="15">
      <c r="A23" s="5">
        <f>+A22+1</f>
        <v>17</v>
      </c>
      <c r="B23" t="s">
        <v>23</v>
      </c>
      <c r="C23" s="2">
        <v>298</v>
      </c>
    </row>
    <row r="24" spans="1:3" ht="15">
      <c r="A24" s="5">
        <f>+A23+1</f>
        <v>18</v>
      </c>
      <c r="B24" t="s">
        <v>2</v>
      </c>
      <c r="C24" s="3">
        <f>+C22*C23</f>
        <v>1936106</v>
      </c>
    </row>
    <row r="25" ht="15">
      <c r="A25" s="5"/>
    </row>
    <row r="26" spans="1:3" ht="15">
      <c r="A26" s="5">
        <f>+A24+1</f>
        <v>19</v>
      </c>
      <c r="B26" t="s">
        <v>4</v>
      </c>
      <c r="C26" s="7">
        <f>C24-C20</f>
        <v>421057.0664915601</v>
      </c>
    </row>
    <row r="27" ht="15">
      <c r="A27" s="5"/>
    </row>
  </sheetData>
  <sheetProtection/>
  <mergeCells count="2">
    <mergeCell ref="B5:C5"/>
    <mergeCell ref="B2:C2"/>
  </mergeCells>
  <printOptions/>
  <pageMargins left="0.7" right="0.7" top="0.75" bottom="0.75" header="0.3" footer="0.3"/>
  <pageSetup horizontalDpi="600" verticalDpi="600" orientation="portrait" r:id="rId1"/>
  <headerFooter>
    <oddHeader>&amp;RAttachment 2
Page &amp;P of &amp;N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Mendenhall</dc:creator>
  <cp:keywords/>
  <dc:description/>
  <cp:lastModifiedBy>laurieharris</cp:lastModifiedBy>
  <cp:lastPrinted>2015-01-21T22:53:41Z</cp:lastPrinted>
  <dcterms:created xsi:type="dcterms:W3CDTF">2014-03-06T22:03:04Z</dcterms:created>
  <dcterms:modified xsi:type="dcterms:W3CDTF">2015-01-23T21:54:56Z</dcterms:modified>
  <cp:category/>
  <cp:version/>
  <cp:contentType/>
  <cp:contentStatus/>
</cp:coreProperties>
</file>