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ebsites\Pscweb\utilities\gas\16docs\1605703\"/>
    </mc:Choice>
  </mc:AlternateContent>
  <bookViews>
    <workbookView xWindow="90" yWindow="30" windowWidth="15600" windowHeight="11400" tabRatio="900"/>
  </bookViews>
  <sheets>
    <sheet name="2016Complete Schedule" sheetId="41" r:id="rId1"/>
    <sheet name="FL6-a" sheetId="2" state="hidden" r:id="rId2"/>
    <sheet name="FL6-b" sheetId="3" state="hidden" r:id="rId3"/>
    <sheet name="FL6-c" sheetId="4" state="hidden" r:id="rId4"/>
    <sheet name="FL6-d" sheetId="5" state="hidden" r:id="rId5"/>
    <sheet name="FL6-e" sheetId="6" state="hidden" r:id="rId6"/>
    <sheet name="FL6-f" sheetId="7" state="hidden" r:id="rId7"/>
    <sheet name="FL24-a" sheetId="15" state="hidden" r:id="rId8"/>
    <sheet name="FL24-b" sheetId="8" state="hidden" r:id="rId9"/>
    <sheet name="FL24-c" sheetId="9" state="hidden" r:id="rId10"/>
    <sheet name="FL24-d" sheetId="10" state="hidden" r:id="rId11"/>
    <sheet name="FL24-e" sheetId="11" state="hidden" r:id="rId12"/>
    <sheet name="FL24-f" sheetId="12" state="hidden" r:id="rId13"/>
    <sheet name="FL24-g" sheetId="13" state="hidden" r:id="rId14"/>
    <sheet name="FL34" sheetId="16" state="hidden" r:id="rId15"/>
    <sheet name="FL13-a" sheetId="17" state="hidden" r:id="rId16"/>
    <sheet name="FL13-b" sheetId="18" state="hidden" r:id="rId17"/>
    <sheet name="FL13-c" sheetId="19" state="hidden" r:id="rId18"/>
    <sheet name="FL13-d" sheetId="20" state="hidden" r:id="rId19"/>
    <sheet name="FL8-a" sheetId="21" state="hidden" r:id="rId20"/>
    <sheet name="FL8-b" sheetId="22" state="hidden" r:id="rId21"/>
    <sheet name="FL21-4a" sheetId="23" state="hidden" r:id="rId22"/>
    <sheet name="FL21-4b" sheetId="24" state="hidden" r:id="rId23"/>
    <sheet name="FL42" sheetId="25" state="hidden" r:id="rId24"/>
    <sheet name="FL42-3" sheetId="26" state="hidden" r:id="rId25"/>
    <sheet name="FL97" sheetId="27" state="hidden" r:id="rId26"/>
    <sheet name="FL110" sheetId="28" state="hidden" r:id="rId27"/>
    <sheet name="FL89" sheetId="29" state="hidden" r:id="rId28"/>
    <sheet name="FL98" sheetId="30" state="hidden" r:id="rId29"/>
  </sheets>
  <definedNames>
    <definedName name="_xlnm._FilterDatabase" localSheetId="0" hidden="1">'2016Complete Schedule'!#REF!</definedName>
    <definedName name="_xlnm.Print_Area" localSheetId="0">'2016Complete Schedule'!$A$1:$T$88</definedName>
    <definedName name="_xlnm.Print_Titles" localSheetId="0">'2016Complete Schedule'!$4:$6</definedName>
  </definedNames>
  <calcPr calcId="152511"/>
</workbook>
</file>

<file path=xl/calcChain.xml><?xml version="1.0" encoding="utf-8"?>
<calcChain xmlns="http://schemas.openxmlformats.org/spreadsheetml/2006/main">
  <c r="S80" i="41" l="1"/>
  <c r="O80" i="41"/>
  <c r="M80" i="41"/>
  <c r="K80" i="41"/>
  <c r="E80" i="41"/>
  <c r="Q80" i="41"/>
  <c r="I80" i="41"/>
  <c r="G80" i="41"/>
  <c r="C80" i="41"/>
  <c r="A80" i="41"/>
  <c r="M10" i="41" l="1"/>
  <c r="Q10" i="41" s="1"/>
  <c r="M11" i="41"/>
  <c r="K37" i="41"/>
  <c r="C76" i="41"/>
  <c r="S76" i="41"/>
  <c r="C61" i="41"/>
  <c r="S61" i="41"/>
  <c r="Q15" i="41"/>
  <c r="C15" i="41"/>
  <c r="S15" i="41"/>
  <c r="C21" i="41"/>
  <c r="S21" i="41"/>
  <c r="Q21" i="41"/>
  <c r="C37" i="41"/>
  <c r="S37" i="41"/>
  <c r="C69" i="41"/>
  <c r="S69" i="41"/>
  <c r="S56" i="41"/>
  <c r="C56" i="41"/>
  <c r="E52" i="41"/>
  <c r="E27" i="41"/>
  <c r="D38" i="41"/>
  <c r="E38" i="41" s="1"/>
  <c r="I38" i="41" s="1"/>
  <c r="K38" i="41" s="1"/>
  <c r="M25" i="41"/>
  <c r="E75" i="41"/>
  <c r="E8" i="41"/>
  <c r="E10" i="41"/>
  <c r="E11" i="41"/>
  <c r="E12" i="41"/>
  <c r="E13" i="41"/>
  <c r="E14" i="41"/>
  <c r="E16" i="41"/>
  <c r="E18" i="41"/>
  <c r="E19" i="41"/>
  <c r="E20" i="41"/>
  <c r="E22" i="41"/>
  <c r="E23" i="41"/>
  <c r="E24" i="41"/>
  <c r="E25" i="41"/>
  <c r="E26" i="41"/>
  <c r="E28" i="41"/>
  <c r="E29" i="41"/>
  <c r="E30" i="41"/>
  <c r="E31" i="41"/>
  <c r="E32" i="41"/>
  <c r="E33" i="41"/>
  <c r="E34" i="41"/>
  <c r="E35" i="41"/>
  <c r="E36" i="41"/>
  <c r="E39" i="41"/>
  <c r="E40" i="41"/>
  <c r="E41" i="41"/>
  <c r="E42" i="41"/>
  <c r="E43" i="41"/>
  <c r="E45" i="41"/>
  <c r="E46" i="41"/>
  <c r="E47" i="41"/>
  <c r="E48" i="41"/>
  <c r="E49" i="41"/>
  <c r="E50" i="41"/>
  <c r="E51" i="41"/>
  <c r="E53" i="41"/>
  <c r="E54" i="41"/>
  <c r="E55" i="41"/>
  <c r="E57" i="41"/>
  <c r="E58" i="41"/>
  <c r="E59" i="41"/>
  <c r="E60" i="41"/>
  <c r="E62" i="41"/>
  <c r="E63" i="41"/>
  <c r="E64" i="41"/>
  <c r="E65" i="41"/>
  <c r="E67" i="41"/>
  <c r="E68" i="41"/>
  <c r="E70" i="41"/>
  <c r="E71" i="41"/>
  <c r="E72" i="41"/>
  <c r="E73" i="41"/>
  <c r="E74" i="41"/>
  <c r="E7" i="41"/>
  <c r="E76" i="41" l="1"/>
  <c r="M76" i="41" s="1"/>
  <c r="Q76" i="41" s="1"/>
  <c r="M69" i="41"/>
  <c r="Q69" i="41" s="1"/>
  <c r="E15" i="41"/>
  <c r="E61" i="41"/>
  <c r="M61" i="41" s="1"/>
  <c r="Q61" i="41" s="1"/>
  <c r="E21" i="41"/>
  <c r="E37" i="41"/>
  <c r="E69" i="41"/>
  <c r="O72" i="41"/>
  <c r="Q72" i="41" s="1"/>
  <c r="M70" i="41"/>
  <c r="Q70" i="41" s="1"/>
  <c r="M65" i="41"/>
  <c r="Q65" i="41" s="1"/>
  <c r="M63" i="41"/>
  <c r="Q63" i="41" s="1"/>
  <c r="M58" i="41"/>
  <c r="Q58" i="41" s="1"/>
  <c r="M57" i="41"/>
  <c r="Q57" i="41" s="1"/>
  <c r="O53" i="41"/>
  <c r="M51" i="41"/>
  <c r="Q51" i="41" s="1"/>
  <c r="M49" i="41"/>
  <c r="Q49" i="41" s="1"/>
  <c r="Q48" i="41"/>
  <c r="Q47" i="41"/>
  <c r="M46" i="41"/>
  <c r="Q46" i="41" s="1"/>
  <c r="M45" i="41"/>
  <c r="Q45" i="41" s="1"/>
  <c r="C44" i="41"/>
  <c r="C78" i="41" s="1"/>
  <c r="S44" i="41"/>
  <c r="S78" i="41" s="1"/>
  <c r="M40" i="41"/>
  <c r="Q40" i="41" s="1"/>
  <c r="M39" i="41"/>
  <c r="Q39" i="41" s="1"/>
  <c r="Q38" i="41"/>
  <c r="M26" i="41"/>
  <c r="Q26" i="41" s="1"/>
  <c r="Q25" i="41"/>
  <c r="M23" i="41"/>
  <c r="Q23" i="41" s="1"/>
  <c r="M22" i="41"/>
  <c r="Q22" i="41" s="1"/>
  <c r="Q11" i="41"/>
  <c r="M16" i="41"/>
  <c r="Q16" i="41" s="1"/>
  <c r="Q62" i="41"/>
  <c r="Q64" i="41"/>
  <c r="Q71" i="41"/>
  <c r="Q73" i="41"/>
  <c r="A8" i="4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8" i="41" s="1"/>
  <c r="M7" i="41"/>
  <c r="O78" i="41" l="1"/>
  <c r="Q7" i="41"/>
  <c r="Q53" i="41"/>
  <c r="E44" i="41"/>
  <c r="E66" i="41" l="1"/>
  <c r="K56" i="41"/>
  <c r="Q56" i="41" s="1"/>
  <c r="E56" i="41"/>
  <c r="E17" i="41"/>
  <c r="K27" i="41"/>
  <c r="M27" i="41" s="1"/>
  <c r="Q27" i="41" s="1"/>
  <c r="K9" i="41" l="1"/>
  <c r="Q9" i="41" s="1"/>
  <c r="K24" i="41"/>
  <c r="M24" i="41" s="1"/>
  <c r="M78" i="41" s="1"/>
  <c r="K17" i="41"/>
  <c r="Q17" i="41" s="1"/>
  <c r="E9" i="41"/>
  <c r="K66" i="41"/>
  <c r="Q66" i="41" s="1"/>
  <c r="E78" i="41" l="1"/>
  <c r="Q37" i="41"/>
  <c r="K52" i="41"/>
  <c r="Q52" i="41" s="1"/>
  <c r="Q24" i="41"/>
  <c r="K41" i="41" l="1"/>
  <c r="Q41" i="41" s="1"/>
  <c r="K44" i="41"/>
  <c r="Q44" i="41" s="1"/>
  <c r="I78" i="41"/>
  <c r="G78" i="41"/>
  <c r="K50" i="41" l="1"/>
  <c r="Q50" i="41" s="1"/>
  <c r="K8" i="41"/>
  <c r="K78" i="41" l="1"/>
  <c r="Q8" i="41"/>
  <c r="Q78" i="41" s="1"/>
</calcChain>
</file>

<file path=xl/sharedStrings.xml><?xml version="1.0" encoding="utf-8"?>
<sst xmlns="http://schemas.openxmlformats.org/spreadsheetml/2006/main" count="712" uniqueCount="202">
  <si>
    <t>Line</t>
  </si>
  <si>
    <t>Segment</t>
  </si>
  <si>
    <t>FL6</t>
  </si>
  <si>
    <t>FL24</t>
  </si>
  <si>
    <t>FL34</t>
  </si>
  <si>
    <t>FL13</t>
  </si>
  <si>
    <t>FL8</t>
  </si>
  <si>
    <t>FL21-4</t>
  </si>
  <si>
    <t>a</t>
  </si>
  <si>
    <t>c</t>
  </si>
  <si>
    <t>f</t>
  </si>
  <si>
    <t>b</t>
  </si>
  <si>
    <t>d</t>
  </si>
  <si>
    <t>e</t>
  </si>
  <si>
    <t>g</t>
  </si>
  <si>
    <t>FL97</t>
  </si>
  <si>
    <t>FL98</t>
  </si>
  <si>
    <t>FL110</t>
  </si>
  <si>
    <t>FL89</t>
  </si>
  <si>
    <t>10"</t>
  </si>
  <si>
    <t>x42</t>
  </si>
  <si>
    <t>WT</t>
  </si>
  <si>
    <t>Grade</t>
  </si>
  <si>
    <t>6"</t>
  </si>
  <si>
    <t>12"</t>
  </si>
  <si>
    <t>B</t>
  </si>
  <si>
    <t>4"</t>
  </si>
  <si>
    <t>20"</t>
  </si>
  <si>
    <t>8"</t>
  </si>
  <si>
    <t>A24</t>
  </si>
  <si>
    <t>FL42</t>
  </si>
  <si>
    <t>FL42-3</t>
  </si>
  <si>
    <t>Description</t>
  </si>
  <si>
    <t>Length of Section</t>
  </si>
  <si>
    <t>Inservice Date</t>
  </si>
  <si>
    <t>Long Seam Type</t>
  </si>
  <si>
    <t>LFERW</t>
  </si>
  <si>
    <t>HCA's</t>
  </si>
  <si>
    <t>Pop. Dens</t>
  </si>
  <si>
    <t>Med</t>
  </si>
  <si>
    <t>Diameter</t>
  </si>
  <si>
    <t>Comments:</t>
  </si>
  <si>
    <t>7800 South to 8000 South</t>
  </si>
  <si>
    <t>.24 mi</t>
  </si>
  <si>
    <t>HCAs, Year of Construction, Longitudinal Seam Type and SMEs.</t>
  </si>
  <si>
    <t>8100 South to Sego Lilly Drive</t>
  </si>
  <si>
    <t>2.64 mi</t>
  </si>
  <si>
    <t>10600 South to Wasatch BLVD</t>
  </si>
  <si>
    <t>1.22 mi</t>
  </si>
  <si>
    <t>1.32 mi</t>
  </si>
  <si>
    <t>13800 South to FL24</t>
  </si>
  <si>
    <t>Year of Construction and Longitudinal seam type.</t>
  </si>
  <si>
    <t>Hog Hollow RD to Ridge DR</t>
  </si>
  <si>
    <t>1.67 mi</t>
  </si>
  <si>
    <t>Low</t>
  </si>
  <si>
    <t>Healy BLVD to Nielsen BLVD</t>
  </si>
  <si>
    <t>1.65 mi</t>
  </si>
  <si>
    <t>MED</t>
  </si>
  <si>
    <t>Canyon RD to Jens Monson LN</t>
  </si>
  <si>
    <t>LOW</t>
  </si>
  <si>
    <t>850 North to 550 North</t>
  </si>
  <si>
    <t>1.95 mi</t>
  </si>
  <si>
    <t>MED to HIGH</t>
  </si>
  <si>
    <t>1000 North to 800 North</t>
  </si>
  <si>
    <t>HIGH</t>
  </si>
  <si>
    <t>FL6 to Hog Hollow RD</t>
  </si>
  <si>
    <t>2.26 mi</t>
  </si>
  <si>
    <t>3400 South to 8000 South</t>
  </si>
  <si>
    <t>6.53 mi</t>
  </si>
  <si>
    <t>Unknown</t>
  </si>
  <si>
    <t>Year of Construction, HCAs and Population Density.</t>
  </si>
  <si>
    <t>6800 South to 6400 South</t>
  </si>
  <si>
    <t>.63 mi</t>
  </si>
  <si>
    <t>State Street to 1300 East</t>
  </si>
  <si>
    <t>1.9 mi</t>
  </si>
  <si>
    <t>5370 West to 4400 West</t>
  </si>
  <si>
    <t>1.23 mi</t>
  </si>
  <si>
    <t>3700 West to 2570 West</t>
  </si>
  <si>
    <t>1.1 mi</t>
  </si>
  <si>
    <t>I-215 to 900 West</t>
  </si>
  <si>
    <t>1.43 mi</t>
  </si>
  <si>
    <t>Year of Construction, HCAs and lack of pressure test records.</t>
  </si>
  <si>
    <t>1300 West to State Street</t>
  </si>
  <si>
    <t>2.37 mi</t>
  </si>
  <si>
    <t>200 East to Medical Drive</t>
  </si>
  <si>
    <t>ERW</t>
  </si>
  <si>
    <t>1.58 mi</t>
  </si>
  <si>
    <t>.83 mi</t>
  </si>
  <si>
    <t>HCA and Population Density</t>
  </si>
  <si>
    <t>FL26 to 1600 South</t>
  </si>
  <si>
    <t>3.12 mi</t>
  </si>
  <si>
    <t>LOW to MED</t>
  </si>
  <si>
    <t>HCAs.</t>
  </si>
  <si>
    <t>1450 West to 200 West</t>
  </si>
  <si>
    <t>1.16 mi/6125 ft</t>
  </si>
  <si>
    <t>HCAs and population density.</t>
  </si>
  <si>
    <t>3.81 mi</t>
  </si>
  <si>
    <t>42 mi</t>
  </si>
  <si>
    <t>3.71 mi</t>
  </si>
  <si>
    <t>12 mi</t>
  </si>
  <si>
    <t>SMEs (Utah Gas line)</t>
  </si>
  <si>
    <t>SMEs (Utah Gas line) and Lack of pressure test data.</t>
  </si>
  <si>
    <t>Continuous</t>
  </si>
  <si>
    <t>3300 South to 7700 South</t>
  </si>
  <si>
    <t>6.18 mi</t>
  </si>
  <si>
    <t>Back</t>
  </si>
  <si>
    <t>Year of Construction, Longitudinal Seam Type and SMEs.</t>
  </si>
  <si>
    <t>HCAs, Year of Construction and Longitudinal seam type.</t>
  </si>
  <si>
    <t>HCAs, Population density, Year of Construction and Longitudinal seam type.</t>
  </si>
  <si>
    <t>24</t>
  </si>
  <si>
    <t>800 North to End of FL24</t>
  </si>
  <si>
    <t>4.22 mi</t>
  </si>
  <si>
    <t>HCAs, Year of Construction, Longitudinal seam type and lack of pressure test records.</t>
  </si>
  <si>
    <t>Vernal</t>
  </si>
  <si>
    <t>Monticello</t>
  </si>
  <si>
    <t>Moab</t>
  </si>
  <si>
    <t>1.36 mi</t>
  </si>
  <si>
    <t>3.37 mi</t>
  </si>
  <si>
    <t>Line (Segment)</t>
  </si>
  <si>
    <t>FL18</t>
  </si>
  <si>
    <t>FL26</t>
  </si>
  <si>
    <t>FL21-50(a)</t>
  </si>
  <si>
    <t>FL11</t>
  </si>
  <si>
    <t>FL21-5</t>
  </si>
  <si>
    <t>FL21-50(b)</t>
  </si>
  <si>
    <t>FL29</t>
  </si>
  <si>
    <t>FL21-13</t>
  </si>
  <si>
    <t>FL22</t>
  </si>
  <si>
    <t>FL47</t>
  </si>
  <si>
    <t>FL21-20</t>
  </si>
  <si>
    <t>FL11-1(a)</t>
  </si>
  <si>
    <t>FL33</t>
  </si>
  <si>
    <t>FL46</t>
  </si>
  <si>
    <t>FL28(a)</t>
  </si>
  <si>
    <t>FL4</t>
  </si>
  <si>
    <t>FL12</t>
  </si>
  <si>
    <t>FL19</t>
  </si>
  <si>
    <t>FL41(b)</t>
  </si>
  <si>
    <t>FL48</t>
  </si>
  <si>
    <t>FL21</t>
  </si>
  <si>
    <t>FL36(b)</t>
  </si>
  <si>
    <t>FL41(c)</t>
  </si>
  <si>
    <t>FL23</t>
  </si>
  <si>
    <t>FL35(b)</t>
  </si>
  <si>
    <t>FL11-2</t>
  </si>
  <si>
    <t>FL18-3</t>
  </si>
  <si>
    <t>FL21-19</t>
  </si>
  <si>
    <t>FL14</t>
  </si>
  <si>
    <t>FL51</t>
  </si>
  <si>
    <t>FL38</t>
  </si>
  <si>
    <t>FL15</t>
  </si>
  <si>
    <t>FL15-2</t>
  </si>
  <si>
    <t>FL16</t>
  </si>
  <si>
    <t>FL45</t>
  </si>
  <si>
    <t>FL12-1</t>
  </si>
  <si>
    <t>FL86-1</t>
  </si>
  <si>
    <t>FL23-2</t>
  </si>
  <si>
    <t>FL12-2</t>
  </si>
  <si>
    <t>FL16-10</t>
  </si>
  <si>
    <t>FL21-10</t>
  </si>
  <si>
    <t>FL32</t>
  </si>
  <si>
    <t>FL43</t>
  </si>
  <si>
    <t>FL43-3</t>
  </si>
  <si>
    <t>FL 11-2A</t>
  </si>
  <si>
    <t>FL15-1</t>
  </si>
  <si>
    <t>FL29-10</t>
  </si>
  <si>
    <t>Total Change</t>
  </si>
  <si>
    <t>A</t>
  </si>
  <si>
    <t>C</t>
  </si>
  <si>
    <t>D</t>
  </si>
  <si>
    <t>E</t>
  </si>
  <si>
    <t>F</t>
  </si>
  <si>
    <t>G</t>
  </si>
  <si>
    <t>J</t>
  </si>
  <si>
    <t>K</t>
  </si>
  <si>
    <t>Mapping Update /Conflation</t>
  </si>
  <si>
    <t>Total FL 26</t>
  </si>
  <si>
    <t>ADD Est. 2013 Projects</t>
  </si>
  <si>
    <t>1/</t>
  </si>
  <si>
    <t>Total FL 41</t>
  </si>
  <si>
    <t>Total FL 51</t>
  </si>
  <si>
    <t>Total FL21</t>
  </si>
  <si>
    <t>Total FL15</t>
  </si>
  <si>
    <t>Total FL12</t>
  </si>
  <si>
    <t>Total FL 43</t>
  </si>
  <si>
    <t>Schedule Footage</t>
  </si>
  <si>
    <t>2/</t>
  </si>
  <si>
    <t>3/</t>
  </si>
  <si>
    <t>FL8 (2013 project, not scheduled after 13)</t>
  </si>
  <si>
    <t>FL50 (2013 project, not scheduled after 13)</t>
  </si>
  <si>
    <t xml:space="preserve">2013 Master List </t>
  </si>
  <si>
    <t>2016 Master List</t>
  </si>
  <si>
    <t>FL20 (2013 project, not scheduled after 13)</t>
  </si>
  <si>
    <t>The retirement of 24,657 feet on FL22 was not included in the infrastructure tracker program because the project was for retirement only, not replacement under the Infrastructure Replacement Tracker.</t>
  </si>
  <si>
    <t>Data Corrections</t>
  </si>
  <si>
    <t xml:space="preserve">21,513 feet were excluded from the original master list for the following reasons. First, 15,913 feet were not properly queried on Feeder Line 38 and were omitted when the initial master list was generated. The Company found and corrected the error in the data prior to its 2015 Master List update. Additionally, 5,600 feet on Feeder Line 97 were originally recorded in the database with an incorrect installation date of 2001, the date the Company purchased the Utah Gas system, rather than 1963, the date the pipe was installed. This caused the footage to be excluded from the original schedule when the schedule was generated. The Company found this data entry error and corrected the installation date which increased the footage shown in Feeder Line 97 by 5,600 feet on the most recent schedule. </t>
  </si>
  <si>
    <t>Replaced / Retired</t>
  </si>
  <si>
    <t>FL-11-2 and FL11-2A have been combined and renamed to FL120</t>
  </si>
  <si>
    <t xml:space="preserve">Total FL120 Footage 3/ </t>
  </si>
  <si>
    <t>Total Footage</t>
  </si>
  <si>
    <t>Total Miles (Line 71 / 5280)</t>
  </si>
  <si>
    <t>Change in HP Master List Footage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</si>
</sst>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
    <numFmt numFmtId="165" formatCode="0.0%"/>
    <numFmt numFmtId="166" formatCode="_(* #,##0_);_(* \(#,##0\);_(* &quot;-&quot;??_);_(@_)"/>
    <numFmt numFmtId="167" formatCode="#,##0.0_);\(#,##0.0\)"/>
    <numFmt numFmtId="168" formatCode="#,##0.0"/>
  </numFmts>
  <fonts count="15" x14ac:knownFonts="1">
    <font>
      <sz val="11"/>
      <color theme="1"/>
      <name val="Calibri"/>
      <family val="2"/>
      <scheme val="minor"/>
    </font>
    <font>
      <u/>
      <sz val="11"/>
      <color theme="10"/>
      <name val="Calibri"/>
      <family val="2"/>
      <scheme val="minor"/>
    </font>
    <font>
      <b/>
      <sz val="11"/>
      <color theme="1"/>
      <name val="Calibri"/>
      <family val="2"/>
      <scheme val="minor"/>
    </font>
    <font>
      <b/>
      <u/>
      <sz val="11"/>
      <color theme="1"/>
      <name val="Calibri"/>
      <family val="2"/>
      <scheme val="minor"/>
    </font>
    <font>
      <b/>
      <u/>
      <sz val="22"/>
      <color theme="1"/>
      <name val="Calibri"/>
      <family val="2"/>
      <scheme val="minor"/>
    </font>
    <font>
      <sz val="11"/>
      <color rgb="FF000000"/>
      <name val="Calibri"/>
      <family val="2"/>
    </font>
    <font>
      <sz val="11"/>
      <color theme="1"/>
      <name val="Calibri"/>
      <family val="2"/>
    </font>
    <font>
      <sz val="10"/>
      <color theme="1"/>
      <name val="Times New Roman"/>
      <family val="1"/>
    </font>
    <font>
      <b/>
      <sz val="11"/>
      <color rgb="FF000000"/>
      <name val="Calibri"/>
      <family val="2"/>
    </font>
    <font>
      <sz val="11"/>
      <color theme="1"/>
      <name val="Calibri"/>
      <family val="2"/>
      <scheme val="minor"/>
    </font>
    <font>
      <b/>
      <sz val="10"/>
      <color theme="1"/>
      <name val="Times New Roman"/>
      <family val="1"/>
    </font>
    <font>
      <sz val="10"/>
      <color theme="1"/>
      <name val="Calibri"/>
      <family val="2"/>
      <scheme val="minor"/>
    </font>
    <font>
      <sz val="9"/>
      <color theme="1"/>
      <name val="Calibri"/>
      <family val="2"/>
      <scheme val="minor"/>
    </font>
    <font>
      <sz val="14"/>
      <color theme="1"/>
      <name val="Calibri"/>
      <family val="2"/>
      <scheme val="minor"/>
    </font>
    <font>
      <sz val="2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43" fontId="9" fillId="0" borderId="0" applyFont="0" applyFill="0" applyBorder="0" applyAlignment="0" applyProtection="0"/>
  </cellStyleXfs>
  <cellXfs count="165">
    <xf numFmtId="0" fontId="0" fillId="0" borderId="0" xfId="0"/>
    <xf numFmtId="0" fontId="0" fillId="0" borderId="0" xfId="0" applyAlignment="1">
      <alignment horizontal="center"/>
    </xf>
    <xf numFmtId="0" fontId="0" fillId="0" borderId="0" xfId="0"/>
    <xf numFmtId="0" fontId="2" fillId="0" borderId="1" xfId="0" applyFont="1" applyBorder="1"/>
    <xf numFmtId="0" fontId="2" fillId="0" borderId="1" xfId="0" applyFont="1" applyFill="1" applyBorder="1"/>
    <xf numFmtId="0" fontId="0" fillId="0" borderId="0" xfId="0"/>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2" fillId="0" borderId="1" xfId="0" applyFont="1" applyBorder="1"/>
    <xf numFmtId="0" fontId="2" fillId="0" borderId="1" xfId="0" applyFont="1" applyFill="1" applyBorder="1"/>
    <xf numFmtId="0" fontId="1" fillId="2" borderId="0" xfId="1" applyFill="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xf numFmtId="166" fontId="0" fillId="0" borderId="0" xfId="0" applyNumberFormat="1"/>
    <xf numFmtId="43" fontId="0" fillId="0" borderId="0" xfId="0" applyNumberFormat="1"/>
    <xf numFmtId="0" fontId="5" fillId="0" borderId="0" xfId="0" applyFont="1" applyFill="1" applyBorder="1" applyAlignment="1">
      <alignment horizontal="center" vertical="center"/>
    </xf>
    <xf numFmtId="0" fontId="2" fillId="0" borderId="0" xfId="0" applyFont="1" applyBorder="1" applyAlignment="1">
      <alignment horizontal="center" wrapText="1"/>
    </xf>
    <xf numFmtId="0" fontId="2" fillId="0" borderId="0" xfId="0" applyFont="1"/>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0" xfId="0" applyFill="1"/>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0" fillId="0" borderId="0" xfId="0" applyFill="1" applyBorder="1"/>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1" xfId="0" applyFill="1" applyBorder="1"/>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0" fontId="2" fillId="0" borderId="1" xfId="0" applyFont="1" applyFill="1" applyBorder="1" applyAlignment="1">
      <alignment horizontal="center" wrapText="1"/>
    </xf>
    <xf numFmtId="166"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166" fontId="5" fillId="0" borderId="1" xfId="2" applyNumberFormat="1" applyFont="1" applyFill="1" applyBorder="1" applyAlignment="1">
      <alignment horizontal="right" vertical="center"/>
    </xf>
    <xf numFmtId="0" fontId="6" fillId="0" borderId="1" xfId="0" applyFont="1" applyFill="1" applyBorder="1" applyAlignment="1">
      <alignment vertical="center"/>
    </xf>
    <xf numFmtId="0" fontId="8" fillId="0" borderId="1" xfId="0" applyFont="1" applyFill="1" applyBorder="1" applyAlignment="1">
      <alignment vertical="center"/>
    </xf>
    <xf numFmtId="3"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3" fontId="8" fillId="0" borderId="1" xfId="0" applyNumberFormat="1" applyFont="1" applyFill="1" applyBorder="1" applyAlignment="1">
      <alignment horizontal="right" vertical="center"/>
    </xf>
    <xf numFmtId="0" fontId="5" fillId="0" borderId="10" xfId="0" applyFont="1" applyFill="1" applyBorder="1" applyAlignment="1">
      <alignment vertical="center"/>
    </xf>
    <xf numFmtId="0" fontId="5" fillId="0" borderId="10" xfId="0" applyFont="1" applyFill="1" applyBorder="1" applyAlignment="1">
      <alignment horizontal="center" vertical="center"/>
    </xf>
    <xf numFmtId="3" fontId="5" fillId="0" borderId="10" xfId="0" applyNumberFormat="1" applyFont="1" applyFill="1" applyBorder="1" applyAlignment="1">
      <alignment horizontal="right" vertical="center"/>
    </xf>
    <xf numFmtId="166" fontId="5" fillId="0" borderId="8" xfId="2" applyNumberFormat="1" applyFont="1" applyFill="1" applyBorder="1" applyAlignment="1">
      <alignment horizontal="right" vertical="center"/>
    </xf>
    <xf numFmtId="3" fontId="5" fillId="0" borderId="8" xfId="0" applyNumberFormat="1" applyFont="1" applyFill="1" applyBorder="1" applyAlignment="1">
      <alignment horizontal="right" vertical="center"/>
    </xf>
    <xf numFmtId="0" fontId="0" fillId="0" borderId="0" xfId="0" applyFill="1" applyBorder="1" applyAlignment="1">
      <alignment horizontal="center"/>
    </xf>
    <xf numFmtId="43" fontId="0" fillId="0" borderId="0" xfId="0" applyNumberFormat="1" applyFill="1" applyBorder="1"/>
    <xf numFmtId="166" fontId="5" fillId="0" borderId="10" xfId="2" applyNumberFormat="1" applyFont="1" applyFill="1" applyBorder="1" applyAlignment="1">
      <alignment horizontal="right" vertical="center"/>
    </xf>
    <xf numFmtId="17" fontId="2" fillId="0" borderId="0" xfId="0" applyNumberFormat="1" applyFont="1" applyBorder="1" applyAlignment="1">
      <alignment horizontal="center" wrapText="1"/>
    </xf>
    <xf numFmtId="0" fontId="2" fillId="0" borderId="0" xfId="0" applyFont="1" applyAlignment="1">
      <alignment horizontal="center"/>
    </xf>
    <xf numFmtId="3"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8" fillId="0" borderId="1" xfId="0" applyFont="1" applyFill="1" applyBorder="1" applyAlignment="1">
      <alignment horizontal="center" vertical="center" wrapText="1"/>
    </xf>
    <xf numFmtId="0" fontId="5" fillId="0" borderId="8" xfId="0" applyFont="1" applyFill="1" applyBorder="1" applyAlignment="1">
      <alignment vertical="center"/>
    </xf>
    <xf numFmtId="0" fontId="5" fillId="0" borderId="11" xfId="0" applyFont="1" applyFill="1" applyBorder="1" applyAlignment="1">
      <alignment vertical="center"/>
    </xf>
    <xf numFmtId="0" fontId="5" fillId="0" borderId="5" xfId="0" applyFont="1" applyFill="1" applyBorder="1" applyAlignment="1">
      <alignment vertical="center"/>
    </xf>
    <xf numFmtId="0" fontId="8" fillId="0" borderId="7" xfId="0" applyFont="1" applyFill="1" applyBorder="1" applyAlignment="1">
      <alignment vertical="center"/>
    </xf>
    <xf numFmtId="3" fontId="5" fillId="0" borderId="4" xfId="0" applyNumberFormat="1" applyFont="1" applyFill="1" applyBorder="1" applyAlignment="1">
      <alignment horizontal="right" vertical="center"/>
    </xf>
    <xf numFmtId="166" fontId="8" fillId="0" borderId="6" xfId="2" applyNumberFormat="1" applyFont="1" applyFill="1" applyBorder="1" applyAlignment="1">
      <alignment horizontal="right" vertical="center"/>
    </xf>
    <xf numFmtId="3" fontId="8" fillId="0" borderId="10"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3" fontId="8" fillId="0" borderId="6" xfId="0" applyNumberFormat="1" applyFont="1" applyFill="1" applyBorder="1" applyAlignment="1">
      <alignment horizontal="right" vertical="center"/>
    </xf>
    <xf numFmtId="166" fontId="5" fillId="0" borderId="8" xfId="0" applyNumberFormat="1" applyFont="1" applyFill="1" applyBorder="1" applyAlignment="1">
      <alignment horizontal="center" vertical="center"/>
    </xf>
    <xf numFmtId="166" fontId="5" fillId="0" borderId="10" xfId="0" applyNumberFormat="1" applyFont="1" applyFill="1" applyBorder="1" applyAlignment="1">
      <alignment horizontal="center" vertical="center"/>
    </xf>
    <xf numFmtId="0" fontId="2" fillId="0" borderId="0" xfId="0" applyFont="1" applyFill="1" applyBorder="1"/>
    <xf numFmtId="0" fontId="2" fillId="0" borderId="0" xfId="0" applyFont="1" applyFill="1"/>
    <xf numFmtId="3" fontId="8" fillId="0" borderId="9" xfId="0" applyNumberFormat="1" applyFont="1" applyFill="1" applyBorder="1" applyAlignment="1">
      <alignment horizontal="right" vertical="center"/>
    </xf>
    <xf numFmtId="3" fontId="8" fillId="0" borderId="8" xfId="0" applyNumberFormat="1" applyFont="1" applyFill="1" applyBorder="1" applyAlignment="1">
      <alignment horizontal="right" vertical="center"/>
    </xf>
    <xf numFmtId="0" fontId="5" fillId="0" borderId="10" xfId="0" applyFont="1" applyFill="1" applyBorder="1" applyAlignment="1">
      <alignment horizontal="right" vertical="center"/>
    </xf>
    <xf numFmtId="3" fontId="5" fillId="0" borderId="9" xfId="0" applyNumberFormat="1" applyFont="1" applyFill="1" applyBorder="1" applyAlignment="1">
      <alignment horizontal="right" vertical="center"/>
    </xf>
    <xf numFmtId="0" fontId="5" fillId="0" borderId="8" xfId="0" applyFont="1" applyFill="1" applyBorder="1" applyAlignment="1">
      <alignment horizontal="right" vertical="center"/>
    </xf>
    <xf numFmtId="0" fontId="7" fillId="0" borderId="0" xfId="0" applyFont="1" applyFill="1" applyBorder="1"/>
    <xf numFmtId="43" fontId="2" fillId="0" borderId="0" xfId="0" applyNumberFormat="1" applyFont="1" applyFill="1" applyBorder="1"/>
    <xf numFmtId="0" fontId="5" fillId="0" borderId="9" xfId="0" applyFont="1" applyFill="1" applyBorder="1" applyAlignment="1">
      <alignment horizontal="right" vertical="center"/>
    </xf>
    <xf numFmtId="166" fontId="5" fillId="0" borderId="6" xfId="2" applyNumberFormat="1" applyFont="1" applyFill="1" applyBorder="1" applyAlignment="1">
      <alignment horizontal="right" vertical="center"/>
    </xf>
    <xf numFmtId="43" fontId="2" fillId="0" borderId="0" xfId="0" applyNumberFormat="1" applyFont="1" applyFill="1" applyBorder="1" applyAlignment="1">
      <alignment horizontal="center"/>
    </xf>
    <xf numFmtId="0" fontId="0" fillId="0" borderId="0" xfId="0" applyAlignment="1">
      <alignment vertical="top" wrapText="1"/>
    </xf>
    <xf numFmtId="0" fontId="11" fillId="0" borderId="0" xfId="0" applyFont="1" applyAlignment="1">
      <alignment vertical="top" wrapText="1"/>
    </xf>
    <xf numFmtId="0" fontId="12" fillId="0" borderId="0" xfId="0" applyFont="1" applyAlignment="1">
      <alignment horizontal="right" vertical="top"/>
    </xf>
    <xf numFmtId="0" fontId="0" fillId="0" borderId="5" xfId="0" applyBorder="1" applyAlignment="1">
      <alignment horizontal="center" vertical="center" wrapText="1"/>
    </xf>
    <xf numFmtId="0" fontId="0" fillId="0" borderId="0" xfId="0" applyBorder="1" applyAlignment="1">
      <alignment horizontal="center" vertical="center" wrapText="1"/>
    </xf>
    <xf numFmtId="3" fontId="8" fillId="0" borderId="2" xfId="0" applyNumberFormat="1" applyFont="1" applyFill="1" applyBorder="1" applyAlignment="1">
      <alignment horizontal="right" vertical="center"/>
    </xf>
    <xf numFmtId="0" fontId="8" fillId="0" borderId="0" xfId="0" applyFont="1" applyFill="1" applyBorder="1" applyAlignment="1">
      <alignment horizontal="center" vertical="center" wrapText="1"/>
    </xf>
    <xf numFmtId="3" fontId="8" fillId="0" borderId="0" xfId="0" applyNumberFormat="1" applyFont="1" applyFill="1" applyBorder="1" applyAlignment="1">
      <alignment horizontal="right" vertical="center"/>
    </xf>
    <xf numFmtId="166" fontId="8" fillId="0" borderId="0" xfId="2" applyNumberFormat="1" applyFont="1" applyFill="1" applyBorder="1" applyAlignment="1">
      <alignment horizontal="right" vertical="center"/>
    </xf>
    <xf numFmtId="166" fontId="5" fillId="0" borderId="9" xfId="2" applyNumberFormat="1" applyFont="1" applyFill="1" applyBorder="1" applyAlignment="1">
      <alignment horizontal="right" vertical="center"/>
    </xf>
    <xf numFmtId="166" fontId="8" fillId="0" borderId="8" xfId="2" applyNumberFormat="1" applyFont="1" applyFill="1" applyBorder="1" applyAlignment="1">
      <alignment horizontal="right" vertical="center"/>
    </xf>
    <xf numFmtId="0" fontId="0" fillId="0" borderId="9" xfId="0" applyFill="1" applyBorder="1"/>
    <xf numFmtId="0" fontId="0" fillId="0" borderId="0" xfId="0" applyBorder="1"/>
    <xf numFmtId="0" fontId="8" fillId="0" borderId="2" xfId="0" applyFont="1" applyFill="1" applyBorder="1" applyAlignment="1">
      <alignment horizontal="center" vertical="center" wrapText="1"/>
    </xf>
    <xf numFmtId="3" fontId="5" fillId="0" borderId="2"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0" fontId="5" fillId="0" borderId="2" xfId="0" applyFont="1" applyFill="1" applyBorder="1" applyAlignment="1">
      <alignment horizontal="right" vertical="center"/>
    </xf>
    <xf numFmtId="0" fontId="4" fillId="0" borderId="0" xfId="0" applyFont="1" applyBorder="1" applyAlignment="1">
      <alignment vertical="center"/>
    </xf>
    <xf numFmtId="37" fontId="5" fillId="0" borderId="1" xfId="0" applyNumberFormat="1" applyFont="1" applyFill="1" applyBorder="1" applyAlignment="1">
      <alignment vertical="center"/>
    </xf>
    <xf numFmtId="37" fontId="5" fillId="0" borderId="0" xfId="0" applyNumberFormat="1" applyFont="1" applyFill="1" applyBorder="1" applyAlignment="1">
      <alignment vertical="center"/>
    </xf>
    <xf numFmtId="37" fontId="8" fillId="0" borderId="1" xfId="0" applyNumberFormat="1" applyFont="1" applyFill="1" applyBorder="1" applyAlignment="1">
      <alignment vertical="center"/>
    </xf>
    <xf numFmtId="37" fontId="5" fillId="0" borderId="10" xfId="0" applyNumberFormat="1" applyFont="1" applyFill="1" applyBorder="1" applyAlignment="1">
      <alignment vertical="center"/>
    </xf>
    <xf numFmtId="37" fontId="5" fillId="0" borderId="9" xfId="0" applyNumberFormat="1" applyFont="1" applyFill="1" applyBorder="1" applyAlignment="1">
      <alignment vertical="center"/>
    </xf>
    <xf numFmtId="37" fontId="5" fillId="0" borderId="8" xfId="0" applyNumberFormat="1" applyFont="1" applyFill="1" applyBorder="1" applyAlignment="1">
      <alignment vertical="center"/>
    </xf>
    <xf numFmtId="37" fontId="8" fillId="0" borderId="10" xfId="0" applyNumberFormat="1" applyFont="1" applyFill="1" applyBorder="1" applyAlignment="1">
      <alignment vertical="center"/>
    </xf>
    <xf numFmtId="37" fontId="8" fillId="0" borderId="9" xfId="0" applyNumberFormat="1" applyFont="1" applyFill="1" applyBorder="1" applyAlignment="1">
      <alignment vertical="center"/>
    </xf>
    <xf numFmtId="37" fontId="8" fillId="0" borderId="8" xfId="0" applyNumberFormat="1" applyFont="1" applyFill="1" applyBorder="1" applyAlignment="1">
      <alignment vertical="center"/>
    </xf>
    <xf numFmtId="37" fontId="0" fillId="0" borderId="0" xfId="0" applyNumberFormat="1" applyFill="1" applyAlignment="1"/>
    <xf numFmtId="37" fontId="2" fillId="0" borderId="0" xfId="0" applyNumberFormat="1" applyFont="1" applyFill="1" applyAlignment="1"/>
    <xf numFmtId="0" fontId="10" fillId="0" borderId="0" xfId="0" applyFont="1" applyFill="1" applyBorder="1"/>
    <xf numFmtId="37" fontId="8" fillId="0" borderId="0" xfId="0" applyNumberFormat="1" applyFont="1" applyFill="1" applyBorder="1" applyAlignment="1">
      <alignment vertical="center"/>
    </xf>
    <xf numFmtId="167" fontId="8" fillId="0" borderId="1" xfId="0" applyNumberFormat="1" applyFont="1" applyFill="1" applyBorder="1" applyAlignment="1">
      <alignment vertical="center"/>
    </xf>
    <xf numFmtId="168" fontId="8" fillId="0" borderId="2" xfId="0" applyNumberFormat="1" applyFont="1" applyFill="1" applyBorder="1" applyAlignment="1">
      <alignment horizontal="right" vertical="center"/>
    </xf>
    <xf numFmtId="168" fontId="8" fillId="0" borderId="1" xfId="0" applyNumberFormat="1" applyFont="1" applyFill="1" applyBorder="1" applyAlignment="1">
      <alignment horizontal="right" vertical="center"/>
    </xf>
    <xf numFmtId="0" fontId="13" fillId="0" borderId="0" xfId="0" applyFont="1" applyAlignment="1">
      <alignment horizontal="left" vertical="top" wrapText="1"/>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3" fillId="0" borderId="4" xfId="0"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165" fontId="0" fillId="0" borderId="2" xfId="0" applyNumberFormat="1" applyBorder="1" applyAlignment="1">
      <alignment horizontal="center"/>
    </xf>
    <xf numFmtId="165" fontId="0" fillId="0" borderId="3"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3"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tabSelected="1" view="pageLayout" zoomScaleNormal="70" zoomScaleSheetLayoutView="80" workbookViewId="0">
      <selection activeCell="B2" sqref="B2:S2"/>
    </sheetView>
  </sheetViews>
  <sheetFormatPr defaultRowHeight="15" x14ac:dyDescent="0.25"/>
  <cols>
    <col min="1" max="1" width="3.85546875" style="5" bestFit="1" customWidth="1"/>
    <col min="2" max="2" width="42.7109375" style="5" customWidth="1"/>
    <col min="3" max="3" width="18.5703125" style="1" hidden="1" customWidth="1"/>
    <col min="4" max="4" width="15.7109375" style="5" hidden="1" customWidth="1"/>
    <col min="5" max="5" width="14.42578125" style="5" customWidth="1"/>
    <col min="6" max="6" width="2.5703125" style="5" customWidth="1"/>
    <col min="7" max="7" width="13.28515625" style="5" hidden="1" customWidth="1"/>
    <col min="8" max="8" width="1.5703125" style="5" hidden="1" customWidth="1"/>
    <col min="9" max="9" width="13.28515625" style="5" hidden="1" customWidth="1"/>
    <col min="10" max="10" width="1.5703125" style="5" hidden="1" customWidth="1"/>
    <col min="11" max="11" width="13.7109375" style="5" customWidth="1"/>
    <col min="12" max="12" width="2.42578125" style="5" customWidth="1"/>
    <col min="13" max="13" width="16.28515625" style="5" customWidth="1"/>
    <col min="14" max="14" width="2.28515625" style="5" customWidth="1"/>
    <col min="15" max="15" width="13.5703125" style="5" customWidth="1"/>
    <col min="16" max="16" width="1.5703125" style="5" hidden="1" customWidth="1"/>
    <col min="17" max="17" width="13.7109375" style="54" hidden="1" customWidth="1"/>
    <col min="18" max="18" width="2.28515625" style="5" customWidth="1"/>
    <col min="19" max="19" width="14.140625" style="5" customWidth="1"/>
    <col min="20" max="22" width="5.5703125" style="5" customWidth="1"/>
    <col min="23" max="258" width="9.140625" style="5"/>
    <col min="259" max="259" width="14.5703125" style="5" bestFit="1" customWidth="1"/>
    <col min="260" max="260" width="26.7109375" style="5" bestFit="1" customWidth="1"/>
    <col min="261" max="261" width="8.42578125" style="5" bestFit="1" customWidth="1"/>
    <col min="262" max="262" width="7.140625" style="5" customWidth="1"/>
    <col min="263" max="263" width="15.5703125" style="5" customWidth="1"/>
    <col min="264" max="264" width="6.140625" style="5" customWidth="1"/>
    <col min="265" max="266" width="9.140625" style="5"/>
    <col min="267" max="267" width="10.7109375" style="5" bestFit="1" customWidth="1"/>
    <col min="268" max="269" width="9.140625" style="5"/>
    <col min="270" max="270" width="9.85546875" style="5" bestFit="1" customWidth="1"/>
    <col min="271" max="514" width="9.140625" style="5"/>
    <col min="515" max="515" width="14.5703125" style="5" bestFit="1" customWidth="1"/>
    <col min="516" max="516" width="26.7109375" style="5" bestFit="1" customWidth="1"/>
    <col min="517" max="517" width="8.42578125" style="5" bestFit="1" customWidth="1"/>
    <col min="518" max="518" width="7.140625" style="5" customWidth="1"/>
    <col min="519" max="519" width="15.5703125" style="5" customWidth="1"/>
    <col min="520" max="520" width="6.140625" style="5" customWidth="1"/>
    <col min="521" max="522" width="9.140625" style="5"/>
    <col min="523" max="523" width="10.7109375" style="5" bestFit="1" customWidth="1"/>
    <col min="524" max="525" width="9.140625" style="5"/>
    <col min="526" max="526" width="9.85546875" style="5" bestFit="1" customWidth="1"/>
    <col min="527" max="770" width="9.140625" style="5"/>
    <col min="771" max="771" width="14.5703125" style="5" bestFit="1" customWidth="1"/>
    <col min="772" max="772" width="26.7109375" style="5" bestFit="1" customWidth="1"/>
    <col min="773" max="773" width="8.42578125" style="5" bestFit="1" customWidth="1"/>
    <col min="774" max="774" width="7.140625" style="5" customWidth="1"/>
    <col min="775" max="775" width="15.5703125" style="5" customWidth="1"/>
    <col min="776" max="776" width="6.140625" style="5" customWidth="1"/>
    <col min="777" max="778" width="9.140625" style="5"/>
    <col min="779" max="779" width="10.7109375" style="5" bestFit="1" customWidth="1"/>
    <col min="780" max="781" width="9.140625" style="5"/>
    <col min="782" max="782" width="9.85546875" style="5" bestFit="1" customWidth="1"/>
    <col min="783" max="1026" width="9.140625" style="5"/>
    <col min="1027" max="1027" width="14.5703125" style="5" bestFit="1" customWidth="1"/>
    <col min="1028" max="1028" width="26.7109375" style="5" bestFit="1" customWidth="1"/>
    <col min="1029" max="1029" width="8.42578125" style="5" bestFit="1" customWidth="1"/>
    <col min="1030" max="1030" width="7.140625" style="5" customWidth="1"/>
    <col min="1031" max="1031" width="15.5703125" style="5" customWidth="1"/>
    <col min="1032" max="1032" width="6.140625" style="5" customWidth="1"/>
    <col min="1033" max="1034" width="9.140625" style="5"/>
    <col min="1035" max="1035" width="10.7109375" style="5" bestFit="1" customWidth="1"/>
    <col min="1036" max="1037" width="9.140625" style="5"/>
    <col min="1038" max="1038" width="9.85546875" style="5" bestFit="1" customWidth="1"/>
    <col min="1039" max="1282" width="9.140625" style="5"/>
    <col min="1283" max="1283" width="14.5703125" style="5" bestFit="1" customWidth="1"/>
    <col min="1284" max="1284" width="26.7109375" style="5" bestFit="1" customWidth="1"/>
    <col min="1285" max="1285" width="8.42578125" style="5" bestFit="1" customWidth="1"/>
    <col min="1286" max="1286" width="7.140625" style="5" customWidth="1"/>
    <col min="1287" max="1287" width="15.5703125" style="5" customWidth="1"/>
    <col min="1288" max="1288" width="6.140625" style="5" customWidth="1"/>
    <col min="1289" max="1290" width="9.140625" style="5"/>
    <col min="1291" max="1291" width="10.7109375" style="5" bestFit="1" customWidth="1"/>
    <col min="1292" max="1293" width="9.140625" style="5"/>
    <col min="1294" max="1294" width="9.85546875" style="5" bestFit="1" customWidth="1"/>
    <col min="1295" max="1538" width="9.140625" style="5"/>
    <col min="1539" max="1539" width="14.5703125" style="5" bestFit="1" customWidth="1"/>
    <col min="1540" max="1540" width="26.7109375" style="5" bestFit="1" customWidth="1"/>
    <col min="1541" max="1541" width="8.42578125" style="5" bestFit="1" customWidth="1"/>
    <col min="1542" max="1542" width="7.140625" style="5" customWidth="1"/>
    <col min="1543" max="1543" width="15.5703125" style="5" customWidth="1"/>
    <col min="1544" max="1544" width="6.140625" style="5" customWidth="1"/>
    <col min="1545" max="1546" width="9.140625" style="5"/>
    <col min="1547" max="1547" width="10.7109375" style="5" bestFit="1" customWidth="1"/>
    <col min="1548" max="1549" width="9.140625" style="5"/>
    <col min="1550" max="1550" width="9.85546875" style="5" bestFit="1" customWidth="1"/>
    <col min="1551" max="1794" width="9.140625" style="5"/>
    <col min="1795" max="1795" width="14.5703125" style="5" bestFit="1" customWidth="1"/>
    <col min="1796" max="1796" width="26.7109375" style="5" bestFit="1" customWidth="1"/>
    <col min="1797" max="1797" width="8.42578125" style="5" bestFit="1" customWidth="1"/>
    <col min="1798" max="1798" width="7.140625" style="5" customWidth="1"/>
    <col min="1799" max="1799" width="15.5703125" style="5" customWidth="1"/>
    <col min="1800" max="1800" width="6.140625" style="5" customWidth="1"/>
    <col min="1801" max="1802" width="9.140625" style="5"/>
    <col min="1803" max="1803" width="10.7109375" style="5" bestFit="1" customWidth="1"/>
    <col min="1804" max="1805" width="9.140625" style="5"/>
    <col min="1806" max="1806" width="9.85546875" style="5" bestFit="1" customWidth="1"/>
    <col min="1807" max="2050" width="9.140625" style="5"/>
    <col min="2051" max="2051" width="14.5703125" style="5" bestFit="1" customWidth="1"/>
    <col min="2052" max="2052" width="26.7109375" style="5" bestFit="1" customWidth="1"/>
    <col min="2053" max="2053" width="8.42578125" style="5" bestFit="1" customWidth="1"/>
    <col min="2054" max="2054" width="7.140625" style="5" customWidth="1"/>
    <col min="2055" max="2055" width="15.5703125" style="5" customWidth="1"/>
    <col min="2056" max="2056" width="6.140625" style="5" customWidth="1"/>
    <col min="2057" max="2058" width="9.140625" style="5"/>
    <col min="2059" max="2059" width="10.7109375" style="5" bestFit="1" customWidth="1"/>
    <col min="2060" max="2061" width="9.140625" style="5"/>
    <col min="2062" max="2062" width="9.85546875" style="5" bestFit="1" customWidth="1"/>
    <col min="2063" max="2306" width="9.140625" style="5"/>
    <col min="2307" max="2307" width="14.5703125" style="5" bestFit="1" customWidth="1"/>
    <col min="2308" max="2308" width="26.7109375" style="5" bestFit="1" customWidth="1"/>
    <col min="2309" max="2309" width="8.42578125" style="5" bestFit="1" customWidth="1"/>
    <col min="2310" max="2310" width="7.140625" style="5" customWidth="1"/>
    <col min="2311" max="2311" width="15.5703125" style="5" customWidth="1"/>
    <col min="2312" max="2312" width="6.140625" style="5" customWidth="1"/>
    <col min="2313" max="2314" width="9.140625" style="5"/>
    <col min="2315" max="2315" width="10.7109375" style="5" bestFit="1" customWidth="1"/>
    <col min="2316" max="2317" width="9.140625" style="5"/>
    <col min="2318" max="2318" width="9.85546875" style="5" bestFit="1" customWidth="1"/>
    <col min="2319" max="2562" width="9.140625" style="5"/>
    <col min="2563" max="2563" width="14.5703125" style="5" bestFit="1" customWidth="1"/>
    <col min="2564" max="2564" width="26.7109375" style="5" bestFit="1" customWidth="1"/>
    <col min="2565" max="2565" width="8.42578125" style="5" bestFit="1" customWidth="1"/>
    <col min="2566" max="2566" width="7.140625" style="5" customWidth="1"/>
    <col min="2567" max="2567" width="15.5703125" style="5" customWidth="1"/>
    <col min="2568" max="2568" width="6.140625" style="5" customWidth="1"/>
    <col min="2569" max="2570" width="9.140625" style="5"/>
    <col min="2571" max="2571" width="10.7109375" style="5" bestFit="1" customWidth="1"/>
    <col min="2572" max="2573" width="9.140625" style="5"/>
    <col min="2574" max="2574" width="9.85546875" style="5" bestFit="1" customWidth="1"/>
    <col min="2575" max="2818" width="9.140625" style="5"/>
    <col min="2819" max="2819" width="14.5703125" style="5" bestFit="1" customWidth="1"/>
    <col min="2820" max="2820" width="26.7109375" style="5" bestFit="1" customWidth="1"/>
    <col min="2821" max="2821" width="8.42578125" style="5" bestFit="1" customWidth="1"/>
    <col min="2822" max="2822" width="7.140625" style="5" customWidth="1"/>
    <col min="2823" max="2823" width="15.5703125" style="5" customWidth="1"/>
    <col min="2824" max="2824" width="6.140625" style="5" customWidth="1"/>
    <col min="2825" max="2826" width="9.140625" style="5"/>
    <col min="2827" max="2827" width="10.7109375" style="5" bestFit="1" customWidth="1"/>
    <col min="2828" max="2829" width="9.140625" style="5"/>
    <col min="2830" max="2830" width="9.85546875" style="5" bestFit="1" customWidth="1"/>
    <col min="2831" max="3074" width="9.140625" style="5"/>
    <col min="3075" max="3075" width="14.5703125" style="5" bestFit="1" customWidth="1"/>
    <col min="3076" max="3076" width="26.7109375" style="5" bestFit="1" customWidth="1"/>
    <col min="3077" max="3077" width="8.42578125" style="5" bestFit="1" customWidth="1"/>
    <col min="3078" max="3078" width="7.140625" style="5" customWidth="1"/>
    <col min="3079" max="3079" width="15.5703125" style="5" customWidth="1"/>
    <col min="3080" max="3080" width="6.140625" style="5" customWidth="1"/>
    <col min="3081" max="3082" width="9.140625" style="5"/>
    <col min="3083" max="3083" width="10.7109375" style="5" bestFit="1" customWidth="1"/>
    <col min="3084" max="3085" width="9.140625" style="5"/>
    <col min="3086" max="3086" width="9.85546875" style="5" bestFit="1" customWidth="1"/>
    <col min="3087" max="3330" width="9.140625" style="5"/>
    <col min="3331" max="3331" width="14.5703125" style="5" bestFit="1" customWidth="1"/>
    <col min="3332" max="3332" width="26.7109375" style="5" bestFit="1" customWidth="1"/>
    <col min="3333" max="3333" width="8.42578125" style="5" bestFit="1" customWidth="1"/>
    <col min="3334" max="3334" width="7.140625" style="5" customWidth="1"/>
    <col min="3335" max="3335" width="15.5703125" style="5" customWidth="1"/>
    <col min="3336" max="3336" width="6.140625" style="5" customWidth="1"/>
    <col min="3337" max="3338" width="9.140625" style="5"/>
    <col min="3339" max="3339" width="10.7109375" style="5" bestFit="1" customWidth="1"/>
    <col min="3340" max="3341" width="9.140625" style="5"/>
    <col min="3342" max="3342" width="9.85546875" style="5" bestFit="1" customWidth="1"/>
    <col min="3343" max="3586" width="9.140625" style="5"/>
    <col min="3587" max="3587" width="14.5703125" style="5" bestFit="1" customWidth="1"/>
    <col min="3588" max="3588" width="26.7109375" style="5" bestFit="1" customWidth="1"/>
    <col min="3589" max="3589" width="8.42578125" style="5" bestFit="1" customWidth="1"/>
    <col min="3590" max="3590" width="7.140625" style="5" customWidth="1"/>
    <col min="3591" max="3591" width="15.5703125" style="5" customWidth="1"/>
    <col min="3592" max="3592" width="6.140625" style="5" customWidth="1"/>
    <col min="3593" max="3594" width="9.140625" style="5"/>
    <col min="3595" max="3595" width="10.7109375" style="5" bestFit="1" customWidth="1"/>
    <col min="3596" max="3597" width="9.140625" style="5"/>
    <col min="3598" max="3598" width="9.85546875" style="5" bestFit="1" customWidth="1"/>
    <col min="3599" max="3842" width="9.140625" style="5"/>
    <col min="3843" max="3843" width="14.5703125" style="5" bestFit="1" customWidth="1"/>
    <col min="3844" max="3844" width="26.7109375" style="5" bestFit="1" customWidth="1"/>
    <col min="3845" max="3845" width="8.42578125" style="5" bestFit="1" customWidth="1"/>
    <col min="3846" max="3846" width="7.140625" style="5" customWidth="1"/>
    <col min="3847" max="3847" width="15.5703125" style="5" customWidth="1"/>
    <col min="3848" max="3848" width="6.140625" style="5" customWidth="1"/>
    <col min="3849" max="3850" width="9.140625" style="5"/>
    <col min="3851" max="3851" width="10.7109375" style="5" bestFit="1" customWidth="1"/>
    <col min="3852" max="3853" width="9.140625" style="5"/>
    <col min="3854" max="3854" width="9.85546875" style="5" bestFit="1" customWidth="1"/>
    <col min="3855" max="4098" width="9.140625" style="5"/>
    <col min="4099" max="4099" width="14.5703125" style="5" bestFit="1" customWidth="1"/>
    <col min="4100" max="4100" width="26.7109375" style="5" bestFit="1" customWidth="1"/>
    <col min="4101" max="4101" width="8.42578125" style="5" bestFit="1" customWidth="1"/>
    <col min="4102" max="4102" width="7.140625" style="5" customWidth="1"/>
    <col min="4103" max="4103" width="15.5703125" style="5" customWidth="1"/>
    <col min="4104" max="4104" width="6.140625" style="5" customWidth="1"/>
    <col min="4105" max="4106" width="9.140625" style="5"/>
    <col min="4107" max="4107" width="10.7109375" style="5" bestFit="1" customWidth="1"/>
    <col min="4108" max="4109" width="9.140625" style="5"/>
    <col min="4110" max="4110" width="9.85546875" style="5" bestFit="1" customWidth="1"/>
    <col min="4111" max="4354" width="9.140625" style="5"/>
    <col min="4355" max="4355" width="14.5703125" style="5" bestFit="1" customWidth="1"/>
    <col min="4356" max="4356" width="26.7109375" style="5" bestFit="1" customWidth="1"/>
    <col min="4357" max="4357" width="8.42578125" style="5" bestFit="1" customWidth="1"/>
    <col min="4358" max="4358" width="7.140625" style="5" customWidth="1"/>
    <col min="4359" max="4359" width="15.5703125" style="5" customWidth="1"/>
    <col min="4360" max="4360" width="6.140625" style="5" customWidth="1"/>
    <col min="4361" max="4362" width="9.140625" style="5"/>
    <col min="4363" max="4363" width="10.7109375" style="5" bestFit="1" customWidth="1"/>
    <col min="4364" max="4365" width="9.140625" style="5"/>
    <col min="4366" max="4366" width="9.85546875" style="5" bestFit="1" customWidth="1"/>
    <col min="4367" max="4610" width="9.140625" style="5"/>
    <col min="4611" max="4611" width="14.5703125" style="5" bestFit="1" customWidth="1"/>
    <col min="4612" max="4612" width="26.7109375" style="5" bestFit="1" customWidth="1"/>
    <col min="4613" max="4613" width="8.42578125" style="5" bestFit="1" customWidth="1"/>
    <col min="4614" max="4614" width="7.140625" style="5" customWidth="1"/>
    <col min="4615" max="4615" width="15.5703125" style="5" customWidth="1"/>
    <col min="4616" max="4616" width="6.140625" style="5" customWidth="1"/>
    <col min="4617" max="4618" width="9.140625" style="5"/>
    <col min="4619" max="4619" width="10.7109375" style="5" bestFit="1" customWidth="1"/>
    <col min="4620" max="4621" width="9.140625" style="5"/>
    <col min="4622" max="4622" width="9.85546875" style="5" bestFit="1" customWidth="1"/>
    <col min="4623" max="4866" width="9.140625" style="5"/>
    <col min="4867" max="4867" width="14.5703125" style="5" bestFit="1" customWidth="1"/>
    <col min="4868" max="4868" width="26.7109375" style="5" bestFit="1" customWidth="1"/>
    <col min="4869" max="4869" width="8.42578125" style="5" bestFit="1" customWidth="1"/>
    <col min="4870" max="4870" width="7.140625" style="5" customWidth="1"/>
    <col min="4871" max="4871" width="15.5703125" style="5" customWidth="1"/>
    <col min="4872" max="4872" width="6.140625" style="5" customWidth="1"/>
    <col min="4873" max="4874" width="9.140625" style="5"/>
    <col min="4875" max="4875" width="10.7109375" style="5" bestFit="1" customWidth="1"/>
    <col min="4876" max="4877" width="9.140625" style="5"/>
    <col min="4878" max="4878" width="9.85546875" style="5" bestFit="1" customWidth="1"/>
    <col min="4879" max="5122" width="9.140625" style="5"/>
    <col min="5123" max="5123" width="14.5703125" style="5" bestFit="1" customWidth="1"/>
    <col min="5124" max="5124" width="26.7109375" style="5" bestFit="1" customWidth="1"/>
    <col min="5125" max="5125" width="8.42578125" style="5" bestFit="1" customWidth="1"/>
    <col min="5126" max="5126" width="7.140625" style="5" customWidth="1"/>
    <col min="5127" max="5127" width="15.5703125" style="5" customWidth="1"/>
    <col min="5128" max="5128" width="6.140625" style="5" customWidth="1"/>
    <col min="5129" max="5130" width="9.140625" style="5"/>
    <col min="5131" max="5131" width="10.7109375" style="5" bestFit="1" customWidth="1"/>
    <col min="5132" max="5133" width="9.140625" style="5"/>
    <col min="5134" max="5134" width="9.85546875" style="5" bestFit="1" customWidth="1"/>
    <col min="5135" max="5378" width="9.140625" style="5"/>
    <col min="5379" max="5379" width="14.5703125" style="5" bestFit="1" customWidth="1"/>
    <col min="5380" max="5380" width="26.7109375" style="5" bestFit="1" customWidth="1"/>
    <col min="5381" max="5381" width="8.42578125" style="5" bestFit="1" customWidth="1"/>
    <col min="5382" max="5382" width="7.140625" style="5" customWidth="1"/>
    <col min="5383" max="5383" width="15.5703125" style="5" customWidth="1"/>
    <col min="5384" max="5384" width="6.140625" style="5" customWidth="1"/>
    <col min="5385" max="5386" width="9.140625" style="5"/>
    <col min="5387" max="5387" width="10.7109375" style="5" bestFit="1" customWidth="1"/>
    <col min="5388" max="5389" width="9.140625" style="5"/>
    <col min="5390" max="5390" width="9.85546875" style="5" bestFit="1" customWidth="1"/>
    <col min="5391" max="5634" width="9.140625" style="5"/>
    <col min="5635" max="5635" width="14.5703125" style="5" bestFit="1" customWidth="1"/>
    <col min="5636" max="5636" width="26.7109375" style="5" bestFit="1" customWidth="1"/>
    <col min="5637" max="5637" width="8.42578125" style="5" bestFit="1" customWidth="1"/>
    <col min="5638" max="5638" width="7.140625" style="5" customWidth="1"/>
    <col min="5639" max="5639" width="15.5703125" style="5" customWidth="1"/>
    <col min="5640" max="5640" width="6.140625" style="5" customWidth="1"/>
    <col min="5641" max="5642" width="9.140625" style="5"/>
    <col min="5643" max="5643" width="10.7109375" style="5" bestFit="1" customWidth="1"/>
    <col min="5644" max="5645" width="9.140625" style="5"/>
    <col min="5646" max="5646" width="9.85546875" style="5" bestFit="1" customWidth="1"/>
    <col min="5647" max="5890" width="9.140625" style="5"/>
    <col min="5891" max="5891" width="14.5703125" style="5" bestFit="1" customWidth="1"/>
    <col min="5892" max="5892" width="26.7109375" style="5" bestFit="1" customWidth="1"/>
    <col min="5893" max="5893" width="8.42578125" style="5" bestFit="1" customWidth="1"/>
    <col min="5894" max="5894" width="7.140625" style="5" customWidth="1"/>
    <col min="5895" max="5895" width="15.5703125" style="5" customWidth="1"/>
    <col min="5896" max="5896" width="6.140625" style="5" customWidth="1"/>
    <col min="5897" max="5898" width="9.140625" style="5"/>
    <col min="5899" max="5899" width="10.7109375" style="5" bestFit="1" customWidth="1"/>
    <col min="5900" max="5901" width="9.140625" style="5"/>
    <col min="5902" max="5902" width="9.85546875" style="5" bestFit="1" customWidth="1"/>
    <col min="5903" max="6146" width="9.140625" style="5"/>
    <col min="6147" max="6147" width="14.5703125" style="5" bestFit="1" customWidth="1"/>
    <col min="6148" max="6148" width="26.7109375" style="5" bestFit="1" customWidth="1"/>
    <col min="6149" max="6149" width="8.42578125" style="5" bestFit="1" customWidth="1"/>
    <col min="6150" max="6150" width="7.140625" style="5" customWidth="1"/>
    <col min="6151" max="6151" width="15.5703125" style="5" customWidth="1"/>
    <col min="6152" max="6152" width="6.140625" style="5" customWidth="1"/>
    <col min="6153" max="6154" width="9.140625" style="5"/>
    <col min="6155" max="6155" width="10.7109375" style="5" bestFit="1" customWidth="1"/>
    <col min="6156" max="6157" width="9.140625" style="5"/>
    <col min="6158" max="6158" width="9.85546875" style="5" bestFit="1" customWidth="1"/>
    <col min="6159" max="6402" width="9.140625" style="5"/>
    <col min="6403" max="6403" width="14.5703125" style="5" bestFit="1" customWidth="1"/>
    <col min="6404" max="6404" width="26.7109375" style="5" bestFit="1" customWidth="1"/>
    <col min="6405" max="6405" width="8.42578125" style="5" bestFit="1" customWidth="1"/>
    <col min="6406" max="6406" width="7.140625" style="5" customWidth="1"/>
    <col min="6407" max="6407" width="15.5703125" style="5" customWidth="1"/>
    <col min="6408" max="6408" width="6.140625" style="5" customWidth="1"/>
    <col min="6409" max="6410" width="9.140625" style="5"/>
    <col min="6411" max="6411" width="10.7109375" style="5" bestFit="1" customWidth="1"/>
    <col min="6412" max="6413" width="9.140625" style="5"/>
    <col min="6414" max="6414" width="9.85546875" style="5" bestFit="1" customWidth="1"/>
    <col min="6415" max="6658" width="9.140625" style="5"/>
    <col min="6659" max="6659" width="14.5703125" style="5" bestFit="1" customWidth="1"/>
    <col min="6660" max="6660" width="26.7109375" style="5" bestFit="1" customWidth="1"/>
    <col min="6661" max="6661" width="8.42578125" style="5" bestFit="1" customWidth="1"/>
    <col min="6662" max="6662" width="7.140625" style="5" customWidth="1"/>
    <col min="6663" max="6663" width="15.5703125" style="5" customWidth="1"/>
    <col min="6664" max="6664" width="6.140625" style="5" customWidth="1"/>
    <col min="6665" max="6666" width="9.140625" style="5"/>
    <col min="6667" max="6667" width="10.7109375" style="5" bestFit="1" customWidth="1"/>
    <col min="6668" max="6669" width="9.140625" style="5"/>
    <col min="6670" max="6670" width="9.85546875" style="5" bestFit="1" customWidth="1"/>
    <col min="6671" max="6914" width="9.140625" style="5"/>
    <col min="6915" max="6915" width="14.5703125" style="5" bestFit="1" customWidth="1"/>
    <col min="6916" max="6916" width="26.7109375" style="5" bestFit="1" customWidth="1"/>
    <col min="6917" max="6917" width="8.42578125" style="5" bestFit="1" customWidth="1"/>
    <col min="6918" max="6918" width="7.140625" style="5" customWidth="1"/>
    <col min="6919" max="6919" width="15.5703125" style="5" customWidth="1"/>
    <col min="6920" max="6920" width="6.140625" style="5" customWidth="1"/>
    <col min="6921" max="6922" width="9.140625" style="5"/>
    <col min="6923" max="6923" width="10.7109375" style="5" bestFit="1" customWidth="1"/>
    <col min="6924" max="6925" width="9.140625" style="5"/>
    <col min="6926" max="6926" width="9.85546875" style="5" bestFit="1" customWidth="1"/>
    <col min="6927" max="7170" width="9.140625" style="5"/>
    <col min="7171" max="7171" width="14.5703125" style="5" bestFit="1" customWidth="1"/>
    <col min="7172" max="7172" width="26.7109375" style="5" bestFit="1" customWidth="1"/>
    <col min="7173" max="7173" width="8.42578125" style="5" bestFit="1" customWidth="1"/>
    <col min="7174" max="7174" width="7.140625" style="5" customWidth="1"/>
    <col min="7175" max="7175" width="15.5703125" style="5" customWidth="1"/>
    <col min="7176" max="7176" width="6.140625" style="5" customWidth="1"/>
    <col min="7177" max="7178" width="9.140625" style="5"/>
    <col min="7179" max="7179" width="10.7109375" style="5" bestFit="1" customWidth="1"/>
    <col min="7180" max="7181" width="9.140625" style="5"/>
    <col min="7182" max="7182" width="9.85546875" style="5" bestFit="1" customWidth="1"/>
    <col min="7183" max="7426" width="9.140625" style="5"/>
    <col min="7427" max="7427" width="14.5703125" style="5" bestFit="1" customWidth="1"/>
    <col min="7428" max="7428" width="26.7109375" style="5" bestFit="1" customWidth="1"/>
    <col min="7429" max="7429" width="8.42578125" style="5" bestFit="1" customWidth="1"/>
    <col min="7430" max="7430" width="7.140625" style="5" customWidth="1"/>
    <col min="7431" max="7431" width="15.5703125" style="5" customWidth="1"/>
    <col min="7432" max="7432" width="6.140625" style="5" customWidth="1"/>
    <col min="7433" max="7434" width="9.140625" style="5"/>
    <col min="7435" max="7435" width="10.7109375" style="5" bestFit="1" customWidth="1"/>
    <col min="7436" max="7437" width="9.140625" style="5"/>
    <col min="7438" max="7438" width="9.85546875" style="5" bestFit="1" customWidth="1"/>
    <col min="7439" max="7682" width="9.140625" style="5"/>
    <col min="7683" max="7683" width="14.5703125" style="5" bestFit="1" customWidth="1"/>
    <col min="7684" max="7684" width="26.7109375" style="5" bestFit="1" customWidth="1"/>
    <col min="7685" max="7685" width="8.42578125" style="5" bestFit="1" customWidth="1"/>
    <col min="7686" max="7686" width="7.140625" style="5" customWidth="1"/>
    <col min="7687" max="7687" width="15.5703125" style="5" customWidth="1"/>
    <col min="7688" max="7688" width="6.140625" style="5" customWidth="1"/>
    <col min="7689" max="7690" width="9.140625" style="5"/>
    <col min="7691" max="7691" width="10.7109375" style="5" bestFit="1" customWidth="1"/>
    <col min="7692" max="7693" width="9.140625" style="5"/>
    <col min="7694" max="7694" width="9.85546875" style="5" bestFit="1" customWidth="1"/>
    <col min="7695" max="7938" width="9.140625" style="5"/>
    <col min="7939" max="7939" width="14.5703125" style="5" bestFit="1" customWidth="1"/>
    <col min="7940" max="7940" width="26.7109375" style="5" bestFit="1" customWidth="1"/>
    <col min="7941" max="7941" width="8.42578125" style="5" bestFit="1" customWidth="1"/>
    <col min="7942" max="7942" width="7.140625" style="5" customWidth="1"/>
    <col min="7943" max="7943" width="15.5703125" style="5" customWidth="1"/>
    <col min="7944" max="7944" width="6.140625" style="5" customWidth="1"/>
    <col min="7945" max="7946" width="9.140625" style="5"/>
    <col min="7947" max="7947" width="10.7109375" style="5" bestFit="1" customWidth="1"/>
    <col min="7948" max="7949" width="9.140625" style="5"/>
    <col min="7950" max="7950" width="9.85546875" style="5" bestFit="1" customWidth="1"/>
    <col min="7951" max="8194" width="9.140625" style="5"/>
    <col min="8195" max="8195" width="14.5703125" style="5" bestFit="1" customWidth="1"/>
    <col min="8196" max="8196" width="26.7109375" style="5" bestFit="1" customWidth="1"/>
    <col min="8197" max="8197" width="8.42578125" style="5" bestFit="1" customWidth="1"/>
    <col min="8198" max="8198" width="7.140625" style="5" customWidth="1"/>
    <col min="8199" max="8199" width="15.5703125" style="5" customWidth="1"/>
    <col min="8200" max="8200" width="6.140625" style="5" customWidth="1"/>
    <col min="8201" max="8202" width="9.140625" style="5"/>
    <col min="8203" max="8203" width="10.7109375" style="5" bestFit="1" customWidth="1"/>
    <col min="8204" max="8205" width="9.140625" style="5"/>
    <col min="8206" max="8206" width="9.85546875" style="5" bestFit="1" customWidth="1"/>
    <col min="8207" max="8450" width="9.140625" style="5"/>
    <col min="8451" max="8451" width="14.5703125" style="5" bestFit="1" customWidth="1"/>
    <col min="8452" max="8452" width="26.7109375" style="5" bestFit="1" customWidth="1"/>
    <col min="8453" max="8453" width="8.42578125" style="5" bestFit="1" customWidth="1"/>
    <col min="8454" max="8454" width="7.140625" style="5" customWidth="1"/>
    <col min="8455" max="8455" width="15.5703125" style="5" customWidth="1"/>
    <col min="8456" max="8456" width="6.140625" style="5" customWidth="1"/>
    <col min="8457" max="8458" width="9.140625" style="5"/>
    <col min="8459" max="8459" width="10.7109375" style="5" bestFit="1" customWidth="1"/>
    <col min="8460" max="8461" width="9.140625" style="5"/>
    <col min="8462" max="8462" width="9.85546875" style="5" bestFit="1" customWidth="1"/>
    <col min="8463" max="8706" width="9.140625" style="5"/>
    <col min="8707" max="8707" width="14.5703125" style="5" bestFit="1" customWidth="1"/>
    <col min="8708" max="8708" width="26.7109375" style="5" bestFit="1" customWidth="1"/>
    <col min="8709" max="8709" width="8.42578125" style="5" bestFit="1" customWidth="1"/>
    <col min="8710" max="8710" width="7.140625" style="5" customWidth="1"/>
    <col min="8711" max="8711" width="15.5703125" style="5" customWidth="1"/>
    <col min="8712" max="8712" width="6.140625" style="5" customWidth="1"/>
    <col min="8713" max="8714" width="9.140625" style="5"/>
    <col min="8715" max="8715" width="10.7109375" style="5" bestFit="1" customWidth="1"/>
    <col min="8716" max="8717" width="9.140625" style="5"/>
    <col min="8718" max="8718" width="9.85546875" style="5" bestFit="1" customWidth="1"/>
    <col min="8719" max="8962" width="9.140625" style="5"/>
    <col min="8963" max="8963" width="14.5703125" style="5" bestFit="1" customWidth="1"/>
    <col min="8964" max="8964" width="26.7109375" style="5" bestFit="1" customWidth="1"/>
    <col min="8965" max="8965" width="8.42578125" style="5" bestFit="1" customWidth="1"/>
    <col min="8966" max="8966" width="7.140625" style="5" customWidth="1"/>
    <col min="8967" max="8967" width="15.5703125" style="5" customWidth="1"/>
    <col min="8968" max="8968" width="6.140625" style="5" customWidth="1"/>
    <col min="8969" max="8970" width="9.140625" style="5"/>
    <col min="8971" max="8971" width="10.7109375" style="5" bestFit="1" customWidth="1"/>
    <col min="8972" max="8973" width="9.140625" style="5"/>
    <col min="8974" max="8974" width="9.85546875" style="5" bestFit="1" customWidth="1"/>
    <col min="8975" max="9218" width="9.140625" style="5"/>
    <col min="9219" max="9219" width="14.5703125" style="5" bestFit="1" customWidth="1"/>
    <col min="9220" max="9220" width="26.7109375" style="5" bestFit="1" customWidth="1"/>
    <col min="9221" max="9221" width="8.42578125" style="5" bestFit="1" customWidth="1"/>
    <col min="9222" max="9222" width="7.140625" style="5" customWidth="1"/>
    <col min="9223" max="9223" width="15.5703125" style="5" customWidth="1"/>
    <col min="9224" max="9224" width="6.140625" style="5" customWidth="1"/>
    <col min="9225" max="9226" width="9.140625" style="5"/>
    <col min="9227" max="9227" width="10.7109375" style="5" bestFit="1" customWidth="1"/>
    <col min="9228" max="9229" width="9.140625" style="5"/>
    <col min="9230" max="9230" width="9.85546875" style="5" bestFit="1" customWidth="1"/>
    <col min="9231" max="9474" width="9.140625" style="5"/>
    <col min="9475" max="9475" width="14.5703125" style="5" bestFit="1" customWidth="1"/>
    <col min="9476" max="9476" width="26.7109375" style="5" bestFit="1" customWidth="1"/>
    <col min="9477" max="9477" width="8.42578125" style="5" bestFit="1" customWidth="1"/>
    <col min="9478" max="9478" width="7.140625" style="5" customWidth="1"/>
    <col min="9479" max="9479" width="15.5703125" style="5" customWidth="1"/>
    <col min="9480" max="9480" width="6.140625" style="5" customWidth="1"/>
    <col min="9481" max="9482" width="9.140625" style="5"/>
    <col min="9483" max="9483" width="10.7109375" style="5" bestFit="1" customWidth="1"/>
    <col min="9484" max="9485" width="9.140625" style="5"/>
    <col min="9486" max="9486" width="9.85546875" style="5" bestFit="1" customWidth="1"/>
    <col min="9487" max="9730" width="9.140625" style="5"/>
    <col min="9731" max="9731" width="14.5703125" style="5" bestFit="1" customWidth="1"/>
    <col min="9732" max="9732" width="26.7109375" style="5" bestFit="1" customWidth="1"/>
    <col min="9733" max="9733" width="8.42578125" style="5" bestFit="1" customWidth="1"/>
    <col min="9734" max="9734" width="7.140625" style="5" customWidth="1"/>
    <col min="9735" max="9735" width="15.5703125" style="5" customWidth="1"/>
    <col min="9736" max="9736" width="6.140625" style="5" customWidth="1"/>
    <col min="9737" max="9738" width="9.140625" style="5"/>
    <col min="9739" max="9739" width="10.7109375" style="5" bestFit="1" customWidth="1"/>
    <col min="9740" max="9741" width="9.140625" style="5"/>
    <col min="9742" max="9742" width="9.85546875" style="5" bestFit="1" customWidth="1"/>
    <col min="9743" max="9986" width="9.140625" style="5"/>
    <col min="9987" max="9987" width="14.5703125" style="5" bestFit="1" customWidth="1"/>
    <col min="9988" max="9988" width="26.7109375" style="5" bestFit="1" customWidth="1"/>
    <col min="9989" max="9989" width="8.42578125" style="5" bestFit="1" customWidth="1"/>
    <col min="9990" max="9990" width="7.140625" style="5" customWidth="1"/>
    <col min="9991" max="9991" width="15.5703125" style="5" customWidth="1"/>
    <col min="9992" max="9992" width="6.140625" style="5" customWidth="1"/>
    <col min="9993" max="9994" width="9.140625" style="5"/>
    <col min="9995" max="9995" width="10.7109375" style="5" bestFit="1" customWidth="1"/>
    <col min="9996" max="9997" width="9.140625" style="5"/>
    <col min="9998" max="9998" width="9.85546875" style="5" bestFit="1" customWidth="1"/>
    <col min="9999" max="10242" width="9.140625" style="5"/>
    <col min="10243" max="10243" width="14.5703125" style="5" bestFit="1" customWidth="1"/>
    <col min="10244" max="10244" width="26.7109375" style="5" bestFit="1" customWidth="1"/>
    <col min="10245" max="10245" width="8.42578125" style="5" bestFit="1" customWidth="1"/>
    <col min="10246" max="10246" width="7.140625" style="5" customWidth="1"/>
    <col min="10247" max="10247" width="15.5703125" style="5" customWidth="1"/>
    <col min="10248" max="10248" width="6.140625" style="5" customWidth="1"/>
    <col min="10249" max="10250" width="9.140625" style="5"/>
    <col min="10251" max="10251" width="10.7109375" style="5" bestFit="1" customWidth="1"/>
    <col min="10252" max="10253" width="9.140625" style="5"/>
    <col min="10254" max="10254" width="9.85546875" style="5" bestFit="1" customWidth="1"/>
    <col min="10255" max="10498" width="9.140625" style="5"/>
    <col min="10499" max="10499" width="14.5703125" style="5" bestFit="1" customWidth="1"/>
    <col min="10500" max="10500" width="26.7109375" style="5" bestFit="1" customWidth="1"/>
    <col min="10501" max="10501" width="8.42578125" style="5" bestFit="1" customWidth="1"/>
    <col min="10502" max="10502" width="7.140625" style="5" customWidth="1"/>
    <col min="10503" max="10503" width="15.5703125" style="5" customWidth="1"/>
    <col min="10504" max="10504" width="6.140625" style="5" customWidth="1"/>
    <col min="10505" max="10506" width="9.140625" style="5"/>
    <col min="10507" max="10507" width="10.7109375" style="5" bestFit="1" customWidth="1"/>
    <col min="10508" max="10509" width="9.140625" style="5"/>
    <col min="10510" max="10510" width="9.85546875" style="5" bestFit="1" customWidth="1"/>
    <col min="10511" max="10754" width="9.140625" style="5"/>
    <col min="10755" max="10755" width="14.5703125" style="5" bestFit="1" customWidth="1"/>
    <col min="10756" max="10756" width="26.7109375" style="5" bestFit="1" customWidth="1"/>
    <col min="10757" max="10757" width="8.42578125" style="5" bestFit="1" customWidth="1"/>
    <col min="10758" max="10758" width="7.140625" style="5" customWidth="1"/>
    <col min="10759" max="10759" width="15.5703125" style="5" customWidth="1"/>
    <col min="10760" max="10760" width="6.140625" style="5" customWidth="1"/>
    <col min="10761" max="10762" width="9.140625" style="5"/>
    <col min="10763" max="10763" width="10.7109375" style="5" bestFit="1" customWidth="1"/>
    <col min="10764" max="10765" width="9.140625" style="5"/>
    <col min="10766" max="10766" width="9.85546875" style="5" bestFit="1" customWidth="1"/>
    <col min="10767" max="11010" width="9.140625" style="5"/>
    <col min="11011" max="11011" width="14.5703125" style="5" bestFit="1" customWidth="1"/>
    <col min="11012" max="11012" width="26.7109375" style="5" bestFit="1" customWidth="1"/>
    <col min="11013" max="11013" width="8.42578125" style="5" bestFit="1" customWidth="1"/>
    <col min="11014" max="11014" width="7.140625" style="5" customWidth="1"/>
    <col min="11015" max="11015" width="15.5703125" style="5" customWidth="1"/>
    <col min="11016" max="11016" width="6.140625" style="5" customWidth="1"/>
    <col min="11017" max="11018" width="9.140625" style="5"/>
    <col min="11019" max="11019" width="10.7109375" style="5" bestFit="1" customWidth="1"/>
    <col min="11020" max="11021" width="9.140625" style="5"/>
    <col min="11022" max="11022" width="9.85546875" style="5" bestFit="1" customWidth="1"/>
    <col min="11023" max="11266" width="9.140625" style="5"/>
    <col min="11267" max="11267" width="14.5703125" style="5" bestFit="1" customWidth="1"/>
    <col min="11268" max="11268" width="26.7109375" style="5" bestFit="1" customWidth="1"/>
    <col min="11269" max="11269" width="8.42578125" style="5" bestFit="1" customWidth="1"/>
    <col min="11270" max="11270" width="7.140625" style="5" customWidth="1"/>
    <col min="11271" max="11271" width="15.5703125" style="5" customWidth="1"/>
    <col min="11272" max="11272" width="6.140625" style="5" customWidth="1"/>
    <col min="11273" max="11274" width="9.140625" style="5"/>
    <col min="11275" max="11275" width="10.7109375" style="5" bestFit="1" customWidth="1"/>
    <col min="11276" max="11277" width="9.140625" style="5"/>
    <col min="11278" max="11278" width="9.85546875" style="5" bestFit="1" customWidth="1"/>
    <col min="11279" max="11522" width="9.140625" style="5"/>
    <col min="11523" max="11523" width="14.5703125" style="5" bestFit="1" customWidth="1"/>
    <col min="11524" max="11524" width="26.7109375" style="5" bestFit="1" customWidth="1"/>
    <col min="11525" max="11525" width="8.42578125" style="5" bestFit="1" customWidth="1"/>
    <col min="11526" max="11526" width="7.140625" style="5" customWidth="1"/>
    <col min="11527" max="11527" width="15.5703125" style="5" customWidth="1"/>
    <col min="11528" max="11528" width="6.140625" style="5" customWidth="1"/>
    <col min="11529" max="11530" width="9.140625" style="5"/>
    <col min="11531" max="11531" width="10.7109375" style="5" bestFit="1" customWidth="1"/>
    <col min="11532" max="11533" width="9.140625" style="5"/>
    <col min="11534" max="11534" width="9.85546875" style="5" bestFit="1" customWidth="1"/>
    <col min="11535" max="11778" width="9.140625" style="5"/>
    <col min="11779" max="11779" width="14.5703125" style="5" bestFit="1" customWidth="1"/>
    <col min="11780" max="11780" width="26.7109375" style="5" bestFit="1" customWidth="1"/>
    <col min="11781" max="11781" width="8.42578125" style="5" bestFit="1" customWidth="1"/>
    <col min="11782" max="11782" width="7.140625" style="5" customWidth="1"/>
    <col min="11783" max="11783" width="15.5703125" style="5" customWidth="1"/>
    <col min="11784" max="11784" width="6.140625" style="5" customWidth="1"/>
    <col min="11785" max="11786" width="9.140625" style="5"/>
    <col min="11787" max="11787" width="10.7109375" style="5" bestFit="1" customWidth="1"/>
    <col min="11788" max="11789" width="9.140625" style="5"/>
    <col min="11790" max="11790" width="9.85546875" style="5" bestFit="1" customWidth="1"/>
    <col min="11791" max="12034" width="9.140625" style="5"/>
    <col min="12035" max="12035" width="14.5703125" style="5" bestFit="1" customWidth="1"/>
    <col min="12036" max="12036" width="26.7109375" style="5" bestFit="1" customWidth="1"/>
    <col min="12037" max="12037" width="8.42578125" style="5" bestFit="1" customWidth="1"/>
    <col min="12038" max="12038" width="7.140625" style="5" customWidth="1"/>
    <col min="12039" max="12039" width="15.5703125" style="5" customWidth="1"/>
    <col min="12040" max="12040" width="6.140625" style="5" customWidth="1"/>
    <col min="12041" max="12042" width="9.140625" style="5"/>
    <col min="12043" max="12043" width="10.7109375" style="5" bestFit="1" customWidth="1"/>
    <col min="12044" max="12045" width="9.140625" style="5"/>
    <col min="12046" max="12046" width="9.85546875" style="5" bestFit="1" customWidth="1"/>
    <col min="12047" max="12290" width="9.140625" style="5"/>
    <col min="12291" max="12291" width="14.5703125" style="5" bestFit="1" customWidth="1"/>
    <col min="12292" max="12292" width="26.7109375" style="5" bestFit="1" customWidth="1"/>
    <col min="12293" max="12293" width="8.42578125" style="5" bestFit="1" customWidth="1"/>
    <col min="12294" max="12294" width="7.140625" style="5" customWidth="1"/>
    <col min="12295" max="12295" width="15.5703125" style="5" customWidth="1"/>
    <col min="12296" max="12296" width="6.140625" style="5" customWidth="1"/>
    <col min="12297" max="12298" width="9.140625" style="5"/>
    <col min="12299" max="12299" width="10.7109375" style="5" bestFit="1" customWidth="1"/>
    <col min="12300" max="12301" width="9.140625" style="5"/>
    <col min="12302" max="12302" width="9.85546875" style="5" bestFit="1" customWidth="1"/>
    <col min="12303" max="12546" width="9.140625" style="5"/>
    <col min="12547" max="12547" width="14.5703125" style="5" bestFit="1" customWidth="1"/>
    <col min="12548" max="12548" width="26.7109375" style="5" bestFit="1" customWidth="1"/>
    <col min="12549" max="12549" width="8.42578125" style="5" bestFit="1" customWidth="1"/>
    <col min="12550" max="12550" width="7.140625" style="5" customWidth="1"/>
    <col min="12551" max="12551" width="15.5703125" style="5" customWidth="1"/>
    <col min="12552" max="12552" width="6.140625" style="5" customWidth="1"/>
    <col min="12553" max="12554" width="9.140625" style="5"/>
    <col min="12555" max="12555" width="10.7109375" style="5" bestFit="1" customWidth="1"/>
    <col min="12556" max="12557" width="9.140625" style="5"/>
    <col min="12558" max="12558" width="9.85546875" style="5" bestFit="1" customWidth="1"/>
    <col min="12559" max="12802" width="9.140625" style="5"/>
    <col min="12803" max="12803" width="14.5703125" style="5" bestFit="1" customWidth="1"/>
    <col min="12804" max="12804" width="26.7109375" style="5" bestFit="1" customWidth="1"/>
    <col min="12805" max="12805" width="8.42578125" style="5" bestFit="1" customWidth="1"/>
    <col min="12806" max="12806" width="7.140625" style="5" customWidth="1"/>
    <col min="12807" max="12807" width="15.5703125" style="5" customWidth="1"/>
    <col min="12808" max="12808" width="6.140625" style="5" customWidth="1"/>
    <col min="12809" max="12810" width="9.140625" style="5"/>
    <col min="12811" max="12811" width="10.7109375" style="5" bestFit="1" customWidth="1"/>
    <col min="12812" max="12813" width="9.140625" style="5"/>
    <col min="12814" max="12814" width="9.85546875" style="5" bestFit="1" customWidth="1"/>
    <col min="12815" max="13058" width="9.140625" style="5"/>
    <col min="13059" max="13059" width="14.5703125" style="5" bestFit="1" customWidth="1"/>
    <col min="13060" max="13060" width="26.7109375" style="5" bestFit="1" customWidth="1"/>
    <col min="13061" max="13061" width="8.42578125" style="5" bestFit="1" customWidth="1"/>
    <col min="13062" max="13062" width="7.140625" style="5" customWidth="1"/>
    <col min="13063" max="13063" width="15.5703125" style="5" customWidth="1"/>
    <col min="13064" max="13064" width="6.140625" style="5" customWidth="1"/>
    <col min="13065" max="13066" width="9.140625" style="5"/>
    <col min="13067" max="13067" width="10.7109375" style="5" bestFit="1" customWidth="1"/>
    <col min="13068" max="13069" width="9.140625" style="5"/>
    <col min="13070" max="13070" width="9.85546875" style="5" bestFit="1" customWidth="1"/>
    <col min="13071" max="13314" width="9.140625" style="5"/>
    <col min="13315" max="13315" width="14.5703125" style="5" bestFit="1" customWidth="1"/>
    <col min="13316" max="13316" width="26.7109375" style="5" bestFit="1" customWidth="1"/>
    <col min="13317" max="13317" width="8.42578125" style="5" bestFit="1" customWidth="1"/>
    <col min="13318" max="13318" width="7.140625" style="5" customWidth="1"/>
    <col min="13319" max="13319" width="15.5703125" style="5" customWidth="1"/>
    <col min="13320" max="13320" width="6.140625" style="5" customWidth="1"/>
    <col min="13321" max="13322" width="9.140625" style="5"/>
    <col min="13323" max="13323" width="10.7109375" style="5" bestFit="1" customWidth="1"/>
    <col min="13324" max="13325" width="9.140625" style="5"/>
    <col min="13326" max="13326" width="9.85546875" style="5" bestFit="1" customWidth="1"/>
    <col min="13327" max="13570" width="9.140625" style="5"/>
    <col min="13571" max="13571" width="14.5703125" style="5" bestFit="1" customWidth="1"/>
    <col min="13572" max="13572" width="26.7109375" style="5" bestFit="1" customWidth="1"/>
    <col min="13573" max="13573" width="8.42578125" style="5" bestFit="1" customWidth="1"/>
    <col min="13574" max="13574" width="7.140625" style="5" customWidth="1"/>
    <col min="13575" max="13575" width="15.5703125" style="5" customWidth="1"/>
    <col min="13576" max="13576" width="6.140625" style="5" customWidth="1"/>
    <col min="13577" max="13578" width="9.140625" style="5"/>
    <col min="13579" max="13579" width="10.7109375" style="5" bestFit="1" customWidth="1"/>
    <col min="13580" max="13581" width="9.140625" style="5"/>
    <col min="13582" max="13582" width="9.85546875" style="5" bestFit="1" customWidth="1"/>
    <col min="13583" max="13826" width="9.140625" style="5"/>
    <col min="13827" max="13827" width="14.5703125" style="5" bestFit="1" customWidth="1"/>
    <col min="13828" max="13828" width="26.7109375" style="5" bestFit="1" customWidth="1"/>
    <col min="13829" max="13829" width="8.42578125" style="5" bestFit="1" customWidth="1"/>
    <col min="13830" max="13830" width="7.140625" style="5" customWidth="1"/>
    <col min="13831" max="13831" width="15.5703125" style="5" customWidth="1"/>
    <col min="13832" max="13832" width="6.140625" style="5" customWidth="1"/>
    <col min="13833" max="13834" width="9.140625" style="5"/>
    <col min="13835" max="13835" width="10.7109375" style="5" bestFit="1" customWidth="1"/>
    <col min="13836" max="13837" width="9.140625" style="5"/>
    <col min="13838" max="13838" width="9.85546875" style="5" bestFit="1" customWidth="1"/>
    <col min="13839" max="14082" width="9.140625" style="5"/>
    <col min="14083" max="14083" width="14.5703125" style="5" bestFit="1" customWidth="1"/>
    <col min="14084" max="14084" width="26.7109375" style="5" bestFit="1" customWidth="1"/>
    <col min="14085" max="14085" width="8.42578125" style="5" bestFit="1" customWidth="1"/>
    <col min="14086" max="14086" width="7.140625" style="5" customWidth="1"/>
    <col min="14087" max="14087" width="15.5703125" style="5" customWidth="1"/>
    <col min="14088" max="14088" width="6.140625" style="5" customWidth="1"/>
    <col min="14089" max="14090" width="9.140625" style="5"/>
    <col min="14091" max="14091" width="10.7109375" style="5" bestFit="1" customWidth="1"/>
    <col min="14092" max="14093" width="9.140625" style="5"/>
    <col min="14094" max="14094" width="9.85546875" style="5" bestFit="1" customWidth="1"/>
    <col min="14095" max="14338" width="9.140625" style="5"/>
    <col min="14339" max="14339" width="14.5703125" style="5" bestFit="1" customWidth="1"/>
    <col min="14340" max="14340" width="26.7109375" style="5" bestFit="1" customWidth="1"/>
    <col min="14341" max="14341" width="8.42578125" style="5" bestFit="1" customWidth="1"/>
    <col min="14342" max="14342" width="7.140625" style="5" customWidth="1"/>
    <col min="14343" max="14343" width="15.5703125" style="5" customWidth="1"/>
    <col min="14344" max="14344" width="6.140625" style="5" customWidth="1"/>
    <col min="14345" max="14346" width="9.140625" style="5"/>
    <col min="14347" max="14347" width="10.7109375" style="5" bestFit="1" customWidth="1"/>
    <col min="14348" max="14349" width="9.140625" style="5"/>
    <col min="14350" max="14350" width="9.85546875" style="5" bestFit="1" customWidth="1"/>
    <col min="14351" max="14594" width="9.140625" style="5"/>
    <col min="14595" max="14595" width="14.5703125" style="5" bestFit="1" customWidth="1"/>
    <col min="14596" max="14596" width="26.7109375" style="5" bestFit="1" customWidth="1"/>
    <col min="14597" max="14597" width="8.42578125" style="5" bestFit="1" customWidth="1"/>
    <col min="14598" max="14598" width="7.140625" style="5" customWidth="1"/>
    <col min="14599" max="14599" width="15.5703125" style="5" customWidth="1"/>
    <col min="14600" max="14600" width="6.140625" style="5" customWidth="1"/>
    <col min="14601" max="14602" width="9.140625" style="5"/>
    <col min="14603" max="14603" width="10.7109375" style="5" bestFit="1" customWidth="1"/>
    <col min="14604" max="14605" width="9.140625" style="5"/>
    <col min="14606" max="14606" width="9.85546875" style="5" bestFit="1" customWidth="1"/>
    <col min="14607" max="14850" width="9.140625" style="5"/>
    <col min="14851" max="14851" width="14.5703125" style="5" bestFit="1" customWidth="1"/>
    <col min="14852" max="14852" width="26.7109375" style="5" bestFit="1" customWidth="1"/>
    <col min="14853" max="14853" width="8.42578125" style="5" bestFit="1" customWidth="1"/>
    <col min="14854" max="14854" width="7.140625" style="5" customWidth="1"/>
    <col min="14855" max="14855" width="15.5703125" style="5" customWidth="1"/>
    <col min="14856" max="14856" width="6.140625" style="5" customWidth="1"/>
    <col min="14857" max="14858" width="9.140625" style="5"/>
    <col min="14859" max="14859" width="10.7109375" style="5" bestFit="1" customWidth="1"/>
    <col min="14860" max="14861" width="9.140625" style="5"/>
    <col min="14862" max="14862" width="9.85546875" style="5" bestFit="1" customWidth="1"/>
    <col min="14863" max="15106" width="9.140625" style="5"/>
    <col min="15107" max="15107" width="14.5703125" style="5" bestFit="1" customWidth="1"/>
    <col min="15108" max="15108" width="26.7109375" style="5" bestFit="1" customWidth="1"/>
    <col min="15109" max="15109" width="8.42578125" style="5" bestFit="1" customWidth="1"/>
    <col min="15110" max="15110" width="7.140625" style="5" customWidth="1"/>
    <col min="15111" max="15111" width="15.5703125" style="5" customWidth="1"/>
    <col min="15112" max="15112" width="6.140625" style="5" customWidth="1"/>
    <col min="15113" max="15114" width="9.140625" style="5"/>
    <col min="15115" max="15115" width="10.7109375" style="5" bestFit="1" customWidth="1"/>
    <col min="15116" max="15117" width="9.140625" style="5"/>
    <col min="15118" max="15118" width="9.85546875" style="5" bestFit="1" customWidth="1"/>
    <col min="15119" max="15362" width="9.140625" style="5"/>
    <col min="15363" max="15363" width="14.5703125" style="5" bestFit="1" customWidth="1"/>
    <col min="15364" max="15364" width="26.7109375" style="5" bestFit="1" customWidth="1"/>
    <col min="15365" max="15365" width="8.42578125" style="5" bestFit="1" customWidth="1"/>
    <col min="15366" max="15366" width="7.140625" style="5" customWidth="1"/>
    <col min="15367" max="15367" width="15.5703125" style="5" customWidth="1"/>
    <col min="15368" max="15368" width="6.140625" style="5" customWidth="1"/>
    <col min="15369" max="15370" width="9.140625" style="5"/>
    <col min="15371" max="15371" width="10.7109375" style="5" bestFit="1" customWidth="1"/>
    <col min="15372" max="15373" width="9.140625" style="5"/>
    <col min="15374" max="15374" width="9.85546875" style="5" bestFit="1" customWidth="1"/>
    <col min="15375" max="15618" width="9.140625" style="5"/>
    <col min="15619" max="15619" width="14.5703125" style="5" bestFit="1" customWidth="1"/>
    <col min="15620" max="15620" width="26.7109375" style="5" bestFit="1" customWidth="1"/>
    <col min="15621" max="15621" width="8.42578125" style="5" bestFit="1" customWidth="1"/>
    <col min="15622" max="15622" width="7.140625" style="5" customWidth="1"/>
    <col min="15623" max="15623" width="15.5703125" style="5" customWidth="1"/>
    <col min="15624" max="15624" width="6.140625" style="5" customWidth="1"/>
    <col min="15625" max="15626" width="9.140625" style="5"/>
    <col min="15627" max="15627" width="10.7109375" style="5" bestFit="1" customWidth="1"/>
    <col min="15628" max="15629" width="9.140625" style="5"/>
    <col min="15630" max="15630" width="9.85546875" style="5" bestFit="1" customWidth="1"/>
    <col min="15631" max="15874" width="9.140625" style="5"/>
    <col min="15875" max="15875" width="14.5703125" style="5" bestFit="1" customWidth="1"/>
    <col min="15876" max="15876" width="26.7109375" style="5" bestFit="1" customWidth="1"/>
    <col min="15877" max="15877" width="8.42578125" style="5" bestFit="1" customWidth="1"/>
    <col min="15878" max="15878" width="7.140625" style="5" customWidth="1"/>
    <col min="15879" max="15879" width="15.5703125" style="5" customWidth="1"/>
    <col min="15880" max="15880" width="6.140625" style="5" customWidth="1"/>
    <col min="15881" max="15882" width="9.140625" style="5"/>
    <col min="15883" max="15883" width="10.7109375" style="5" bestFit="1" customWidth="1"/>
    <col min="15884" max="15885" width="9.140625" style="5"/>
    <col min="15886" max="15886" width="9.85546875" style="5" bestFit="1" customWidth="1"/>
    <col min="15887" max="16130" width="9.140625" style="5"/>
    <col min="16131" max="16131" width="14.5703125" style="5" bestFit="1" customWidth="1"/>
    <col min="16132" max="16132" width="26.7109375" style="5" bestFit="1" customWidth="1"/>
    <col min="16133" max="16133" width="8.42578125" style="5" bestFit="1" customWidth="1"/>
    <col min="16134" max="16134" width="7.140625" style="5" customWidth="1"/>
    <col min="16135" max="16135" width="15.5703125" style="5" customWidth="1"/>
    <col min="16136" max="16136" width="6.140625" style="5" customWidth="1"/>
    <col min="16137" max="16138" width="9.140625" style="5"/>
    <col min="16139" max="16139" width="10.7109375" style="5" bestFit="1" customWidth="1"/>
    <col min="16140" max="16141" width="9.140625" style="5"/>
    <col min="16142" max="16142" width="9.85546875" style="5" bestFit="1" customWidth="1"/>
    <col min="16143" max="16384" width="9.140625" style="5"/>
  </cols>
  <sheetData>
    <row r="1" spans="1:19" ht="25.5" customHeight="1" x14ac:dyDescent="0.25">
      <c r="B1" s="129"/>
      <c r="C1" s="129"/>
      <c r="D1" s="129"/>
    </row>
    <row r="2" spans="1:19" ht="28.5" x14ac:dyDescent="0.25">
      <c r="B2" s="147" t="s">
        <v>201</v>
      </c>
      <c r="C2" s="147"/>
      <c r="D2" s="147"/>
      <c r="E2" s="147"/>
      <c r="F2" s="147"/>
      <c r="G2" s="147"/>
      <c r="H2" s="147"/>
      <c r="I2" s="147"/>
      <c r="J2" s="147"/>
      <c r="K2" s="147"/>
      <c r="L2" s="147"/>
      <c r="M2" s="147"/>
      <c r="N2" s="147"/>
      <c r="O2" s="147"/>
      <c r="P2" s="147"/>
      <c r="Q2" s="147"/>
      <c r="R2" s="147"/>
      <c r="S2" s="147"/>
    </row>
    <row r="3" spans="1:19" ht="15" customHeight="1" x14ac:dyDescent="0.25">
      <c r="B3" s="148"/>
      <c r="C3" s="148"/>
      <c r="D3" s="148"/>
      <c r="E3" s="148"/>
      <c r="F3" s="148"/>
      <c r="G3" s="148"/>
      <c r="H3" s="148"/>
      <c r="I3" s="148"/>
      <c r="J3" s="148"/>
      <c r="K3" s="148"/>
      <c r="L3" s="148"/>
      <c r="M3" s="148"/>
      <c r="N3" s="148"/>
      <c r="O3" s="148"/>
      <c r="P3" s="148"/>
      <c r="Q3" s="148"/>
      <c r="R3" s="148"/>
      <c r="S3" s="148"/>
    </row>
    <row r="4" spans="1:19" ht="24.75" customHeight="1" x14ac:dyDescent="0.25">
      <c r="B4" s="83" t="s">
        <v>167</v>
      </c>
      <c r="C4" s="53" t="s">
        <v>168</v>
      </c>
      <c r="D4" s="53" t="s">
        <v>169</v>
      </c>
      <c r="E4" s="84" t="s">
        <v>25</v>
      </c>
      <c r="F4" s="84"/>
      <c r="G4" s="59" t="s">
        <v>173</v>
      </c>
      <c r="H4" s="84"/>
      <c r="I4" s="59" t="s">
        <v>174</v>
      </c>
      <c r="J4" s="84"/>
      <c r="K4" s="84" t="s">
        <v>168</v>
      </c>
      <c r="L4" s="84"/>
      <c r="M4" s="84" t="s">
        <v>169</v>
      </c>
      <c r="N4" s="84"/>
      <c r="O4" s="84" t="s">
        <v>170</v>
      </c>
      <c r="P4" s="84"/>
      <c r="Q4" s="84" t="s">
        <v>172</v>
      </c>
      <c r="S4" s="59" t="s">
        <v>171</v>
      </c>
    </row>
    <row r="5" spans="1:19" x14ac:dyDescent="0.25">
      <c r="A5" s="123"/>
      <c r="B5" s="60"/>
      <c r="C5" s="60"/>
      <c r="D5" s="58" t="s">
        <v>186</v>
      </c>
      <c r="E5" s="60"/>
      <c r="F5" s="60"/>
      <c r="G5" s="60"/>
      <c r="H5" s="60"/>
      <c r="I5" s="60"/>
      <c r="J5" s="60"/>
      <c r="K5" s="60"/>
      <c r="L5" s="60"/>
      <c r="M5" s="60"/>
      <c r="N5" s="60"/>
      <c r="O5" s="58"/>
      <c r="P5" s="60"/>
      <c r="Q5" s="99"/>
      <c r="S5"/>
    </row>
    <row r="6" spans="1:19" ht="30" x14ac:dyDescent="0.25">
      <c r="B6" s="71" t="s">
        <v>118</v>
      </c>
      <c r="C6" s="87" t="s">
        <v>185</v>
      </c>
      <c r="D6" s="124" t="s">
        <v>177</v>
      </c>
      <c r="E6" s="87" t="s">
        <v>190</v>
      </c>
      <c r="F6" s="117"/>
      <c r="G6" s="60"/>
      <c r="H6" s="60"/>
      <c r="I6" s="60"/>
      <c r="J6" s="60"/>
      <c r="K6" s="66" t="s">
        <v>196</v>
      </c>
      <c r="L6" s="58"/>
      <c r="M6" s="66" t="s">
        <v>175</v>
      </c>
      <c r="N6" s="58"/>
      <c r="O6" s="66" t="s">
        <v>194</v>
      </c>
      <c r="P6" s="58"/>
      <c r="Q6" s="66" t="s">
        <v>166</v>
      </c>
      <c r="S6" s="87" t="s">
        <v>191</v>
      </c>
    </row>
    <row r="7" spans="1:19" x14ac:dyDescent="0.25">
      <c r="A7" s="5">
        <v>1</v>
      </c>
      <c r="B7" s="68" t="s">
        <v>134</v>
      </c>
      <c r="C7" s="72">
        <v>27355</v>
      </c>
      <c r="D7" s="125"/>
      <c r="E7" s="72">
        <f t="shared" ref="E7:E14" si="0">C7+D7</f>
        <v>27355</v>
      </c>
      <c r="F7" s="85"/>
      <c r="G7" s="73"/>
      <c r="H7" s="86"/>
      <c r="I7" s="73"/>
      <c r="J7" s="86"/>
      <c r="K7" s="130"/>
      <c r="L7" s="131"/>
      <c r="M7" s="130">
        <f>S7-C7</f>
        <v>534.40999999999622</v>
      </c>
      <c r="N7" s="52"/>
      <c r="O7" s="64"/>
      <c r="P7" s="52"/>
      <c r="Q7" s="74">
        <f>K7+M7+O7</f>
        <v>534.40999999999622</v>
      </c>
      <c r="S7" s="69">
        <v>27889.409999999996</v>
      </c>
    </row>
    <row r="8" spans="1:19" x14ac:dyDescent="0.25">
      <c r="A8" s="5">
        <f>A7+1</f>
        <v>2</v>
      </c>
      <c r="B8" s="68" t="s">
        <v>2</v>
      </c>
      <c r="C8" s="72">
        <v>72116</v>
      </c>
      <c r="D8" s="125"/>
      <c r="E8" s="72">
        <f t="shared" si="0"/>
        <v>72116</v>
      </c>
      <c r="F8" s="85"/>
      <c r="G8" s="72">
        <v>-51237</v>
      </c>
      <c r="H8" s="86"/>
      <c r="I8" s="72">
        <v>-8826.5</v>
      </c>
      <c r="J8" s="86"/>
      <c r="K8" s="132">
        <f>I8+G8</f>
        <v>-60063.5</v>
      </c>
      <c r="L8" s="131"/>
      <c r="M8" s="130"/>
      <c r="N8" s="52"/>
      <c r="O8" s="65"/>
      <c r="P8" s="52"/>
      <c r="Q8" s="74">
        <f>K8+M8+O8</f>
        <v>-60063.5</v>
      </c>
      <c r="S8" s="69">
        <v>12052</v>
      </c>
    </row>
    <row r="9" spans="1:19" x14ac:dyDescent="0.25">
      <c r="A9" s="5">
        <f t="shared" ref="A9:A72" si="1">A8+1</f>
        <v>3</v>
      </c>
      <c r="B9" s="68" t="s">
        <v>188</v>
      </c>
      <c r="C9" s="72"/>
      <c r="D9" s="125">
        <v>20476.999999999996</v>
      </c>
      <c r="E9" s="72">
        <f t="shared" si="0"/>
        <v>20476.999999999996</v>
      </c>
      <c r="F9" s="85"/>
      <c r="G9" s="72">
        <v>-20343.999999999996</v>
      </c>
      <c r="H9" s="86"/>
      <c r="I9" s="72">
        <v>-54</v>
      </c>
      <c r="J9" s="86"/>
      <c r="K9" s="132">
        <f>I9+G9</f>
        <v>-20397.999999999996</v>
      </c>
      <c r="L9" s="131"/>
      <c r="M9" s="130">
        <v>-79</v>
      </c>
      <c r="N9" s="52"/>
      <c r="O9" s="64"/>
      <c r="P9" s="52"/>
      <c r="Q9" s="74">
        <f t="shared" ref="Q9:Q76" si="2">K9+M9+O9</f>
        <v>-20476.999999999996</v>
      </c>
      <c r="S9" s="69"/>
    </row>
    <row r="10" spans="1:19" x14ac:dyDescent="0.25">
      <c r="A10" s="5">
        <f t="shared" si="1"/>
        <v>4</v>
      </c>
      <c r="B10" s="68" t="s">
        <v>122</v>
      </c>
      <c r="C10" s="72">
        <v>3460</v>
      </c>
      <c r="D10" s="125"/>
      <c r="E10" s="72">
        <f t="shared" si="0"/>
        <v>3460</v>
      </c>
      <c r="F10" s="85"/>
      <c r="G10" s="72"/>
      <c r="H10" s="86"/>
      <c r="I10" s="72"/>
      <c r="J10" s="86"/>
      <c r="K10" s="132"/>
      <c r="L10" s="131"/>
      <c r="M10" s="130">
        <f>S10-C10</f>
        <v>-4</v>
      </c>
      <c r="N10" s="52"/>
      <c r="O10" s="64"/>
      <c r="P10" s="52"/>
      <c r="Q10" s="74">
        <f t="shared" si="2"/>
        <v>-4</v>
      </c>
      <c r="S10" s="69">
        <v>3456</v>
      </c>
    </row>
    <row r="11" spans="1:19" x14ac:dyDescent="0.25">
      <c r="A11" s="5">
        <f t="shared" si="1"/>
        <v>5</v>
      </c>
      <c r="B11" s="68" t="s">
        <v>130</v>
      </c>
      <c r="C11" s="72">
        <v>23141</v>
      </c>
      <c r="D11" s="125"/>
      <c r="E11" s="72">
        <f t="shared" si="0"/>
        <v>23141</v>
      </c>
      <c r="F11" s="85"/>
      <c r="G11" s="73"/>
      <c r="H11" s="86"/>
      <c r="I11" s="73"/>
      <c r="J11" s="86"/>
      <c r="K11" s="130"/>
      <c r="L11" s="131"/>
      <c r="M11" s="130">
        <f>S11-C11</f>
        <v>-109</v>
      </c>
      <c r="N11" s="52"/>
      <c r="O11" s="64"/>
      <c r="P11" s="52"/>
      <c r="Q11" s="74">
        <f t="shared" si="2"/>
        <v>-109</v>
      </c>
      <c r="S11" s="69">
        <v>23032</v>
      </c>
    </row>
    <row r="12" spans="1:19" x14ac:dyDescent="0.25">
      <c r="A12" s="5">
        <f t="shared" si="1"/>
        <v>6</v>
      </c>
      <c r="B12" s="89" t="s">
        <v>135</v>
      </c>
      <c r="C12" s="92">
        <v>1457</v>
      </c>
      <c r="D12" s="92"/>
      <c r="E12" s="77">
        <f t="shared" si="0"/>
        <v>1457</v>
      </c>
      <c r="F12" s="85"/>
      <c r="G12" s="103"/>
      <c r="H12" s="86"/>
      <c r="I12" s="103"/>
      <c r="J12" s="86"/>
      <c r="K12" s="133"/>
      <c r="L12" s="131"/>
      <c r="M12" s="133"/>
      <c r="N12" s="52"/>
      <c r="O12" s="76"/>
      <c r="P12" s="52"/>
      <c r="Q12" s="94"/>
      <c r="S12" s="82">
        <v>1429</v>
      </c>
    </row>
    <row r="13" spans="1:19" ht="15" customHeight="1" x14ac:dyDescent="0.25">
      <c r="A13" s="5">
        <f t="shared" si="1"/>
        <v>7</v>
      </c>
      <c r="B13" s="90" t="s">
        <v>154</v>
      </c>
      <c r="C13" s="85">
        <v>5416</v>
      </c>
      <c r="D13" s="85"/>
      <c r="E13" s="104">
        <f t="shared" si="0"/>
        <v>5416</v>
      </c>
      <c r="F13" s="85"/>
      <c r="G13" s="108"/>
      <c r="H13" s="86"/>
      <c r="I13" s="108"/>
      <c r="J13" s="86"/>
      <c r="K13" s="134"/>
      <c r="L13" s="131"/>
      <c r="M13" s="134"/>
      <c r="N13" s="52"/>
      <c r="O13" s="61"/>
      <c r="P13" s="52"/>
      <c r="Q13" s="101"/>
      <c r="S13" s="120">
        <v>5563</v>
      </c>
    </row>
    <row r="14" spans="1:19" x14ac:dyDescent="0.25">
      <c r="A14" s="5">
        <f t="shared" si="1"/>
        <v>8</v>
      </c>
      <c r="B14" s="90" t="s">
        <v>157</v>
      </c>
      <c r="C14" s="85">
        <v>2456</v>
      </c>
      <c r="D14" s="85"/>
      <c r="E14" s="104">
        <f t="shared" si="0"/>
        <v>2456</v>
      </c>
      <c r="F14" s="85"/>
      <c r="G14" s="108"/>
      <c r="H14" s="86"/>
      <c r="I14" s="108"/>
      <c r="J14" s="86"/>
      <c r="K14" s="134"/>
      <c r="L14" s="131"/>
      <c r="M14" s="134"/>
      <c r="N14" s="52"/>
      <c r="O14" s="61"/>
      <c r="P14" s="52"/>
      <c r="Q14" s="101"/>
      <c r="S14" s="120">
        <v>2468</v>
      </c>
    </row>
    <row r="15" spans="1:19" x14ac:dyDescent="0.25">
      <c r="A15" s="5">
        <f t="shared" si="1"/>
        <v>9</v>
      </c>
      <c r="B15" s="91" t="s">
        <v>183</v>
      </c>
      <c r="C15" s="96">
        <f>SUM(C12:C14)</f>
        <v>9329</v>
      </c>
      <c r="D15" s="95"/>
      <c r="E15" s="102">
        <f>SUM(E12:E14)</f>
        <v>9329</v>
      </c>
      <c r="F15" s="118"/>
      <c r="G15" s="105"/>
      <c r="H15" s="86"/>
      <c r="I15" s="105"/>
      <c r="J15" s="86"/>
      <c r="K15" s="135"/>
      <c r="L15" s="131"/>
      <c r="M15" s="135">
        <v>131</v>
      </c>
      <c r="N15" s="52"/>
      <c r="O15" s="62"/>
      <c r="P15" s="52"/>
      <c r="Q15" s="102">
        <f t="shared" si="2"/>
        <v>131</v>
      </c>
      <c r="S15" s="121">
        <f>SUM(S12:S14)</f>
        <v>9460</v>
      </c>
    </row>
    <row r="16" spans="1:19" x14ac:dyDescent="0.25">
      <c r="A16" s="5">
        <f t="shared" si="1"/>
        <v>10</v>
      </c>
      <c r="B16" s="70" t="s">
        <v>5</v>
      </c>
      <c r="C16" s="72">
        <v>46771</v>
      </c>
      <c r="D16" s="125"/>
      <c r="E16" s="72">
        <f>C16+D16</f>
        <v>46771</v>
      </c>
      <c r="F16" s="85"/>
      <c r="G16" s="73"/>
      <c r="H16" s="86"/>
      <c r="I16" s="73"/>
      <c r="J16" s="86"/>
      <c r="K16" s="130"/>
      <c r="L16" s="131"/>
      <c r="M16" s="130">
        <f>S16-C16</f>
        <v>540.5</v>
      </c>
      <c r="N16" s="52"/>
      <c r="O16" s="64"/>
      <c r="P16" s="52"/>
      <c r="Q16" s="74">
        <f t="shared" si="2"/>
        <v>540.5</v>
      </c>
      <c r="S16" s="69">
        <v>47311.5</v>
      </c>
    </row>
    <row r="17" spans="1:19" x14ac:dyDescent="0.25">
      <c r="A17" s="5">
        <f t="shared" si="1"/>
        <v>11</v>
      </c>
      <c r="B17" s="75" t="s">
        <v>147</v>
      </c>
      <c r="C17" s="77">
        <v>18577</v>
      </c>
      <c r="D17" s="126">
        <v>65646.380000000019</v>
      </c>
      <c r="E17" s="77">
        <f>C17+D17</f>
        <v>84223.380000000019</v>
      </c>
      <c r="F17" s="85"/>
      <c r="G17" s="77">
        <v>-58099.380000000019</v>
      </c>
      <c r="H17" s="86"/>
      <c r="I17" s="77"/>
      <c r="J17" s="86"/>
      <c r="K17" s="136">
        <f>I17+G17</f>
        <v>-58099.380000000019</v>
      </c>
      <c r="L17" s="131"/>
      <c r="M17" s="133">
        <v>0</v>
      </c>
      <c r="N17" s="52"/>
      <c r="O17" s="98"/>
      <c r="P17" s="52"/>
      <c r="Q17" s="94">
        <f t="shared" si="2"/>
        <v>-58099.380000000019</v>
      </c>
      <c r="R17" s="54"/>
      <c r="S17" s="82">
        <v>26124</v>
      </c>
    </row>
    <row r="18" spans="1:19" x14ac:dyDescent="0.25">
      <c r="A18" s="5">
        <f t="shared" si="1"/>
        <v>12</v>
      </c>
      <c r="B18" s="89" t="s">
        <v>150</v>
      </c>
      <c r="C18" s="92">
        <v>52287</v>
      </c>
      <c r="D18" s="92"/>
      <c r="E18" s="77">
        <f>C18+D18</f>
        <v>52287</v>
      </c>
      <c r="F18" s="85"/>
      <c r="G18" s="103"/>
      <c r="H18" s="86"/>
      <c r="I18" s="103"/>
      <c r="J18" s="86"/>
      <c r="K18" s="133"/>
      <c r="L18" s="131"/>
      <c r="M18" s="133"/>
      <c r="N18" s="52"/>
      <c r="O18" s="76"/>
      <c r="P18" s="52"/>
      <c r="Q18" s="94"/>
      <c r="R18" s="50"/>
      <c r="S18" s="82">
        <v>52475</v>
      </c>
    </row>
    <row r="19" spans="1:19" x14ac:dyDescent="0.25">
      <c r="A19" s="5">
        <f t="shared" si="1"/>
        <v>13</v>
      </c>
      <c r="B19" s="90" t="s">
        <v>164</v>
      </c>
      <c r="C19" s="85">
        <v>9807</v>
      </c>
      <c r="D19" s="85"/>
      <c r="E19" s="104">
        <f>C19+D19</f>
        <v>9807</v>
      </c>
      <c r="F19" s="85"/>
      <c r="G19" s="108"/>
      <c r="H19" s="86"/>
      <c r="I19" s="108"/>
      <c r="J19" s="86"/>
      <c r="K19" s="134"/>
      <c r="L19" s="131"/>
      <c r="M19" s="134"/>
      <c r="N19" s="52"/>
      <c r="O19" s="61"/>
      <c r="P19" s="52"/>
      <c r="Q19" s="101"/>
      <c r="S19" s="120">
        <v>9946</v>
      </c>
    </row>
    <row r="20" spans="1:19" x14ac:dyDescent="0.25">
      <c r="A20" s="5">
        <f t="shared" si="1"/>
        <v>14</v>
      </c>
      <c r="B20" s="90" t="s">
        <v>151</v>
      </c>
      <c r="C20" s="85">
        <v>50999</v>
      </c>
      <c r="D20" s="85"/>
      <c r="E20" s="104">
        <f>C20+D20</f>
        <v>50999</v>
      </c>
      <c r="F20" s="85"/>
      <c r="G20" s="108"/>
      <c r="H20" s="86"/>
      <c r="I20" s="108"/>
      <c r="J20" s="86"/>
      <c r="K20" s="134"/>
      <c r="L20" s="131"/>
      <c r="M20" s="134"/>
      <c r="N20" s="52"/>
      <c r="O20" s="61"/>
      <c r="P20" s="52"/>
      <c r="Q20" s="101"/>
      <c r="S20" s="120">
        <v>50811</v>
      </c>
    </row>
    <row r="21" spans="1:19" x14ac:dyDescent="0.25">
      <c r="A21" s="5">
        <f t="shared" si="1"/>
        <v>15</v>
      </c>
      <c r="B21" s="91" t="s">
        <v>182</v>
      </c>
      <c r="C21" s="96">
        <f>SUM(C18:C20)</f>
        <v>113093</v>
      </c>
      <c r="D21" s="95"/>
      <c r="E21" s="102">
        <f>SUM(E18:E20)</f>
        <v>113093</v>
      </c>
      <c r="F21" s="118"/>
      <c r="G21" s="105"/>
      <c r="H21" s="86"/>
      <c r="I21" s="105"/>
      <c r="J21" s="86"/>
      <c r="K21" s="135"/>
      <c r="L21" s="131"/>
      <c r="M21" s="135">
        <v>139</v>
      </c>
      <c r="N21" s="52"/>
      <c r="O21" s="62"/>
      <c r="P21" s="52"/>
      <c r="Q21" s="102">
        <f>O21+M21+K21</f>
        <v>139</v>
      </c>
      <c r="S21" s="121">
        <f>SUM(S18:S20)</f>
        <v>113232</v>
      </c>
    </row>
    <row r="22" spans="1:19" x14ac:dyDescent="0.25">
      <c r="A22" s="5">
        <f t="shared" si="1"/>
        <v>16</v>
      </c>
      <c r="B22" s="88" t="s">
        <v>152</v>
      </c>
      <c r="C22" s="79">
        <v>56231</v>
      </c>
      <c r="D22" s="127"/>
      <c r="E22" s="79">
        <f t="shared" ref="E22:E36" si="3">C22+D22</f>
        <v>56231</v>
      </c>
      <c r="F22" s="85"/>
      <c r="G22" s="105"/>
      <c r="H22" s="86"/>
      <c r="I22" s="105"/>
      <c r="J22" s="86"/>
      <c r="K22" s="135"/>
      <c r="L22" s="131"/>
      <c r="M22" s="130">
        <f>S22-C22</f>
        <v>-188.69999999999709</v>
      </c>
      <c r="N22" s="52"/>
      <c r="O22" s="62"/>
      <c r="P22" s="52"/>
      <c r="Q22" s="102">
        <f t="shared" si="2"/>
        <v>-188.69999999999709</v>
      </c>
      <c r="S22" s="78">
        <v>56042.3</v>
      </c>
    </row>
    <row r="23" spans="1:19" x14ac:dyDescent="0.25">
      <c r="A23" s="5">
        <f t="shared" si="1"/>
        <v>17</v>
      </c>
      <c r="B23" s="68" t="s">
        <v>158</v>
      </c>
      <c r="C23" s="72">
        <v>2430</v>
      </c>
      <c r="D23" s="125"/>
      <c r="E23" s="72">
        <f t="shared" si="3"/>
        <v>2430</v>
      </c>
      <c r="F23" s="85"/>
      <c r="G23" s="73"/>
      <c r="H23" s="86"/>
      <c r="I23" s="73"/>
      <c r="J23" s="86"/>
      <c r="K23" s="130"/>
      <c r="L23" s="131"/>
      <c r="M23" s="130">
        <f>S23-C23</f>
        <v>-3</v>
      </c>
      <c r="N23" s="52"/>
      <c r="O23" s="64"/>
      <c r="P23" s="52"/>
      <c r="Q23" s="74">
        <f t="shared" si="2"/>
        <v>-3</v>
      </c>
      <c r="S23" s="69">
        <v>2427</v>
      </c>
    </row>
    <row r="24" spans="1:19" x14ac:dyDescent="0.25">
      <c r="A24" s="5">
        <f t="shared" si="1"/>
        <v>18</v>
      </c>
      <c r="B24" s="68" t="s">
        <v>119</v>
      </c>
      <c r="C24" s="72">
        <v>3129</v>
      </c>
      <c r="D24" s="125"/>
      <c r="E24" s="72">
        <f t="shared" si="3"/>
        <v>3129</v>
      </c>
      <c r="F24" s="85"/>
      <c r="G24" s="72">
        <v>-2397</v>
      </c>
      <c r="H24" s="86"/>
      <c r="I24" s="72">
        <v>-46</v>
      </c>
      <c r="J24" s="86"/>
      <c r="K24" s="132">
        <f>I24+G24</f>
        <v>-2443</v>
      </c>
      <c r="L24" s="131"/>
      <c r="M24" s="130">
        <f>S24-C24-K24</f>
        <v>-686</v>
      </c>
      <c r="N24" s="52"/>
      <c r="O24" s="64"/>
      <c r="P24" s="52"/>
      <c r="Q24" s="74">
        <f t="shared" si="2"/>
        <v>-3129</v>
      </c>
      <c r="S24" s="63"/>
    </row>
    <row r="25" spans="1:19" x14ac:dyDescent="0.25">
      <c r="A25" s="5">
        <f t="shared" si="1"/>
        <v>19</v>
      </c>
      <c r="B25" s="68" t="s">
        <v>145</v>
      </c>
      <c r="C25" s="72">
        <v>2159</v>
      </c>
      <c r="D25" s="125"/>
      <c r="E25" s="72">
        <f t="shared" si="3"/>
        <v>2159</v>
      </c>
      <c r="F25" s="85"/>
      <c r="G25" s="73"/>
      <c r="H25" s="86"/>
      <c r="I25" s="73"/>
      <c r="J25" s="86"/>
      <c r="K25" s="130"/>
      <c r="L25" s="131"/>
      <c r="M25" s="130">
        <f>S25-C25-K25</f>
        <v>0</v>
      </c>
      <c r="N25" s="52"/>
      <c r="O25" s="64"/>
      <c r="P25" s="52"/>
      <c r="Q25" s="74">
        <f t="shared" si="2"/>
        <v>0</v>
      </c>
      <c r="S25" s="69">
        <v>2159</v>
      </c>
    </row>
    <row r="26" spans="1:19" x14ac:dyDescent="0.25">
      <c r="A26" s="5">
        <f t="shared" si="1"/>
        <v>20</v>
      </c>
      <c r="B26" s="68" t="s">
        <v>136</v>
      </c>
      <c r="C26" s="73">
        <v>307</v>
      </c>
      <c r="D26" s="128"/>
      <c r="E26" s="72">
        <f t="shared" si="3"/>
        <v>307</v>
      </c>
      <c r="F26" s="85"/>
      <c r="G26" s="73"/>
      <c r="H26" s="86"/>
      <c r="I26" s="73"/>
      <c r="J26" s="86"/>
      <c r="K26" s="130"/>
      <c r="L26" s="131"/>
      <c r="M26" s="130">
        <f>S26-C26</f>
        <v>252</v>
      </c>
      <c r="N26" s="52"/>
      <c r="O26" s="64"/>
      <c r="P26" s="52"/>
      <c r="Q26" s="74">
        <f t="shared" si="2"/>
        <v>252</v>
      </c>
      <c r="S26" s="69">
        <v>559</v>
      </c>
    </row>
    <row r="27" spans="1:19" x14ac:dyDescent="0.25">
      <c r="A27" s="5">
        <f t="shared" si="1"/>
        <v>21</v>
      </c>
      <c r="B27" s="75" t="s">
        <v>192</v>
      </c>
      <c r="C27" s="103"/>
      <c r="D27" s="126">
        <v>5800</v>
      </c>
      <c r="E27" s="77">
        <f t="shared" si="3"/>
        <v>5800</v>
      </c>
      <c r="F27" s="85"/>
      <c r="G27" s="77">
        <v>-5358</v>
      </c>
      <c r="H27" s="86"/>
      <c r="I27" s="77">
        <v>-200</v>
      </c>
      <c r="J27" s="86"/>
      <c r="K27" s="136">
        <f>I27+G27</f>
        <v>-5558</v>
      </c>
      <c r="L27" s="131"/>
      <c r="M27" s="130">
        <f>S27-E27-K27</f>
        <v>-242</v>
      </c>
      <c r="N27" s="52"/>
      <c r="O27" s="76"/>
      <c r="P27" s="52"/>
      <c r="Q27" s="94">
        <f t="shared" si="2"/>
        <v>-5800</v>
      </c>
      <c r="S27" s="82"/>
    </row>
    <row r="28" spans="1:19" x14ac:dyDescent="0.25">
      <c r="A28" s="5">
        <f t="shared" si="1"/>
        <v>22</v>
      </c>
      <c r="B28" s="89" t="s">
        <v>139</v>
      </c>
      <c r="C28" s="92">
        <v>66951</v>
      </c>
      <c r="D28" s="92"/>
      <c r="E28" s="77">
        <f t="shared" si="3"/>
        <v>66951</v>
      </c>
      <c r="F28" s="85"/>
      <c r="G28" s="103"/>
      <c r="H28" s="86"/>
      <c r="I28" s="103"/>
      <c r="J28" s="86"/>
      <c r="K28" s="133"/>
      <c r="L28" s="131"/>
      <c r="M28" s="133"/>
      <c r="N28" s="52"/>
      <c r="O28" s="76"/>
      <c r="P28" s="52"/>
      <c r="Q28" s="77"/>
      <c r="S28" s="82">
        <v>72665</v>
      </c>
    </row>
    <row r="29" spans="1:19" x14ac:dyDescent="0.25">
      <c r="A29" s="5">
        <f t="shared" si="1"/>
        <v>23</v>
      </c>
      <c r="B29" s="90" t="s">
        <v>159</v>
      </c>
      <c r="C29" s="85">
        <v>3256</v>
      </c>
      <c r="D29" s="85"/>
      <c r="E29" s="104">
        <f t="shared" si="3"/>
        <v>3256</v>
      </c>
      <c r="F29" s="85"/>
      <c r="G29" s="108"/>
      <c r="H29" s="86"/>
      <c r="I29" s="108"/>
      <c r="J29" s="86"/>
      <c r="K29" s="134"/>
      <c r="L29" s="131"/>
      <c r="M29" s="134"/>
      <c r="N29" s="52"/>
      <c r="O29" s="61"/>
      <c r="P29" s="52"/>
      <c r="Q29" s="104"/>
      <c r="S29" s="120">
        <v>3217</v>
      </c>
    </row>
    <row r="30" spans="1:19" x14ac:dyDescent="0.25">
      <c r="A30" s="5">
        <f t="shared" si="1"/>
        <v>24</v>
      </c>
      <c r="B30" s="90" t="s">
        <v>126</v>
      </c>
      <c r="C30" s="85">
        <v>8654</v>
      </c>
      <c r="D30" s="85"/>
      <c r="E30" s="104">
        <f t="shared" si="3"/>
        <v>8654</v>
      </c>
      <c r="F30" s="85"/>
      <c r="G30" s="108"/>
      <c r="H30" s="86"/>
      <c r="I30" s="108"/>
      <c r="J30" s="86"/>
      <c r="K30" s="134"/>
      <c r="L30" s="131"/>
      <c r="M30" s="134"/>
      <c r="N30" s="52"/>
      <c r="O30" s="61"/>
      <c r="P30" s="52"/>
      <c r="Q30" s="104"/>
      <c r="S30" s="120">
        <v>7857.5</v>
      </c>
    </row>
    <row r="31" spans="1:19" x14ac:dyDescent="0.25">
      <c r="A31" s="5">
        <f t="shared" si="1"/>
        <v>25</v>
      </c>
      <c r="B31" s="90" t="s">
        <v>146</v>
      </c>
      <c r="C31" s="85">
        <v>5974</v>
      </c>
      <c r="D31" s="85"/>
      <c r="E31" s="104">
        <f t="shared" si="3"/>
        <v>5974</v>
      </c>
      <c r="F31" s="85"/>
      <c r="G31" s="108"/>
      <c r="H31" s="86"/>
      <c r="I31" s="108"/>
      <c r="J31" s="86"/>
      <c r="K31" s="134"/>
      <c r="L31" s="131"/>
      <c r="M31" s="134"/>
      <c r="N31" s="52"/>
      <c r="O31" s="61"/>
      <c r="P31" s="52"/>
      <c r="Q31" s="104"/>
      <c r="S31" s="120">
        <v>5943</v>
      </c>
    </row>
    <row r="32" spans="1:19" x14ac:dyDescent="0.25">
      <c r="A32" s="5">
        <f t="shared" si="1"/>
        <v>26</v>
      </c>
      <c r="B32" s="90" t="s">
        <v>129</v>
      </c>
      <c r="C32" s="85">
        <v>5570</v>
      </c>
      <c r="D32" s="85"/>
      <c r="E32" s="104">
        <f t="shared" si="3"/>
        <v>5570</v>
      </c>
      <c r="F32" s="85"/>
      <c r="G32" s="108"/>
      <c r="H32" s="86"/>
      <c r="I32" s="108"/>
      <c r="J32" s="86"/>
      <c r="K32" s="134"/>
      <c r="L32" s="131"/>
      <c r="M32" s="134"/>
      <c r="N32" s="52"/>
      <c r="O32" s="61"/>
      <c r="P32" s="52"/>
      <c r="Q32" s="104"/>
      <c r="S32" s="120">
        <v>5570</v>
      </c>
    </row>
    <row r="33" spans="1:22" x14ac:dyDescent="0.25">
      <c r="A33" s="5">
        <f t="shared" si="1"/>
        <v>27</v>
      </c>
      <c r="B33" s="90" t="s">
        <v>7</v>
      </c>
      <c r="C33" s="85">
        <v>14914</v>
      </c>
      <c r="D33" s="85"/>
      <c r="E33" s="104">
        <f t="shared" si="3"/>
        <v>14914</v>
      </c>
      <c r="F33" s="85"/>
      <c r="G33" s="108"/>
      <c r="H33" s="86"/>
      <c r="I33" s="108"/>
      <c r="J33" s="86"/>
      <c r="K33" s="134"/>
      <c r="L33" s="131"/>
      <c r="M33" s="134"/>
      <c r="N33" s="52"/>
      <c r="O33" s="61"/>
      <c r="P33" s="52"/>
      <c r="Q33" s="104"/>
      <c r="S33" s="120">
        <v>14917</v>
      </c>
    </row>
    <row r="34" spans="1:22" x14ac:dyDescent="0.25">
      <c r="A34" s="5">
        <f t="shared" si="1"/>
        <v>28</v>
      </c>
      <c r="B34" s="90" t="s">
        <v>123</v>
      </c>
      <c r="C34" s="85">
        <v>19512</v>
      </c>
      <c r="D34" s="85"/>
      <c r="E34" s="104">
        <f t="shared" si="3"/>
        <v>19512</v>
      </c>
      <c r="F34" s="85"/>
      <c r="G34" s="108"/>
      <c r="H34" s="86"/>
      <c r="I34" s="108"/>
      <c r="J34" s="86"/>
      <c r="K34" s="134"/>
      <c r="L34" s="131"/>
      <c r="M34" s="134"/>
      <c r="N34" s="52"/>
      <c r="O34" s="61"/>
      <c r="P34" s="52"/>
      <c r="Q34" s="104"/>
      <c r="S34" s="120">
        <v>19512</v>
      </c>
    </row>
    <row r="35" spans="1:22" x14ac:dyDescent="0.25">
      <c r="A35" s="5">
        <f t="shared" si="1"/>
        <v>29</v>
      </c>
      <c r="B35" s="90" t="s">
        <v>121</v>
      </c>
      <c r="C35" s="85">
        <v>1003</v>
      </c>
      <c r="D35" s="85"/>
      <c r="E35" s="104">
        <f t="shared" si="3"/>
        <v>1003</v>
      </c>
      <c r="F35" s="85"/>
      <c r="G35" s="108"/>
      <c r="H35" s="86"/>
      <c r="I35" s="104"/>
      <c r="J35" s="86"/>
      <c r="K35" s="137"/>
      <c r="L35" s="131"/>
      <c r="M35" s="134"/>
      <c r="N35" s="52"/>
      <c r="O35" s="61"/>
      <c r="P35" s="52"/>
      <c r="Q35" s="104"/>
      <c r="S35" s="122"/>
    </row>
    <row r="36" spans="1:22" x14ac:dyDescent="0.25">
      <c r="A36" s="5">
        <f t="shared" si="1"/>
        <v>30</v>
      </c>
      <c r="B36" s="90" t="s">
        <v>124</v>
      </c>
      <c r="C36" s="85">
        <v>114755</v>
      </c>
      <c r="D36" s="85"/>
      <c r="E36" s="104">
        <f t="shared" si="3"/>
        <v>114755</v>
      </c>
      <c r="F36" s="85"/>
      <c r="G36" s="108"/>
      <c r="H36" s="86"/>
      <c r="I36" s="108"/>
      <c r="J36" s="86"/>
      <c r="K36" s="134"/>
      <c r="L36" s="131"/>
      <c r="M36" s="134"/>
      <c r="N36" s="52"/>
      <c r="O36" s="61"/>
      <c r="P36" s="52"/>
      <c r="Q36" s="104"/>
      <c r="S36" s="120">
        <v>110375</v>
      </c>
    </row>
    <row r="37" spans="1:22" x14ac:dyDescent="0.25">
      <c r="A37" s="5">
        <f t="shared" si="1"/>
        <v>31</v>
      </c>
      <c r="B37" s="91" t="s">
        <v>181</v>
      </c>
      <c r="C37" s="96">
        <f>SUM(C28:C36)</f>
        <v>240589</v>
      </c>
      <c r="D37" s="109"/>
      <c r="E37" s="102">
        <f>SUM(E28:E36)</f>
        <v>240589</v>
      </c>
      <c r="F37" s="118"/>
      <c r="G37" s="105"/>
      <c r="H37" s="86"/>
      <c r="I37" s="104">
        <v>-1085</v>
      </c>
      <c r="J37" s="86"/>
      <c r="K37" s="138">
        <f>I37+G37</f>
        <v>-1085</v>
      </c>
      <c r="L37" s="131"/>
      <c r="M37" s="135">
        <v>553</v>
      </c>
      <c r="N37" s="52"/>
      <c r="O37" s="62"/>
      <c r="P37" s="52"/>
      <c r="Q37" s="102">
        <f>O37+M37+K37</f>
        <v>-532</v>
      </c>
      <c r="S37" s="121">
        <f>SUM(S28:S36)</f>
        <v>240056.5</v>
      </c>
    </row>
    <row r="38" spans="1:22" x14ac:dyDescent="0.25">
      <c r="A38" s="5">
        <f t="shared" si="1"/>
        <v>32</v>
      </c>
      <c r="B38" s="88" t="s">
        <v>127</v>
      </c>
      <c r="C38" s="79">
        <v>33294</v>
      </c>
      <c r="D38" s="127">
        <f>65398-C38</f>
        <v>32104</v>
      </c>
      <c r="E38" s="79">
        <f t="shared" ref="E38:E55" si="4">C38+D38</f>
        <v>65398</v>
      </c>
      <c r="F38" s="85"/>
      <c r="G38" s="105"/>
      <c r="H38" s="86"/>
      <c r="I38" s="77">
        <f>S38-E38-M38</f>
        <v>-24656.5</v>
      </c>
      <c r="J38" s="86"/>
      <c r="K38" s="138">
        <f>I38+G38</f>
        <v>-24656.5</v>
      </c>
      <c r="L38" s="131" t="s">
        <v>186</v>
      </c>
      <c r="M38" s="135">
        <v>32</v>
      </c>
      <c r="N38" s="52"/>
      <c r="O38" s="97"/>
      <c r="P38" s="52"/>
      <c r="Q38" s="102">
        <f t="shared" si="2"/>
        <v>-24624.5</v>
      </c>
      <c r="R38" s="54"/>
      <c r="S38" s="78">
        <v>40773.5</v>
      </c>
    </row>
    <row r="39" spans="1:22" x14ac:dyDescent="0.25">
      <c r="A39" s="5">
        <f t="shared" si="1"/>
        <v>33</v>
      </c>
      <c r="B39" s="68" t="s">
        <v>142</v>
      </c>
      <c r="C39" s="72">
        <v>187153</v>
      </c>
      <c r="D39" s="125"/>
      <c r="E39" s="72">
        <f t="shared" si="4"/>
        <v>187153</v>
      </c>
      <c r="F39" s="85"/>
      <c r="G39" s="73"/>
      <c r="H39" s="86"/>
      <c r="I39" s="73"/>
      <c r="J39" s="86"/>
      <c r="K39" s="130"/>
      <c r="L39" s="131"/>
      <c r="M39" s="135">
        <f>S39-C39</f>
        <v>84</v>
      </c>
      <c r="N39" s="52"/>
      <c r="O39" s="64"/>
      <c r="P39" s="52"/>
      <c r="Q39" s="74">
        <f t="shared" si="2"/>
        <v>84</v>
      </c>
      <c r="S39" s="69">
        <v>187237</v>
      </c>
    </row>
    <row r="40" spans="1:22" x14ac:dyDescent="0.25">
      <c r="A40" s="5">
        <f t="shared" si="1"/>
        <v>34</v>
      </c>
      <c r="B40" s="68" t="s">
        <v>156</v>
      </c>
      <c r="C40" s="72">
        <v>12309</v>
      </c>
      <c r="D40" s="125"/>
      <c r="E40" s="72">
        <f t="shared" si="4"/>
        <v>12309</v>
      </c>
      <c r="F40" s="85"/>
      <c r="G40" s="73"/>
      <c r="H40" s="86"/>
      <c r="I40" s="73"/>
      <c r="J40" s="86"/>
      <c r="K40" s="130"/>
      <c r="L40" s="131"/>
      <c r="M40" s="135">
        <f>S40-C40</f>
        <v>-771.20000000000073</v>
      </c>
      <c r="N40" s="52"/>
      <c r="O40" s="64"/>
      <c r="P40" s="52"/>
      <c r="Q40" s="74">
        <f t="shared" si="2"/>
        <v>-771.20000000000073</v>
      </c>
      <c r="S40" s="69">
        <v>11537.8</v>
      </c>
    </row>
    <row r="41" spans="1:22" ht="15" customHeight="1" x14ac:dyDescent="0.25">
      <c r="A41" s="5">
        <f t="shared" si="1"/>
        <v>35</v>
      </c>
      <c r="B41" s="75" t="s">
        <v>3</v>
      </c>
      <c r="C41" s="77">
        <v>98043</v>
      </c>
      <c r="D41" s="126"/>
      <c r="E41" s="77">
        <f t="shared" si="4"/>
        <v>98043</v>
      </c>
      <c r="F41" s="85"/>
      <c r="G41" s="77">
        <v>-31.75</v>
      </c>
      <c r="H41" s="86"/>
      <c r="I41" s="77">
        <v>-43416.94</v>
      </c>
      <c r="J41" s="86"/>
      <c r="K41" s="136">
        <f>I41+G41</f>
        <v>-43448.69</v>
      </c>
      <c r="L41" s="131"/>
      <c r="M41" s="135"/>
      <c r="N41" s="52"/>
      <c r="O41" s="76"/>
      <c r="P41" s="52"/>
      <c r="Q41" s="94">
        <f t="shared" si="2"/>
        <v>-43448.69</v>
      </c>
      <c r="S41" s="82">
        <v>54594.31</v>
      </c>
      <c r="V41" s="56"/>
    </row>
    <row r="42" spans="1:22" x14ac:dyDescent="0.25">
      <c r="A42" s="5">
        <f t="shared" si="1"/>
        <v>36</v>
      </c>
      <c r="B42" s="89" t="s">
        <v>120</v>
      </c>
      <c r="C42" s="92">
        <v>1003</v>
      </c>
      <c r="D42" s="92"/>
      <c r="E42" s="77">
        <f t="shared" si="4"/>
        <v>1003</v>
      </c>
      <c r="F42" s="85"/>
      <c r="G42" s="103"/>
      <c r="H42" s="86"/>
      <c r="I42" s="103"/>
      <c r="J42" s="86"/>
      <c r="K42" s="133"/>
      <c r="L42" s="131"/>
      <c r="M42" s="133"/>
      <c r="N42" s="52"/>
      <c r="O42" s="76"/>
      <c r="P42" s="52"/>
      <c r="Q42" s="94"/>
      <c r="R42" s="114"/>
      <c r="S42" s="82">
        <v>52367.7</v>
      </c>
      <c r="T42" s="115"/>
      <c r="U42" s="115"/>
      <c r="V42" s="115"/>
    </row>
    <row r="43" spans="1:22" x14ac:dyDescent="0.25">
      <c r="A43" s="5">
        <f t="shared" si="1"/>
        <v>37</v>
      </c>
      <c r="B43" s="90" t="s">
        <v>120</v>
      </c>
      <c r="C43" s="85">
        <v>61615</v>
      </c>
      <c r="D43" s="85"/>
      <c r="E43" s="104">
        <f t="shared" si="4"/>
        <v>61615</v>
      </c>
      <c r="F43" s="85"/>
      <c r="G43" s="104"/>
      <c r="H43" s="86"/>
      <c r="I43" s="104"/>
      <c r="J43" s="86"/>
      <c r="K43" s="137"/>
      <c r="L43" s="131"/>
      <c r="M43" s="134"/>
      <c r="N43" s="52"/>
      <c r="O43" s="61"/>
      <c r="P43" s="52"/>
      <c r="Q43" s="101"/>
      <c r="R43" s="55"/>
      <c r="S43" s="120"/>
      <c r="T43" s="56"/>
      <c r="U43" s="56"/>
      <c r="V43" s="56"/>
    </row>
    <row r="44" spans="1:22" x14ac:dyDescent="0.25">
      <c r="A44" s="5">
        <f t="shared" si="1"/>
        <v>38</v>
      </c>
      <c r="B44" s="91" t="s">
        <v>176</v>
      </c>
      <c r="C44" s="93">
        <f>C43+C42</f>
        <v>62618</v>
      </c>
      <c r="D44" s="93"/>
      <c r="E44" s="102">
        <f t="shared" si="4"/>
        <v>62618</v>
      </c>
      <c r="F44" s="118"/>
      <c r="G44" s="79">
        <v>-8047.8000000000175</v>
      </c>
      <c r="H44" s="86"/>
      <c r="I44" s="79">
        <v>-2202</v>
      </c>
      <c r="J44" s="86"/>
      <c r="K44" s="138">
        <f>I44+G44</f>
        <v>-10249.800000000017</v>
      </c>
      <c r="L44" s="131"/>
      <c r="M44" s="135"/>
      <c r="N44" s="52"/>
      <c r="O44" s="62"/>
      <c r="P44" s="52"/>
      <c r="Q44" s="102">
        <f t="shared" si="2"/>
        <v>-10249.800000000017</v>
      </c>
      <c r="R44" s="56"/>
      <c r="S44" s="121">
        <f>S42</f>
        <v>52367.7</v>
      </c>
      <c r="T44" s="56"/>
      <c r="U44" s="56"/>
    </row>
    <row r="45" spans="1:22" x14ac:dyDescent="0.25">
      <c r="A45" s="5">
        <f t="shared" si="1"/>
        <v>39</v>
      </c>
      <c r="B45" s="88" t="s">
        <v>133</v>
      </c>
      <c r="C45" s="79">
        <v>61715</v>
      </c>
      <c r="D45" s="127"/>
      <c r="E45" s="79">
        <f t="shared" si="4"/>
        <v>61715</v>
      </c>
      <c r="F45" s="85"/>
      <c r="G45" s="105"/>
      <c r="H45" s="86"/>
      <c r="I45" s="105"/>
      <c r="J45" s="86"/>
      <c r="K45" s="135"/>
      <c r="L45" s="131"/>
      <c r="M45" s="135">
        <f>S45-C45</f>
        <v>-0.5</v>
      </c>
      <c r="N45" s="52"/>
      <c r="O45" s="62"/>
      <c r="P45" s="52"/>
      <c r="Q45" s="102">
        <f t="shared" si="2"/>
        <v>-0.5</v>
      </c>
      <c r="S45" s="78">
        <v>61714.5</v>
      </c>
    </row>
    <row r="46" spans="1:22" x14ac:dyDescent="0.25">
      <c r="A46" s="5">
        <f t="shared" si="1"/>
        <v>40</v>
      </c>
      <c r="B46" s="68" t="s">
        <v>125</v>
      </c>
      <c r="C46" s="72">
        <v>106156</v>
      </c>
      <c r="D46" s="125"/>
      <c r="E46" s="72">
        <f t="shared" si="4"/>
        <v>106156</v>
      </c>
      <c r="F46" s="85"/>
      <c r="G46" s="73"/>
      <c r="H46" s="86"/>
      <c r="I46" s="73"/>
      <c r="J46" s="86"/>
      <c r="K46" s="130"/>
      <c r="L46" s="131"/>
      <c r="M46" s="135">
        <f>S46-C46</f>
        <v>-491.5</v>
      </c>
      <c r="N46" s="52"/>
      <c r="O46" s="64"/>
      <c r="P46" s="52"/>
      <c r="Q46" s="74">
        <f t="shared" si="2"/>
        <v>-491.5</v>
      </c>
      <c r="S46" s="69">
        <v>105664.5</v>
      </c>
    </row>
    <row r="47" spans="1:22" x14ac:dyDescent="0.25">
      <c r="A47" s="5">
        <f t="shared" si="1"/>
        <v>41</v>
      </c>
      <c r="B47" s="68" t="s">
        <v>165</v>
      </c>
      <c r="C47" s="72">
        <v>6305</v>
      </c>
      <c r="D47" s="125"/>
      <c r="E47" s="72">
        <f t="shared" si="4"/>
        <v>6305</v>
      </c>
      <c r="F47" s="85"/>
      <c r="G47" s="73"/>
      <c r="H47" s="86"/>
      <c r="I47" s="73"/>
      <c r="J47" s="86"/>
      <c r="K47" s="130"/>
      <c r="L47" s="131"/>
      <c r="M47" s="135"/>
      <c r="N47" s="52"/>
      <c r="O47" s="64"/>
      <c r="P47" s="52"/>
      <c r="Q47" s="74">
        <f t="shared" si="2"/>
        <v>0</v>
      </c>
      <c r="S47" s="69">
        <v>6305</v>
      </c>
    </row>
    <row r="48" spans="1:22" x14ac:dyDescent="0.25">
      <c r="A48" s="5">
        <f t="shared" si="1"/>
        <v>42</v>
      </c>
      <c r="B48" s="68" t="s">
        <v>160</v>
      </c>
      <c r="C48" s="72">
        <v>15629</v>
      </c>
      <c r="D48" s="125"/>
      <c r="E48" s="72">
        <f t="shared" si="4"/>
        <v>15629</v>
      </c>
      <c r="F48" s="85"/>
      <c r="G48" s="73"/>
      <c r="H48" s="86"/>
      <c r="I48" s="73"/>
      <c r="J48" s="86"/>
      <c r="K48" s="130"/>
      <c r="L48" s="131"/>
      <c r="M48" s="135"/>
      <c r="N48" s="52"/>
      <c r="O48" s="64"/>
      <c r="P48" s="52"/>
      <c r="Q48" s="74">
        <f t="shared" si="2"/>
        <v>0</v>
      </c>
      <c r="S48" s="69">
        <v>15629</v>
      </c>
    </row>
    <row r="49" spans="1:19" x14ac:dyDescent="0.25">
      <c r="A49" s="5">
        <f t="shared" si="1"/>
        <v>43</v>
      </c>
      <c r="B49" s="68" t="s">
        <v>131</v>
      </c>
      <c r="C49" s="72">
        <v>24506</v>
      </c>
      <c r="D49" s="125"/>
      <c r="E49" s="72">
        <f t="shared" si="4"/>
        <v>24506</v>
      </c>
      <c r="F49" s="85"/>
      <c r="G49" s="73"/>
      <c r="H49" s="86"/>
      <c r="I49" s="73"/>
      <c r="J49" s="86"/>
      <c r="K49" s="130"/>
      <c r="L49" s="131"/>
      <c r="M49" s="135">
        <f>S49-C49</f>
        <v>-362</v>
      </c>
      <c r="N49" s="52"/>
      <c r="O49" s="64"/>
      <c r="P49" s="52"/>
      <c r="Q49" s="74">
        <f t="shared" si="2"/>
        <v>-362</v>
      </c>
      <c r="S49" s="69">
        <v>24144</v>
      </c>
    </row>
    <row r="50" spans="1:19" x14ac:dyDescent="0.25">
      <c r="A50" s="5">
        <f t="shared" si="1"/>
        <v>44</v>
      </c>
      <c r="B50" s="68" t="s">
        <v>4</v>
      </c>
      <c r="C50" s="72">
        <v>85221</v>
      </c>
      <c r="D50" s="125"/>
      <c r="E50" s="72">
        <f t="shared" si="4"/>
        <v>85221</v>
      </c>
      <c r="F50" s="85"/>
      <c r="G50" s="72">
        <v>-699.71999999998661</v>
      </c>
      <c r="H50" s="86"/>
      <c r="I50" s="72">
        <v>-133.97999999999593</v>
      </c>
      <c r="J50" s="86"/>
      <c r="K50" s="132">
        <f>I50+G50</f>
        <v>-833.69999999998254</v>
      </c>
      <c r="L50" s="131"/>
      <c r="M50" s="135"/>
      <c r="N50" s="52"/>
      <c r="O50" s="64"/>
      <c r="P50" s="52"/>
      <c r="Q50" s="74">
        <f t="shared" si="2"/>
        <v>-833.69999999998254</v>
      </c>
      <c r="S50" s="69">
        <v>84386.8</v>
      </c>
    </row>
    <row r="51" spans="1:19" x14ac:dyDescent="0.25">
      <c r="A51" s="5">
        <f t="shared" si="1"/>
        <v>45</v>
      </c>
      <c r="B51" s="68" t="s">
        <v>143</v>
      </c>
      <c r="C51" s="72">
        <v>27421</v>
      </c>
      <c r="D51" s="125"/>
      <c r="E51" s="72">
        <f t="shared" si="4"/>
        <v>27421</v>
      </c>
      <c r="F51" s="85"/>
      <c r="G51" s="73"/>
      <c r="H51" s="86"/>
      <c r="I51" s="73"/>
      <c r="J51" s="86"/>
      <c r="K51" s="130"/>
      <c r="L51" s="131"/>
      <c r="M51" s="135">
        <f>S51-C51</f>
        <v>275</v>
      </c>
      <c r="N51" s="52"/>
      <c r="O51" s="64"/>
      <c r="P51" s="52"/>
      <c r="Q51" s="74">
        <f t="shared" si="2"/>
        <v>275</v>
      </c>
      <c r="S51" s="69">
        <v>27696</v>
      </c>
    </row>
    <row r="52" spans="1:19" x14ac:dyDescent="0.25">
      <c r="A52" s="5">
        <f t="shared" si="1"/>
        <v>46</v>
      </c>
      <c r="B52" s="68" t="s">
        <v>140</v>
      </c>
      <c r="C52" s="72">
        <v>33826</v>
      </c>
      <c r="D52" s="125">
        <v>16265</v>
      </c>
      <c r="E52" s="72">
        <f t="shared" si="4"/>
        <v>50091</v>
      </c>
      <c r="F52" s="85"/>
      <c r="G52" s="72">
        <v>-18223.5</v>
      </c>
      <c r="H52" s="86"/>
      <c r="I52" s="72">
        <v>-1480.5</v>
      </c>
      <c r="J52" s="86"/>
      <c r="K52" s="132">
        <f>I52+G52</f>
        <v>-19704</v>
      </c>
      <c r="L52" s="131"/>
      <c r="M52" s="135"/>
      <c r="N52" s="52"/>
      <c r="O52" s="64"/>
      <c r="P52" s="52"/>
      <c r="Q52" s="74">
        <f t="shared" si="2"/>
        <v>-19704</v>
      </c>
      <c r="S52" s="69">
        <v>30387</v>
      </c>
    </row>
    <row r="53" spans="1:19" x14ac:dyDescent="0.25">
      <c r="A53" s="5">
        <f t="shared" si="1"/>
        <v>47</v>
      </c>
      <c r="B53" s="75" t="s">
        <v>149</v>
      </c>
      <c r="C53" s="94">
        <v>103736</v>
      </c>
      <c r="D53" s="126"/>
      <c r="E53" s="77">
        <f t="shared" si="4"/>
        <v>103736</v>
      </c>
      <c r="F53" s="85"/>
      <c r="G53" s="73"/>
      <c r="H53" s="86"/>
      <c r="I53" s="73"/>
      <c r="J53" s="86"/>
      <c r="K53" s="130"/>
      <c r="L53" s="131"/>
      <c r="M53" s="135"/>
      <c r="N53" s="52"/>
      <c r="O53" s="67">
        <f>S53-C53</f>
        <v>15913</v>
      </c>
      <c r="P53" s="52"/>
      <c r="Q53" s="74">
        <f t="shared" si="2"/>
        <v>15913</v>
      </c>
      <c r="R53" s="54" t="s">
        <v>178</v>
      </c>
      <c r="S53" s="82">
        <v>119649</v>
      </c>
    </row>
    <row r="54" spans="1:19" x14ac:dyDescent="0.25">
      <c r="A54" s="5">
        <f t="shared" si="1"/>
        <v>48</v>
      </c>
      <c r="B54" s="89" t="s">
        <v>137</v>
      </c>
      <c r="C54" s="92">
        <v>9504</v>
      </c>
      <c r="D54" s="92"/>
      <c r="E54" s="77">
        <f t="shared" si="4"/>
        <v>9504</v>
      </c>
      <c r="F54" s="85"/>
      <c r="G54" s="103"/>
      <c r="H54" s="86"/>
      <c r="I54" s="103"/>
      <c r="J54" s="86"/>
      <c r="K54" s="133"/>
      <c r="L54" s="131"/>
      <c r="M54" s="133"/>
      <c r="N54" s="52"/>
      <c r="O54" s="76"/>
      <c r="P54" s="52"/>
      <c r="Q54" s="94"/>
      <c r="S54" s="82">
        <v>7149</v>
      </c>
    </row>
    <row r="55" spans="1:19" x14ac:dyDescent="0.25">
      <c r="A55" s="5">
        <f t="shared" si="1"/>
        <v>49</v>
      </c>
      <c r="B55" s="90" t="s">
        <v>141</v>
      </c>
      <c r="C55" s="85">
        <v>21436</v>
      </c>
      <c r="D55" s="85"/>
      <c r="E55" s="104">
        <f t="shared" si="4"/>
        <v>21436</v>
      </c>
      <c r="F55" s="85"/>
      <c r="G55" s="104"/>
      <c r="H55" s="86"/>
      <c r="I55" s="104"/>
      <c r="J55" s="86"/>
      <c r="K55" s="137"/>
      <c r="L55" s="131"/>
      <c r="M55" s="134"/>
      <c r="N55" s="52"/>
      <c r="O55" s="61"/>
      <c r="P55" s="52"/>
      <c r="Q55" s="101"/>
      <c r="S55" s="120">
        <v>22189</v>
      </c>
    </row>
    <row r="56" spans="1:19" x14ac:dyDescent="0.25">
      <c r="A56" s="5">
        <f t="shared" si="1"/>
        <v>50</v>
      </c>
      <c r="B56" s="91" t="s">
        <v>179</v>
      </c>
      <c r="C56" s="96">
        <f>SUM(C54:C55)</f>
        <v>30940</v>
      </c>
      <c r="D56" s="95">
        <v>13745</v>
      </c>
      <c r="E56" s="102">
        <f>SUM(C56:D56)</f>
        <v>44685</v>
      </c>
      <c r="F56" s="118"/>
      <c r="G56" s="79">
        <v>-15346.5</v>
      </c>
      <c r="H56" s="86"/>
      <c r="I56" s="79"/>
      <c r="J56" s="86"/>
      <c r="K56" s="138">
        <f>I56+G56</f>
        <v>-15346.5</v>
      </c>
      <c r="L56" s="131"/>
      <c r="M56" s="135"/>
      <c r="N56" s="52"/>
      <c r="O56" s="62"/>
      <c r="P56" s="52"/>
      <c r="Q56" s="102">
        <f t="shared" si="2"/>
        <v>-15346.5</v>
      </c>
      <c r="R56" s="51"/>
      <c r="S56" s="121">
        <f>SUM(S54:S55)</f>
        <v>29338</v>
      </c>
    </row>
    <row r="57" spans="1:19" x14ac:dyDescent="0.25">
      <c r="A57" s="5">
        <f t="shared" si="1"/>
        <v>51</v>
      </c>
      <c r="B57" s="88" t="s">
        <v>30</v>
      </c>
      <c r="C57" s="79">
        <v>121073</v>
      </c>
      <c r="D57" s="127"/>
      <c r="E57" s="79">
        <f>C57+D57</f>
        <v>121073</v>
      </c>
      <c r="F57" s="85"/>
      <c r="G57" s="73"/>
      <c r="H57" s="86"/>
      <c r="I57" s="73"/>
      <c r="J57" s="86"/>
      <c r="K57" s="130"/>
      <c r="L57" s="131"/>
      <c r="M57" s="130">
        <f>S57-C57</f>
        <v>97.80000000000291</v>
      </c>
      <c r="N57" s="52"/>
      <c r="O57" s="64"/>
      <c r="P57" s="52"/>
      <c r="Q57" s="74">
        <f t="shared" si="2"/>
        <v>97.80000000000291</v>
      </c>
      <c r="S57" s="78">
        <v>121170.8</v>
      </c>
    </row>
    <row r="58" spans="1:19" x14ac:dyDescent="0.25">
      <c r="A58" s="5">
        <f t="shared" si="1"/>
        <v>52</v>
      </c>
      <c r="B58" s="68" t="s">
        <v>31</v>
      </c>
      <c r="C58" s="72">
        <v>20520</v>
      </c>
      <c r="D58" s="125"/>
      <c r="E58" s="72">
        <f>C58+D58</f>
        <v>20520</v>
      </c>
      <c r="F58" s="85"/>
      <c r="G58" s="73"/>
      <c r="H58" s="86"/>
      <c r="I58" s="73"/>
      <c r="J58" s="86"/>
      <c r="K58" s="130"/>
      <c r="L58" s="131"/>
      <c r="M58" s="130">
        <f>S58-C58</f>
        <v>125</v>
      </c>
      <c r="N58" s="52"/>
      <c r="O58" s="64"/>
      <c r="P58" s="52"/>
      <c r="Q58" s="74">
        <f t="shared" si="2"/>
        <v>125</v>
      </c>
      <c r="S58" s="69">
        <v>20645</v>
      </c>
    </row>
    <row r="59" spans="1:19" x14ac:dyDescent="0.25">
      <c r="A59" s="5">
        <f t="shared" si="1"/>
        <v>53</v>
      </c>
      <c r="B59" s="89" t="s">
        <v>161</v>
      </c>
      <c r="C59" s="92">
        <v>63903</v>
      </c>
      <c r="D59" s="92"/>
      <c r="E59" s="77">
        <f>C59+D59</f>
        <v>63903</v>
      </c>
      <c r="F59" s="85"/>
      <c r="G59" s="103"/>
      <c r="H59" s="86"/>
      <c r="I59" s="103"/>
      <c r="J59" s="86"/>
      <c r="K59" s="133"/>
      <c r="L59" s="131"/>
      <c r="M59" s="133"/>
      <c r="N59" s="52"/>
      <c r="O59" s="76"/>
      <c r="P59" s="52"/>
      <c r="Q59" s="94"/>
      <c r="S59" s="82">
        <v>64408.880000000005</v>
      </c>
    </row>
    <row r="60" spans="1:19" x14ac:dyDescent="0.25">
      <c r="A60" s="5">
        <f t="shared" si="1"/>
        <v>54</v>
      </c>
      <c r="B60" s="90" t="s">
        <v>162</v>
      </c>
      <c r="C60" s="85">
        <v>94602</v>
      </c>
      <c r="D60" s="85"/>
      <c r="E60" s="104">
        <f>C60+D60</f>
        <v>94602</v>
      </c>
      <c r="F60" s="85"/>
      <c r="G60" s="104"/>
      <c r="H60" s="86"/>
      <c r="I60" s="104"/>
      <c r="J60" s="86"/>
      <c r="K60" s="137"/>
      <c r="L60" s="131"/>
      <c r="M60" s="134"/>
      <c r="N60" s="52"/>
      <c r="O60" s="61"/>
      <c r="P60" s="52"/>
      <c r="Q60" s="101"/>
      <c r="S60" s="120">
        <v>94041</v>
      </c>
    </row>
    <row r="61" spans="1:19" x14ac:dyDescent="0.25">
      <c r="A61" s="5">
        <f t="shared" si="1"/>
        <v>55</v>
      </c>
      <c r="B61" s="91" t="s">
        <v>184</v>
      </c>
      <c r="C61" s="96">
        <f>SUM(C59:C60)</f>
        <v>158505</v>
      </c>
      <c r="D61" s="95"/>
      <c r="E61" s="102">
        <f>SUM(C61:D61)</f>
        <v>158505</v>
      </c>
      <c r="F61" s="118"/>
      <c r="G61" s="79"/>
      <c r="H61" s="86"/>
      <c r="I61" s="79"/>
      <c r="J61" s="86"/>
      <c r="K61" s="138"/>
      <c r="L61" s="131"/>
      <c r="M61" s="135">
        <f>S61-E61</f>
        <v>-55.119999999995343</v>
      </c>
      <c r="N61" s="52"/>
      <c r="O61" s="62"/>
      <c r="P61" s="52"/>
      <c r="Q61" s="102">
        <f t="shared" si="2"/>
        <v>-55.119999999995343</v>
      </c>
      <c r="S61" s="121">
        <f>SUM(S59:S60)</f>
        <v>158449.88</v>
      </c>
    </row>
    <row r="62" spans="1:19" x14ac:dyDescent="0.25">
      <c r="A62" s="5">
        <f t="shared" si="1"/>
        <v>56</v>
      </c>
      <c r="B62" s="68" t="s">
        <v>153</v>
      </c>
      <c r="C62" s="72">
        <v>24021</v>
      </c>
      <c r="D62" s="125"/>
      <c r="E62" s="72">
        <f>C62+D62</f>
        <v>24021</v>
      </c>
      <c r="F62" s="85"/>
      <c r="G62" s="73"/>
      <c r="H62" s="86"/>
      <c r="I62" s="73"/>
      <c r="J62" s="86"/>
      <c r="K62" s="130"/>
      <c r="L62" s="131"/>
      <c r="M62" s="130"/>
      <c r="N62" s="52"/>
      <c r="O62" s="64"/>
      <c r="P62" s="52"/>
      <c r="Q62" s="74">
        <f t="shared" si="2"/>
        <v>0</v>
      </c>
      <c r="S62" s="69">
        <v>24021</v>
      </c>
    </row>
    <row r="63" spans="1:19" x14ac:dyDescent="0.25">
      <c r="A63" s="5">
        <f t="shared" si="1"/>
        <v>57</v>
      </c>
      <c r="B63" s="68" t="s">
        <v>132</v>
      </c>
      <c r="C63" s="72">
        <v>15138</v>
      </c>
      <c r="D63" s="125"/>
      <c r="E63" s="72">
        <f>C63+D63</f>
        <v>15138</v>
      </c>
      <c r="F63" s="85"/>
      <c r="G63" s="73"/>
      <c r="H63" s="86"/>
      <c r="I63" s="73"/>
      <c r="J63" s="86"/>
      <c r="K63" s="130"/>
      <c r="L63" s="131"/>
      <c r="M63" s="130">
        <f>S63-C63</f>
        <v>112</v>
      </c>
      <c r="N63" s="52"/>
      <c r="O63" s="64"/>
      <c r="P63" s="52"/>
      <c r="Q63" s="74">
        <f t="shared" si="2"/>
        <v>112</v>
      </c>
      <c r="S63" s="69">
        <v>15250</v>
      </c>
    </row>
    <row r="64" spans="1:19" x14ac:dyDescent="0.25">
      <c r="A64" s="5">
        <f t="shared" si="1"/>
        <v>58</v>
      </c>
      <c r="B64" s="68" t="s">
        <v>128</v>
      </c>
      <c r="C64" s="72">
        <v>5022</v>
      </c>
      <c r="D64" s="125"/>
      <c r="E64" s="72">
        <f>C64+D64</f>
        <v>5022</v>
      </c>
      <c r="F64" s="85"/>
      <c r="G64" s="73"/>
      <c r="H64" s="86"/>
      <c r="I64" s="73"/>
      <c r="J64" s="86"/>
      <c r="K64" s="130"/>
      <c r="L64" s="131"/>
      <c r="M64" s="130"/>
      <c r="N64" s="52"/>
      <c r="O64" s="64"/>
      <c r="P64" s="52"/>
      <c r="Q64" s="74">
        <f t="shared" si="2"/>
        <v>0</v>
      </c>
      <c r="S64" s="69">
        <v>5022</v>
      </c>
    </row>
    <row r="65" spans="1:19" x14ac:dyDescent="0.25">
      <c r="A65" s="5">
        <f t="shared" si="1"/>
        <v>59</v>
      </c>
      <c r="B65" s="75" t="s">
        <v>138</v>
      </c>
      <c r="C65" s="77">
        <v>6875</v>
      </c>
      <c r="D65" s="126"/>
      <c r="E65" s="77">
        <f>C65+D65</f>
        <v>6875</v>
      </c>
      <c r="F65" s="85"/>
      <c r="G65" s="73"/>
      <c r="H65" s="86"/>
      <c r="I65" s="73"/>
      <c r="J65" s="86"/>
      <c r="K65" s="130"/>
      <c r="L65" s="131"/>
      <c r="M65" s="135">
        <f>S65-C65</f>
        <v>-43</v>
      </c>
      <c r="N65" s="52"/>
      <c r="O65" s="64"/>
      <c r="P65" s="52"/>
      <c r="Q65" s="74">
        <f t="shared" si="2"/>
        <v>-43</v>
      </c>
      <c r="S65" s="82">
        <v>6832</v>
      </c>
    </row>
    <row r="66" spans="1:19" x14ac:dyDescent="0.25">
      <c r="A66" s="5">
        <f t="shared" si="1"/>
        <v>60</v>
      </c>
      <c r="B66" s="68" t="s">
        <v>189</v>
      </c>
      <c r="C66" s="72"/>
      <c r="D66" s="125">
        <v>29077.000000000004</v>
      </c>
      <c r="E66" s="72">
        <f t="shared" ref="E66" si="5">C66+D66</f>
        <v>29077.000000000004</v>
      </c>
      <c r="F66" s="85"/>
      <c r="G66" s="77">
        <v>-29065.000000000004</v>
      </c>
      <c r="H66" s="86"/>
      <c r="I66" s="103">
        <v>0</v>
      </c>
      <c r="J66" s="86"/>
      <c r="K66" s="138">
        <f>I66+G66</f>
        <v>-29065.000000000004</v>
      </c>
      <c r="L66" s="131"/>
      <c r="M66" s="135">
        <v>-12</v>
      </c>
      <c r="N66" s="52"/>
      <c r="O66" s="76"/>
      <c r="P66" s="52"/>
      <c r="Q66" s="74">
        <f t="shared" si="2"/>
        <v>-29077.000000000004</v>
      </c>
      <c r="S66" s="82"/>
    </row>
    <row r="67" spans="1:19" x14ac:dyDescent="0.25">
      <c r="A67" s="5">
        <f t="shared" si="1"/>
        <v>61</v>
      </c>
      <c r="B67" s="89" t="s">
        <v>148</v>
      </c>
      <c r="C67" s="92">
        <v>62046</v>
      </c>
      <c r="D67" s="92"/>
      <c r="E67" s="77">
        <f>C67+D67</f>
        <v>62046</v>
      </c>
      <c r="F67" s="85"/>
      <c r="G67" s="103"/>
      <c r="H67" s="86"/>
      <c r="I67" s="103"/>
      <c r="J67" s="86"/>
      <c r="K67" s="133"/>
      <c r="L67" s="131"/>
      <c r="M67" s="133"/>
      <c r="N67" s="52"/>
      <c r="O67" s="76"/>
      <c r="P67" s="52"/>
      <c r="Q67" s="94"/>
      <c r="S67" s="82">
        <v>6964</v>
      </c>
    </row>
    <row r="68" spans="1:19" x14ac:dyDescent="0.25">
      <c r="A68" s="5">
        <f t="shared" si="1"/>
        <v>62</v>
      </c>
      <c r="B68" s="90"/>
      <c r="C68" s="85"/>
      <c r="D68" s="85"/>
      <c r="E68" s="104">
        <f>C68+D68</f>
        <v>0</v>
      </c>
      <c r="F68" s="85"/>
      <c r="G68" s="104"/>
      <c r="H68" s="86"/>
      <c r="I68" s="104"/>
      <c r="J68" s="86"/>
      <c r="K68" s="137"/>
      <c r="L68" s="131"/>
      <c r="M68" s="134"/>
      <c r="N68" s="52"/>
      <c r="O68" s="61"/>
      <c r="P68" s="52"/>
      <c r="Q68" s="101"/>
      <c r="S68" s="120">
        <v>54954</v>
      </c>
    </row>
    <row r="69" spans="1:19" x14ac:dyDescent="0.25">
      <c r="A69" s="5">
        <f t="shared" si="1"/>
        <v>63</v>
      </c>
      <c r="B69" s="91" t="s">
        <v>180</v>
      </c>
      <c r="C69" s="96">
        <f>SUM(C67:C68)</f>
        <v>62046</v>
      </c>
      <c r="D69" s="95"/>
      <c r="E69" s="102">
        <f>SUM(C69:D69)</f>
        <v>62046</v>
      </c>
      <c r="F69" s="118"/>
      <c r="G69" s="79"/>
      <c r="H69" s="86"/>
      <c r="I69" s="79"/>
      <c r="J69" s="86"/>
      <c r="K69" s="138"/>
      <c r="L69" s="131"/>
      <c r="M69" s="135">
        <f>S69-C69</f>
        <v>-128</v>
      </c>
      <c r="N69" s="52"/>
      <c r="O69" s="62"/>
      <c r="P69" s="52"/>
      <c r="Q69" s="101">
        <f t="shared" si="2"/>
        <v>-128</v>
      </c>
      <c r="S69" s="121">
        <f>SUM(S67:S68)</f>
        <v>61918</v>
      </c>
    </row>
    <row r="70" spans="1:19" x14ac:dyDescent="0.25">
      <c r="A70" s="5">
        <f t="shared" si="1"/>
        <v>64</v>
      </c>
      <c r="B70" s="88" t="s">
        <v>155</v>
      </c>
      <c r="C70" s="79">
        <v>4004</v>
      </c>
      <c r="D70" s="127"/>
      <c r="E70" s="79">
        <f t="shared" ref="E70:E75" si="6">C70+D70</f>
        <v>4004</v>
      </c>
      <c r="F70" s="85"/>
      <c r="G70" s="73"/>
      <c r="H70" s="86"/>
      <c r="I70" s="73"/>
      <c r="J70" s="86"/>
      <c r="K70" s="130"/>
      <c r="L70" s="131"/>
      <c r="M70" s="135">
        <f>S70-C70</f>
        <v>-25</v>
      </c>
      <c r="N70" s="52"/>
      <c r="O70" s="64"/>
      <c r="P70" s="52"/>
      <c r="Q70" s="74">
        <f t="shared" si="2"/>
        <v>-25</v>
      </c>
      <c r="S70" s="78">
        <v>3979</v>
      </c>
    </row>
    <row r="71" spans="1:19" x14ac:dyDescent="0.25">
      <c r="A71" s="5">
        <f t="shared" si="1"/>
        <v>65</v>
      </c>
      <c r="B71" s="68" t="s">
        <v>18</v>
      </c>
      <c r="C71" s="72">
        <v>19400</v>
      </c>
      <c r="D71" s="125"/>
      <c r="E71" s="72">
        <f t="shared" si="6"/>
        <v>19400</v>
      </c>
      <c r="F71" s="85"/>
      <c r="G71" s="73"/>
      <c r="H71" s="86"/>
      <c r="I71" s="73"/>
      <c r="J71" s="86"/>
      <c r="K71" s="130"/>
      <c r="L71" s="131"/>
      <c r="M71" s="130"/>
      <c r="N71" s="52"/>
      <c r="O71" s="64"/>
      <c r="P71" s="52"/>
      <c r="Q71" s="74">
        <f t="shared" si="2"/>
        <v>0</v>
      </c>
      <c r="S71" s="69">
        <v>19400</v>
      </c>
    </row>
    <row r="72" spans="1:19" x14ac:dyDescent="0.25">
      <c r="A72" s="5">
        <f t="shared" si="1"/>
        <v>66</v>
      </c>
      <c r="B72" s="75" t="s">
        <v>15</v>
      </c>
      <c r="C72" s="77">
        <v>14298</v>
      </c>
      <c r="D72" s="125"/>
      <c r="E72" s="72">
        <f t="shared" si="6"/>
        <v>14298</v>
      </c>
      <c r="F72" s="85"/>
      <c r="G72" s="73"/>
      <c r="H72" s="86"/>
      <c r="I72" s="73"/>
      <c r="J72" s="86"/>
      <c r="K72" s="130"/>
      <c r="L72" s="131"/>
      <c r="M72" s="130"/>
      <c r="N72" s="52"/>
      <c r="O72" s="67">
        <f>S72-C72</f>
        <v>5600</v>
      </c>
      <c r="P72" s="52"/>
      <c r="Q72" s="74">
        <f t="shared" si="2"/>
        <v>5600</v>
      </c>
      <c r="R72" s="54" t="s">
        <v>178</v>
      </c>
      <c r="S72" s="82">
        <v>19898</v>
      </c>
    </row>
    <row r="73" spans="1:19" x14ac:dyDescent="0.25">
      <c r="A73" s="5">
        <f t="shared" ref="A73:A76" si="7">A72+1</f>
        <v>67</v>
      </c>
      <c r="B73" s="68" t="s">
        <v>16</v>
      </c>
      <c r="C73" s="72">
        <v>63531</v>
      </c>
      <c r="D73" s="125"/>
      <c r="E73" s="72">
        <f t="shared" si="6"/>
        <v>63531</v>
      </c>
      <c r="F73" s="85"/>
      <c r="G73" s="73"/>
      <c r="H73" s="86"/>
      <c r="I73" s="73"/>
      <c r="J73" s="86"/>
      <c r="K73" s="130"/>
      <c r="L73" s="131"/>
      <c r="M73" s="130"/>
      <c r="N73" s="52"/>
      <c r="O73" s="64"/>
      <c r="P73" s="52"/>
      <c r="Q73" s="74">
        <f t="shared" si="2"/>
        <v>0</v>
      </c>
      <c r="S73" s="69">
        <v>63531</v>
      </c>
    </row>
    <row r="74" spans="1:19" x14ac:dyDescent="0.25">
      <c r="A74" s="5">
        <f t="shared" si="7"/>
        <v>68</v>
      </c>
      <c r="B74" s="89" t="s">
        <v>163</v>
      </c>
      <c r="C74" s="92">
        <v>2979</v>
      </c>
      <c r="D74" s="92"/>
      <c r="E74" s="77">
        <f t="shared" si="6"/>
        <v>2979</v>
      </c>
      <c r="F74" s="85"/>
      <c r="G74" s="103"/>
      <c r="H74" s="86"/>
      <c r="I74" s="103"/>
      <c r="J74" s="86"/>
      <c r="K74" s="133"/>
      <c r="L74" s="131"/>
      <c r="M74" s="133"/>
      <c r="N74" s="52"/>
      <c r="O74" s="76"/>
      <c r="P74" s="52"/>
      <c r="Q74" s="94"/>
      <c r="S74" s="82">
        <v>12182</v>
      </c>
    </row>
    <row r="75" spans="1:19" x14ac:dyDescent="0.25">
      <c r="A75" s="5">
        <f t="shared" si="7"/>
        <v>69</v>
      </c>
      <c r="B75" s="90" t="s">
        <v>144</v>
      </c>
      <c r="C75" s="85">
        <v>9389</v>
      </c>
      <c r="D75" s="85"/>
      <c r="E75" s="104">
        <f t="shared" si="6"/>
        <v>9389</v>
      </c>
      <c r="F75" s="85"/>
      <c r="G75" s="104"/>
      <c r="H75" s="86"/>
      <c r="I75" s="104"/>
      <c r="J75" s="86"/>
      <c r="K75" s="137"/>
      <c r="L75" s="131"/>
      <c r="M75" s="134"/>
      <c r="N75" s="52"/>
      <c r="O75" s="61"/>
      <c r="P75" s="52"/>
      <c r="Q75" s="101"/>
      <c r="S75" s="120"/>
    </row>
    <row r="76" spans="1:19" x14ac:dyDescent="0.25">
      <c r="A76" s="5">
        <f t="shared" si="7"/>
        <v>70</v>
      </c>
      <c r="B76" s="91" t="s">
        <v>198</v>
      </c>
      <c r="C76" s="96">
        <f>SUM(C74:C75)</f>
        <v>12368</v>
      </c>
      <c r="D76" s="95"/>
      <c r="E76" s="121">
        <f>SUM(E74:E75)</f>
        <v>12368</v>
      </c>
      <c r="F76" s="119"/>
      <c r="G76" s="79"/>
      <c r="H76" s="86"/>
      <c r="I76" s="79"/>
      <c r="J76" s="86"/>
      <c r="K76" s="138"/>
      <c r="L76" s="131"/>
      <c r="M76" s="138">
        <f>S76-E76</f>
        <v>-186</v>
      </c>
      <c r="N76" s="52"/>
      <c r="O76" s="62"/>
      <c r="P76" s="52"/>
      <c r="Q76" s="101">
        <f t="shared" si="2"/>
        <v>-186</v>
      </c>
      <c r="S76" s="121">
        <f>SUM(S74:S75)</f>
        <v>12182</v>
      </c>
    </row>
    <row r="77" spans="1:19" x14ac:dyDescent="0.25">
      <c r="B77" s="60"/>
      <c r="C77" s="81"/>
      <c r="D77" s="81"/>
      <c r="E77" s="81"/>
      <c r="F77" s="81"/>
      <c r="G77" s="60"/>
      <c r="H77" s="57"/>
      <c r="I77" s="57"/>
      <c r="J77" s="57"/>
      <c r="K77" s="139"/>
      <c r="L77" s="139"/>
      <c r="M77" s="139"/>
      <c r="N77" s="57"/>
      <c r="O77" s="57"/>
      <c r="P77" s="57"/>
      <c r="Q77" s="100"/>
      <c r="S77" s="80"/>
    </row>
    <row r="78" spans="1:19" x14ac:dyDescent="0.25">
      <c r="A78" s="5">
        <f>A76+1</f>
        <v>71</v>
      </c>
      <c r="B78" s="45" t="s">
        <v>199</v>
      </c>
      <c r="C78" s="74">
        <f>SUM(C76,C70:C73,C69,C62:C66,C61,C57:C58,C56,C44:C53,C37:C41,C21:C27,C15:C17,C7:C11)</f>
        <v>2034360</v>
      </c>
      <c r="D78" s="74"/>
      <c r="E78" s="116">
        <f>SUM(E76,E70:E73,E69,E62:E66,E61,E57:E58,E56,E44:E53,E37:E41,E21:E27,E15:E17,E7:E11)</f>
        <v>2217474.38</v>
      </c>
      <c r="F78" s="101"/>
      <c r="G78" s="74">
        <f>SUM(G7:G76)</f>
        <v>-208849.65000000002</v>
      </c>
      <c r="H78" s="100"/>
      <c r="I78" s="74">
        <f>SUM(I7:I76)</f>
        <v>-82101.42</v>
      </c>
      <c r="J78" s="100"/>
      <c r="K78" s="132">
        <f>SUM(K7:K76)</f>
        <v>-290951.07</v>
      </c>
      <c r="L78" s="140"/>
      <c r="M78" s="132">
        <f>SUM(M7:M76)</f>
        <v>-510.30999999999403</v>
      </c>
      <c r="N78" s="110"/>
      <c r="O78" s="74">
        <f>SUM(O7:O76)</f>
        <v>21513</v>
      </c>
      <c r="P78" s="57"/>
      <c r="Q78" s="74">
        <f>SUM(Q7:Q76)</f>
        <v>-269948.38000000006</v>
      </c>
      <c r="S78" s="74">
        <f>SUM(S76,S70:S73,S69,S62:S66,S61,S57:S58,S56,S44:S53,S37:S41,S21:S27,S15:S17,S7:S11)</f>
        <v>1947523.5</v>
      </c>
    </row>
    <row r="79" spans="1:19" x14ac:dyDescent="0.25">
      <c r="B79" s="141"/>
      <c r="C79" s="118"/>
      <c r="D79" s="118"/>
      <c r="E79" s="118"/>
      <c r="F79" s="118"/>
      <c r="G79" s="118"/>
      <c r="H79" s="100"/>
      <c r="I79" s="118"/>
      <c r="J79" s="100"/>
      <c r="K79" s="142"/>
      <c r="L79" s="140"/>
      <c r="M79" s="142"/>
      <c r="N79" s="110"/>
      <c r="O79" s="118"/>
      <c r="P79" s="57"/>
      <c r="Q79" s="118"/>
      <c r="S79" s="118"/>
    </row>
    <row r="80" spans="1:19" x14ac:dyDescent="0.25">
      <c r="A80" s="5">
        <f>A78+1</f>
        <v>72</v>
      </c>
      <c r="B80" s="45" t="s">
        <v>200</v>
      </c>
      <c r="C80" s="74">
        <f>SUM(C78,C72:C75,C71,C64:C68,C63,C59:C60,C58,C46:C55,C39:C43,C23:C29,C17:C19,C9:C13)</f>
        <v>3398303</v>
      </c>
      <c r="D80" s="74"/>
      <c r="E80" s="144">
        <f>E78/5280</f>
        <v>419.97620833333332</v>
      </c>
      <c r="F80" s="101"/>
      <c r="G80" s="74">
        <f>SUM(G9:G78)</f>
        <v>-366462.30000000005</v>
      </c>
      <c r="H80" s="100"/>
      <c r="I80" s="74">
        <f>SUM(I9:I78)</f>
        <v>-155376.34</v>
      </c>
      <c r="J80" s="100"/>
      <c r="K80" s="143">
        <f>K78/5280</f>
        <v>-55.104369318181817</v>
      </c>
      <c r="L80" s="140"/>
      <c r="M80" s="143">
        <f>M78/5280</f>
        <v>-9.6649621212120077E-2</v>
      </c>
      <c r="N80" s="110"/>
      <c r="O80" s="145">
        <f>O78/5280</f>
        <v>4.074431818181818</v>
      </c>
      <c r="P80" s="57"/>
      <c r="Q80" s="74">
        <f>SUM(Q9:Q78)</f>
        <v>-480367.6700000001</v>
      </c>
      <c r="S80" s="145">
        <f>S78/5280</f>
        <v>368.84914772727274</v>
      </c>
    </row>
    <row r="81" spans="1:18" x14ac:dyDescent="0.25">
      <c r="B81" s="106"/>
      <c r="C81" s="85"/>
      <c r="D81" s="85"/>
      <c r="E81" s="85"/>
      <c r="F81" s="85"/>
      <c r="G81" s="81"/>
      <c r="H81" s="57"/>
      <c r="I81" s="81"/>
      <c r="J81" s="57"/>
      <c r="K81" s="81"/>
      <c r="L81" s="57"/>
      <c r="M81" s="81"/>
      <c r="N81" s="57"/>
      <c r="P81" s="57"/>
      <c r="Q81" s="107"/>
    </row>
    <row r="82" spans="1:18" x14ac:dyDescent="0.25">
      <c r="B82" s="1"/>
      <c r="D82" s="1"/>
      <c r="K82" s="51"/>
    </row>
    <row r="83" spans="1:18" ht="177" customHeight="1" x14ac:dyDescent="0.25">
      <c r="A83" s="113" t="s">
        <v>178</v>
      </c>
      <c r="B83" s="146" t="s">
        <v>195</v>
      </c>
      <c r="C83" s="146"/>
      <c r="D83" s="146"/>
      <c r="E83" s="146"/>
      <c r="F83" s="146"/>
      <c r="G83" s="146"/>
      <c r="H83" s="146"/>
      <c r="I83" s="146"/>
      <c r="J83" s="146"/>
      <c r="K83" s="146"/>
      <c r="L83" s="146"/>
      <c r="M83" s="146"/>
      <c r="N83" s="146"/>
      <c r="O83" s="146"/>
      <c r="P83" s="112"/>
      <c r="Q83" s="112"/>
      <c r="R83" s="111"/>
    </row>
    <row r="84" spans="1:18" ht="43.5" customHeight="1" x14ac:dyDescent="0.25">
      <c r="A84" s="113" t="s">
        <v>186</v>
      </c>
      <c r="B84" s="146" t="s">
        <v>193</v>
      </c>
      <c r="C84" s="146"/>
      <c r="D84" s="146"/>
      <c r="E84" s="146"/>
      <c r="F84" s="146"/>
      <c r="G84" s="146"/>
      <c r="H84" s="146"/>
      <c r="I84" s="146"/>
      <c r="J84" s="146"/>
      <c r="K84" s="146"/>
      <c r="L84" s="146"/>
      <c r="M84" s="146"/>
      <c r="N84" s="146"/>
      <c r="O84" s="146"/>
      <c r="P84" s="146"/>
      <c r="Q84" s="146"/>
    </row>
    <row r="85" spans="1:18" ht="18.75" x14ac:dyDescent="0.25">
      <c r="A85" s="113" t="s">
        <v>187</v>
      </c>
      <c r="B85" s="146" t="s">
        <v>197</v>
      </c>
      <c r="C85" s="146"/>
      <c r="D85" s="146"/>
      <c r="E85" s="146"/>
      <c r="F85" s="146"/>
      <c r="G85" s="146"/>
      <c r="H85" s="146"/>
      <c r="I85" s="146"/>
      <c r="J85" s="146"/>
      <c r="K85" s="146"/>
      <c r="L85" s="146"/>
      <c r="M85" s="146"/>
      <c r="N85" s="146"/>
      <c r="O85" s="146"/>
      <c r="P85" s="146"/>
      <c r="Q85" s="146"/>
    </row>
    <row r="86" spans="1:18" x14ac:dyDescent="0.25">
      <c r="B86" s="47"/>
      <c r="C86" s="48"/>
    </row>
    <row r="87" spans="1:18" x14ac:dyDescent="0.25">
      <c r="B87" s="47"/>
      <c r="C87" s="49"/>
    </row>
    <row r="88" spans="1:18" x14ac:dyDescent="0.25">
      <c r="C88" s="5"/>
    </row>
  </sheetData>
  <sortState ref="B9:E66">
    <sortCondition ref="B9:B66"/>
  </sortState>
  <mergeCells count="5">
    <mergeCell ref="B85:Q85"/>
    <mergeCell ref="B84:Q84"/>
    <mergeCell ref="B83:O83"/>
    <mergeCell ref="B2:S2"/>
    <mergeCell ref="B3:S3"/>
  </mergeCells>
  <pageMargins left="0.25" right="0.25" top="0.75" bottom="0.75" header="0.3" footer="0.3"/>
  <pageSetup scale="79" fitToHeight="0" orientation="portrait" r:id="rId1"/>
  <headerFooter>
    <oddHeader>&amp;RQuestar Gas Company
Docket No. 16-057-03
QGC Exhibit 1.11
Page &amp;P of 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140625" customWidth="1"/>
    <col min="2" max="2" width="10.42578125" customWidth="1"/>
    <col min="3" max="3" width="20.42578125" customWidth="1"/>
  </cols>
  <sheetData>
    <row r="1" spans="1:3" x14ac:dyDescent="0.25">
      <c r="A1" s="16" t="s">
        <v>0</v>
      </c>
      <c r="B1" s="159" t="s">
        <v>3</v>
      </c>
      <c r="C1" s="160"/>
    </row>
    <row r="2" spans="1:3" x14ac:dyDescent="0.25">
      <c r="A2" s="16" t="s">
        <v>1</v>
      </c>
      <c r="B2" s="149" t="s">
        <v>9</v>
      </c>
      <c r="C2" s="150"/>
    </row>
    <row r="3" spans="1:3" x14ac:dyDescent="0.25">
      <c r="A3" s="16" t="s">
        <v>32</v>
      </c>
      <c r="B3" s="157" t="s">
        <v>55</v>
      </c>
      <c r="C3" s="157"/>
    </row>
    <row r="4" spans="1:3" x14ac:dyDescent="0.25">
      <c r="A4" s="16" t="s">
        <v>33</v>
      </c>
      <c r="B4" s="149" t="s">
        <v>56</v>
      </c>
      <c r="C4" s="150"/>
    </row>
    <row r="5" spans="1:3" x14ac:dyDescent="0.25">
      <c r="A5" s="16" t="s">
        <v>34</v>
      </c>
      <c r="B5" s="161">
        <v>17764</v>
      </c>
      <c r="C5" s="162"/>
    </row>
    <row r="6" spans="1:3" x14ac:dyDescent="0.25">
      <c r="A6" s="16" t="s">
        <v>35</v>
      </c>
      <c r="B6" s="149" t="s">
        <v>36</v>
      </c>
      <c r="C6" s="150"/>
    </row>
    <row r="7" spans="1:3" x14ac:dyDescent="0.25">
      <c r="A7" s="16" t="s">
        <v>37</v>
      </c>
      <c r="B7" s="155">
        <v>0.35</v>
      </c>
      <c r="C7" s="156"/>
    </row>
    <row r="8" spans="1:3" x14ac:dyDescent="0.25">
      <c r="A8" s="16" t="s">
        <v>38</v>
      </c>
      <c r="B8" s="149" t="s">
        <v>57</v>
      </c>
      <c r="C8" s="150"/>
    </row>
    <row r="9" spans="1:3" x14ac:dyDescent="0.25">
      <c r="A9" s="17" t="s">
        <v>40</v>
      </c>
      <c r="B9" s="157" t="s">
        <v>19</v>
      </c>
      <c r="C9" s="157"/>
    </row>
    <row r="10" spans="1:3" x14ac:dyDescent="0.25">
      <c r="A10" s="17" t="s">
        <v>22</v>
      </c>
      <c r="B10" s="157" t="s">
        <v>20</v>
      </c>
      <c r="C10" s="157"/>
    </row>
    <row r="11" spans="1:3" x14ac:dyDescent="0.25">
      <c r="A11" s="17" t="s">
        <v>21</v>
      </c>
      <c r="B11" s="158">
        <v>0.25</v>
      </c>
      <c r="C11" s="158"/>
    </row>
    <row r="12" spans="1:3" x14ac:dyDescent="0.25">
      <c r="A12" s="151" t="s">
        <v>41</v>
      </c>
      <c r="B12" s="153" t="s">
        <v>107</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140625" customWidth="1"/>
    <col min="2" max="2" width="10.42578125" customWidth="1"/>
    <col min="3" max="3" width="20.42578125" customWidth="1"/>
  </cols>
  <sheetData>
    <row r="1" spans="1:3" x14ac:dyDescent="0.25">
      <c r="A1" s="18" t="s">
        <v>0</v>
      </c>
      <c r="B1" s="159" t="s">
        <v>3</v>
      </c>
      <c r="C1" s="160"/>
    </row>
    <row r="2" spans="1:3" x14ac:dyDescent="0.25">
      <c r="A2" s="18" t="s">
        <v>1</v>
      </c>
      <c r="B2" s="149" t="s">
        <v>12</v>
      </c>
      <c r="C2" s="150"/>
    </row>
    <row r="3" spans="1:3" x14ac:dyDescent="0.25">
      <c r="A3" s="18" t="s">
        <v>32</v>
      </c>
      <c r="B3" s="157" t="s">
        <v>58</v>
      </c>
      <c r="C3" s="157"/>
    </row>
    <row r="4" spans="1:3" x14ac:dyDescent="0.25">
      <c r="A4" s="18" t="s">
        <v>33</v>
      </c>
      <c r="B4" s="149" t="s">
        <v>117</v>
      </c>
      <c r="C4" s="150"/>
    </row>
    <row r="5" spans="1:3" x14ac:dyDescent="0.25">
      <c r="A5" s="18" t="s">
        <v>34</v>
      </c>
      <c r="B5" s="161">
        <v>17764</v>
      </c>
      <c r="C5" s="162"/>
    </row>
    <row r="6" spans="1:3" x14ac:dyDescent="0.25">
      <c r="A6" s="18" t="s">
        <v>35</v>
      </c>
      <c r="B6" s="149" t="s">
        <v>36</v>
      </c>
      <c r="C6" s="150"/>
    </row>
    <row r="7" spans="1:3" x14ac:dyDescent="0.25">
      <c r="A7" s="18" t="s">
        <v>37</v>
      </c>
      <c r="B7" s="155">
        <v>0.1</v>
      </c>
      <c r="C7" s="156"/>
    </row>
    <row r="8" spans="1:3" x14ac:dyDescent="0.25">
      <c r="A8" s="18" t="s">
        <v>38</v>
      </c>
      <c r="B8" s="149" t="s">
        <v>59</v>
      </c>
      <c r="C8" s="150"/>
    </row>
    <row r="9" spans="1:3" x14ac:dyDescent="0.25">
      <c r="A9" s="19" t="s">
        <v>40</v>
      </c>
      <c r="B9" s="157" t="s">
        <v>19</v>
      </c>
      <c r="C9" s="157"/>
    </row>
    <row r="10" spans="1:3" x14ac:dyDescent="0.25">
      <c r="A10" s="19" t="s">
        <v>22</v>
      </c>
      <c r="B10" s="157" t="s">
        <v>20</v>
      </c>
      <c r="C10" s="157"/>
    </row>
    <row r="11" spans="1:3" x14ac:dyDescent="0.25">
      <c r="A11" s="19" t="s">
        <v>21</v>
      </c>
      <c r="B11" s="158">
        <v>0.25</v>
      </c>
      <c r="C11" s="158"/>
    </row>
    <row r="12" spans="1:3" x14ac:dyDescent="0.25">
      <c r="A12" s="151" t="s">
        <v>41</v>
      </c>
      <c r="B12" s="153" t="s">
        <v>107</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B1:C1"/>
    <mergeCell ref="B2:C2"/>
    <mergeCell ref="B3:C3"/>
    <mergeCell ref="B4:C4"/>
    <mergeCell ref="B5:C5"/>
    <mergeCell ref="B6:C6"/>
    <mergeCell ref="A12:A18"/>
    <mergeCell ref="B12:C18"/>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140625" customWidth="1"/>
    <col min="2" max="2" width="10.42578125" customWidth="1"/>
    <col min="3" max="3" width="20.42578125" customWidth="1"/>
  </cols>
  <sheetData>
    <row r="1" spans="1:3" x14ac:dyDescent="0.25">
      <c r="A1" s="20" t="s">
        <v>0</v>
      </c>
      <c r="B1" s="159" t="s">
        <v>3</v>
      </c>
      <c r="C1" s="160"/>
    </row>
    <row r="2" spans="1:3" x14ac:dyDescent="0.25">
      <c r="A2" s="20" t="s">
        <v>1</v>
      </c>
      <c r="B2" s="149" t="s">
        <v>13</v>
      </c>
      <c r="C2" s="150"/>
    </row>
    <row r="3" spans="1:3" x14ac:dyDescent="0.25">
      <c r="A3" s="20" t="s">
        <v>32</v>
      </c>
      <c r="B3" s="157" t="s">
        <v>60</v>
      </c>
      <c r="C3" s="157"/>
    </row>
    <row r="4" spans="1:3" x14ac:dyDescent="0.25">
      <c r="A4" s="20" t="s">
        <v>33</v>
      </c>
      <c r="B4" s="149" t="s">
        <v>61</v>
      </c>
      <c r="C4" s="150"/>
    </row>
    <row r="5" spans="1:3" x14ac:dyDescent="0.25">
      <c r="A5" s="20" t="s">
        <v>34</v>
      </c>
      <c r="B5" s="161">
        <v>17764</v>
      </c>
      <c r="C5" s="162"/>
    </row>
    <row r="6" spans="1:3" x14ac:dyDescent="0.25">
      <c r="A6" s="20" t="s">
        <v>35</v>
      </c>
      <c r="B6" s="149" t="s">
        <v>36</v>
      </c>
      <c r="C6" s="150"/>
    </row>
    <row r="7" spans="1:3" x14ac:dyDescent="0.25">
      <c r="A7" s="20" t="s">
        <v>37</v>
      </c>
      <c r="B7" s="155">
        <v>0.9</v>
      </c>
      <c r="C7" s="156"/>
    </row>
    <row r="8" spans="1:3" x14ac:dyDescent="0.25">
      <c r="A8" s="20" t="s">
        <v>38</v>
      </c>
      <c r="B8" s="149" t="s">
        <v>62</v>
      </c>
      <c r="C8" s="150"/>
    </row>
    <row r="9" spans="1:3" x14ac:dyDescent="0.25">
      <c r="A9" s="21" t="s">
        <v>40</v>
      </c>
      <c r="B9" s="157" t="s">
        <v>19</v>
      </c>
      <c r="C9" s="157"/>
    </row>
    <row r="10" spans="1:3" x14ac:dyDescent="0.25">
      <c r="A10" s="21" t="s">
        <v>22</v>
      </c>
      <c r="B10" s="157" t="s">
        <v>20</v>
      </c>
      <c r="C10" s="157"/>
    </row>
    <row r="11" spans="1:3" x14ac:dyDescent="0.25">
      <c r="A11" s="21" t="s">
        <v>21</v>
      </c>
      <c r="B11" s="158">
        <v>0.25</v>
      </c>
      <c r="C11" s="158"/>
    </row>
    <row r="12" spans="1:3" x14ac:dyDescent="0.25">
      <c r="A12" s="151" t="s">
        <v>41</v>
      </c>
      <c r="B12" s="153" t="s">
        <v>108</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140625" customWidth="1"/>
    <col min="2" max="2" width="10.42578125" customWidth="1"/>
    <col min="3" max="3" width="20.42578125" customWidth="1"/>
  </cols>
  <sheetData>
    <row r="1" spans="1:3" x14ac:dyDescent="0.25">
      <c r="A1" s="22" t="s">
        <v>0</v>
      </c>
      <c r="B1" s="159" t="s">
        <v>3</v>
      </c>
      <c r="C1" s="160"/>
    </row>
    <row r="2" spans="1:3" x14ac:dyDescent="0.25">
      <c r="A2" s="22" t="s">
        <v>1</v>
      </c>
      <c r="B2" s="149" t="s">
        <v>10</v>
      </c>
      <c r="C2" s="150"/>
    </row>
    <row r="3" spans="1:3" x14ac:dyDescent="0.25">
      <c r="A3" s="22" t="s">
        <v>32</v>
      </c>
      <c r="B3" s="157" t="s">
        <v>63</v>
      </c>
      <c r="C3" s="157"/>
    </row>
    <row r="4" spans="1:3" x14ac:dyDescent="0.25">
      <c r="A4" s="22" t="s">
        <v>33</v>
      </c>
      <c r="B4" s="149" t="s">
        <v>116</v>
      </c>
      <c r="C4" s="150"/>
    </row>
    <row r="5" spans="1:3" x14ac:dyDescent="0.25">
      <c r="A5" s="22" t="s">
        <v>34</v>
      </c>
      <c r="B5" s="161">
        <v>17764</v>
      </c>
      <c r="C5" s="162"/>
    </row>
    <row r="6" spans="1:3" x14ac:dyDescent="0.25">
      <c r="A6" s="22" t="s">
        <v>35</v>
      </c>
      <c r="B6" s="149" t="s">
        <v>36</v>
      </c>
      <c r="C6" s="150"/>
    </row>
    <row r="7" spans="1:3" x14ac:dyDescent="0.25">
      <c r="A7" s="22" t="s">
        <v>37</v>
      </c>
      <c r="B7" s="155">
        <v>1</v>
      </c>
      <c r="C7" s="156"/>
    </row>
    <row r="8" spans="1:3" x14ac:dyDescent="0.25">
      <c r="A8" s="22" t="s">
        <v>38</v>
      </c>
      <c r="B8" s="149" t="s">
        <v>62</v>
      </c>
      <c r="C8" s="150"/>
    </row>
    <row r="9" spans="1:3" x14ac:dyDescent="0.25">
      <c r="A9" s="23" t="s">
        <v>40</v>
      </c>
      <c r="B9" s="157" t="s">
        <v>19</v>
      </c>
      <c r="C9" s="157"/>
    </row>
    <row r="10" spans="1:3" x14ac:dyDescent="0.25">
      <c r="A10" s="23" t="s">
        <v>22</v>
      </c>
      <c r="B10" s="157" t="s">
        <v>20</v>
      </c>
      <c r="C10" s="157"/>
    </row>
    <row r="11" spans="1:3" x14ac:dyDescent="0.25">
      <c r="A11" s="23" t="s">
        <v>21</v>
      </c>
      <c r="B11" s="158">
        <v>0.25</v>
      </c>
      <c r="C11" s="158"/>
    </row>
    <row r="12" spans="1:3" x14ac:dyDescent="0.25">
      <c r="A12" s="151" t="s">
        <v>41</v>
      </c>
      <c r="B12" s="153" t="s">
        <v>108</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6.42578125" bestFit="1" customWidth="1"/>
    <col min="2" max="2" width="10.42578125" customWidth="1"/>
    <col min="3" max="3" width="20.7109375" customWidth="1"/>
  </cols>
  <sheetData>
    <row r="1" spans="1:3" x14ac:dyDescent="0.25">
      <c r="A1" s="44" t="s">
        <v>0</v>
      </c>
      <c r="B1" s="163" t="s">
        <v>109</v>
      </c>
      <c r="C1" s="164"/>
    </row>
    <row r="2" spans="1:3" x14ac:dyDescent="0.25">
      <c r="A2" s="44" t="s">
        <v>1</v>
      </c>
      <c r="B2" s="149" t="s">
        <v>14</v>
      </c>
      <c r="C2" s="150"/>
    </row>
    <row r="3" spans="1:3" x14ac:dyDescent="0.25">
      <c r="A3" s="44" t="s">
        <v>32</v>
      </c>
      <c r="B3" s="157" t="s">
        <v>110</v>
      </c>
      <c r="C3" s="157"/>
    </row>
    <row r="4" spans="1:3" x14ac:dyDescent="0.25">
      <c r="A4" s="44" t="s">
        <v>33</v>
      </c>
      <c r="B4" s="149" t="s">
        <v>111</v>
      </c>
      <c r="C4" s="150"/>
    </row>
    <row r="5" spans="1:3" x14ac:dyDescent="0.25">
      <c r="A5" s="44" t="s">
        <v>34</v>
      </c>
      <c r="B5" s="161">
        <v>17764</v>
      </c>
      <c r="C5" s="162"/>
    </row>
    <row r="6" spans="1:3" x14ac:dyDescent="0.25">
      <c r="A6" s="44" t="s">
        <v>35</v>
      </c>
      <c r="B6" s="149" t="s">
        <v>36</v>
      </c>
      <c r="C6" s="150"/>
    </row>
    <row r="7" spans="1:3" x14ac:dyDescent="0.25">
      <c r="A7" s="44" t="s">
        <v>37</v>
      </c>
      <c r="B7" s="155">
        <v>0.96</v>
      </c>
      <c r="C7" s="156"/>
    </row>
    <row r="8" spans="1:3" x14ac:dyDescent="0.25">
      <c r="A8" s="44" t="s">
        <v>38</v>
      </c>
      <c r="B8" s="149" t="s">
        <v>64</v>
      </c>
      <c r="C8" s="150"/>
    </row>
    <row r="9" spans="1:3" x14ac:dyDescent="0.25">
      <c r="A9" s="45" t="s">
        <v>40</v>
      </c>
      <c r="B9" s="157" t="s">
        <v>19</v>
      </c>
      <c r="C9" s="157"/>
    </row>
    <row r="10" spans="1:3" x14ac:dyDescent="0.25">
      <c r="A10" s="45" t="s">
        <v>22</v>
      </c>
      <c r="B10" s="157" t="s">
        <v>20</v>
      </c>
      <c r="C10" s="157"/>
    </row>
    <row r="11" spans="1:3" x14ac:dyDescent="0.25">
      <c r="A11" s="45" t="s">
        <v>21</v>
      </c>
      <c r="B11" s="158">
        <v>0.25</v>
      </c>
      <c r="C11" s="158"/>
    </row>
    <row r="12" spans="1:3" ht="15" customHeight="1" x14ac:dyDescent="0.25">
      <c r="A12" s="151" t="s">
        <v>41</v>
      </c>
      <c r="B12" s="153" t="s">
        <v>108</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28515625" customWidth="1"/>
    <col min="2" max="2" width="11.42578125" customWidth="1"/>
    <col min="3" max="3" width="20.42578125" customWidth="1"/>
  </cols>
  <sheetData>
    <row r="1" spans="1:3" x14ac:dyDescent="0.25">
      <c r="A1" s="24" t="s">
        <v>0</v>
      </c>
      <c r="B1" s="159" t="s">
        <v>4</v>
      </c>
      <c r="C1" s="160"/>
    </row>
    <row r="2" spans="1:3" x14ac:dyDescent="0.25">
      <c r="A2" s="24" t="s">
        <v>1</v>
      </c>
      <c r="B2" s="149" t="s">
        <v>8</v>
      </c>
      <c r="C2" s="150"/>
    </row>
    <row r="3" spans="1:3" x14ac:dyDescent="0.25">
      <c r="A3" s="24" t="s">
        <v>32</v>
      </c>
      <c r="B3" s="157" t="s">
        <v>67</v>
      </c>
      <c r="C3" s="157"/>
    </row>
    <row r="4" spans="1:3" x14ac:dyDescent="0.25">
      <c r="A4" s="24" t="s">
        <v>33</v>
      </c>
      <c r="B4" s="149" t="s">
        <v>68</v>
      </c>
      <c r="C4" s="150"/>
    </row>
    <row r="5" spans="1:3" x14ac:dyDescent="0.25">
      <c r="A5" s="24" t="s">
        <v>34</v>
      </c>
      <c r="B5" s="161">
        <v>22942</v>
      </c>
      <c r="C5" s="162"/>
    </row>
    <row r="6" spans="1:3" x14ac:dyDescent="0.25">
      <c r="A6" s="24" t="s">
        <v>35</v>
      </c>
      <c r="B6" s="149" t="s">
        <v>69</v>
      </c>
      <c r="C6" s="150"/>
    </row>
    <row r="7" spans="1:3" x14ac:dyDescent="0.25">
      <c r="A7" s="24" t="s">
        <v>37</v>
      </c>
      <c r="B7" s="155">
        <v>0.85</v>
      </c>
      <c r="C7" s="156"/>
    </row>
    <row r="8" spans="1:3" x14ac:dyDescent="0.25">
      <c r="A8" s="24" t="s">
        <v>38</v>
      </c>
      <c r="B8" s="149" t="s">
        <v>62</v>
      </c>
      <c r="C8" s="150"/>
    </row>
    <row r="9" spans="1:3" x14ac:dyDescent="0.25">
      <c r="A9" s="25" t="s">
        <v>40</v>
      </c>
      <c r="B9" s="157" t="s">
        <v>27</v>
      </c>
      <c r="C9" s="157"/>
    </row>
    <row r="10" spans="1:3" x14ac:dyDescent="0.25">
      <c r="A10" s="25" t="s">
        <v>22</v>
      </c>
      <c r="B10" s="157" t="s">
        <v>20</v>
      </c>
      <c r="C10" s="157"/>
    </row>
    <row r="11" spans="1:3" x14ac:dyDescent="0.25">
      <c r="A11" s="25" t="s">
        <v>21</v>
      </c>
      <c r="B11" s="158">
        <v>0.28100000000000003</v>
      </c>
      <c r="C11" s="158"/>
    </row>
    <row r="12" spans="1:3" x14ac:dyDescent="0.25">
      <c r="A12" s="151" t="s">
        <v>41</v>
      </c>
      <c r="B12" s="153" t="s">
        <v>70</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7:C7"/>
    <mergeCell ref="B8:C8"/>
    <mergeCell ref="B9:C9"/>
    <mergeCell ref="B10:C10"/>
    <mergeCell ref="B11:C11"/>
    <mergeCell ref="B6:C6"/>
    <mergeCell ref="B1:C1"/>
    <mergeCell ref="B2:C2"/>
    <mergeCell ref="B3:C3"/>
    <mergeCell ref="B4:C4"/>
    <mergeCell ref="B5:C5"/>
  </mergeCells>
  <hyperlinks>
    <hyperlink ref="A19" location="'Preliminary Schedule'!A1" display="Back"/>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28515625" customWidth="1"/>
    <col min="2" max="2" width="11.42578125" customWidth="1"/>
    <col min="3" max="3" width="20.42578125" customWidth="1"/>
  </cols>
  <sheetData>
    <row r="1" spans="1:3" x14ac:dyDescent="0.25">
      <c r="A1" s="26" t="s">
        <v>0</v>
      </c>
      <c r="B1" s="159" t="s">
        <v>5</v>
      </c>
      <c r="C1" s="160"/>
    </row>
    <row r="2" spans="1:3" x14ac:dyDescent="0.25">
      <c r="A2" s="26" t="s">
        <v>1</v>
      </c>
      <c r="B2" s="149" t="s">
        <v>8</v>
      </c>
      <c r="C2" s="150"/>
    </row>
    <row r="3" spans="1:3" x14ac:dyDescent="0.25">
      <c r="A3" s="26" t="s">
        <v>32</v>
      </c>
      <c r="B3" s="157" t="s">
        <v>71</v>
      </c>
      <c r="C3" s="157"/>
    </row>
    <row r="4" spans="1:3" x14ac:dyDescent="0.25">
      <c r="A4" s="26" t="s">
        <v>33</v>
      </c>
      <c r="B4" s="149" t="s">
        <v>72</v>
      </c>
      <c r="C4" s="150"/>
    </row>
    <row r="5" spans="1:3" x14ac:dyDescent="0.25">
      <c r="A5" s="26" t="s">
        <v>34</v>
      </c>
      <c r="B5" s="161">
        <v>19347</v>
      </c>
      <c r="C5" s="162"/>
    </row>
    <row r="6" spans="1:3" x14ac:dyDescent="0.25">
      <c r="A6" s="26" t="s">
        <v>35</v>
      </c>
      <c r="B6" s="149" t="s">
        <v>69</v>
      </c>
      <c r="C6" s="150"/>
    </row>
    <row r="7" spans="1:3" x14ac:dyDescent="0.25">
      <c r="A7" s="26" t="s">
        <v>37</v>
      </c>
      <c r="B7" s="155">
        <v>0.4</v>
      </c>
      <c r="C7" s="156"/>
    </row>
    <row r="8" spans="1:3" x14ac:dyDescent="0.25">
      <c r="A8" s="26" t="s">
        <v>38</v>
      </c>
      <c r="B8" s="149" t="s">
        <v>59</v>
      </c>
      <c r="C8" s="150"/>
    </row>
    <row r="9" spans="1:3" x14ac:dyDescent="0.25">
      <c r="A9" s="27" t="s">
        <v>40</v>
      </c>
      <c r="B9" s="157" t="s">
        <v>24</v>
      </c>
      <c r="C9" s="157"/>
    </row>
    <row r="10" spans="1:3" x14ac:dyDescent="0.25">
      <c r="A10" s="27" t="s">
        <v>22</v>
      </c>
      <c r="B10" s="157" t="s">
        <v>20</v>
      </c>
      <c r="C10" s="157"/>
    </row>
    <row r="11" spans="1:3" x14ac:dyDescent="0.25">
      <c r="A11" s="27" t="s">
        <v>21</v>
      </c>
      <c r="B11" s="158">
        <v>0.25</v>
      </c>
      <c r="C11" s="158"/>
    </row>
    <row r="12" spans="1:3" ht="15" customHeight="1" x14ac:dyDescent="0.25">
      <c r="A12" s="151" t="s">
        <v>41</v>
      </c>
      <c r="B12" s="153" t="s">
        <v>81</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B1:C1"/>
    <mergeCell ref="B2:C2"/>
    <mergeCell ref="B3:C3"/>
    <mergeCell ref="B4:C4"/>
    <mergeCell ref="B5:C5"/>
    <mergeCell ref="B6:C6"/>
    <mergeCell ref="A12:A18"/>
    <mergeCell ref="B12:C18"/>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28515625" customWidth="1"/>
    <col min="2" max="2" width="11.42578125" customWidth="1"/>
    <col min="3" max="3" width="20.42578125" customWidth="1"/>
  </cols>
  <sheetData>
    <row r="1" spans="1:3" x14ac:dyDescent="0.25">
      <c r="A1" s="28" t="s">
        <v>0</v>
      </c>
      <c r="B1" s="159" t="s">
        <v>5</v>
      </c>
      <c r="C1" s="160"/>
    </row>
    <row r="2" spans="1:3" x14ac:dyDescent="0.25">
      <c r="A2" s="28" t="s">
        <v>1</v>
      </c>
      <c r="B2" s="149" t="s">
        <v>11</v>
      </c>
      <c r="C2" s="150"/>
    </row>
    <row r="3" spans="1:3" x14ac:dyDescent="0.25">
      <c r="A3" s="28" t="s">
        <v>32</v>
      </c>
      <c r="B3" s="157" t="s">
        <v>75</v>
      </c>
      <c r="C3" s="157"/>
    </row>
    <row r="4" spans="1:3" x14ac:dyDescent="0.25">
      <c r="A4" s="28" t="s">
        <v>33</v>
      </c>
      <c r="B4" s="149" t="s">
        <v>76</v>
      </c>
      <c r="C4" s="150"/>
    </row>
    <row r="5" spans="1:3" x14ac:dyDescent="0.25">
      <c r="A5" s="28" t="s">
        <v>34</v>
      </c>
      <c r="B5" s="161">
        <v>19347</v>
      </c>
      <c r="C5" s="162"/>
    </row>
    <row r="6" spans="1:3" x14ac:dyDescent="0.25">
      <c r="A6" s="28" t="s">
        <v>35</v>
      </c>
      <c r="B6" s="149" t="s">
        <v>69</v>
      </c>
      <c r="C6" s="150"/>
    </row>
    <row r="7" spans="1:3" x14ac:dyDescent="0.25">
      <c r="A7" s="28" t="s">
        <v>37</v>
      </c>
      <c r="B7" s="155">
        <v>0.45</v>
      </c>
      <c r="C7" s="156"/>
    </row>
    <row r="8" spans="1:3" x14ac:dyDescent="0.25">
      <c r="A8" s="28" t="s">
        <v>38</v>
      </c>
      <c r="B8" s="149" t="s">
        <v>59</v>
      </c>
      <c r="C8" s="150"/>
    </row>
    <row r="9" spans="1:3" x14ac:dyDescent="0.25">
      <c r="A9" s="29" t="s">
        <v>40</v>
      </c>
      <c r="B9" s="157" t="s">
        <v>24</v>
      </c>
      <c r="C9" s="157"/>
    </row>
    <row r="10" spans="1:3" x14ac:dyDescent="0.25">
      <c r="A10" s="29" t="s">
        <v>22</v>
      </c>
      <c r="B10" s="157" t="s">
        <v>20</v>
      </c>
      <c r="C10" s="157"/>
    </row>
    <row r="11" spans="1:3" x14ac:dyDescent="0.25">
      <c r="A11" s="29" t="s">
        <v>21</v>
      </c>
      <c r="B11" s="158">
        <v>0.25</v>
      </c>
      <c r="C11" s="158"/>
    </row>
    <row r="12" spans="1:3" ht="15" customHeight="1" x14ac:dyDescent="0.25">
      <c r="A12" s="151" t="s">
        <v>41</v>
      </c>
      <c r="B12" s="153" t="s">
        <v>81</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B11:C11"/>
    <mergeCell ref="A12:A18"/>
    <mergeCell ref="B12:C18"/>
    <mergeCell ref="B1:C1"/>
    <mergeCell ref="B2:C2"/>
    <mergeCell ref="B3:C3"/>
    <mergeCell ref="B4:C4"/>
    <mergeCell ref="B5:C5"/>
    <mergeCell ref="B6:C6"/>
    <mergeCell ref="B7:C7"/>
    <mergeCell ref="B8:C8"/>
    <mergeCell ref="B9:C9"/>
    <mergeCell ref="B10:C10"/>
  </mergeCells>
  <hyperlinks>
    <hyperlink ref="A19" location="'Preliminary Schedule'!A1" display="Back"/>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28515625" customWidth="1"/>
    <col min="2" max="2" width="11.42578125" customWidth="1"/>
    <col min="3" max="3" width="20.42578125" customWidth="1"/>
  </cols>
  <sheetData>
    <row r="1" spans="1:3" x14ac:dyDescent="0.25">
      <c r="A1" s="30" t="s">
        <v>0</v>
      </c>
      <c r="B1" s="159" t="s">
        <v>5</v>
      </c>
      <c r="C1" s="160"/>
    </row>
    <row r="2" spans="1:3" x14ac:dyDescent="0.25">
      <c r="A2" s="30" t="s">
        <v>1</v>
      </c>
      <c r="B2" s="149" t="s">
        <v>9</v>
      </c>
      <c r="C2" s="150"/>
    </row>
    <row r="3" spans="1:3" x14ac:dyDescent="0.25">
      <c r="A3" s="30" t="s">
        <v>32</v>
      </c>
      <c r="B3" s="157" t="s">
        <v>77</v>
      </c>
      <c r="C3" s="157"/>
    </row>
    <row r="4" spans="1:3" x14ac:dyDescent="0.25">
      <c r="A4" s="30" t="s">
        <v>33</v>
      </c>
      <c r="B4" s="149" t="s">
        <v>78</v>
      </c>
      <c r="C4" s="150"/>
    </row>
    <row r="5" spans="1:3" x14ac:dyDescent="0.25">
      <c r="A5" s="30" t="s">
        <v>34</v>
      </c>
      <c r="B5" s="161">
        <v>19347</v>
      </c>
      <c r="C5" s="162"/>
    </row>
    <row r="6" spans="1:3" x14ac:dyDescent="0.25">
      <c r="A6" s="30" t="s">
        <v>35</v>
      </c>
      <c r="B6" s="149" t="s">
        <v>69</v>
      </c>
      <c r="C6" s="150"/>
    </row>
    <row r="7" spans="1:3" x14ac:dyDescent="0.25">
      <c r="A7" s="30" t="s">
        <v>37</v>
      </c>
      <c r="B7" s="155">
        <v>0.8</v>
      </c>
      <c r="C7" s="156"/>
    </row>
    <row r="8" spans="1:3" x14ac:dyDescent="0.25">
      <c r="A8" s="30" t="s">
        <v>38</v>
      </c>
      <c r="B8" s="149" t="s">
        <v>59</v>
      </c>
      <c r="C8" s="150"/>
    </row>
    <row r="9" spans="1:3" x14ac:dyDescent="0.25">
      <c r="A9" s="31" t="s">
        <v>40</v>
      </c>
      <c r="B9" s="157" t="s">
        <v>24</v>
      </c>
      <c r="C9" s="157"/>
    </row>
    <row r="10" spans="1:3" x14ac:dyDescent="0.25">
      <c r="A10" s="31" t="s">
        <v>22</v>
      </c>
      <c r="B10" s="157" t="s">
        <v>20</v>
      </c>
      <c r="C10" s="157"/>
    </row>
    <row r="11" spans="1:3" x14ac:dyDescent="0.25">
      <c r="A11" s="31" t="s">
        <v>21</v>
      </c>
      <c r="B11" s="158">
        <v>0.25</v>
      </c>
      <c r="C11" s="158"/>
    </row>
    <row r="12" spans="1:3" ht="15" customHeight="1" x14ac:dyDescent="0.25">
      <c r="A12" s="151" t="s">
        <v>41</v>
      </c>
      <c r="B12" s="153" t="s">
        <v>81</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B11:C11"/>
    <mergeCell ref="A12:A18"/>
    <mergeCell ref="B12:C18"/>
    <mergeCell ref="B1:C1"/>
    <mergeCell ref="B2:C2"/>
    <mergeCell ref="B3:C3"/>
    <mergeCell ref="B4:C4"/>
    <mergeCell ref="B5:C5"/>
    <mergeCell ref="B6:C6"/>
    <mergeCell ref="B7:C7"/>
    <mergeCell ref="B8:C8"/>
    <mergeCell ref="B9:C9"/>
    <mergeCell ref="B10:C10"/>
  </mergeCells>
  <hyperlinks>
    <hyperlink ref="A19" location="'Preliminary Schedule'!A1" display="Back"/>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7109375" customWidth="1"/>
    <col min="2" max="2" width="11.7109375" customWidth="1"/>
    <col min="3" max="3" width="20.5703125" customWidth="1"/>
  </cols>
  <sheetData>
    <row r="1" spans="1:3" x14ac:dyDescent="0.25">
      <c r="A1" s="32" t="s">
        <v>0</v>
      </c>
      <c r="B1" s="159" t="s">
        <v>5</v>
      </c>
      <c r="C1" s="160"/>
    </row>
    <row r="2" spans="1:3" x14ac:dyDescent="0.25">
      <c r="A2" s="32" t="s">
        <v>1</v>
      </c>
      <c r="B2" s="149" t="s">
        <v>12</v>
      </c>
      <c r="C2" s="150"/>
    </row>
    <row r="3" spans="1:3" x14ac:dyDescent="0.25">
      <c r="A3" s="32" t="s">
        <v>32</v>
      </c>
      <c r="B3" s="157" t="s">
        <v>79</v>
      </c>
      <c r="C3" s="157"/>
    </row>
    <row r="4" spans="1:3" x14ac:dyDescent="0.25">
      <c r="A4" s="32" t="s">
        <v>33</v>
      </c>
      <c r="B4" s="149" t="s">
        <v>80</v>
      </c>
      <c r="C4" s="150"/>
    </row>
    <row r="5" spans="1:3" x14ac:dyDescent="0.25">
      <c r="A5" s="32" t="s">
        <v>34</v>
      </c>
      <c r="B5" s="161">
        <v>19347</v>
      </c>
      <c r="C5" s="162"/>
    </row>
    <row r="6" spans="1:3" x14ac:dyDescent="0.25">
      <c r="A6" s="32" t="s">
        <v>35</v>
      </c>
      <c r="B6" s="149" t="s">
        <v>69</v>
      </c>
      <c r="C6" s="150"/>
    </row>
    <row r="7" spans="1:3" x14ac:dyDescent="0.25">
      <c r="A7" s="32" t="s">
        <v>37</v>
      </c>
      <c r="B7" s="155">
        <v>1</v>
      </c>
      <c r="C7" s="156"/>
    </row>
    <row r="8" spans="1:3" x14ac:dyDescent="0.25">
      <c r="A8" s="32" t="s">
        <v>38</v>
      </c>
      <c r="B8" s="149" t="s">
        <v>59</v>
      </c>
      <c r="C8" s="150"/>
    </row>
    <row r="9" spans="1:3" x14ac:dyDescent="0.25">
      <c r="A9" s="33" t="s">
        <v>40</v>
      </c>
      <c r="B9" s="157" t="s">
        <v>24</v>
      </c>
      <c r="C9" s="157"/>
    </row>
    <row r="10" spans="1:3" x14ac:dyDescent="0.25">
      <c r="A10" s="33" t="s">
        <v>22</v>
      </c>
      <c r="B10" s="157" t="s">
        <v>20</v>
      </c>
      <c r="C10" s="157"/>
    </row>
    <row r="11" spans="1:3" x14ac:dyDescent="0.25">
      <c r="A11" s="33" t="s">
        <v>21</v>
      </c>
      <c r="B11" s="158">
        <v>0.25</v>
      </c>
      <c r="C11" s="158"/>
    </row>
    <row r="12" spans="1:3" ht="15" customHeight="1" x14ac:dyDescent="0.25">
      <c r="A12" s="151" t="s">
        <v>41</v>
      </c>
      <c r="B12" s="153" t="s">
        <v>81</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B11:C11"/>
    <mergeCell ref="A12:A18"/>
    <mergeCell ref="B12:C18"/>
    <mergeCell ref="B1:C1"/>
    <mergeCell ref="B2:C2"/>
    <mergeCell ref="B3:C3"/>
    <mergeCell ref="B4:C4"/>
    <mergeCell ref="B5:C5"/>
    <mergeCell ref="B6:C6"/>
    <mergeCell ref="B7:C7"/>
    <mergeCell ref="B8:C8"/>
    <mergeCell ref="B9:C9"/>
    <mergeCell ref="B10:C10"/>
  </mergeCells>
  <hyperlinks>
    <hyperlink ref="A19" location="'Preliminary Schedule'!A1" display="Bac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A19" sqref="A19"/>
    </sheetView>
  </sheetViews>
  <sheetFormatPr defaultRowHeight="15" x14ac:dyDescent="0.25"/>
  <cols>
    <col min="1" max="1" width="17.42578125" customWidth="1"/>
    <col min="2" max="2" width="10.140625" customWidth="1"/>
    <col min="3" max="3" width="20" customWidth="1"/>
  </cols>
  <sheetData>
    <row r="1" spans="1:3" x14ac:dyDescent="0.25">
      <c r="A1" s="44" t="s">
        <v>0</v>
      </c>
      <c r="B1" s="159" t="s">
        <v>2</v>
      </c>
      <c r="C1" s="160"/>
    </row>
    <row r="2" spans="1:3" x14ac:dyDescent="0.25">
      <c r="A2" s="44" t="s">
        <v>1</v>
      </c>
      <c r="B2" s="149" t="s">
        <v>8</v>
      </c>
      <c r="C2" s="150"/>
    </row>
    <row r="3" spans="1:3" x14ac:dyDescent="0.25">
      <c r="A3" s="44" t="s">
        <v>32</v>
      </c>
      <c r="B3" s="157" t="s">
        <v>103</v>
      </c>
      <c r="C3" s="157"/>
    </row>
    <row r="4" spans="1:3" x14ac:dyDescent="0.25">
      <c r="A4" s="44" t="s">
        <v>33</v>
      </c>
      <c r="B4" s="149" t="s">
        <v>104</v>
      </c>
      <c r="C4" s="150"/>
    </row>
    <row r="5" spans="1:3" x14ac:dyDescent="0.25">
      <c r="A5" s="44" t="s">
        <v>34</v>
      </c>
      <c r="B5" s="161">
        <v>17764</v>
      </c>
      <c r="C5" s="162"/>
    </row>
    <row r="6" spans="1:3" x14ac:dyDescent="0.25">
      <c r="A6" s="44" t="s">
        <v>35</v>
      </c>
      <c r="B6" s="149" t="s">
        <v>36</v>
      </c>
      <c r="C6" s="150"/>
    </row>
    <row r="7" spans="1:3" x14ac:dyDescent="0.25">
      <c r="A7" s="44" t="s">
        <v>37</v>
      </c>
      <c r="B7" s="155">
        <v>0.75</v>
      </c>
      <c r="C7" s="156"/>
    </row>
    <row r="8" spans="1:3" x14ac:dyDescent="0.25">
      <c r="A8" s="44" t="s">
        <v>38</v>
      </c>
      <c r="B8" s="149" t="s">
        <v>39</v>
      </c>
      <c r="C8" s="150"/>
    </row>
    <row r="9" spans="1:3" x14ac:dyDescent="0.25">
      <c r="A9" s="45" t="s">
        <v>40</v>
      </c>
      <c r="B9" s="157" t="s">
        <v>19</v>
      </c>
      <c r="C9" s="157"/>
    </row>
    <row r="10" spans="1:3" x14ac:dyDescent="0.25">
      <c r="A10" s="45" t="s">
        <v>22</v>
      </c>
      <c r="B10" s="157" t="s">
        <v>20</v>
      </c>
      <c r="C10" s="157"/>
    </row>
    <row r="11" spans="1:3" x14ac:dyDescent="0.25">
      <c r="A11" s="45" t="s">
        <v>21</v>
      </c>
      <c r="B11" s="158">
        <v>0.25</v>
      </c>
      <c r="C11" s="158"/>
    </row>
    <row r="12" spans="1:3" ht="15" customHeight="1" x14ac:dyDescent="0.25">
      <c r="A12" s="151" t="s">
        <v>41</v>
      </c>
      <c r="B12" s="153" t="s">
        <v>44</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row r="32" spans="1:3" x14ac:dyDescent="0.25">
      <c r="B32" s="2"/>
    </row>
  </sheetData>
  <mergeCells count="13">
    <mergeCell ref="B1:C1"/>
    <mergeCell ref="B2:C2"/>
    <mergeCell ref="B3:C3"/>
    <mergeCell ref="B4:C4"/>
    <mergeCell ref="B5:C5"/>
    <mergeCell ref="B6:C6"/>
    <mergeCell ref="A12:A18"/>
    <mergeCell ref="B12:C18"/>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7109375" customWidth="1"/>
    <col min="2" max="2" width="11.7109375" customWidth="1"/>
    <col min="3" max="3" width="20.5703125" customWidth="1"/>
  </cols>
  <sheetData>
    <row r="1" spans="1:3" x14ac:dyDescent="0.25">
      <c r="A1" s="34" t="s">
        <v>0</v>
      </c>
      <c r="B1" s="159" t="s">
        <v>6</v>
      </c>
      <c r="C1" s="160"/>
    </row>
    <row r="2" spans="1:3" x14ac:dyDescent="0.25">
      <c r="A2" s="34" t="s">
        <v>1</v>
      </c>
      <c r="B2" s="149" t="s">
        <v>8</v>
      </c>
      <c r="C2" s="150"/>
    </row>
    <row r="3" spans="1:3" x14ac:dyDescent="0.25">
      <c r="A3" s="34" t="s">
        <v>32</v>
      </c>
      <c r="B3" s="157" t="s">
        <v>82</v>
      </c>
      <c r="C3" s="157"/>
    </row>
    <row r="4" spans="1:3" x14ac:dyDescent="0.25">
      <c r="A4" s="34" t="s">
        <v>33</v>
      </c>
      <c r="B4" s="149" t="s">
        <v>83</v>
      </c>
      <c r="C4" s="150"/>
    </row>
    <row r="5" spans="1:3" x14ac:dyDescent="0.25">
      <c r="A5" s="34" t="s">
        <v>34</v>
      </c>
      <c r="B5" s="161">
        <v>21444</v>
      </c>
      <c r="C5" s="162"/>
    </row>
    <row r="6" spans="1:3" x14ac:dyDescent="0.25">
      <c r="A6" s="34" t="s">
        <v>35</v>
      </c>
      <c r="B6" s="149" t="s">
        <v>36</v>
      </c>
      <c r="C6" s="150"/>
    </row>
    <row r="7" spans="1:3" x14ac:dyDescent="0.25">
      <c r="A7" s="34" t="s">
        <v>37</v>
      </c>
      <c r="B7" s="155">
        <v>0</v>
      </c>
      <c r="C7" s="156"/>
    </row>
    <row r="8" spans="1:3" x14ac:dyDescent="0.25">
      <c r="A8" s="34" t="s">
        <v>38</v>
      </c>
      <c r="B8" s="149" t="s">
        <v>62</v>
      </c>
      <c r="C8" s="150"/>
    </row>
    <row r="9" spans="1:3" x14ac:dyDescent="0.25">
      <c r="A9" s="35" t="s">
        <v>40</v>
      </c>
      <c r="B9" s="157" t="s">
        <v>23</v>
      </c>
      <c r="C9" s="157"/>
    </row>
    <row r="10" spans="1:3" x14ac:dyDescent="0.25">
      <c r="A10" s="35" t="s">
        <v>22</v>
      </c>
      <c r="B10" s="157" t="s">
        <v>25</v>
      </c>
      <c r="C10" s="157"/>
    </row>
    <row r="11" spans="1:3" x14ac:dyDescent="0.25">
      <c r="A11" s="35" t="s">
        <v>21</v>
      </c>
      <c r="B11" s="158">
        <v>0.25</v>
      </c>
      <c r="C11" s="158"/>
    </row>
    <row r="12" spans="1:3" x14ac:dyDescent="0.25">
      <c r="A12" s="151" t="s">
        <v>41</v>
      </c>
      <c r="B12" s="153" t="s">
        <v>112</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5703125" customWidth="1"/>
    <col min="2" max="2" width="11.42578125" customWidth="1"/>
    <col min="3" max="3" width="19.7109375" customWidth="1"/>
  </cols>
  <sheetData>
    <row r="1" spans="1:3" x14ac:dyDescent="0.25">
      <c r="A1" s="36" t="s">
        <v>0</v>
      </c>
      <c r="B1" s="159" t="s">
        <v>6</v>
      </c>
      <c r="C1" s="160"/>
    </row>
    <row r="2" spans="1:3" x14ac:dyDescent="0.25">
      <c r="A2" s="36" t="s">
        <v>1</v>
      </c>
      <c r="B2" s="149" t="s">
        <v>11</v>
      </c>
      <c r="C2" s="150"/>
    </row>
    <row r="3" spans="1:3" x14ac:dyDescent="0.25">
      <c r="A3" s="36" t="s">
        <v>32</v>
      </c>
      <c r="B3" s="157" t="s">
        <v>73</v>
      </c>
      <c r="C3" s="157"/>
    </row>
    <row r="4" spans="1:3" x14ac:dyDescent="0.25">
      <c r="A4" s="36" t="s">
        <v>33</v>
      </c>
      <c r="B4" s="149" t="s">
        <v>74</v>
      </c>
      <c r="C4" s="150"/>
    </row>
    <row r="5" spans="1:3" x14ac:dyDescent="0.25">
      <c r="A5" s="36" t="s">
        <v>34</v>
      </c>
      <c r="B5" s="161">
        <v>19637</v>
      </c>
      <c r="C5" s="162"/>
    </row>
    <row r="6" spans="1:3" x14ac:dyDescent="0.25">
      <c r="A6" s="36" t="s">
        <v>35</v>
      </c>
      <c r="B6" s="149" t="s">
        <v>36</v>
      </c>
      <c r="C6" s="150"/>
    </row>
    <row r="7" spans="1:3" x14ac:dyDescent="0.25">
      <c r="A7" s="36" t="s">
        <v>37</v>
      </c>
      <c r="B7" s="155">
        <v>0</v>
      </c>
      <c r="C7" s="156"/>
    </row>
    <row r="8" spans="1:3" x14ac:dyDescent="0.25">
      <c r="A8" s="36" t="s">
        <v>38</v>
      </c>
      <c r="B8" s="149" t="s">
        <v>62</v>
      </c>
      <c r="C8" s="150"/>
    </row>
    <row r="9" spans="1:3" x14ac:dyDescent="0.25">
      <c r="A9" s="37" t="s">
        <v>40</v>
      </c>
      <c r="B9" s="157" t="s">
        <v>23</v>
      </c>
      <c r="C9" s="157"/>
    </row>
    <row r="10" spans="1:3" x14ac:dyDescent="0.25">
      <c r="A10" s="37" t="s">
        <v>22</v>
      </c>
      <c r="B10" s="157" t="s">
        <v>25</v>
      </c>
      <c r="C10" s="157"/>
    </row>
    <row r="11" spans="1:3" x14ac:dyDescent="0.25">
      <c r="A11" s="37" t="s">
        <v>21</v>
      </c>
      <c r="B11" s="158">
        <v>0.25</v>
      </c>
      <c r="C11" s="158"/>
    </row>
    <row r="12" spans="1:3" ht="15" customHeight="1" x14ac:dyDescent="0.25">
      <c r="A12" s="151" t="s">
        <v>41</v>
      </c>
      <c r="B12" s="153" t="s">
        <v>112</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5703125" customWidth="1"/>
    <col min="2" max="2" width="11.42578125" customWidth="1"/>
    <col min="3" max="3" width="19.7109375" customWidth="1"/>
  </cols>
  <sheetData>
    <row r="1" spans="1:3" x14ac:dyDescent="0.25">
      <c r="A1" s="38" t="s">
        <v>0</v>
      </c>
      <c r="B1" s="159" t="s">
        <v>7</v>
      </c>
      <c r="C1" s="160"/>
    </row>
    <row r="2" spans="1:3" x14ac:dyDescent="0.25">
      <c r="A2" s="38" t="s">
        <v>1</v>
      </c>
      <c r="B2" s="149" t="s">
        <v>8</v>
      </c>
      <c r="C2" s="150"/>
    </row>
    <row r="3" spans="1:3" x14ac:dyDescent="0.25">
      <c r="A3" s="38" t="s">
        <v>32</v>
      </c>
      <c r="B3" s="157" t="s">
        <v>84</v>
      </c>
      <c r="C3" s="157"/>
    </row>
    <row r="4" spans="1:3" x14ac:dyDescent="0.25">
      <c r="A4" s="38" t="s">
        <v>33</v>
      </c>
      <c r="B4" s="149" t="s">
        <v>86</v>
      </c>
      <c r="C4" s="150"/>
    </row>
    <row r="5" spans="1:3" x14ac:dyDescent="0.25">
      <c r="A5" s="38" t="s">
        <v>34</v>
      </c>
      <c r="B5" s="161">
        <v>24509</v>
      </c>
      <c r="C5" s="162"/>
    </row>
    <row r="6" spans="1:3" x14ac:dyDescent="0.25">
      <c r="A6" s="38" t="s">
        <v>35</v>
      </c>
      <c r="B6" s="149" t="s">
        <v>85</v>
      </c>
      <c r="C6" s="150"/>
    </row>
    <row r="7" spans="1:3" x14ac:dyDescent="0.25">
      <c r="A7" s="38" t="s">
        <v>37</v>
      </c>
      <c r="B7" s="155">
        <v>0</v>
      </c>
      <c r="C7" s="156"/>
    </row>
    <row r="8" spans="1:3" x14ac:dyDescent="0.25">
      <c r="A8" s="38" t="s">
        <v>38</v>
      </c>
      <c r="B8" s="149" t="s">
        <v>64</v>
      </c>
      <c r="C8" s="150"/>
    </row>
    <row r="9" spans="1:3" x14ac:dyDescent="0.25">
      <c r="A9" s="39" t="s">
        <v>40</v>
      </c>
      <c r="B9" s="157" t="s">
        <v>26</v>
      </c>
      <c r="C9" s="157"/>
    </row>
    <row r="10" spans="1:3" x14ac:dyDescent="0.25">
      <c r="A10" s="39" t="s">
        <v>22</v>
      </c>
      <c r="B10" s="157" t="s">
        <v>25</v>
      </c>
      <c r="C10" s="157"/>
    </row>
    <row r="11" spans="1:3" x14ac:dyDescent="0.25">
      <c r="A11" s="39" t="s">
        <v>21</v>
      </c>
      <c r="B11" s="158">
        <v>0.219</v>
      </c>
      <c r="C11" s="158"/>
    </row>
    <row r="12" spans="1:3" x14ac:dyDescent="0.25">
      <c r="A12" s="151" t="s">
        <v>41</v>
      </c>
      <c r="B12" s="153" t="s">
        <v>88</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42578125" customWidth="1"/>
    <col min="2" max="2" width="11.28515625" customWidth="1"/>
    <col min="3" max="3" width="20" customWidth="1"/>
  </cols>
  <sheetData>
    <row r="1" spans="1:3" x14ac:dyDescent="0.25">
      <c r="A1" s="40" t="s">
        <v>0</v>
      </c>
      <c r="B1" s="159" t="s">
        <v>7</v>
      </c>
      <c r="C1" s="160"/>
    </row>
    <row r="2" spans="1:3" x14ac:dyDescent="0.25">
      <c r="A2" s="40" t="s">
        <v>1</v>
      </c>
      <c r="B2" s="149" t="s">
        <v>11</v>
      </c>
      <c r="C2" s="150"/>
    </row>
    <row r="3" spans="1:3" x14ac:dyDescent="0.25">
      <c r="A3" s="40" t="s">
        <v>32</v>
      </c>
      <c r="B3" s="157" t="s">
        <v>84</v>
      </c>
      <c r="C3" s="157"/>
    </row>
    <row r="4" spans="1:3" x14ac:dyDescent="0.25">
      <c r="A4" s="40" t="s">
        <v>33</v>
      </c>
      <c r="B4" s="149" t="s">
        <v>87</v>
      </c>
      <c r="C4" s="150"/>
    </row>
    <row r="5" spans="1:3" x14ac:dyDescent="0.25">
      <c r="A5" s="40" t="s">
        <v>34</v>
      </c>
      <c r="B5" s="161">
        <v>24509</v>
      </c>
      <c r="C5" s="162"/>
    </row>
    <row r="6" spans="1:3" x14ac:dyDescent="0.25">
      <c r="A6" s="40" t="s">
        <v>35</v>
      </c>
      <c r="B6" s="149" t="s">
        <v>69</v>
      </c>
      <c r="C6" s="150"/>
    </row>
    <row r="7" spans="1:3" x14ac:dyDescent="0.25">
      <c r="A7" s="40" t="s">
        <v>37</v>
      </c>
      <c r="B7" s="155">
        <v>1</v>
      </c>
      <c r="C7" s="156"/>
    </row>
    <row r="8" spans="1:3" x14ac:dyDescent="0.25">
      <c r="A8" s="40" t="s">
        <v>38</v>
      </c>
      <c r="B8" s="149" t="s">
        <v>64</v>
      </c>
      <c r="C8" s="150"/>
    </row>
    <row r="9" spans="1:3" x14ac:dyDescent="0.25">
      <c r="A9" s="41" t="s">
        <v>40</v>
      </c>
      <c r="B9" s="157" t="s">
        <v>24</v>
      </c>
      <c r="C9" s="157"/>
    </row>
    <row r="10" spans="1:3" x14ac:dyDescent="0.25">
      <c r="A10" s="41" t="s">
        <v>22</v>
      </c>
      <c r="B10" s="157" t="s">
        <v>20</v>
      </c>
      <c r="C10" s="157"/>
    </row>
    <row r="11" spans="1:3" x14ac:dyDescent="0.25">
      <c r="A11" s="41" t="s">
        <v>21</v>
      </c>
      <c r="B11" s="158">
        <v>0.25</v>
      </c>
      <c r="C11" s="158"/>
    </row>
    <row r="12" spans="1:3" x14ac:dyDescent="0.25">
      <c r="A12" s="151" t="s">
        <v>41</v>
      </c>
      <c r="B12" s="153" t="s">
        <v>88</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42578125" customWidth="1"/>
    <col min="2" max="2" width="11.28515625" customWidth="1"/>
    <col min="3" max="3" width="20" customWidth="1"/>
  </cols>
  <sheetData>
    <row r="1" spans="1:3" x14ac:dyDescent="0.25">
      <c r="A1" s="42" t="s">
        <v>0</v>
      </c>
      <c r="B1" s="159" t="s">
        <v>30</v>
      </c>
      <c r="C1" s="160"/>
    </row>
    <row r="2" spans="1:3" x14ac:dyDescent="0.25">
      <c r="A2" s="42" t="s">
        <v>1</v>
      </c>
      <c r="B2" s="149"/>
      <c r="C2" s="150"/>
    </row>
    <row r="3" spans="1:3" x14ac:dyDescent="0.25">
      <c r="A3" s="42" t="s">
        <v>32</v>
      </c>
      <c r="B3" s="157" t="s">
        <v>89</v>
      </c>
      <c r="C3" s="157"/>
    </row>
    <row r="4" spans="1:3" x14ac:dyDescent="0.25">
      <c r="A4" s="42" t="s">
        <v>33</v>
      </c>
      <c r="B4" s="149" t="s">
        <v>90</v>
      </c>
      <c r="C4" s="150"/>
    </row>
    <row r="5" spans="1:3" x14ac:dyDescent="0.25">
      <c r="A5" s="42" t="s">
        <v>34</v>
      </c>
      <c r="B5" s="161">
        <v>24449</v>
      </c>
      <c r="C5" s="162"/>
    </row>
    <row r="6" spans="1:3" x14ac:dyDescent="0.25">
      <c r="A6" s="42" t="s">
        <v>35</v>
      </c>
      <c r="B6" s="149" t="s">
        <v>69</v>
      </c>
      <c r="C6" s="150"/>
    </row>
    <row r="7" spans="1:3" x14ac:dyDescent="0.25">
      <c r="A7" s="42" t="s">
        <v>37</v>
      </c>
      <c r="B7" s="155">
        <v>0.8</v>
      </c>
      <c r="C7" s="156"/>
    </row>
    <row r="8" spans="1:3" x14ac:dyDescent="0.25">
      <c r="A8" s="42" t="s">
        <v>38</v>
      </c>
      <c r="B8" s="149" t="s">
        <v>91</v>
      </c>
      <c r="C8" s="150"/>
    </row>
    <row r="9" spans="1:3" x14ac:dyDescent="0.25">
      <c r="A9" s="43" t="s">
        <v>40</v>
      </c>
      <c r="B9" s="157" t="s">
        <v>27</v>
      </c>
      <c r="C9" s="157"/>
    </row>
    <row r="10" spans="1:3" x14ac:dyDescent="0.25">
      <c r="A10" s="43" t="s">
        <v>22</v>
      </c>
      <c r="B10" s="157" t="s">
        <v>20</v>
      </c>
      <c r="C10" s="157"/>
    </row>
    <row r="11" spans="1:3" x14ac:dyDescent="0.25">
      <c r="A11" s="43" t="s">
        <v>21</v>
      </c>
      <c r="B11" s="158">
        <v>0.28100000000000003</v>
      </c>
      <c r="C11" s="158"/>
    </row>
    <row r="12" spans="1:3" x14ac:dyDescent="0.25">
      <c r="A12" s="151" t="s">
        <v>41</v>
      </c>
      <c r="B12" s="153" t="s">
        <v>92</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85546875" customWidth="1"/>
    <col min="2" max="2" width="11.42578125" customWidth="1"/>
    <col min="3" max="3" width="19.7109375" customWidth="1"/>
  </cols>
  <sheetData>
    <row r="1" spans="1:3" x14ac:dyDescent="0.25">
      <c r="A1" s="44" t="s">
        <v>0</v>
      </c>
      <c r="B1" s="159" t="s">
        <v>31</v>
      </c>
      <c r="C1" s="160"/>
    </row>
    <row r="2" spans="1:3" x14ac:dyDescent="0.25">
      <c r="A2" s="44" t="s">
        <v>1</v>
      </c>
      <c r="B2" s="149"/>
      <c r="C2" s="150"/>
    </row>
    <row r="3" spans="1:3" x14ac:dyDescent="0.25">
      <c r="A3" s="44" t="s">
        <v>32</v>
      </c>
      <c r="B3" s="157" t="s">
        <v>93</v>
      </c>
      <c r="C3" s="157"/>
    </row>
    <row r="4" spans="1:3" x14ac:dyDescent="0.25">
      <c r="A4" s="44" t="s">
        <v>33</v>
      </c>
      <c r="B4" s="149" t="s">
        <v>94</v>
      </c>
      <c r="C4" s="150"/>
    </row>
    <row r="5" spans="1:3" x14ac:dyDescent="0.25">
      <c r="A5" s="44" t="s">
        <v>34</v>
      </c>
      <c r="B5" s="161">
        <v>24444</v>
      </c>
      <c r="C5" s="162"/>
    </row>
    <row r="6" spans="1:3" x14ac:dyDescent="0.25">
      <c r="A6" s="44" t="s">
        <v>35</v>
      </c>
      <c r="B6" s="149" t="s">
        <v>69</v>
      </c>
      <c r="C6" s="150"/>
    </row>
    <row r="7" spans="1:3" x14ac:dyDescent="0.25">
      <c r="A7" s="44" t="s">
        <v>37</v>
      </c>
      <c r="B7" s="155">
        <v>0</v>
      </c>
      <c r="C7" s="156"/>
    </row>
    <row r="8" spans="1:3" x14ac:dyDescent="0.25">
      <c r="A8" s="44" t="s">
        <v>38</v>
      </c>
      <c r="B8" s="149" t="s">
        <v>57</v>
      </c>
      <c r="C8" s="150"/>
    </row>
    <row r="9" spans="1:3" x14ac:dyDescent="0.25">
      <c r="A9" s="45" t="s">
        <v>40</v>
      </c>
      <c r="B9" s="157" t="s">
        <v>23</v>
      </c>
      <c r="C9" s="157"/>
    </row>
    <row r="10" spans="1:3" x14ac:dyDescent="0.25">
      <c r="A10" s="45" t="s">
        <v>22</v>
      </c>
      <c r="B10" s="157" t="s">
        <v>20</v>
      </c>
      <c r="C10" s="157"/>
    </row>
    <row r="11" spans="1:3" x14ac:dyDescent="0.25">
      <c r="A11" s="45" t="s">
        <v>21</v>
      </c>
      <c r="B11" s="158">
        <v>0.219</v>
      </c>
      <c r="C11" s="158"/>
    </row>
    <row r="12" spans="1:3" x14ac:dyDescent="0.25">
      <c r="A12" s="151" t="s">
        <v>41</v>
      </c>
      <c r="B12" s="153" t="s">
        <v>95</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B1:C1"/>
    <mergeCell ref="B2:C2"/>
    <mergeCell ref="B3:C3"/>
    <mergeCell ref="B4:C4"/>
    <mergeCell ref="B5:C5"/>
    <mergeCell ref="B6:C6"/>
    <mergeCell ref="A12:A18"/>
    <mergeCell ref="B12:C18"/>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85546875" customWidth="1"/>
    <col min="2" max="2" width="11.42578125" customWidth="1"/>
    <col min="3" max="3" width="19.7109375" customWidth="1"/>
  </cols>
  <sheetData>
    <row r="1" spans="1:3" x14ac:dyDescent="0.25">
      <c r="A1" s="44" t="s">
        <v>0</v>
      </c>
      <c r="B1" s="159" t="s">
        <v>15</v>
      </c>
      <c r="C1" s="160"/>
    </row>
    <row r="2" spans="1:3" x14ac:dyDescent="0.25">
      <c r="A2" s="44" t="s">
        <v>1</v>
      </c>
      <c r="B2" s="149"/>
      <c r="C2" s="150"/>
    </row>
    <row r="3" spans="1:3" x14ac:dyDescent="0.25">
      <c r="A3" s="44" t="s">
        <v>32</v>
      </c>
      <c r="B3" s="157" t="s">
        <v>115</v>
      </c>
      <c r="C3" s="157"/>
    </row>
    <row r="4" spans="1:3" x14ac:dyDescent="0.25">
      <c r="A4" s="44" t="s">
        <v>33</v>
      </c>
      <c r="B4" s="149" t="s">
        <v>96</v>
      </c>
      <c r="C4" s="150"/>
    </row>
    <row r="5" spans="1:3" x14ac:dyDescent="0.25">
      <c r="A5" s="44" t="s">
        <v>34</v>
      </c>
      <c r="B5" s="161">
        <v>23012</v>
      </c>
      <c r="C5" s="162"/>
    </row>
    <row r="6" spans="1:3" x14ac:dyDescent="0.25">
      <c r="A6" s="44" t="s">
        <v>35</v>
      </c>
      <c r="B6" s="149" t="s">
        <v>69</v>
      </c>
      <c r="C6" s="150"/>
    </row>
    <row r="7" spans="1:3" x14ac:dyDescent="0.25">
      <c r="A7" s="44" t="s">
        <v>37</v>
      </c>
      <c r="B7" s="155">
        <v>0</v>
      </c>
      <c r="C7" s="156"/>
    </row>
    <row r="8" spans="1:3" x14ac:dyDescent="0.25">
      <c r="A8" s="44" t="s">
        <v>38</v>
      </c>
      <c r="B8" s="149" t="s">
        <v>59</v>
      </c>
      <c r="C8" s="150"/>
    </row>
    <row r="9" spans="1:3" x14ac:dyDescent="0.25">
      <c r="A9" s="45" t="s">
        <v>40</v>
      </c>
      <c r="B9" s="157" t="s">
        <v>26</v>
      </c>
      <c r="C9" s="157"/>
    </row>
    <row r="10" spans="1:3" x14ac:dyDescent="0.25">
      <c r="A10" s="45" t="s">
        <v>22</v>
      </c>
      <c r="B10" s="157" t="s">
        <v>29</v>
      </c>
      <c r="C10" s="157"/>
    </row>
    <row r="11" spans="1:3" x14ac:dyDescent="0.25">
      <c r="A11" s="45" t="s">
        <v>21</v>
      </c>
      <c r="B11" s="158">
        <v>0.154</v>
      </c>
      <c r="C11" s="158"/>
    </row>
    <row r="12" spans="1:3" x14ac:dyDescent="0.25">
      <c r="A12" s="151" t="s">
        <v>41</v>
      </c>
      <c r="B12" s="153" t="s">
        <v>101</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7:C7"/>
    <mergeCell ref="B8:C8"/>
    <mergeCell ref="B9:C9"/>
    <mergeCell ref="B10:C10"/>
    <mergeCell ref="B11:C11"/>
    <mergeCell ref="B6:C6"/>
    <mergeCell ref="B1:C1"/>
    <mergeCell ref="B2:C2"/>
    <mergeCell ref="B3:C3"/>
    <mergeCell ref="B4:C4"/>
    <mergeCell ref="B5:C5"/>
  </mergeCells>
  <hyperlinks>
    <hyperlink ref="A19" location="'Preliminary Schedule'!A1" display="Back"/>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85546875" customWidth="1"/>
    <col min="2" max="2" width="11.42578125" customWidth="1"/>
    <col min="3" max="3" width="19.7109375" customWidth="1"/>
  </cols>
  <sheetData>
    <row r="1" spans="1:3" x14ac:dyDescent="0.25">
      <c r="A1" s="44" t="s">
        <v>0</v>
      </c>
      <c r="B1" s="159" t="s">
        <v>17</v>
      </c>
      <c r="C1" s="160"/>
    </row>
    <row r="2" spans="1:3" x14ac:dyDescent="0.25">
      <c r="A2" s="44" t="s">
        <v>1</v>
      </c>
      <c r="B2" s="149"/>
      <c r="C2" s="150"/>
    </row>
    <row r="3" spans="1:3" x14ac:dyDescent="0.25">
      <c r="A3" s="44" t="s">
        <v>32</v>
      </c>
      <c r="B3" s="157" t="s">
        <v>113</v>
      </c>
      <c r="C3" s="157"/>
    </row>
    <row r="4" spans="1:3" x14ac:dyDescent="0.25">
      <c r="A4" s="44" t="s">
        <v>33</v>
      </c>
      <c r="B4" s="149" t="s">
        <v>97</v>
      </c>
      <c r="C4" s="150"/>
    </row>
    <row r="5" spans="1:3" x14ac:dyDescent="0.25">
      <c r="A5" s="44" t="s">
        <v>34</v>
      </c>
      <c r="B5" s="161">
        <v>27078</v>
      </c>
      <c r="C5" s="162"/>
    </row>
    <row r="6" spans="1:3" x14ac:dyDescent="0.25">
      <c r="A6" s="44" t="s">
        <v>35</v>
      </c>
      <c r="B6" s="149" t="s">
        <v>85</v>
      </c>
      <c r="C6" s="150"/>
    </row>
    <row r="7" spans="1:3" x14ac:dyDescent="0.25">
      <c r="A7" s="44" t="s">
        <v>37</v>
      </c>
      <c r="B7" s="155">
        <v>0</v>
      </c>
      <c r="C7" s="156"/>
    </row>
    <row r="8" spans="1:3" x14ac:dyDescent="0.25">
      <c r="A8" s="44" t="s">
        <v>38</v>
      </c>
      <c r="B8" s="149" t="s">
        <v>59</v>
      </c>
      <c r="C8" s="150"/>
    </row>
    <row r="9" spans="1:3" x14ac:dyDescent="0.25">
      <c r="A9" s="45" t="s">
        <v>40</v>
      </c>
      <c r="B9" s="157" t="s">
        <v>28</v>
      </c>
      <c r="C9" s="157"/>
    </row>
    <row r="10" spans="1:3" x14ac:dyDescent="0.25">
      <c r="A10" s="45" t="s">
        <v>22</v>
      </c>
      <c r="B10" s="157" t="s">
        <v>20</v>
      </c>
      <c r="C10" s="157"/>
    </row>
    <row r="11" spans="1:3" x14ac:dyDescent="0.25">
      <c r="A11" s="45" t="s">
        <v>21</v>
      </c>
      <c r="B11" s="158">
        <v>0.188</v>
      </c>
      <c r="C11" s="158"/>
    </row>
    <row r="12" spans="1:3" ht="15" customHeight="1" x14ac:dyDescent="0.25">
      <c r="A12" s="151" t="s">
        <v>41</v>
      </c>
      <c r="B12" s="153" t="s">
        <v>100</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7:C7"/>
    <mergeCell ref="B8:C8"/>
    <mergeCell ref="B9:C9"/>
    <mergeCell ref="B10:C10"/>
    <mergeCell ref="B11:C11"/>
    <mergeCell ref="B6:C6"/>
    <mergeCell ref="B1:C1"/>
    <mergeCell ref="B2:C2"/>
    <mergeCell ref="B3:C3"/>
    <mergeCell ref="B4:C4"/>
    <mergeCell ref="B5:C5"/>
  </mergeCells>
  <hyperlinks>
    <hyperlink ref="A19" location="'Preliminary Schedule'!A1" display="Back"/>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85546875" customWidth="1"/>
    <col min="2" max="2" width="11.42578125" customWidth="1"/>
    <col min="3" max="3" width="19.7109375" customWidth="1"/>
  </cols>
  <sheetData>
    <row r="1" spans="1:3" x14ac:dyDescent="0.25">
      <c r="A1" s="44" t="s">
        <v>0</v>
      </c>
      <c r="B1" s="159" t="s">
        <v>18</v>
      </c>
      <c r="C1" s="160"/>
    </row>
    <row r="2" spans="1:3" x14ac:dyDescent="0.25">
      <c r="A2" s="44" t="s">
        <v>1</v>
      </c>
      <c r="B2" s="149"/>
      <c r="C2" s="150"/>
    </row>
    <row r="3" spans="1:3" x14ac:dyDescent="0.25">
      <c r="A3" s="44" t="s">
        <v>32</v>
      </c>
      <c r="B3" s="157" t="s">
        <v>113</v>
      </c>
      <c r="C3" s="157"/>
    </row>
    <row r="4" spans="1:3" x14ac:dyDescent="0.25">
      <c r="A4" s="44" t="s">
        <v>33</v>
      </c>
      <c r="B4" s="149" t="s">
        <v>98</v>
      </c>
      <c r="C4" s="150"/>
    </row>
    <row r="5" spans="1:3" x14ac:dyDescent="0.25">
      <c r="A5" s="44" t="s">
        <v>34</v>
      </c>
      <c r="B5" s="161">
        <v>20506</v>
      </c>
      <c r="C5" s="162"/>
    </row>
    <row r="6" spans="1:3" x14ac:dyDescent="0.25">
      <c r="A6" s="44" t="s">
        <v>35</v>
      </c>
      <c r="B6" s="149" t="s">
        <v>102</v>
      </c>
      <c r="C6" s="150"/>
    </row>
    <row r="7" spans="1:3" x14ac:dyDescent="0.25">
      <c r="A7" s="44" t="s">
        <v>37</v>
      </c>
      <c r="B7" s="155">
        <v>0</v>
      </c>
      <c r="C7" s="156"/>
    </row>
    <row r="8" spans="1:3" x14ac:dyDescent="0.25">
      <c r="A8" s="44" t="s">
        <v>38</v>
      </c>
      <c r="B8" s="149" t="s">
        <v>59</v>
      </c>
      <c r="C8" s="150"/>
    </row>
    <row r="9" spans="1:3" x14ac:dyDescent="0.25">
      <c r="A9" s="45" t="s">
        <v>40</v>
      </c>
      <c r="B9" s="157" t="s">
        <v>26</v>
      </c>
      <c r="C9" s="157"/>
    </row>
    <row r="10" spans="1:3" x14ac:dyDescent="0.25">
      <c r="A10" s="45" t="s">
        <v>22</v>
      </c>
      <c r="B10" s="157" t="s">
        <v>25</v>
      </c>
      <c r="C10" s="157"/>
    </row>
    <row r="11" spans="1:3" x14ac:dyDescent="0.25">
      <c r="A11" s="45" t="s">
        <v>21</v>
      </c>
      <c r="B11" s="158">
        <v>0.188</v>
      </c>
      <c r="C11" s="158"/>
    </row>
    <row r="12" spans="1:3" x14ac:dyDescent="0.25">
      <c r="A12" s="151" t="s">
        <v>41</v>
      </c>
      <c r="B12" s="153" t="s">
        <v>100</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7:C7"/>
    <mergeCell ref="B8:C8"/>
    <mergeCell ref="B9:C9"/>
    <mergeCell ref="B10:C10"/>
    <mergeCell ref="B11:C11"/>
    <mergeCell ref="B6:C6"/>
    <mergeCell ref="B1:C1"/>
    <mergeCell ref="B2:C2"/>
    <mergeCell ref="B3:C3"/>
    <mergeCell ref="B4:C4"/>
    <mergeCell ref="B5:C5"/>
  </mergeCells>
  <hyperlinks>
    <hyperlink ref="A19" location="'Preliminary Schedule'!A1" display="Back"/>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85546875" customWidth="1"/>
    <col min="2" max="2" width="11.42578125" customWidth="1"/>
    <col min="3" max="3" width="19.7109375" customWidth="1"/>
  </cols>
  <sheetData>
    <row r="1" spans="1:3" x14ac:dyDescent="0.25">
      <c r="A1" s="44" t="s">
        <v>0</v>
      </c>
      <c r="B1" s="159" t="s">
        <v>16</v>
      </c>
      <c r="C1" s="160"/>
    </row>
    <row r="2" spans="1:3" x14ac:dyDescent="0.25">
      <c r="A2" s="44" t="s">
        <v>1</v>
      </c>
      <c r="B2" s="149"/>
      <c r="C2" s="150"/>
    </row>
    <row r="3" spans="1:3" x14ac:dyDescent="0.25">
      <c r="A3" s="44" t="s">
        <v>32</v>
      </c>
      <c r="B3" s="157" t="s">
        <v>114</v>
      </c>
      <c r="C3" s="157"/>
    </row>
    <row r="4" spans="1:3" x14ac:dyDescent="0.25">
      <c r="A4" s="44" t="s">
        <v>33</v>
      </c>
      <c r="B4" s="149" t="s">
        <v>99</v>
      </c>
      <c r="C4" s="150"/>
    </row>
    <row r="5" spans="1:3" x14ac:dyDescent="0.25">
      <c r="A5" s="44" t="s">
        <v>34</v>
      </c>
      <c r="B5" s="161">
        <v>20506</v>
      </c>
      <c r="C5" s="162"/>
    </row>
    <row r="6" spans="1:3" x14ac:dyDescent="0.25">
      <c r="A6" s="44" t="s">
        <v>35</v>
      </c>
      <c r="B6" s="149" t="s">
        <v>102</v>
      </c>
      <c r="C6" s="150"/>
    </row>
    <row r="7" spans="1:3" x14ac:dyDescent="0.25">
      <c r="A7" s="44" t="s">
        <v>37</v>
      </c>
      <c r="B7" s="155">
        <v>0</v>
      </c>
      <c r="C7" s="156"/>
    </row>
    <row r="8" spans="1:3" x14ac:dyDescent="0.25">
      <c r="A8" s="44" t="s">
        <v>38</v>
      </c>
      <c r="B8" s="149" t="s">
        <v>59</v>
      </c>
      <c r="C8" s="150"/>
    </row>
    <row r="9" spans="1:3" x14ac:dyDescent="0.25">
      <c r="A9" s="45" t="s">
        <v>40</v>
      </c>
      <c r="B9" s="157" t="s">
        <v>26</v>
      </c>
      <c r="C9" s="157"/>
    </row>
    <row r="10" spans="1:3" x14ac:dyDescent="0.25">
      <c r="A10" s="45" t="s">
        <v>22</v>
      </c>
      <c r="B10" s="157" t="s">
        <v>25</v>
      </c>
      <c r="C10" s="157"/>
    </row>
    <row r="11" spans="1:3" x14ac:dyDescent="0.25">
      <c r="A11" s="45" t="s">
        <v>21</v>
      </c>
      <c r="B11" s="158">
        <v>0.188</v>
      </c>
      <c r="C11" s="158"/>
    </row>
    <row r="12" spans="1:3" ht="15" customHeight="1" x14ac:dyDescent="0.25">
      <c r="A12" s="151" t="s">
        <v>41</v>
      </c>
      <c r="B12" s="153" t="s">
        <v>100</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7:C7"/>
    <mergeCell ref="B8:C8"/>
    <mergeCell ref="B9:C9"/>
    <mergeCell ref="B10:C10"/>
    <mergeCell ref="B11:C11"/>
    <mergeCell ref="B6:C6"/>
    <mergeCell ref="B1:C1"/>
    <mergeCell ref="B2:C2"/>
    <mergeCell ref="B3:C3"/>
    <mergeCell ref="B4:C4"/>
    <mergeCell ref="B5:C5"/>
  </mergeCells>
  <hyperlinks>
    <hyperlink ref="A19" location="'Preliminary Schedule'!A1" display="Bac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42578125" customWidth="1"/>
    <col min="2" max="2" width="10.140625" customWidth="1"/>
    <col min="3" max="3" width="20" customWidth="1"/>
  </cols>
  <sheetData>
    <row r="1" spans="1:3" x14ac:dyDescent="0.25">
      <c r="A1" s="3" t="s">
        <v>0</v>
      </c>
      <c r="B1" s="159" t="s">
        <v>2</v>
      </c>
      <c r="C1" s="160"/>
    </row>
    <row r="2" spans="1:3" x14ac:dyDescent="0.25">
      <c r="A2" s="3" t="s">
        <v>1</v>
      </c>
      <c r="B2" s="149" t="s">
        <v>11</v>
      </c>
      <c r="C2" s="150"/>
    </row>
    <row r="3" spans="1:3" x14ac:dyDescent="0.25">
      <c r="A3" s="3" t="s">
        <v>32</v>
      </c>
      <c r="B3" s="157" t="s">
        <v>42</v>
      </c>
      <c r="C3" s="157"/>
    </row>
    <row r="4" spans="1:3" x14ac:dyDescent="0.25">
      <c r="A4" s="3" t="s">
        <v>33</v>
      </c>
      <c r="B4" s="149" t="s">
        <v>43</v>
      </c>
      <c r="C4" s="150"/>
    </row>
    <row r="5" spans="1:3" x14ac:dyDescent="0.25">
      <c r="A5" s="3" t="s">
        <v>34</v>
      </c>
      <c r="B5" s="161">
        <v>17764</v>
      </c>
      <c r="C5" s="162"/>
    </row>
    <row r="6" spans="1:3" x14ac:dyDescent="0.25">
      <c r="A6" s="3" t="s">
        <v>35</v>
      </c>
      <c r="B6" s="149" t="s">
        <v>36</v>
      </c>
      <c r="C6" s="150"/>
    </row>
    <row r="7" spans="1:3" x14ac:dyDescent="0.25">
      <c r="A7" s="3" t="s">
        <v>37</v>
      </c>
      <c r="B7" s="155">
        <v>1</v>
      </c>
      <c r="C7" s="156"/>
    </row>
    <row r="8" spans="1:3" x14ac:dyDescent="0.25">
      <c r="A8" s="3" t="s">
        <v>38</v>
      </c>
      <c r="B8" s="149" t="s">
        <v>39</v>
      </c>
      <c r="C8" s="150"/>
    </row>
    <row r="9" spans="1:3" x14ac:dyDescent="0.25">
      <c r="A9" s="4" t="s">
        <v>40</v>
      </c>
      <c r="B9" s="157" t="s">
        <v>19</v>
      </c>
      <c r="C9" s="157"/>
    </row>
    <row r="10" spans="1:3" x14ac:dyDescent="0.25">
      <c r="A10" s="4" t="s">
        <v>22</v>
      </c>
      <c r="B10" s="157" t="s">
        <v>20</v>
      </c>
      <c r="C10" s="157"/>
    </row>
    <row r="11" spans="1:3" x14ac:dyDescent="0.25">
      <c r="A11" s="4" t="s">
        <v>21</v>
      </c>
      <c r="B11" s="158">
        <v>0.25</v>
      </c>
      <c r="C11" s="158"/>
    </row>
    <row r="12" spans="1:3" ht="15" customHeight="1" x14ac:dyDescent="0.25">
      <c r="A12" s="151" t="s">
        <v>41</v>
      </c>
      <c r="B12" s="153" t="s">
        <v>44</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B11:C11"/>
    <mergeCell ref="A12:A18"/>
    <mergeCell ref="B12:C18"/>
    <mergeCell ref="B1:C1"/>
    <mergeCell ref="B2:C2"/>
    <mergeCell ref="B3:C3"/>
    <mergeCell ref="B4:C4"/>
    <mergeCell ref="B5:C5"/>
    <mergeCell ref="B6:C6"/>
    <mergeCell ref="B7:C7"/>
    <mergeCell ref="B8:C8"/>
    <mergeCell ref="B9:C9"/>
    <mergeCell ref="B10:C10"/>
  </mergeCells>
  <hyperlinks>
    <hyperlink ref="A19" location="'Preliminary Schedule'!A1" display="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42578125" customWidth="1"/>
    <col min="2" max="2" width="10.140625" customWidth="1"/>
    <col min="3" max="3" width="20" customWidth="1"/>
  </cols>
  <sheetData>
    <row r="1" spans="1:3" x14ac:dyDescent="0.25">
      <c r="A1" s="6" t="s">
        <v>0</v>
      </c>
      <c r="B1" s="159" t="s">
        <v>2</v>
      </c>
      <c r="C1" s="160"/>
    </row>
    <row r="2" spans="1:3" x14ac:dyDescent="0.25">
      <c r="A2" s="6" t="s">
        <v>1</v>
      </c>
      <c r="B2" s="149" t="s">
        <v>9</v>
      </c>
      <c r="C2" s="150"/>
    </row>
    <row r="3" spans="1:3" x14ac:dyDescent="0.25">
      <c r="A3" s="6" t="s">
        <v>32</v>
      </c>
      <c r="B3" s="157" t="s">
        <v>45</v>
      </c>
      <c r="C3" s="157"/>
    </row>
    <row r="4" spans="1:3" x14ac:dyDescent="0.25">
      <c r="A4" s="6" t="s">
        <v>33</v>
      </c>
      <c r="B4" s="149" t="s">
        <v>46</v>
      </c>
      <c r="C4" s="150"/>
    </row>
    <row r="5" spans="1:3" x14ac:dyDescent="0.25">
      <c r="A5" s="6" t="s">
        <v>34</v>
      </c>
      <c r="B5" s="161">
        <v>17764</v>
      </c>
      <c r="C5" s="162"/>
    </row>
    <row r="6" spans="1:3" x14ac:dyDescent="0.25">
      <c r="A6" s="6" t="s">
        <v>35</v>
      </c>
      <c r="B6" s="149" t="s">
        <v>36</v>
      </c>
      <c r="C6" s="150"/>
    </row>
    <row r="7" spans="1:3" x14ac:dyDescent="0.25">
      <c r="A7" s="6" t="s">
        <v>37</v>
      </c>
      <c r="B7" s="155">
        <v>0.9</v>
      </c>
      <c r="C7" s="156"/>
    </row>
    <row r="8" spans="1:3" x14ac:dyDescent="0.25">
      <c r="A8" s="6" t="s">
        <v>38</v>
      </c>
      <c r="B8" s="149" t="s">
        <v>39</v>
      </c>
      <c r="C8" s="150"/>
    </row>
    <row r="9" spans="1:3" x14ac:dyDescent="0.25">
      <c r="A9" s="7" t="s">
        <v>40</v>
      </c>
      <c r="B9" s="157" t="s">
        <v>19</v>
      </c>
      <c r="C9" s="157"/>
    </row>
    <row r="10" spans="1:3" x14ac:dyDescent="0.25">
      <c r="A10" s="7" t="s">
        <v>22</v>
      </c>
      <c r="B10" s="157" t="s">
        <v>20</v>
      </c>
      <c r="C10" s="157"/>
    </row>
    <row r="11" spans="1:3" x14ac:dyDescent="0.25">
      <c r="A11" s="7" t="s">
        <v>21</v>
      </c>
      <c r="B11" s="158">
        <v>0.25</v>
      </c>
      <c r="C11" s="158"/>
    </row>
    <row r="12" spans="1:3" x14ac:dyDescent="0.25">
      <c r="A12" s="151" t="s">
        <v>41</v>
      </c>
      <c r="B12" s="153" t="s">
        <v>44</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42578125" customWidth="1"/>
    <col min="2" max="2" width="10.140625" customWidth="1"/>
    <col min="3" max="3" width="20" customWidth="1"/>
  </cols>
  <sheetData>
    <row r="1" spans="1:3" x14ac:dyDescent="0.25">
      <c r="A1" s="8" t="s">
        <v>0</v>
      </c>
      <c r="B1" s="159" t="s">
        <v>2</v>
      </c>
      <c r="C1" s="160"/>
    </row>
    <row r="2" spans="1:3" x14ac:dyDescent="0.25">
      <c r="A2" s="8" t="s">
        <v>1</v>
      </c>
      <c r="B2" s="149" t="s">
        <v>12</v>
      </c>
      <c r="C2" s="150"/>
    </row>
    <row r="3" spans="1:3" x14ac:dyDescent="0.25">
      <c r="A3" s="8" t="s">
        <v>32</v>
      </c>
      <c r="B3" s="157" t="s">
        <v>47</v>
      </c>
      <c r="C3" s="157"/>
    </row>
    <row r="4" spans="1:3" x14ac:dyDescent="0.25">
      <c r="A4" s="8" t="s">
        <v>33</v>
      </c>
      <c r="B4" s="149" t="s">
        <v>48</v>
      </c>
      <c r="C4" s="150"/>
    </row>
    <row r="5" spans="1:3" x14ac:dyDescent="0.25">
      <c r="A5" s="8" t="s">
        <v>34</v>
      </c>
      <c r="B5" s="161">
        <v>17764</v>
      </c>
      <c r="C5" s="162"/>
    </row>
    <row r="6" spans="1:3" x14ac:dyDescent="0.25">
      <c r="A6" s="8" t="s">
        <v>35</v>
      </c>
      <c r="B6" s="149" t="s">
        <v>36</v>
      </c>
      <c r="C6" s="150"/>
    </row>
    <row r="7" spans="1:3" x14ac:dyDescent="0.25">
      <c r="A7" s="8" t="s">
        <v>37</v>
      </c>
      <c r="B7" s="155">
        <v>0.45</v>
      </c>
      <c r="C7" s="156"/>
    </row>
    <row r="8" spans="1:3" x14ac:dyDescent="0.25">
      <c r="A8" s="8" t="s">
        <v>38</v>
      </c>
      <c r="B8" s="149" t="s">
        <v>39</v>
      </c>
      <c r="C8" s="150"/>
    </row>
    <row r="9" spans="1:3" x14ac:dyDescent="0.25">
      <c r="A9" s="9" t="s">
        <v>40</v>
      </c>
      <c r="B9" s="157" t="s">
        <v>19</v>
      </c>
      <c r="C9" s="157"/>
    </row>
    <row r="10" spans="1:3" x14ac:dyDescent="0.25">
      <c r="A10" s="9" t="s">
        <v>22</v>
      </c>
      <c r="B10" s="157" t="s">
        <v>20</v>
      </c>
      <c r="C10" s="157"/>
    </row>
    <row r="11" spans="1:3" x14ac:dyDescent="0.25">
      <c r="A11" s="9" t="s">
        <v>21</v>
      </c>
      <c r="B11" s="158">
        <v>0.25</v>
      </c>
      <c r="C11" s="158"/>
    </row>
    <row r="12" spans="1:3" x14ac:dyDescent="0.25">
      <c r="A12" s="151" t="s">
        <v>41</v>
      </c>
      <c r="B12" s="153" t="s">
        <v>44</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42578125" customWidth="1"/>
    <col min="2" max="2" width="10.140625" customWidth="1"/>
    <col min="3" max="3" width="20" customWidth="1"/>
  </cols>
  <sheetData>
    <row r="1" spans="1:3" x14ac:dyDescent="0.25">
      <c r="A1" s="10" t="s">
        <v>0</v>
      </c>
      <c r="B1" s="159" t="s">
        <v>2</v>
      </c>
      <c r="C1" s="160"/>
    </row>
    <row r="2" spans="1:3" x14ac:dyDescent="0.25">
      <c r="A2" s="10" t="s">
        <v>1</v>
      </c>
      <c r="B2" s="149" t="s">
        <v>13</v>
      </c>
      <c r="C2" s="150"/>
    </row>
    <row r="3" spans="1:3" x14ac:dyDescent="0.25">
      <c r="A3" s="10" t="s">
        <v>32</v>
      </c>
      <c r="B3" s="157" t="s">
        <v>47</v>
      </c>
      <c r="C3" s="157"/>
    </row>
    <row r="4" spans="1:3" x14ac:dyDescent="0.25">
      <c r="A4" s="10" t="s">
        <v>33</v>
      </c>
      <c r="B4" s="149" t="s">
        <v>49</v>
      </c>
      <c r="C4" s="150"/>
    </row>
    <row r="5" spans="1:3" x14ac:dyDescent="0.25">
      <c r="A5" s="10" t="s">
        <v>34</v>
      </c>
      <c r="B5" s="161">
        <v>17764</v>
      </c>
      <c r="C5" s="162"/>
    </row>
    <row r="6" spans="1:3" x14ac:dyDescent="0.25">
      <c r="A6" s="10" t="s">
        <v>35</v>
      </c>
      <c r="B6" s="149" t="s">
        <v>36</v>
      </c>
      <c r="C6" s="150"/>
    </row>
    <row r="7" spans="1:3" x14ac:dyDescent="0.25">
      <c r="A7" s="10" t="s">
        <v>37</v>
      </c>
      <c r="B7" s="155">
        <v>0</v>
      </c>
      <c r="C7" s="156"/>
    </row>
    <row r="8" spans="1:3" x14ac:dyDescent="0.25">
      <c r="A8" s="10" t="s">
        <v>38</v>
      </c>
      <c r="B8" s="149" t="s">
        <v>39</v>
      </c>
      <c r="C8" s="150"/>
    </row>
    <row r="9" spans="1:3" x14ac:dyDescent="0.25">
      <c r="A9" s="11" t="s">
        <v>40</v>
      </c>
      <c r="B9" s="157" t="s">
        <v>19</v>
      </c>
      <c r="C9" s="157"/>
    </row>
    <row r="10" spans="1:3" x14ac:dyDescent="0.25">
      <c r="A10" s="11" t="s">
        <v>22</v>
      </c>
      <c r="B10" s="157" t="s">
        <v>20</v>
      </c>
      <c r="C10" s="157"/>
    </row>
    <row r="11" spans="1:3" x14ac:dyDescent="0.25">
      <c r="A11" s="11" t="s">
        <v>21</v>
      </c>
      <c r="B11" s="158">
        <v>0.25</v>
      </c>
      <c r="C11" s="158"/>
    </row>
    <row r="12" spans="1:3" x14ac:dyDescent="0.25">
      <c r="A12" s="151" t="s">
        <v>41</v>
      </c>
      <c r="B12" s="153" t="s">
        <v>106</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140625" customWidth="1"/>
    <col min="2" max="2" width="10.42578125" customWidth="1"/>
    <col min="3" max="3" width="20.42578125" customWidth="1"/>
  </cols>
  <sheetData>
    <row r="1" spans="1:3" x14ac:dyDescent="0.25">
      <c r="A1" s="12" t="s">
        <v>0</v>
      </c>
      <c r="B1" s="159" t="s">
        <v>2</v>
      </c>
      <c r="C1" s="160"/>
    </row>
    <row r="2" spans="1:3" x14ac:dyDescent="0.25">
      <c r="A2" s="12" t="s">
        <v>1</v>
      </c>
      <c r="B2" s="149" t="s">
        <v>10</v>
      </c>
      <c r="C2" s="150"/>
    </row>
    <row r="3" spans="1:3" x14ac:dyDescent="0.25">
      <c r="A3" s="12" t="s">
        <v>32</v>
      </c>
      <c r="B3" s="157" t="s">
        <v>50</v>
      </c>
      <c r="C3" s="157"/>
    </row>
    <row r="4" spans="1:3" x14ac:dyDescent="0.25">
      <c r="A4" s="12" t="s">
        <v>33</v>
      </c>
      <c r="B4" s="149" t="s">
        <v>49</v>
      </c>
      <c r="C4" s="150"/>
    </row>
    <row r="5" spans="1:3" x14ac:dyDescent="0.25">
      <c r="A5" s="12" t="s">
        <v>34</v>
      </c>
      <c r="B5" s="161">
        <v>17764</v>
      </c>
      <c r="C5" s="162"/>
    </row>
    <row r="6" spans="1:3" x14ac:dyDescent="0.25">
      <c r="A6" s="12" t="s">
        <v>35</v>
      </c>
      <c r="B6" s="149" t="s">
        <v>36</v>
      </c>
      <c r="C6" s="150"/>
    </row>
    <row r="7" spans="1:3" x14ac:dyDescent="0.25">
      <c r="A7" s="12" t="s">
        <v>37</v>
      </c>
      <c r="B7" s="155">
        <v>0</v>
      </c>
      <c r="C7" s="156"/>
    </row>
    <row r="8" spans="1:3" x14ac:dyDescent="0.25">
      <c r="A8" s="12" t="s">
        <v>38</v>
      </c>
      <c r="B8" s="149" t="s">
        <v>39</v>
      </c>
      <c r="C8" s="150"/>
    </row>
    <row r="9" spans="1:3" x14ac:dyDescent="0.25">
      <c r="A9" s="13" t="s">
        <v>40</v>
      </c>
      <c r="B9" s="157" t="s">
        <v>19</v>
      </c>
      <c r="C9" s="157"/>
    </row>
    <row r="10" spans="1:3" x14ac:dyDescent="0.25">
      <c r="A10" s="13" t="s">
        <v>22</v>
      </c>
      <c r="B10" s="157" t="s">
        <v>20</v>
      </c>
      <c r="C10" s="157"/>
    </row>
    <row r="11" spans="1:3" x14ac:dyDescent="0.25">
      <c r="A11" s="13" t="s">
        <v>21</v>
      </c>
      <c r="B11" s="158">
        <v>0.25</v>
      </c>
      <c r="C11" s="158"/>
    </row>
    <row r="12" spans="1:3" ht="15" customHeight="1" x14ac:dyDescent="0.25">
      <c r="A12" s="151" t="s">
        <v>41</v>
      </c>
      <c r="B12" s="153" t="s">
        <v>51</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B1:C1"/>
    <mergeCell ref="B2:C2"/>
    <mergeCell ref="B3:C3"/>
    <mergeCell ref="B4:C4"/>
    <mergeCell ref="B5:C5"/>
    <mergeCell ref="B6:C6"/>
    <mergeCell ref="A12:A18"/>
    <mergeCell ref="B12:C18"/>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140625" customWidth="1"/>
    <col min="2" max="2" width="10.42578125" customWidth="1"/>
    <col min="3" max="3" width="20.42578125" customWidth="1"/>
  </cols>
  <sheetData>
    <row r="1" spans="1:3" x14ac:dyDescent="0.25">
      <c r="A1" s="24" t="s">
        <v>0</v>
      </c>
      <c r="B1" s="159" t="s">
        <v>3</v>
      </c>
      <c r="C1" s="160"/>
    </row>
    <row r="2" spans="1:3" x14ac:dyDescent="0.25">
      <c r="A2" s="24" t="s">
        <v>1</v>
      </c>
      <c r="B2" s="149" t="s">
        <v>8</v>
      </c>
      <c r="C2" s="150"/>
    </row>
    <row r="3" spans="1:3" x14ac:dyDescent="0.25">
      <c r="A3" s="24" t="s">
        <v>32</v>
      </c>
      <c r="B3" s="157" t="s">
        <v>65</v>
      </c>
      <c r="C3" s="157"/>
    </row>
    <row r="4" spans="1:3" x14ac:dyDescent="0.25">
      <c r="A4" s="24" t="s">
        <v>33</v>
      </c>
      <c r="B4" s="149" t="s">
        <v>66</v>
      </c>
      <c r="C4" s="150"/>
    </row>
    <row r="5" spans="1:3" x14ac:dyDescent="0.25">
      <c r="A5" s="24" t="s">
        <v>34</v>
      </c>
      <c r="B5" s="161">
        <v>17764</v>
      </c>
      <c r="C5" s="162"/>
    </row>
    <row r="6" spans="1:3" x14ac:dyDescent="0.25">
      <c r="A6" s="24" t="s">
        <v>35</v>
      </c>
      <c r="B6" s="149" t="s">
        <v>36</v>
      </c>
      <c r="C6" s="150"/>
    </row>
    <row r="7" spans="1:3" x14ac:dyDescent="0.25">
      <c r="A7" s="24" t="s">
        <v>37</v>
      </c>
      <c r="B7" s="155">
        <v>0</v>
      </c>
      <c r="C7" s="156"/>
    </row>
    <row r="8" spans="1:3" x14ac:dyDescent="0.25">
      <c r="A8" s="24" t="s">
        <v>38</v>
      </c>
      <c r="B8" s="149" t="s">
        <v>62</v>
      </c>
      <c r="C8" s="150"/>
    </row>
    <row r="9" spans="1:3" x14ac:dyDescent="0.25">
      <c r="A9" s="25" t="s">
        <v>40</v>
      </c>
      <c r="B9" s="157" t="s">
        <v>19</v>
      </c>
      <c r="C9" s="157"/>
    </row>
    <row r="10" spans="1:3" x14ac:dyDescent="0.25">
      <c r="A10" s="25" t="s">
        <v>22</v>
      </c>
      <c r="B10" s="157" t="s">
        <v>20</v>
      </c>
      <c r="C10" s="157"/>
    </row>
    <row r="11" spans="1:3" x14ac:dyDescent="0.25">
      <c r="A11" s="25" t="s">
        <v>21</v>
      </c>
      <c r="B11" s="158">
        <v>0.25</v>
      </c>
      <c r="C11" s="158"/>
    </row>
    <row r="12" spans="1:3" x14ac:dyDescent="0.25">
      <c r="A12" s="151" t="s">
        <v>41</v>
      </c>
      <c r="B12" s="153" t="s">
        <v>51</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9" sqref="A19"/>
    </sheetView>
  </sheetViews>
  <sheetFormatPr defaultRowHeight="15" x14ac:dyDescent="0.25"/>
  <cols>
    <col min="1" max="1" width="17.140625" customWidth="1"/>
    <col min="2" max="2" width="10.42578125" customWidth="1"/>
    <col min="3" max="3" width="20.42578125" customWidth="1"/>
  </cols>
  <sheetData>
    <row r="1" spans="1:3" x14ac:dyDescent="0.25">
      <c r="A1" s="14" t="s">
        <v>0</v>
      </c>
      <c r="B1" s="159" t="s">
        <v>3</v>
      </c>
      <c r="C1" s="160"/>
    </row>
    <row r="2" spans="1:3" x14ac:dyDescent="0.25">
      <c r="A2" s="14" t="s">
        <v>1</v>
      </c>
      <c r="B2" s="149" t="s">
        <v>11</v>
      </c>
      <c r="C2" s="150"/>
    </row>
    <row r="3" spans="1:3" x14ac:dyDescent="0.25">
      <c r="A3" s="14" t="s">
        <v>32</v>
      </c>
      <c r="B3" s="157" t="s">
        <v>52</v>
      </c>
      <c r="C3" s="157"/>
    </row>
    <row r="4" spans="1:3" x14ac:dyDescent="0.25">
      <c r="A4" s="14" t="s">
        <v>33</v>
      </c>
      <c r="B4" s="149" t="s">
        <v>53</v>
      </c>
      <c r="C4" s="150"/>
    </row>
    <row r="5" spans="1:3" x14ac:dyDescent="0.25">
      <c r="A5" s="14" t="s">
        <v>34</v>
      </c>
      <c r="B5" s="161">
        <v>17764</v>
      </c>
      <c r="C5" s="162"/>
    </row>
    <row r="6" spans="1:3" x14ac:dyDescent="0.25">
      <c r="A6" s="14" t="s">
        <v>35</v>
      </c>
      <c r="B6" s="149" t="s">
        <v>36</v>
      </c>
      <c r="C6" s="150"/>
    </row>
    <row r="7" spans="1:3" x14ac:dyDescent="0.25">
      <c r="A7" s="14" t="s">
        <v>37</v>
      </c>
      <c r="B7" s="155">
        <v>0.55000000000000004</v>
      </c>
      <c r="C7" s="156"/>
    </row>
    <row r="8" spans="1:3" x14ac:dyDescent="0.25">
      <c r="A8" s="14" t="s">
        <v>38</v>
      </c>
      <c r="B8" s="149" t="s">
        <v>54</v>
      </c>
      <c r="C8" s="150"/>
    </row>
    <row r="9" spans="1:3" x14ac:dyDescent="0.25">
      <c r="A9" s="15" t="s">
        <v>40</v>
      </c>
      <c r="B9" s="157" t="s">
        <v>19</v>
      </c>
      <c r="C9" s="157"/>
    </row>
    <row r="10" spans="1:3" x14ac:dyDescent="0.25">
      <c r="A10" s="15" t="s">
        <v>22</v>
      </c>
      <c r="B10" s="157" t="s">
        <v>20</v>
      </c>
      <c r="C10" s="157"/>
    </row>
    <row r="11" spans="1:3" x14ac:dyDescent="0.25">
      <c r="A11" s="15" t="s">
        <v>21</v>
      </c>
      <c r="B11" s="158">
        <v>0.25</v>
      </c>
      <c r="C11" s="158"/>
    </row>
    <row r="12" spans="1:3" x14ac:dyDescent="0.25">
      <c r="A12" s="151" t="s">
        <v>41</v>
      </c>
      <c r="B12" s="153" t="s">
        <v>107</v>
      </c>
      <c r="C12" s="153"/>
    </row>
    <row r="13" spans="1:3" x14ac:dyDescent="0.25">
      <c r="A13" s="152"/>
      <c r="B13" s="154"/>
      <c r="C13" s="154"/>
    </row>
    <row r="14" spans="1:3" x14ac:dyDescent="0.25">
      <c r="A14" s="152"/>
      <c r="B14" s="154"/>
      <c r="C14" s="154"/>
    </row>
    <row r="15" spans="1:3" x14ac:dyDescent="0.25">
      <c r="A15" s="152"/>
      <c r="B15" s="154"/>
      <c r="C15" s="154"/>
    </row>
    <row r="16" spans="1:3" x14ac:dyDescent="0.25">
      <c r="A16" s="152"/>
      <c r="B16" s="154"/>
      <c r="C16" s="154"/>
    </row>
    <row r="17" spans="1:3" x14ac:dyDescent="0.25">
      <c r="A17" s="152"/>
      <c r="B17" s="154"/>
      <c r="C17" s="154"/>
    </row>
    <row r="18" spans="1:3" x14ac:dyDescent="0.25">
      <c r="A18" s="152"/>
      <c r="B18" s="154"/>
      <c r="C18" s="154"/>
    </row>
    <row r="19" spans="1:3" x14ac:dyDescent="0.25">
      <c r="A19" s="46" t="s">
        <v>105</v>
      </c>
    </row>
  </sheetData>
  <mergeCells count="13">
    <mergeCell ref="A12:A18"/>
    <mergeCell ref="B12:C18"/>
    <mergeCell ref="B1:C1"/>
    <mergeCell ref="B2:C2"/>
    <mergeCell ref="B3:C3"/>
    <mergeCell ref="B4:C4"/>
    <mergeCell ref="B5:C5"/>
    <mergeCell ref="B6:C6"/>
    <mergeCell ref="B7:C7"/>
    <mergeCell ref="B8:C8"/>
    <mergeCell ref="B9:C9"/>
    <mergeCell ref="B10:C10"/>
    <mergeCell ref="B11:C11"/>
  </mergeCells>
  <hyperlinks>
    <hyperlink ref="A19" location="'Preliminary Schedule'!A1" display="Bac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2016Complete Schedule</vt:lpstr>
      <vt:lpstr>FL6-a</vt:lpstr>
      <vt:lpstr>FL6-b</vt:lpstr>
      <vt:lpstr>FL6-c</vt:lpstr>
      <vt:lpstr>FL6-d</vt:lpstr>
      <vt:lpstr>FL6-e</vt:lpstr>
      <vt:lpstr>FL6-f</vt:lpstr>
      <vt:lpstr>FL24-a</vt:lpstr>
      <vt:lpstr>FL24-b</vt:lpstr>
      <vt:lpstr>FL24-c</vt:lpstr>
      <vt:lpstr>FL24-d</vt:lpstr>
      <vt:lpstr>FL24-e</vt:lpstr>
      <vt:lpstr>FL24-f</vt:lpstr>
      <vt:lpstr>FL24-g</vt:lpstr>
      <vt:lpstr>FL34</vt:lpstr>
      <vt:lpstr>FL13-a</vt:lpstr>
      <vt:lpstr>FL13-b</vt:lpstr>
      <vt:lpstr>FL13-c</vt:lpstr>
      <vt:lpstr>FL13-d</vt:lpstr>
      <vt:lpstr>FL8-a</vt:lpstr>
      <vt:lpstr>FL8-b</vt:lpstr>
      <vt:lpstr>FL21-4a</vt:lpstr>
      <vt:lpstr>FL21-4b</vt:lpstr>
      <vt:lpstr>FL42</vt:lpstr>
      <vt:lpstr>FL42-3</vt:lpstr>
      <vt:lpstr>FL97</vt:lpstr>
      <vt:lpstr>FL110</vt:lpstr>
      <vt:lpstr>FL89</vt:lpstr>
      <vt:lpstr>FL98</vt:lpstr>
      <vt:lpstr>'2016Complete Schedule'!Print_Area</vt:lpstr>
      <vt:lpstr>'2016Complete Schedule'!Print_Titles</vt:lpstr>
    </vt:vector>
  </TitlesOfParts>
  <Company>QUESTAR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Greyson Brenk</dc:creator>
  <cp:lastModifiedBy>laurieharris</cp:lastModifiedBy>
  <cp:lastPrinted>2016-06-28T23:32:26Z</cp:lastPrinted>
  <dcterms:created xsi:type="dcterms:W3CDTF">2011-10-28T18:45:21Z</dcterms:created>
  <dcterms:modified xsi:type="dcterms:W3CDTF">2016-07-01T20:39:13Z</dcterms:modified>
</cp:coreProperties>
</file>