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1950" yWindow="675" windowWidth="19500" windowHeight="8820"/>
  </bookViews>
  <sheets>
    <sheet name="Summary" sheetId="1" r:id="rId1"/>
  </sheets>
  <definedNames>
    <definedName name="_xlnm.Print_Area" localSheetId="0">Summary!$A$1:$K$35</definedName>
  </definedNames>
  <calcPr calcId="152511" iterate="1" iterateCount="99" iterateDelta="9.9999999999999995E-7"/>
</workbook>
</file>

<file path=xl/calcChain.xml><?xml version="1.0" encoding="utf-8"?>
<calcChain xmlns="http://schemas.openxmlformats.org/spreadsheetml/2006/main">
  <c r="F21" i="1" l="1"/>
  <c r="E49" i="1" l="1"/>
  <c r="D49" i="1"/>
  <c r="C49" i="1"/>
  <c r="Q6" i="1"/>
  <c r="Q5" i="1"/>
  <c r="D21" i="1" l="1"/>
  <c r="D51" i="1" l="1"/>
  <c r="F15" i="1"/>
  <c r="G15" i="1" s="1"/>
  <c r="F14" i="1"/>
  <c r="G14" i="1" s="1"/>
  <c r="F16" i="1"/>
  <c r="G16" i="1" s="1"/>
  <c r="F17" i="1"/>
  <c r="G17" i="1" s="1"/>
  <c r="F20" i="1"/>
  <c r="G20" i="1" s="1"/>
  <c r="F18" i="1"/>
  <c r="G18" i="1" s="1"/>
  <c r="F23" i="1"/>
  <c r="E21" i="1"/>
  <c r="E51" i="1" s="1"/>
  <c r="C21" i="1"/>
  <c r="C51" i="1" s="1"/>
  <c r="G21" i="1" l="1"/>
  <c r="G23" i="1"/>
</calcChain>
</file>

<file path=xl/comments1.xml><?xml version="1.0" encoding="utf-8"?>
<comments xmlns="http://schemas.openxmlformats.org/spreadsheetml/2006/main">
  <authors>
    <author>07463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07463:</t>
        </r>
        <r>
          <rPr>
            <sz val="8"/>
            <color indexed="81"/>
            <rFont val="Tahoma"/>
            <family val="2"/>
          </rPr>
          <t xml:space="preserve">
Includes Actuals up to September 2009</t>
        </r>
      </text>
    </comment>
  </commentList>
</comments>
</file>

<file path=xl/sharedStrings.xml><?xml version="1.0" encoding="utf-8"?>
<sst xmlns="http://schemas.openxmlformats.org/spreadsheetml/2006/main" count="48" uniqueCount="44">
  <si>
    <t>12 Months</t>
  </si>
  <si>
    <t>Incentive</t>
  </si>
  <si>
    <t>Total Earnings</t>
  </si>
  <si>
    <t>Paid Time Off</t>
  </si>
  <si>
    <t>Regular Pay</t>
  </si>
  <si>
    <t>Overtime Pay</t>
  </si>
  <si>
    <t>Note:  enter docket/exhibit #</t>
  </si>
  <si>
    <t xml:space="preserve">Docket No. </t>
  </si>
  <si>
    <t>Miscellaneous Information - Payroll Components</t>
  </si>
  <si>
    <t>(A)</t>
  </si>
  <si>
    <t>(B)</t>
  </si>
  <si>
    <t>(C)</t>
  </si>
  <si>
    <t>(D)</t>
  </si>
  <si>
    <t>Base Year</t>
  </si>
  <si>
    <t>Test Year</t>
  </si>
  <si>
    <t>12 Months Ended</t>
  </si>
  <si>
    <t>Actual</t>
  </si>
  <si>
    <t>Period Total</t>
  </si>
  <si>
    <t>Variance</t>
  </si>
  <si>
    <t>July / January</t>
  </si>
  <si>
    <t>August / February</t>
  </si>
  <si>
    <t>September / March</t>
  </si>
  <si>
    <t>October / April</t>
  </si>
  <si>
    <t>November / May</t>
  </si>
  <si>
    <t>December / June</t>
  </si>
  <si>
    <t>January / July</t>
  </si>
  <si>
    <t>February / August</t>
  </si>
  <si>
    <t>March / September</t>
  </si>
  <si>
    <t>April / October</t>
  </si>
  <si>
    <t>May / November</t>
  </si>
  <si>
    <t>June / December</t>
  </si>
  <si>
    <t>Earning Categories (see note 1)</t>
  </si>
  <si>
    <t>Premium Pay (see note 2)</t>
  </si>
  <si>
    <t>Timing Difference (see note 3)</t>
  </si>
  <si>
    <t>Historical Year</t>
  </si>
  <si>
    <t>Retirement Incentive</t>
  </si>
  <si>
    <t>3 mths Actual + 9 mths Forecast</t>
  </si>
  <si>
    <t>Other Compensation (see note 4)</t>
  </si>
  <si>
    <t>(E)</t>
  </si>
  <si>
    <t>Forecast</t>
  </si>
  <si>
    <t>D.20</t>
  </si>
  <si>
    <t xml:space="preserve">Request No. </t>
  </si>
  <si>
    <t>3 Months Ended</t>
  </si>
  <si>
    <t>16-057-03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</si>
</sst>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\-yyyy;@"/>
    <numFmt numFmtId="167" formatCode="dd\-mmm\-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5" fontId="0" fillId="0" borderId="0" xfId="2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0" fontId="0" fillId="0" borderId="0" xfId="0" quotePrefix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7" fontId="10" fillId="0" borderId="7" xfId="0" applyNumberFormat="1" applyFont="1" applyBorder="1" applyAlignment="1">
      <alignment horizontal="center"/>
    </xf>
    <xf numFmtId="164" fontId="10" fillId="0" borderId="0" xfId="1" applyNumberFormat="1" applyFont="1" applyBorder="1"/>
    <xf numFmtId="0" fontId="9" fillId="0" borderId="0" xfId="0" applyFont="1" applyAlignment="1">
      <alignment horizontal="center"/>
    </xf>
    <xf numFmtId="37" fontId="10" fillId="0" borderId="0" xfId="0" applyNumberFormat="1" applyFont="1" applyAlignment="1">
      <alignment horizontal="left" indent="1"/>
    </xf>
    <xf numFmtId="37" fontId="10" fillId="0" borderId="0" xfId="0" applyNumberFormat="1" applyFont="1"/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43" fontId="0" fillId="0" borderId="0" xfId="1" applyNumberFormat="1" applyFont="1"/>
    <xf numFmtId="43" fontId="0" fillId="0" borderId="0" xfId="0" applyNumberFormat="1"/>
    <xf numFmtId="43" fontId="0" fillId="0" borderId="1" xfId="1" applyNumberFormat="1" applyFont="1" applyBorder="1"/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166" fontId="10" fillId="0" borderId="9" xfId="0" applyNumberFormat="1" applyFont="1" applyBorder="1" applyAlignment="1">
      <alignment horizontal="centerContinuous"/>
    </xf>
    <xf numFmtId="165" fontId="0" fillId="0" borderId="0" xfId="2" applyNumberFormat="1" applyFont="1" applyBorder="1"/>
    <xf numFmtId="0" fontId="0" fillId="0" borderId="0" xfId="0" applyBorder="1"/>
    <xf numFmtId="165" fontId="0" fillId="0" borderId="0" xfId="0" applyNumberFormat="1" applyBorder="1"/>
    <xf numFmtId="166" fontId="10" fillId="0" borderId="9" xfId="0" applyNumberFormat="1" applyFont="1" applyBorder="1" applyAlignment="1">
      <alignment horizontal="center"/>
    </xf>
    <xf numFmtId="3" fontId="10" fillId="0" borderId="0" xfId="0" applyNumberFormat="1" applyFont="1"/>
    <xf numFmtId="164" fontId="0" fillId="0" borderId="0" xfId="1" applyNumberFormat="1" applyFont="1"/>
    <xf numFmtId="164" fontId="10" fillId="0" borderId="0" xfId="0" applyNumberFormat="1" applyFont="1"/>
    <xf numFmtId="164" fontId="10" fillId="0" borderId="0" xfId="1" applyNumberFormat="1" applyFont="1"/>
    <xf numFmtId="37" fontId="0" fillId="0" borderId="0" xfId="0" applyNumberFormat="1"/>
    <xf numFmtId="164" fontId="0" fillId="0" borderId="0" xfId="0" applyNumberFormat="1"/>
    <xf numFmtId="166" fontId="10" fillId="0" borderId="9" xfId="0" applyNumberFormat="1" applyFont="1" applyBorder="1" applyAlignment="1">
      <alignment horizontal="centerContinuous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6</xdr:row>
      <xdr:rowOff>133350</xdr:rowOff>
    </xdr:from>
    <xdr:to>
      <xdr:col>10</xdr:col>
      <xdr:colOff>600075</xdr:colOff>
      <xdr:row>27</xdr:row>
      <xdr:rowOff>123826</xdr:rowOff>
    </xdr:to>
    <xdr:sp macro="" textlink="">
      <xdr:nvSpPr>
        <xdr:cNvPr id="2" name="TextBox 1"/>
        <xdr:cNvSpPr txBox="1"/>
      </xdr:nvSpPr>
      <xdr:spPr>
        <a:xfrm>
          <a:off x="7867651" y="1381125"/>
          <a:ext cx="2143124" cy="39909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Notes:</a:t>
          </a:r>
        </a:p>
        <a:p>
          <a:endParaRPr lang="en-US" sz="1000" b="0"/>
        </a:p>
        <a:p>
          <a:r>
            <a:rPr lang="en-US" sz="1000" b="0"/>
            <a:t>1 - 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earnings information was obtained from the payroll system.  This source was used because we do not track labor expense within the ledger by the categories requested.  </a:t>
          </a:r>
        </a:p>
        <a:p>
          <a:endParaRPr lang="en-US" sz="10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2 - Premium pay includes: Shift Differential, On-call, Bilingual, and Welder's Certification payments.</a:t>
          </a:r>
        </a:p>
        <a:p>
          <a:endParaRPr lang="en-US" sz="10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3 - Due to the monthly estimating and incentive accrual process, there are timing differences between the payroll system (paid) and the general ledger (accrued).</a:t>
          </a:r>
        </a:p>
        <a:p>
          <a:endParaRPr lang="en-US" sz="10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4 - Includes items in Payroll system not recorded as labor expense such as educational assistance, safety and wellness awards and spot bonuses. Forecast based on % change year-over-year of Total Earnings.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activeCell="J1" sqref="J1:K3"/>
    </sheetView>
  </sheetViews>
  <sheetFormatPr defaultRowHeight="15" outlineLevelRow="1" x14ac:dyDescent="0.25"/>
  <cols>
    <col min="1" max="1" width="3.28515625" style="2" customWidth="1"/>
    <col min="2" max="2" width="31.85546875" customWidth="1"/>
    <col min="3" max="5" width="15.7109375" customWidth="1"/>
    <col min="6" max="6" width="15.42578125" customWidth="1"/>
    <col min="7" max="7" width="15.7109375" customWidth="1"/>
    <col min="12" max="12" width="10.5703125" bestFit="1" customWidth="1"/>
    <col min="13" max="14" width="11.28515625" bestFit="1" customWidth="1"/>
    <col min="16" max="16" width="12.85546875" customWidth="1"/>
  </cols>
  <sheetData>
    <row r="1" spans="1:17" x14ac:dyDescent="0.25">
      <c r="G1" s="4"/>
      <c r="K1" s="4"/>
      <c r="N1" s="5"/>
      <c r="O1" s="5"/>
      <c r="P1" s="6" t="s">
        <v>6</v>
      </c>
    </row>
    <row r="2" spans="1:17" x14ac:dyDescent="0.25">
      <c r="G2" s="4"/>
      <c r="K2" s="4"/>
      <c r="N2" s="7"/>
      <c r="O2" s="8" t="s">
        <v>7</v>
      </c>
      <c r="P2" s="9" t="s">
        <v>43</v>
      </c>
    </row>
    <row r="3" spans="1:17" x14ac:dyDescent="0.25">
      <c r="G3" s="4"/>
      <c r="K3" s="4"/>
      <c r="N3" s="7"/>
      <c r="O3" s="8" t="s">
        <v>41</v>
      </c>
      <c r="P3" s="9" t="s">
        <v>40</v>
      </c>
      <c r="Q3" s="10"/>
    </row>
    <row r="5" spans="1:17" ht="23.25" x14ac:dyDescent="0.35">
      <c r="B5" s="11" t="s">
        <v>8</v>
      </c>
      <c r="Q5" s="3">
        <f>Q3-365</f>
        <v>-365</v>
      </c>
    </row>
    <row r="6" spans="1:17" x14ac:dyDescent="0.25">
      <c r="Q6" s="3">
        <f>Q3-731</f>
        <v>-731</v>
      </c>
    </row>
    <row r="7" spans="1:17" x14ac:dyDescent="0.25">
      <c r="A7" s="22"/>
      <c r="B7" s="12"/>
      <c r="C7" s="13" t="s">
        <v>9</v>
      </c>
      <c r="D7" s="13" t="s">
        <v>10</v>
      </c>
      <c r="E7" s="14" t="s">
        <v>11</v>
      </c>
      <c r="F7" s="13" t="s">
        <v>12</v>
      </c>
      <c r="G7" s="13" t="s">
        <v>38</v>
      </c>
    </row>
    <row r="8" spans="1:17" x14ac:dyDescent="0.25">
      <c r="A8" s="22"/>
      <c r="B8" s="12"/>
      <c r="C8" s="15" t="s">
        <v>34</v>
      </c>
      <c r="D8" s="15" t="s">
        <v>13</v>
      </c>
      <c r="E8" s="16"/>
      <c r="F8" s="15" t="s">
        <v>14</v>
      </c>
      <c r="G8" s="15" t="s">
        <v>14</v>
      </c>
    </row>
    <row r="9" spans="1:17" x14ac:dyDescent="0.25">
      <c r="A9" s="22"/>
      <c r="B9" s="12"/>
      <c r="C9" s="17" t="s">
        <v>15</v>
      </c>
      <c r="D9" s="17" t="s">
        <v>15</v>
      </c>
      <c r="E9" s="17" t="s">
        <v>42</v>
      </c>
      <c r="F9" s="17" t="s">
        <v>0</v>
      </c>
      <c r="G9" s="17" t="s">
        <v>0</v>
      </c>
    </row>
    <row r="10" spans="1:17" x14ac:dyDescent="0.25">
      <c r="A10" s="22"/>
      <c r="B10" s="12"/>
      <c r="C10" s="18">
        <v>42004</v>
      </c>
      <c r="D10" s="19">
        <v>42369</v>
      </c>
      <c r="E10" s="18">
        <v>42460</v>
      </c>
      <c r="F10" s="20"/>
      <c r="G10" s="20"/>
    </row>
    <row r="11" spans="1:17" ht="30" customHeight="1" x14ac:dyDescent="0.25">
      <c r="A11" s="22"/>
      <c r="B11" s="12"/>
      <c r="C11" s="30" t="s">
        <v>16</v>
      </c>
      <c r="D11" s="31"/>
      <c r="E11" s="36" t="s">
        <v>16</v>
      </c>
      <c r="F11" s="43" t="s">
        <v>36</v>
      </c>
      <c r="G11" s="32" t="s">
        <v>39</v>
      </c>
      <c r="J11" s="10"/>
    </row>
    <row r="12" spans="1:17" x14ac:dyDescent="0.25">
      <c r="A12" s="22"/>
      <c r="B12" s="12"/>
      <c r="C12" s="12"/>
      <c r="D12" s="12"/>
      <c r="E12" s="12"/>
      <c r="F12" s="12"/>
      <c r="G12" s="12"/>
    </row>
    <row r="13" spans="1:17" x14ac:dyDescent="0.25">
      <c r="A13" s="22"/>
      <c r="B13" s="12" t="s">
        <v>31</v>
      </c>
      <c r="C13" s="12"/>
      <c r="D13" s="12"/>
      <c r="E13" s="12"/>
      <c r="F13" s="12"/>
      <c r="G13" s="12"/>
    </row>
    <row r="14" spans="1:17" x14ac:dyDescent="0.25">
      <c r="A14" s="22">
        <v>1</v>
      </c>
      <c r="B14" s="23" t="s">
        <v>4</v>
      </c>
      <c r="C14" s="21">
        <v>50119996.549999997</v>
      </c>
      <c r="D14" s="21">
        <v>51082356.899999999</v>
      </c>
      <c r="E14" s="21">
        <v>13250187.83</v>
      </c>
      <c r="F14" s="21">
        <f>+D14/$D$21*$F$21</f>
        <v>52256582.373983212</v>
      </c>
      <c r="G14" s="21">
        <f>+F14*1.03</f>
        <v>53824279.845202707</v>
      </c>
    </row>
    <row r="15" spans="1:17" x14ac:dyDescent="0.25">
      <c r="A15" s="22">
        <v>2</v>
      </c>
      <c r="B15" s="23" t="s">
        <v>5</v>
      </c>
      <c r="C15" s="21">
        <v>3413028.61</v>
      </c>
      <c r="D15" s="21">
        <v>4095331.79</v>
      </c>
      <c r="E15" s="21">
        <v>910462.31</v>
      </c>
      <c r="F15" s="21">
        <f t="shared" ref="F15:F20" si="0">+D15/$D$21*$F$21</f>
        <v>4189470.8079322618</v>
      </c>
      <c r="G15" s="21">
        <f t="shared" ref="G15:G20" si="1">+F15*1.03</f>
        <v>4315154.93217023</v>
      </c>
    </row>
    <row r="16" spans="1:17" x14ac:dyDescent="0.25">
      <c r="A16" s="22">
        <v>3</v>
      </c>
      <c r="B16" s="23" t="s">
        <v>32</v>
      </c>
      <c r="C16" s="21">
        <v>1316344.07</v>
      </c>
      <c r="D16" s="21">
        <v>1371342.83</v>
      </c>
      <c r="E16" s="21">
        <v>386755.22</v>
      </c>
      <c r="F16" s="21">
        <f t="shared" si="0"/>
        <v>1402865.7624226864</v>
      </c>
      <c r="G16" s="21">
        <f t="shared" si="1"/>
        <v>1444951.735295367</v>
      </c>
    </row>
    <row r="17" spans="1:14" x14ac:dyDescent="0.25">
      <c r="A17" s="22">
        <v>4</v>
      </c>
      <c r="B17" s="23" t="s">
        <v>3</v>
      </c>
      <c r="C17" s="21">
        <v>9074683.5099999998</v>
      </c>
      <c r="D17" s="21">
        <v>9442714.4399999995</v>
      </c>
      <c r="E17" s="21">
        <v>2609496.9300000002</v>
      </c>
      <c r="F17" s="21">
        <f t="shared" si="0"/>
        <v>9659773.2546647787</v>
      </c>
      <c r="G17" s="21">
        <f t="shared" si="1"/>
        <v>9949566.4523047227</v>
      </c>
      <c r="L17" s="21"/>
      <c r="M17" s="21"/>
      <c r="N17" s="21"/>
    </row>
    <row r="18" spans="1:14" x14ac:dyDescent="0.25">
      <c r="A18" s="22">
        <v>5</v>
      </c>
      <c r="B18" s="23" t="s">
        <v>1</v>
      </c>
      <c r="C18" s="21">
        <v>6497307.3600000003</v>
      </c>
      <c r="D18" s="21">
        <v>7402274.0499999998</v>
      </c>
      <c r="E18" s="21">
        <v>6050300.9500000002</v>
      </c>
      <c r="F18" s="21">
        <f t="shared" si="0"/>
        <v>7572429.4477223577</v>
      </c>
      <c r="G18" s="21">
        <f t="shared" si="1"/>
        <v>7799602.3311540289</v>
      </c>
      <c r="L18" s="21"/>
      <c r="M18" s="39"/>
      <c r="N18" s="24"/>
    </row>
    <row r="19" spans="1:14" x14ac:dyDescent="0.25">
      <c r="A19" s="2">
        <v>6</v>
      </c>
      <c r="B19" s="23" t="s">
        <v>35</v>
      </c>
      <c r="C19" s="12">
        <v>21224.34</v>
      </c>
      <c r="D19" s="12"/>
      <c r="E19" s="37"/>
      <c r="F19" s="40"/>
      <c r="G19" s="39"/>
      <c r="L19" s="42"/>
      <c r="M19" s="42"/>
    </row>
    <row r="20" spans="1:14" x14ac:dyDescent="0.25">
      <c r="A20" s="22">
        <v>7</v>
      </c>
      <c r="B20" s="23" t="s">
        <v>33</v>
      </c>
      <c r="C20" s="21">
        <v>2278659</v>
      </c>
      <c r="D20" s="21">
        <v>-725006</v>
      </c>
      <c r="E20" s="21">
        <v>-4732525</v>
      </c>
      <c r="F20" s="21">
        <f t="shared" si="0"/>
        <v>-741671.64672529185</v>
      </c>
      <c r="G20" s="21">
        <f t="shared" si="1"/>
        <v>-763921.79612705065</v>
      </c>
    </row>
    <row r="21" spans="1:14" x14ac:dyDescent="0.25">
      <c r="A21" s="22">
        <v>8</v>
      </c>
      <c r="B21" s="24" t="s">
        <v>2</v>
      </c>
      <c r="C21" s="25">
        <f>SUM(C14:C20)</f>
        <v>72721243.439999998</v>
      </c>
      <c r="D21" s="25">
        <f>SUM(D14:D20)</f>
        <v>72669014.00999999</v>
      </c>
      <c r="E21" s="25">
        <f>SUM(E14:E20)</f>
        <v>18474678.240000002</v>
      </c>
      <c r="F21" s="25">
        <f>68120796+4528208+1690446</f>
        <v>74339450</v>
      </c>
      <c r="G21" s="25">
        <f>SUM(G14:G20)</f>
        <v>76569633.500000015</v>
      </c>
    </row>
    <row r="22" spans="1:14" x14ac:dyDescent="0.25">
      <c r="B22" s="12"/>
      <c r="C22" s="12"/>
      <c r="D22" s="12"/>
      <c r="E22" s="12"/>
      <c r="F22" s="12"/>
    </row>
    <row r="23" spans="1:14" x14ac:dyDescent="0.25">
      <c r="A23" s="22">
        <v>9</v>
      </c>
      <c r="B23" s="23" t="s">
        <v>37</v>
      </c>
      <c r="C23" s="21">
        <v>524440.56999999995</v>
      </c>
      <c r="D23" s="21">
        <v>469169.3</v>
      </c>
      <c r="E23" s="21">
        <v>141148.51</v>
      </c>
      <c r="F23" s="24">
        <f>D23*(F21/D21)</f>
        <v>479954.05186157417</v>
      </c>
      <c r="G23" s="24">
        <f>F23*(G21/F21)</f>
        <v>494352.67341742152</v>
      </c>
    </row>
    <row r="25" spans="1:14" x14ac:dyDescent="0.25">
      <c r="B25" s="26"/>
      <c r="C25" s="1"/>
      <c r="D25" s="1"/>
      <c r="E25" s="38"/>
      <c r="F25" s="41"/>
    </row>
    <row r="27" spans="1:14" x14ac:dyDescent="0.25">
      <c r="B27" s="26"/>
      <c r="C27" s="1"/>
      <c r="D27" s="1"/>
      <c r="E27" s="1"/>
    </row>
    <row r="28" spans="1:14" x14ac:dyDescent="0.25">
      <c r="B28" s="26"/>
      <c r="C28" s="1"/>
      <c r="D28" s="1"/>
      <c r="E28" s="1"/>
    </row>
    <row r="29" spans="1:14" x14ac:dyDescent="0.25">
      <c r="B29" s="26"/>
      <c r="C29" s="1"/>
      <c r="D29" s="1"/>
      <c r="E29" s="1"/>
    </row>
    <row r="30" spans="1:14" x14ac:dyDescent="0.25">
      <c r="B30" s="26"/>
      <c r="C30" s="1"/>
      <c r="D30" s="1"/>
      <c r="E30" s="1"/>
    </row>
    <row r="31" spans="1:14" x14ac:dyDescent="0.25">
      <c r="B31" s="26"/>
      <c r="C31" s="1"/>
      <c r="D31" s="1"/>
      <c r="E31" s="1"/>
    </row>
    <row r="32" spans="1:14" x14ac:dyDescent="0.25">
      <c r="B32" s="26"/>
      <c r="C32" s="33"/>
      <c r="D32" s="33"/>
      <c r="E32" s="33"/>
      <c r="F32" s="34"/>
      <c r="G32" s="34"/>
      <c r="H32" s="34"/>
    </row>
    <row r="33" spans="2:8" x14ac:dyDescent="0.25">
      <c r="B33" s="26"/>
      <c r="C33" s="33"/>
      <c r="D33" s="33"/>
      <c r="E33" s="33"/>
      <c r="F33" s="34"/>
      <c r="G33" s="34"/>
      <c r="H33" s="34"/>
    </row>
    <row r="34" spans="2:8" x14ac:dyDescent="0.25">
      <c r="B34" s="12"/>
      <c r="C34" s="35"/>
      <c r="D34" s="35"/>
      <c r="E34" s="35"/>
      <c r="F34" s="35"/>
      <c r="G34" s="35"/>
      <c r="H34" s="34"/>
    </row>
    <row r="35" spans="2:8" x14ac:dyDescent="0.25">
      <c r="C35" s="34"/>
      <c r="D35" s="34"/>
      <c r="E35" s="34"/>
      <c r="F35" s="34"/>
      <c r="G35" s="34"/>
      <c r="H35" s="34"/>
    </row>
    <row r="37" spans="2:8" hidden="1" outlineLevel="1" x14ac:dyDescent="0.25">
      <c r="B37" t="s">
        <v>19</v>
      </c>
      <c r="C37" s="27">
        <v>6251706.5499999998</v>
      </c>
      <c r="D37" s="28">
        <v>6479285.4400000004</v>
      </c>
      <c r="E37" s="28">
        <v>6704453.5199999996</v>
      </c>
    </row>
    <row r="38" spans="2:8" hidden="1" outlineLevel="1" x14ac:dyDescent="0.25">
      <c r="B38" t="s">
        <v>20</v>
      </c>
      <c r="C38" s="27">
        <v>6310460.3799999999</v>
      </c>
      <c r="D38" s="28">
        <v>6544255</v>
      </c>
      <c r="E38" s="28">
        <v>6607490.7000000002</v>
      </c>
    </row>
    <row r="39" spans="2:8" hidden="1" outlineLevel="1" x14ac:dyDescent="0.25">
      <c r="B39" t="s">
        <v>21</v>
      </c>
      <c r="C39" s="27">
        <v>6669282.21</v>
      </c>
      <c r="D39" s="28">
        <v>6825276.9400000004</v>
      </c>
      <c r="E39" s="28">
        <v>6586512.1100000003</v>
      </c>
    </row>
    <row r="40" spans="2:8" hidden="1" outlineLevel="1" x14ac:dyDescent="0.25">
      <c r="B40" t="s">
        <v>22</v>
      </c>
      <c r="C40" s="27">
        <v>7055591.8799999999</v>
      </c>
      <c r="D40" s="28">
        <v>6735005.1900000004</v>
      </c>
      <c r="E40" s="28">
        <v>6645061.6699999999</v>
      </c>
    </row>
    <row r="41" spans="2:8" hidden="1" outlineLevel="1" x14ac:dyDescent="0.25">
      <c r="B41" t="s">
        <v>23</v>
      </c>
      <c r="C41" s="27">
        <v>7063347.71</v>
      </c>
      <c r="D41" s="28">
        <v>7122922.0899999999</v>
      </c>
      <c r="E41" s="28">
        <v>6681533.2999999998</v>
      </c>
    </row>
    <row r="42" spans="2:8" hidden="1" outlineLevel="1" x14ac:dyDescent="0.25">
      <c r="B42" t="s">
        <v>24</v>
      </c>
      <c r="C42" s="27">
        <v>9518597.3100000005</v>
      </c>
      <c r="D42" s="28">
        <v>7343818.0599999996</v>
      </c>
      <c r="E42" s="28">
        <v>7022246.2300000004</v>
      </c>
    </row>
    <row r="43" spans="2:8" hidden="1" outlineLevel="1" x14ac:dyDescent="0.25">
      <c r="B43" t="s">
        <v>25</v>
      </c>
      <c r="C43" s="27">
        <v>6684928.25</v>
      </c>
      <c r="D43" s="28">
        <v>6704453.5199999996</v>
      </c>
      <c r="E43" s="28">
        <v>6663733.9199999999</v>
      </c>
    </row>
    <row r="44" spans="2:8" hidden="1" outlineLevel="1" x14ac:dyDescent="0.25">
      <c r="B44" t="s">
        <v>26</v>
      </c>
      <c r="C44" s="27">
        <v>6671920.9800000004</v>
      </c>
      <c r="D44" s="28">
        <v>6607490.7000000002</v>
      </c>
      <c r="E44" s="28">
        <v>6648076.7400000002</v>
      </c>
    </row>
    <row r="45" spans="2:8" hidden="1" outlineLevel="1" x14ac:dyDescent="0.25">
      <c r="B45" t="s">
        <v>27</v>
      </c>
      <c r="C45" s="27">
        <v>6676250.9500000002</v>
      </c>
      <c r="D45" s="28">
        <v>6586512.1100000003</v>
      </c>
      <c r="E45" s="28">
        <v>7335978.2699999996</v>
      </c>
    </row>
    <row r="46" spans="2:8" hidden="1" outlineLevel="1" x14ac:dyDescent="0.25">
      <c r="B46" t="s">
        <v>28</v>
      </c>
      <c r="C46" s="27">
        <v>6691658.8200000003</v>
      </c>
      <c r="D46" s="28">
        <v>6645061.6699999999</v>
      </c>
      <c r="E46" s="28"/>
    </row>
    <row r="47" spans="2:8" hidden="1" outlineLevel="1" x14ac:dyDescent="0.25">
      <c r="B47" t="s">
        <v>29</v>
      </c>
      <c r="C47" s="27">
        <v>6447031.6500000004</v>
      </c>
      <c r="D47" s="28">
        <v>6681533.2999999998</v>
      </c>
      <c r="E47" s="28"/>
    </row>
    <row r="48" spans="2:8" hidden="1" outlineLevel="1" x14ac:dyDescent="0.25">
      <c r="B48" t="s">
        <v>30</v>
      </c>
      <c r="C48" s="27">
        <v>6488870.3499999996</v>
      </c>
      <c r="D48" s="28">
        <v>7022246.2300000004</v>
      </c>
      <c r="E48" s="28"/>
    </row>
    <row r="49" spans="2:5" hidden="1" outlineLevel="1" x14ac:dyDescent="0.25">
      <c r="B49" t="s">
        <v>17</v>
      </c>
      <c r="C49" s="29">
        <f>SUM(C37:C48)</f>
        <v>82529647.039999992</v>
      </c>
      <c r="D49" s="29">
        <f t="shared" ref="D49:E49" si="2">SUM(D37:D48)</f>
        <v>81297860.250000015</v>
      </c>
      <c r="E49" s="29">
        <f t="shared" si="2"/>
        <v>60895086.460000008</v>
      </c>
    </row>
    <row r="50" spans="2:5" hidden="1" outlineLevel="1" x14ac:dyDescent="0.25">
      <c r="C50" s="28"/>
      <c r="D50" s="28"/>
      <c r="E50" s="28"/>
    </row>
    <row r="51" spans="2:5" hidden="1" outlineLevel="1" x14ac:dyDescent="0.25">
      <c r="B51" t="s">
        <v>18</v>
      </c>
      <c r="C51" s="28">
        <f>+C21-C49</f>
        <v>-9808403.599999994</v>
      </c>
      <c r="D51" s="28">
        <f>+D21-D49</f>
        <v>-8628846.2400000244</v>
      </c>
      <c r="E51" s="28">
        <f>+E21-E49</f>
        <v>-42420408.220000006</v>
      </c>
    </row>
    <row r="52" spans="2:5" collapsed="1" x14ac:dyDescent="0.25"/>
  </sheetData>
  <pageMargins left="0.5" right="0.5" top="0.5" bottom="0.75" header="0.3" footer="0.3"/>
  <pageSetup scale="84" orientation="landscape" r:id="rId1"/>
  <headerFooter>
    <oddHeader xml:space="preserve">&amp;RP.S.C.U. Docket No. 16-057-03
 Data Request No.  MDR_22 D.20_Attach1  
Requested by R746-700-22   
Date of QGC Response: July 1, 2016 
</oddHeader>
    <oddFooter>&amp;RPage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E0741032F343A9F0E6A319723B8A" ma:contentTypeVersion="18" ma:contentTypeDescription="Create a new document." ma:contentTypeScope="" ma:versionID="de7c8e11f2d8ca15ce4e4c24e3d6788c">
  <xsd:schema xmlns:xsd="http://www.w3.org/2001/XMLSchema" xmlns:xs="http://www.w3.org/2001/XMLSchema" xmlns:p="http://schemas.microsoft.com/office/2006/metadata/properties" xmlns:ns1="http://schemas.microsoft.com/sharepoint/v3" xmlns:ns2="2637952a-45ea-46a8-9480-25fcfa922258" xmlns:ns3="http://schemas.microsoft.com/sharepoint/v4" targetNamespace="http://schemas.microsoft.com/office/2006/metadata/properties" ma:root="true" ma:fieldsID="917aaaa603cb8635806e29d7a00c6038" ns1:_="" ns2:_="" ns3:_="">
    <xsd:import namespace="http://schemas.microsoft.com/sharepoint/v3"/>
    <xsd:import namespace="2637952a-45ea-46a8-9480-25fcfa92225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CVD_x0020_Date" minOccurs="0"/>
                <xsd:element ref="ns2:DUE_x0020_Date" minOccurs="0"/>
                <xsd:element ref="ns2:Assigned0" minOccurs="0"/>
                <xsd:element ref="ns2:Agency" minOccurs="0"/>
                <xsd:element ref="ns2:MD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ive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4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5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6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7" nillable="true" ma:displayName="E-Mail From" ma:hidden="true" ma:internalName="EmailFrom">
      <xsd:simpleType>
        <xsd:restriction base="dms:Text"/>
      </xsd:simpleType>
    </xsd:element>
    <xsd:element name="EmailSubject" ma:index="18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952a-45ea-46a8-9480-25fcfa922258" elementFormDefault="qualified">
    <xsd:import namespace="http://schemas.microsoft.com/office/2006/documentManagement/types"/>
    <xsd:import namespace="http://schemas.microsoft.com/office/infopath/2007/PartnerControls"/>
    <xsd:element name="RCVD_x0020_Date" ma:index="8" nillable="true" ma:displayName="RCVD Date" ma:format="DateOnly" ma:internalName="RCVD_x0020_Date">
      <xsd:simpleType>
        <xsd:restriction base="dms:DateTime"/>
      </xsd:simpleType>
    </xsd:element>
    <xsd:element name="DUE_x0020_Date" ma:index="9" nillable="true" ma:displayName="DUE Date" ma:format="DateOnly" ma:internalName="DUE_x0020_Date">
      <xsd:simpleType>
        <xsd:restriction base="dms:DateTime"/>
      </xsd:simpleType>
    </xsd:element>
    <xsd:element name="Assigned0" ma:index="10" nillable="true" ma:displayName="Assigned" ma:list="UserInfo" ma:SharePointGroup="0" ma:internalName="Assigned0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ency" ma:index="11" nillable="true" ma:displayName="Agency" ma:default="Division" ma:format="Dropdown" ma:internalName="Agency">
      <xsd:simpleType>
        <xsd:union memberTypes="dms:Text">
          <xsd:simpleType>
            <xsd:restriction base="dms:Choice">
              <xsd:enumeration value="Division"/>
              <xsd:enumeration value="Commission"/>
              <xsd:enumeration value="Intervener"/>
            </xsd:restriction>
          </xsd:simpleType>
        </xsd:union>
      </xsd:simpleType>
    </xsd:element>
    <xsd:element name="MDR" ma:index="12" nillable="true" ma:displayName="MDR" ma:default="20" ma:description="Master Data Request" ma:format="Dropdown" ma:internalName="MDR">
      <xsd:simpleType>
        <xsd:restriction base="dms:Choice">
          <xsd:enumeration value="20"/>
          <xsd:enumeration value="22"/>
        </xsd:restriction>
      </xsd:simpleType>
    </xsd:element>
    <xsd:element name="ivej" ma:index="21" nillable="true" ma:displayName="NOTES" ma:internalName="ive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9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R xmlns="2637952a-45ea-46a8-9480-25fcfa922258">22</MDR>
    <Assigned0 xmlns="2637952a-45ea-46a8-9480-25fcfa922258">
      <UserInfo>
        <DisplayName/>
        <AccountId xsi:nil="true"/>
        <AccountType/>
      </UserInfo>
    </Assigned0>
    <ivej xmlns="2637952a-45ea-46a8-9480-25fcfa922258" xsi:nil="true"/>
    <EmailTo xmlns="http://schemas.microsoft.com/sharepoint/v3">'datarequests@strsp.questar.com' &amp;lt;datarequests@strsp.questar.com&amp;gt;</EmailTo>
    <EmailHeaders xmlns="http://schemas.microsoft.com/sharepoint/v4">x-sender: Mike.Rawlins@questar.com
x-receiver: datarequests@strsp.questar.com
Received: from SLCEXCAS02.corp.questar.com ([10.6.121.242]) by spproda1.corp.questar.com with Microsoft SMTPSVC(8.5.9600.16384);
	 Mon, 25 Apr 2016 15:29:48 -0600
Received: from SLCEXMB02.corp.questar.com ([fe80::19bc:8122:f692:250a]) by
 SLCEXCAS02.corp.questar.com ([::1]) with mapi id 14.03.0266.001; Mon, 25 Apr
 2016 15:29:47 -0600
From: Mike Rawlins &lt;Mike.Rawlins@questar.com&gt;
To: "'datarequests@strsp.questar.com'" &lt;datarequests@strsp.questar.com&gt;
Subject: Attachment d.20
Thread-Topic: Attachment d.20
Thread-Index: AdGfOZeP5OoG6Ep5RS6vwHVvJ/DPXw==
Date: Mon, 25 Apr 2016 21:29:47 +0000
Message-ID: &lt;C631EFCCF11B124A89EA956DDC24F00C01838DD4AA@slcexmb02.corp.questar.com&gt;
Accept-Language: en-US
Content-Language: en-US
X-MS-Has-Attach: yes
X-MS-TNEF-Correlator:
x-originating-ip: [10.6.40.61]
Content-Type: multipart/mixed;
	boundary="_004_C631EFCCF11B124A89EA956DDC24F00C01838DD4AAslcexmb02corp_"
MIME-Version: 1.0
Return-Path: Mike.Rawlins@questar.com
X-OriginalArrivalTime: 25 Apr 2016 21:29:48.0981 (UTC) FILETIME=[986EDE50:01D19F39]
</EmailHeaders>
    <EmailSender xmlns="http://schemas.microsoft.com/sharepoint/v3">&lt;a href="mailto&amp;#58;Mike.Rawlins@questar.com"&gt;Mike.Rawlins@questar.com&lt;/a&gt;</EmailSender>
    <EmailFrom xmlns="http://schemas.microsoft.com/sharepoint/v3">Mike Rawlins &lt;Mike.Rawlins@questar.com&gt;</EmailFrom>
    <EmailSubject xmlns="http://schemas.microsoft.com/sharepoint/v3">Attachment d.20</EmailSubject>
    <DUE_x0020_Date xmlns="2637952a-45ea-46a8-9480-25fcfa922258" xsi:nil="true"/>
    <RCVD_x0020_Date xmlns="2637952a-45ea-46a8-9480-25fcfa922258" xsi:nil="true"/>
    <Agency xmlns="2637952a-45ea-46a8-9480-25fcfa922258">Division</Agency>
    <EmailCc xmlns="http://schemas.microsoft.com/sharepoint/v3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F44A647B-D248-45A9-85ED-497BF3864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7952a-45ea-46a8-9480-25fcfa92225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17F41-099B-4978-8044-A82FD48E2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946DA-800E-413D-922A-33573B4880C9}">
  <ds:schemaRefs>
    <ds:schemaRef ds:uri="http://purl.org/dc/elements/1.1/"/>
    <ds:schemaRef ds:uri="2637952a-45ea-46a8-9480-25fcfa922258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4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8983E11-14E4-46EA-A56A-22196AB22CA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Misc: Pay - Overtime, Premium, Incentive, etc.</dc:title>
  <dc:creator>02159</dc:creator>
  <cp:lastModifiedBy>laurieharris</cp:lastModifiedBy>
  <cp:lastPrinted>2016-06-24T23:56:04Z</cp:lastPrinted>
  <dcterms:created xsi:type="dcterms:W3CDTF">2009-11-11T20:26:56Z</dcterms:created>
  <dcterms:modified xsi:type="dcterms:W3CDTF">2016-07-06T14:11:43Z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0x010100E160E0741032F343A9F0E6A319723B8A</vt:lpwstr>
  </property>
</Properties>
</file>