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8375" windowHeight="10155" activeTab="0"/>
  </bookViews>
  <sheets>
    <sheet name="Exhibit 1.2" sheetId="1" r:id="rId1"/>
    <sheet name="Calculations" sheetId="2" r:id="rId2"/>
    <sheet name="GS 2.02" sheetId="3" state="hidden" r:id="rId3"/>
  </sheets>
  <externalReferences>
    <externalReference r:id="rId6"/>
    <externalReference r:id="rId7"/>
  </externalReferences>
  <definedNames>
    <definedName name="_xlnm.Print_Area" localSheetId="1">'Calculations'!$A$1:$G$10</definedName>
    <definedName name="_xlnm.Print_Area" localSheetId="0">'Exhibit 1.2'!$A$1:$I$69</definedName>
  </definedNames>
  <calcPr fullCalcOnLoad="1"/>
</workbook>
</file>

<file path=xl/sharedStrings.xml><?xml version="1.0" encoding="utf-8"?>
<sst xmlns="http://schemas.openxmlformats.org/spreadsheetml/2006/main" count="148" uniqueCount="81">
  <si>
    <t>Winter</t>
  </si>
  <si>
    <t>Summer</t>
  </si>
  <si>
    <t>Rate</t>
  </si>
  <si>
    <t>Questar Gas Company</t>
  </si>
  <si>
    <t>CET</t>
  </si>
  <si>
    <t>=</t>
  </si>
  <si>
    <t>Current</t>
  </si>
  <si>
    <t>Amortization</t>
  </si>
  <si>
    <t>Block #1      0-45</t>
  </si>
  <si>
    <t>Block #2      Over 45</t>
  </si>
  <si>
    <t>Exhibit 1.2</t>
  </si>
  <si>
    <t>(A)</t>
  </si>
  <si>
    <t>(B)</t>
  </si>
  <si>
    <t>(C)</t>
  </si>
  <si>
    <t xml:space="preserve">Block     /   Dth   </t>
  </si>
  <si>
    <t>/</t>
  </si>
  <si>
    <t xml:space="preserve"> =</t>
  </si>
  <si>
    <t>GS Summer Blk 1</t>
  </si>
  <si>
    <t>GS Summer Blk 2</t>
  </si>
  <si>
    <t>GS Winter Blk1</t>
  </si>
  <si>
    <t>GS Winter Blk 2</t>
  </si>
  <si>
    <t xml:space="preserve">GS  </t>
  </si>
  <si>
    <t xml:space="preserve">CET </t>
  </si>
  <si>
    <t>CALCULATION OF PROPOSED CET RATES</t>
  </si>
  <si>
    <t>Difference</t>
  </si>
  <si>
    <t>in CET</t>
  </si>
  <si>
    <t>-</t>
  </si>
  <si>
    <t>Proposed</t>
  </si>
  <si>
    <t>Amortization 1/</t>
  </si>
  <si>
    <t>Revenue Calculation</t>
  </si>
  <si>
    <t>Utah GS</t>
  </si>
  <si>
    <t>Block 1 Summer</t>
  </si>
  <si>
    <t>Block 2 Summer</t>
  </si>
  <si>
    <t>Block 1 Winter</t>
  </si>
  <si>
    <t>Block 2 Winter</t>
  </si>
  <si>
    <t xml:space="preserve"> </t>
  </si>
  <si>
    <t>Test Year DTH</t>
  </si>
  <si>
    <t>DNG Revenue Calc</t>
  </si>
  <si>
    <t>Allocate Current 191.9 Balance to Blocks</t>
  </si>
  <si>
    <t>Enter Current 191.9 Balance :</t>
  </si>
  <si>
    <t>Proposed Rate</t>
  </si>
  <si>
    <t xml:space="preserve">Revenue </t>
  </si>
  <si>
    <t>1/ CET Amortization:</t>
  </si>
  <si>
    <t>Test-Year Dth</t>
  </si>
  <si>
    <t>to the summer and winter blocks of the Test-Year using estimated DNG Revenues for each of these blocks.</t>
  </si>
  <si>
    <t>The proposed rates were calculated by allocating the total 191.9 Account balance of $6,521,745</t>
  </si>
  <si>
    <t>GS</t>
  </si>
  <si>
    <t>Block</t>
  </si>
  <si>
    <t>Dth</t>
  </si>
  <si>
    <t>$ Change</t>
  </si>
  <si>
    <t>Block #1</t>
  </si>
  <si>
    <t>Block #2</t>
  </si>
  <si>
    <t>Volume Effect</t>
  </si>
  <si>
    <t>Change in Volume</t>
  </si>
  <si>
    <t>Original Price</t>
  </si>
  <si>
    <t>Price Effect</t>
  </si>
  <si>
    <t>New Volume</t>
  </si>
  <si>
    <t>Change in Price</t>
  </si>
  <si>
    <t>Price/Volume Variance</t>
  </si>
  <si>
    <t>(Last Case)</t>
  </si>
  <si>
    <t>Previous</t>
  </si>
  <si>
    <t>15-057-12</t>
  </si>
  <si>
    <t>(Current Case)</t>
  </si>
  <si>
    <t>Current BaseDNG (6/1/16)</t>
  </si>
  <si>
    <t>16-057-XX</t>
  </si>
  <si>
    <t xml:space="preserve">Total Rate </t>
  </si>
  <si>
    <t>First 45 Dth</t>
  </si>
  <si>
    <t xml:space="preserve">All Over 45 Dth </t>
  </si>
  <si>
    <t xml:space="preserve">Base DNG </t>
  </si>
  <si>
    <t>DSM</t>
  </si>
  <si>
    <t xml:space="preserve">Energy Assistance </t>
  </si>
  <si>
    <t xml:space="preserve">IRA </t>
  </si>
  <si>
    <t xml:space="preserve">DNG </t>
  </si>
  <si>
    <t xml:space="preserve">Base SNG </t>
  </si>
  <si>
    <t>SNG Amortization</t>
  </si>
  <si>
    <t xml:space="preserve">Supplier Non-Gas Rate </t>
  </si>
  <si>
    <t xml:space="preserve">Base Gas Cost </t>
  </si>
  <si>
    <t xml:space="preserve">191 Amoritization </t>
  </si>
  <si>
    <t xml:space="preserve">Commodity Rate </t>
  </si>
  <si>
    <t>BSF</t>
  </si>
  <si>
    <t>Docket No. 16-057-10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</si>
</sst>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0.0000"/>
    <numFmt numFmtId="187" formatCode="[$-409]mmmm\-yy;@"/>
    <numFmt numFmtId="188" formatCode="[$-409]d\-mmm\-yy;@"/>
    <numFmt numFmtId="189" formatCode="&quot;$&quot;#,##0.00000_);[Red]\(&quot;$&quot;#,##0.00000\)"/>
    <numFmt numFmtId="190" formatCode="#,##0.0000"/>
    <numFmt numFmtId="191" formatCode="0.000"/>
    <numFmt numFmtId="192" formatCode="&quot;$&quot;#,##0.000000"/>
    <numFmt numFmtId="193" formatCode="[$-409]mmm\-yy;@"/>
    <numFmt numFmtId="194" formatCode="&quot;$&quot;#,##0.0000_);\(&quot;$&quot;#,##0.0000\)"/>
    <numFmt numFmtId="195" formatCode="[$-409]mmmm\ d\,\ yyyy;@"/>
    <numFmt numFmtId="196" formatCode="[$-409]d\-mmm\-yyyy;@"/>
    <numFmt numFmtId="197" formatCode="#,##0.000"/>
    <numFmt numFmtId="198" formatCode="0.0%"/>
    <numFmt numFmtId="199" formatCode="&quot;$&quot;#,##0.000_);\(&quot;$&quot;#,##0.000\)"/>
    <numFmt numFmtId="200" formatCode="0.0"/>
    <numFmt numFmtId="201" formatCode="#,##0.000_);\(#,##0.000\)"/>
    <numFmt numFmtId="202" formatCode="0.00_);\(0.00\)"/>
    <numFmt numFmtId="203" formatCode="mmm\ yyyy"/>
    <numFmt numFmtId="204" formatCode="mm/dd/yyyy"/>
    <numFmt numFmtId="205" formatCode="_(&quot;$&quot;* #,##0.00000_);_(&quot;$&quot;* \(#,##0.00000\);_(&quot;$&quot;* &quot;-&quot;??_);_(@_)"/>
    <numFmt numFmtId="206" formatCode="&quot;$&quot;#,##0.0000000_);\(&quot;$&quot;#,##0.0000000\)"/>
    <numFmt numFmtId="207" formatCode="#,##0.0000000_);\(#,##0.0000000\)"/>
    <numFmt numFmtId="208" formatCode="&quot;$&quot;#,##0.0_);\(&quot;$&quot;#,##0.0\)"/>
    <numFmt numFmtId="209" formatCode="_(* #,##0.0000_);_(* \(#,##0.0000\);_(* &quot;-&quot;??_);_(@_)"/>
    <numFmt numFmtId="210" formatCode="_(* #,##0.00000_);_(* \(#,##0.00000\);_(* &quot;-&quot;??_);_(@_)"/>
    <numFmt numFmtId="211" formatCode="#,##0.0000_);\(#,##0.0000\)"/>
    <numFmt numFmtId="212" formatCode="_(* #,##0.00000_);_(* \(#,##0.00000\);_(* &quot;-&quot;?????_);_(@_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&quot;$&quot;#,##0.000_);[Red]\(&quot;$&quot;#,##0.000\)"/>
    <numFmt numFmtId="218" formatCode="&quot;$&quot;#,##0.0000_);[Red]\(&quot;$&quot;#,##0.0000\)"/>
    <numFmt numFmtId="219" formatCode="&quot;$&quot;#,##0.000000_);[Red]\(&quot;$&quot;#,##0.000000\)"/>
    <numFmt numFmtId="220" formatCode="0.00000_);\(0.00000\)"/>
    <numFmt numFmtId="221" formatCode="0.000000"/>
    <numFmt numFmtId="222" formatCode="_(&quot;$&quot;* #,##0.00000_);_(&quot;$&quot;* \(#,##0.00000\);_(&quot;$&quot;* &quot;-&quot;?????_);_(@_)"/>
  </numFmts>
  <fonts count="61">
    <font>
      <sz val="10"/>
      <name val="Arial"/>
      <family val="0"/>
    </font>
    <font>
      <sz val="8"/>
      <name val="Arial"/>
      <family val="2"/>
    </font>
    <font>
      <sz val="10"/>
      <name val="CG 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LinePrinter"/>
      <family val="0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8"/>
      <color indexed="12"/>
      <name val="LinePrint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32" borderId="7" applyNumberFormat="0" applyFont="0" applyAlignment="0" applyProtection="0"/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/>
    </xf>
    <xf numFmtId="169" fontId="0" fillId="0" borderId="0" xfId="0" applyNumberFormat="1" applyAlignment="1" quotePrefix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6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6" fillId="0" borderId="9" xfId="0" applyFont="1" applyBorder="1" applyAlignment="1" quotePrefix="1">
      <alignment horizontal="left"/>
    </xf>
    <xf numFmtId="0" fontId="0" fillId="0" borderId="0" xfId="0" applyFont="1" applyAlignment="1" quotePrefix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43" fontId="39" fillId="0" borderId="0" xfId="92" applyNumberFormat="1">
      <alignment/>
      <protection/>
    </xf>
    <xf numFmtId="166" fontId="0" fillId="0" borderId="0" xfId="42" applyNumberFormat="1" applyFont="1" applyAlignment="1">
      <alignment/>
    </xf>
    <xf numFmtId="0" fontId="56" fillId="0" borderId="0" xfId="0" applyFont="1" applyAlignment="1">
      <alignment/>
    </xf>
    <xf numFmtId="0" fontId="39" fillId="0" borderId="0" xfId="88">
      <alignment/>
      <protection/>
    </xf>
    <xf numFmtId="0" fontId="39" fillId="0" borderId="0" xfId="88" applyFill="1">
      <alignment/>
      <protection/>
    </xf>
    <xf numFmtId="16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210" fontId="39" fillId="0" borderId="0" xfId="91" applyNumberFormat="1">
      <alignment/>
      <protection/>
    </xf>
    <xf numFmtId="210" fontId="0" fillId="0" borderId="0" xfId="0" applyNumberFormat="1" applyAlignment="1">
      <alignment/>
    </xf>
    <xf numFmtId="171" fontId="0" fillId="0" borderId="0" xfId="94" applyNumberFormat="1" applyFont="1" applyFill="1" applyBorder="1">
      <alignment/>
      <protection/>
    </xf>
    <xf numFmtId="0" fontId="6" fillId="0" borderId="9" xfId="0" applyFont="1" applyBorder="1" applyAlignment="1">
      <alignment/>
    </xf>
    <xf numFmtId="0" fontId="0" fillId="0" borderId="0" xfId="0" applyFont="1" applyFill="1" applyAlignment="1">
      <alignment/>
    </xf>
    <xf numFmtId="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5" fontId="0" fillId="0" borderId="0" xfId="0" applyNumberFormat="1" applyFont="1" applyAlignment="1">
      <alignment/>
    </xf>
    <xf numFmtId="5" fontId="0" fillId="0" borderId="0" xfId="93" applyNumberFormat="1" applyFont="1" applyFill="1" applyBorder="1" applyAlignment="1">
      <alignment horizontal="right"/>
      <protection/>
    </xf>
    <xf numFmtId="176" fontId="0" fillId="0" borderId="0" xfId="0" applyNumberFormat="1" applyAlignment="1">
      <alignment horizontal="right"/>
    </xf>
    <xf numFmtId="5" fontId="0" fillId="0" borderId="9" xfId="0" applyNumberFormat="1" applyFont="1" applyFill="1" applyBorder="1" applyAlignment="1">
      <alignment/>
    </xf>
    <xf numFmtId="189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center"/>
    </xf>
    <xf numFmtId="5" fontId="0" fillId="0" borderId="9" xfId="93" applyNumberFormat="1" applyFont="1" applyFill="1" applyBorder="1" applyAlignment="1">
      <alignment horizontal="right"/>
      <protection/>
    </xf>
    <xf numFmtId="0" fontId="0" fillId="0" borderId="9" xfId="0" applyFont="1" applyBorder="1" applyAlignment="1" quotePrefix="1">
      <alignment horizontal="center"/>
    </xf>
    <xf numFmtId="3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176" fontId="0" fillId="0" borderId="9" xfId="0" applyNumberFormat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5" fontId="6" fillId="34" borderId="11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34" borderId="12" xfId="0" applyFont="1" applyFill="1" applyBorder="1" applyAlignment="1">
      <alignment horizontal="right"/>
    </xf>
    <xf numFmtId="37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37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>
      <alignment/>
    </xf>
    <xf numFmtId="5" fontId="0" fillId="0" borderId="0" xfId="0" applyNumberFormat="1" applyFill="1" applyAlignment="1">
      <alignment/>
    </xf>
    <xf numFmtId="3" fontId="11" fillId="0" borderId="9" xfId="0" applyNumberFormat="1" applyFont="1" applyFill="1" applyBorder="1" applyAlignment="1">
      <alignment/>
    </xf>
    <xf numFmtId="169" fontId="11" fillId="0" borderId="9" xfId="0" applyNumberFormat="1" applyFont="1" applyFill="1" applyBorder="1" applyAlignment="1">
      <alignment/>
    </xf>
    <xf numFmtId="5" fontId="0" fillId="0" borderId="9" xfId="0" applyNumberFormat="1" applyFill="1" applyBorder="1" applyAlignment="1">
      <alignment/>
    </xf>
    <xf numFmtId="5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9" xfId="0" applyFont="1" applyBorder="1" applyAlignment="1">
      <alignment horizontal="center"/>
    </xf>
    <xf numFmtId="3" fontId="57" fillId="0" borderId="0" xfId="0" applyNumberFormat="1" applyFont="1" applyAlignment="1">
      <alignment horizontal="right"/>
    </xf>
    <xf numFmtId="169" fontId="57" fillId="0" borderId="0" xfId="0" applyNumberFormat="1" applyFont="1" applyAlignment="1">
      <alignment horizontal="right"/>
    </xf>
    <xf numFmtId="167" fontId="57" fillId="0" borderId="0" xfId="0" applyNumberFormat="1" applyFont="1" applyAlignment="1">
      <alignment horizontal="right"/>
    </xf>
    <xf numFmtId="0" fontId="57" fillId="0" borderId="0" xfId="0" applyFont="1" applyFill="1" applyBorder="1" applyAlignment="1">
      <alignment horizontal="center"/>
    </xf>
    <xf numFmtId="0" fontId="57" fillId="0" borderId="9" xfId="0" applyFont="1" applyFill="1" applyBorder="1" applyAlignment="1">
      <alignment horizontal="center"/>
    </xf>
    <xf numFmtId="3" fontId="57" fillId="0" borderId="9" xfId="0" applyNumberFormat="1" applyFont="1" applyBorder="1" applyAlignment="1">
      <alignment horizontal="right"/>
    </xf>
    <xf numFmtId="169" fontId="57" fillId="0" borderId="9" xfId="0" applyNumberFormat="1" applyFont="1" applyBorder="1" applyAlignment="1">
      <alignment horizontal="right"/>
    </xf>
    <xf numFmtId="167" fontId="57" fillId="0" borderId="9" xfId="0" applyNumberFormat="1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9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3" fontId="58" fillId="0" borderId="0" xfId="0" applyNumberFormat="1" applyFont="1" applyBorder="1" applyAlignment="1">
      <alignment horizontal="right"/>
    </xf>
    <xf numFmtId="169" fontId="58" fillId="0" borderId="0" xfId="0" applyNumberFormat="1" applyFont="1" applyBorder="1" applyAlignment="1">
      <alignment horizontal="right"/>
    </xf>
    <xf numFmtId="167" fontId="58" fillId="0" borderId="0" xfId="0" applyNumberFormat="1" applyFont="1" applyBorder="1" applyAlignment="1">
      <alignment horizontal="right"/>
    </xf>
    <xf numFmtId="0" fontId="5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0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205" fontId="15" fillId="0" borderId="0" xfId="57" applyNumberFormat="1" applyFont="1" applyAlignment="1">
      <alignment/>
    </xf>
    <xf numFmtId="17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4" xfId="0" applyFont="1" applyBorder="1" applyAlignment="1">
      <alignment/>
    </xf>
    <xf numFmtId="205" fontId="16" fillId="0" borderId="14" xfId="57" applyNumberFormat="1" applyFont="1" applyBorder="1" applyAlignment="1">
      <alignment/>
    </xf>
    <xf numFmtId="174" fontId="16" fillId="0" borderId="14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2" fillId="0" borderId="0" xfId="0" applyFont="1" applyBorder="1" applyAlignment="1">
      <alignment/>
    </xf>
    <xf numFmtId="220" fontId="15" fillId="0" borderId="0" xfId="0" applyNumberFormat="1" applyFont="1" applyAlignment="1">
      <alignment/>
    </xf>
    <xf numFmtId="0" fontId="17" fillId="0" borderId="14" xfId="0" applyFont="1" applyBorder="1" applyAlignment="1">
      <alignment/>
    </xf>
    <xf numFmtId="0" fontId="18" fillId="0" borderId="0" xfId="0" applyFont="1" applyAlignment="1">
      <alignment/>
    </xf>
    <xf numFmtId="205" fontId="15" fillId="0" borderId="0" xfId="0" applyNumberFormat="1" applyFont="1" applyAlignment="1">
      <alignment/>
    </xf>
    <xf numFmtId="22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4" fillId="32" borderId="0" xfId="0" applyFont="1" applyFill="1" applyAlignment="1">
      <alignment/>
    </xf>
    <xf numFmtId="220" fontId="15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174" fontId="16" fillId="3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2" xfId="49"/>
    <cellStyle name="Comma 3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" xfId="57"/>
    <cellStyle name="Currency [0]" xfId="58"/>
    <cellStyle name="Currency 2" xfId="59"/>
    <cellStyle name="Currency 3" xfId="60"/>
    <cellStyle name="Currency 4" xfId="61"/>
    <cellStyle name="Currency 5" xfId="62"/>
    <cellStyle name="Currency 6" xfId="63"/>
    <cellStyle name="Currency 7" xfId="64"/>
    <cellStyle name="Currency 8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Hyperlink 3" xfId="75"/>
    <cellStyle name="Hyperlink 4" xfId="76"/>
    <cellStyle name="Hyperlink 5" xfId="77"/>
    <cellStyle name="Hyperlink 6" xfId="78"/>
    <cellStyle name="Hyperlink 7" xfId="79"/>
    <cellStyle name="Hyperlink 8" xfId="80"/>
    <cellStyle name="Input" xfId="81"/>
    <cellStyle name="Linked Cell" xfId="82"/>
    <cellStyle name="Neutral" xfId="83"/>
    <cellStyle name="Normal 10" xfId="84"/>
    <cellStyle name="Normal 11" xfId="85"/>
    <cellStyle name="Normal 12" xfId="86"/>
    <cellStyle name="Normal 13" xfId="87"/>
    <cellStyle name="Normal 14" xfId="88"/>
    <cellStyle name="Normal 2" xfId="89"/>
    <cellStyle name="Normal 3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e" xfId="97"/>
    <cellStyle name="Note 2" xfId="98"/>
    <cellStyle name="Note 3" xfId="99"/>
    <cellStyle name="Output" xfId="100"/>
    <cellStyle name="Percent" xfId="101"/>
    <cellStyle name="Percent 2" xfId="102"/>
    <cellStyle name="Percent 3" xfId="103"/>
    <cellStyle name="Percent 4" xfId="104"/>
    <cellStyle name="Percent 5" xfId="105"/>
    <cellStyle name="Percent 6" xfId="106"/>
    <cellStyle name="Percent 7" xfId="107"/>
    <cellStyle name="Percent 8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urieharris\Documents\Downloads\Backup\Revrun%20Current%20Rates%20-%20Nov%202016%20-%20Oct%202017(DLANDWARD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trspdept/sites/QGCRegDept/SiteAssets/Master%20Bill%20Factors%20UT%20and%20W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t Rates"/>
      <sheetName val="Usage by Block"/>
      <sheetName val="Block_USAGE_WY"/>
      <sheetName val="Block_USAGE_UT"/>
    </sheetNames>
    <sheetDataSet>
      <sheetData sheetId="3">
        <row r="17">
          <cell r="G17">
            <v>57481325</v>
          </cell>
          <cell r="H17">
            <v>16042995</v>
          </cell>
        </row>
        <row r="18">
          <cell r="G18">
            <v>23886941</v>
          </cell>
          <cell r="H18">
            <v>4480462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tah"/>
      <sheetName val="Idaho"/>
      <sheetName val="Wyoming"/>
      <sheetName val="2.02 GS UT"/>
      <sheetName val="2.03 FS UT"/>
      <sheetName val="2.04 NGV UT"/>
      <sheetName val="4.02 IS UT"/>
      <sheetName val="5.05 FT-1 UT"/>
      <sheetName val="5.06 MT UT"/>
      <sheetName val="5.07 TS UT"/>
    </sheetNames>
    <sheetDataSet>
      <sheetData sheetId="0">
        <row r="11">
          <cell r="G11">
            <v>0.24341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workbookViewId="0" topLeftCell="A28">
      <selection activeCell="J8" sqref="J8"/>
    </sheetView>
  </sheetViews>
  <sheetFormatPr defaultColWidth="9.140625" defaultRowHeight="12.75"/>
  <cols>
    <col min="1" max="1" width="12.8515625" style="1" customWidth="1"/>
    <col min="2" max="2" width="30.57421875" style="1" bestFit="1" customWidth="1"/>
    <col min="3" max="3" width="18.00390625" style="0" customWidth="1"/>
    <col min="4" max="4" width="20.28125" style="0" customWidth="1"/>
    <col min="5" max="5" width="2.7109375" style="0" customWidth="1"/>
    <col min="6" max="6" width="17.421875" style="0" customWidth="1"/>
    <col min="7" max="7" width="2.7109375" style="0" customWidth="1"/>
    <col min="8" max="8" width="17.57421875" style="0" customWidth="1"/>
    <col min="9" max="9" width="2.7109375" style="0" customWidth="1"/>
    <col min="10" max="10" width="13.28125" style="0" customWidth="1"/>
    <col min="11" max="11" width="2.7109375" style="0" customWidth="1"/>
    <col min="12" max="12" width="12.421875" style="0" customWidth="1"/>
    <col min="14" max="14" width="12.7109375" style="0" bestFit="1" customWidth="1"/>
  </cols>
  <sheetData>
    <row r="1" spans="3:11" ht="12.75">
      <c r="C1" s="2"/>
      <c r="D1" s="2"/>
      <c r="E1" s="2"/>
      <c r="F1" s="2"/>
      <c r="G1" s="2"/>
      <c r="H1" s="11" t="s">
        <v>3</v>
      </c>
      <c r="I1" s="2"/>
      <c r="K1" s="2"/>
    </row>
    <row r="2" spans="3:11" ht="12.75">
      <c r="C2" s="2"/>
      <c r="D2" s="2"/>
      <c r="E2" s="2"/>
      <c r="F2" s="2"/>
      <c r="G2" s="2"/>
      <c r="H2" s="11" t="s">
        <v>80</v>
      </c>
      <c r="I2" s="2"/>
      <c r="K2" s="2"/>
    </row>
    <row r="3" spans="3:11" ht="12.75">
      <c r="C3" s="2"/>
      <c r="D3" s="2"/>
      <c r="E3" s="2"/>
      <c r="F3" s="2"/>
      <c r="G3" s="2"/>
      <c r="H3" s="11" t="s">
        <v>10</v>
      </c>
      <c r="I3" s="2"/>
      <c r="K3" s="2"/>
    </row>
    <row r="4" spans="3:11" ht="12.75">
      <c r="C4" s="2"/>
      <c r="D4" s="2"/>
      <c r="E4" s="2"/>
      <c r="F4" s="2"/>
      <c r="G4" s="2"/>
      <c r="H4" s="2"/>
      <c r="I4" s="2"/>
      <c r="J4" s="2"/>
      <c r="K4" s="2"/>
    </row>
    <row r="5" spans="3:11" ht="12.75">
      <c r="C5" s="113" t="s">
        <v>23</v>
      </c>
      <c r="D5" s="113"/>
      <c r="E5" s="113"/>
      <c r="F5" s="113"/>
      <c r="G5" s="113"/>
      <c r="H5" s="113"/>
      <c r="I5" s="113"/>
      <c r="J5" s="30"/>
      <c r="K5" s="30"/>
    </row>
    <row r="6" spans="3:11" ht="12.75">
      <c r="C6" s="2"/>
      <c r="D6" s="2"/>
      <c r="E6" s="2"/>
      <c r="F6" s="2"/>
      <c r="G6" s="2"/>
      <c r="H6" s="2"/>
      <c r="I6" s="2"/>
      <c r="J6" s="2"/>
      <c r="K6" s="2"/>
    </row>
    <row r="7" spans="4:8" ht="12.75">
      <c r="D7" s="9" t="s">
        <v>11</v>
      </c>
      <c r="F7" s="9" t="s">
        <v>12</v>
      </c>
      <c r="H7" s="9" t="s">
        <v>13</v>
      </c>
    </row>
    <row r="8" spans="3:11" ht="12.75">
      <c r="C8" s="1"/>
      <c r="D8" s="1"/>
      <c r="E8" s="1"/>
      <c r="F8" s="1"/>
      <c r="G8" s="1"/>
      <c r="H8" s="1"/>
      <c r="I8" s="1"/>
      <c r="K8" s="1"/>
    </row>
    <row r="9" spans="3:9" ht="12.75">
      <c r="C9" s="9"/>
      <c r="D9" s="9" t="s">
        <v>6</v>
      </c>
      <c r="E9" s="9"/>
      <c r="F9" s="9" t="s">
        <v>27</v>
      </c>
      <c r="G9" s="9"/>
      <c r="H9" s="9" t="s">
        <v>24</v>
      </c>
      <c r="I9" s="9"/>
    </row>
    <row r="10" spans="3:9" ht="12.75">
      <c r="C10" s="9"/>
      <c r="D10" s="9" t="s">
        <v>22</v>
      </c>
      <c r="E10" s="9"/>
      <c r="F10" s="9" t="s">
        <v>4</v>
      </c>
      <c r="G10" s="9"/>
      <c r="H10" s="9" t="s">
        <v>25</v>
      </c>
      <c r="I10" s="9"/>
    </row>
    <row r="11" spans="1:9" ht="13.5" thickBot="1">
      <c r="A11" s="16"/>
      <c r="B11" s="8" t="s">
        <v>21</v>
      </c>
      <c r="C11" s="12" t="s">
        <v>14</v>
      </c>
      <c r="D11" s="8" t="s">
        <v>7</v>
      </c>
      <c r="E11" s="8"/>
      <c r="F11" s="8" t="s">
        <v>28</v>
      </c>
      <c r="G11" s="8"/>
      <c r="H11" s="8" t="s">
        <v>2</v>
      </c>
      <c r="I11" s="54"/>
    </row>
    <row r="12" spans="1:9" ht="15.75" customHeight="1">
      <c r="A12" s="9">
        <v>1</v>
      </c>
      <c r="B12" s="7" t="s">
        <v>1</v>
      </c>
      <c r="C12" t="s">
        <v>8</v>
      </c>
      <c r="D12" s="45">
        <v>0.05586</v>
      </c>
      <c r="E12" s="5" t="s">
        <v>26</v>
      </c>
      <c r="F12" s="26">
        <v>0</v>
      </c>
      <c r="G12" s="3" t="s">
        <v>5</v>
      </c>
      <c r="H12" s="42">
        <f>-(D12-F12)</f>
        <v>-0.05586</v>
      </c>
      <c r="I12" s="10"/>
    </row>
    <row r="13" spans="1:9" ht="12.75">
      <c r="A13" s="9">
        <v>2</v>
      </c>
      <c r="B13" s="7"/>
      <c r="C13" t="s">
        <v>9</v>
      </c>
      <c r="D13" s="45">
        <v>0.0236</v>
      </c>
      <c r="E13" s="5" t="s">
        <v>26</v>
      </c>
      <c r="F13" s="26">
        <v>0</v>
      </c>
      <c r="G13" s="3" t="s">
        <v>5</v>
      </c>
      <c r="H13" s="42">
        <f>-(D13-F13)</f>
        <v>-0.0236</v>
      </c>
      <c r="I13" s="10"/>
    </row>
    <row r="14" spans="1:9" ht="12.75">
      <c r="A14" s="9"/>
      <c r="B14" s="7"/>
      <c r="D14" s="45"/>
      <c r="E14" s="5"/>
      <c r="F14" s="4"/>
      <c r="G14" s="5"/>
      <c r="H14" s="43"/>
      <c r="I14" s="5"/>
    </row>
    <row r="15" spans="1:9" ht="12.75">
      <c r="A15" s="9">
        <v>3</v>
      </c>
      <c r="B15" s="7" t="s">
        <v>0</v>
      </c>
      <c r="C15" t="s">
        <v>8</v>
      </c>
      <c r="D15" s="45">
        <v>0.07595</v>
      </c>
      <c r="E15" s="5" t="s">
        <v>26</v>
      </c>
      <c r="F15" s="26">
        <v>0</v>
      </c>
      <c r="G15" s="3" t="s">
        <v>5</v>
      </c>
      <c r="H15" s="42">
        <f>-(D15-F15)</f>
        <v>-0.07595</v>
      </c>
      <c r="I15" s="10"/>
    </row>
    <row r="16" spans="1:9" ht="12.75">
      <c r="A16" s="9">
        <v>4</v>
      </c>
      <c r="B16" s="7"/>
      <c r="C16" t="s">
        <v>9</v>
      </c>
      <c r="D16" s="45">
        <v>0.04369</v>
      </c>
      <c r="E16" s="5" t="s">
        <v>26</v>
      </c>
      <c r="F16" s="26">
        <v>0</v>
      </c>
      <c r="G16" s="3" t="s">
        <v>5</v>
      </c>
      <c r="H16" s="42">
        <f>-(D16-F16)</f>
        <v>-0.04369</v>
      </c>
      <c r="I16" s="10"/>
    </row>
    <row r="17" spans="2:11" ht="12.75">
      <c r="B17" s="7"/>
      <c r="D17" s="6"/>
      <c r="E17" s="5"/>
      <c r="F17" s="25"/>
      <c r="G17" s="5"/>
      <c r="H17" s="4"/>
      <c r="I17" s="5"/>
      <c r="J17" s="4"/>
      <c r="K17" s="3"/>
    </row>
    <row r="19" spans="1:11" ht="13.5" thickBot="1">
      <c r="A19" s="16"/>
      <c r="B19" s="16"/>
      <c r="C19" s="17"/>
      <c r="D19" s="17"/>
      <c r="E19" s="17"/>
      <c r="F19" s="17"/>
      <c r="G19" s="17"/>
      <c r="H19" s="17"/>
      <c r="I19" s="18"/>
      <c r="J19" s="18"/>
      <c r="K19" s="18"/>
    </row>
    <row r="20" spans="1:14" ht="15">
      <c r="A20" s="27" t="s">
        <v>42</v>
      </c>
      <c r="B20" s="28"/>
      <c r="I20" s="28" t="s">
        <v>35</v>
      </c>
      <c r="J20" s="29"/>
      <c r="N20" s="23"/>
    </row>
    <row r="21" spans="4:14" ht="15">
      <c r="D21" s="9" t="s">
        <v>41</v>
      </c>
      <c r="E21" s="67"/>
      <c r="F21" s="9" t="s">
        <v>43</v>
      </c>
      <c r="G21" s="67"/>
      <c r="H21" s="9" t="s">
        <v>40</v>
      </c>
      <c r="M21" s="24"/>
      <c r="N21" s="22"/>
    </row>
    <row r="22" spans="3:14" ht="15">
      <c r="C22" t="s">
        <v>17</v>
      </c>
      <c r="D22" s="39">
        <v>0</v>
      </c>
      <c r="E22" s="13" t="s">
        <v>15</v>
      </c>
      <c r="F22" s="44">
        <f>Calculations!B4</f>
        <v>23886941</v>
      </c>
      <c r="G22" s="10" t="s">
        <v>16</v>
      </c>
      <c r="H22" s="40">
        <f>(D22/F22)</f>
        <v>0</v>
      </c>
      <c r="I22" s="10"/>
      <c r="M22" s="24"/>
      <c r="N22" s="22"/>
    </row>
    <row r="23" spans="3:14" ht="15">
      <c r="C23" t="s">
        <v>18</v>
      </c>
      <c r="D23" s="39">
        <v>0</v>
      </c>
      <c r="E23" s="13" t="s">
        <v>15</v>
      </c>
      <c r="F23" s="44">
        <f>Calculations!B5</f>
        <v>4480462</v>
      </c>
      <c r="G23" s="10" t="s">
        <v>16</v>
      </c>
      <c r="H23" s="40">
        <f>(D23/F23)</f>
        <v>0</v>
      </c>
      <c r="I23" s="10"/>
      <c r="M23" s="24"/>
      <c r="N23" s="22"/>
    </row>
    <row r="24" spans="3:14" ht="15">
      <c r="C24" t="s">
        <v>19</v>
      </c>
      <c r="D24" s="39">
        <v>0</v>
      </c>
      <c r="E24" s="13" t="s">
        <v>15</v>
      </c>
      <c r="F24" s="44">
        <f>Calculations!B6</f>
        <v>57481325</v>
      </c>
      <c r="G24" s="10" t="s">
        <v>16</v>
      </c>
      <c r="H24" s="40">
        <f>(D24/F24)</f>
        <v>0</v>
      </c>
      <c r="I24" s="10"/>
      <c r="M24" s="24"/>
      <c r="N24" s="22"/>
    </row>
    <row r="25" spans="3:14" ht="15.75" thickBot="1">
      <c r="C25" t="s">
        <v>20</v>
      </c>
      <c r="D25" s="46">
        <v>0</v>
      </c>
      <c r="E25" s="47" t="s">
        <v>15</v>
      </c>
      <c r="F25" s="48">
        <f>Calculations!B7</f>
        <v>16042995</v>
      </c>
      <c r="G25" s="49" t="s">
        <v>16</v>
      </c>
      <c r="H25" s="50">
        <f>(D25/F25)</f>
        <v>0</v>
      </c>
      <c r="I25" s="10"/>
      <c r="N25" s="22"/>
    </row>
    <row r="26" spans="4:14" ht="15">
      <c r="D26" s="39">
        <v>0</v>
      </c>
      <c r="E26" s="13"/>
      <c r="F26" s="14">
        <f>SUM(F22:F25)</f>
        <v>101891723</v>
      </c>
      <c r="G26" s="10"/>
      <c r="H26" s="15"/>
      <c r="I26" s="10"/>
      <c r="J26" s="15"/>
      <c r="N26" s="22"/>
    </row>
    <row r="27" spans="4:14" ht="15">
      <c r="D27" s="14"/>
      <c r="E27" s="13"/>
      <c r="F27" s="14"/>
      <c r="G27" s="10"/>
      <c r="H27" s="15"/>
      <c r="I27" s="10"/>
      <c r="J27" s="15"/>
      <c r="L27" s="33"/>
      <c r="N27" s="22"/>
    </row>
    <row r="28" spans="1:14" ht="15">
      <c r="A28" s="27" t="s">
        <v>45</v>
      </c>
      <c r="D28" s="20"/>
      <c r="F28" s="21"/>
      <c r="J28" t="s">
        <v>35</v>
      </c>
      <c r="N28" s="22"/>
    </row>
    <row r="29" spans="1:14" ht="15">
      <c r="A29" s="27" t="s">
        <v>44</v>
      </c>
      <c r="H29" s="19"/>
      <c r="J29" s="19"/>
      <c r="N29" s="22"/>
    </row>
    <row r="30" spans="1:14" ht="15">
      <c r="A30" s="27"/>
      <c r="H30" s="19"/>
      <c r="J30" s="19"/>
      <c r="N30" s="22"/>
    </row>
    <row r="31" spans="1:14" ht="15">
      <c r="A31" s="27"/>
      <c r="H31" s="19"/>
      <c r="J31" s="19"/>
      <c r="N31" s="22"/>
    </row>
    <row r="32" spans="1:14" ht="15">
      <c r="A32" s="27"/>
      <c r="H32" s="19"/>
      <c r="J32" s="19"/>
      <c r="N32" s="22"/>
    </row>
    <row r="33" spans="1:14" ht="15">
      <c r="A33" s="27"/>
      <c r="D33" s="67" t="s">
        <v>58</v>
      </c>
      <c r="H33" s="19"/>
      <c r="J33" s="19"/>
      <c r="N33" s="22"/>
    </row>
    <row r="34" spans="4:14" ht="15">
      <c r="D34" s="33"/>
      <c r="F34" s="32"/>
      <c r="G34" s="32"/>
      <c r="H34" s="31"/>
      <c r="J34" s="31"/>
      <c r="N34" s="22"/>
    </row>
    <row r="35" spans="1:8" ht="12.75">
      <c r="A35" s="82" t="s">
        <v>61</v>
      </c>
      <c r="B35" s="71" t="s">
        <v>35</v>
      </c>
      <c r="C35" s="71" t="s">
        <v>35</v>
      </c>
      <c r="D35" s="71" t="s">
        <v>35</v>
      </c>
      <c r="E35" s="28"/>
      <c r="F35" s="71" t="s">
        <v>35</v>
      </c>
      <c r="G35" s="28"/>
      <c r="H35" s="71" t="s">
        <v>35</v>
      </c>
    </row>
    <row r="36" spans="1:8" ht="12.75">
      <c r="A36" s="82" t="s">
        <v>59</v>
      </c>
      <c r="B36" s="71"/>
      <c r="C36" s="71"/>
      <c r="D36" s="71"/>
      <c r="E36" s="28"/>
      <c r="F36" s="71"/>
      <c r="G36" s="28"/>
      <c r="H36" s="71"/>
    </row>
    <row r="37" spans="1:8" ht="12.75">
      <c r="A37" s="70"/>
      <c r="B37" s="83"/>
      <c r="C37" s="83"/>
      <c r="D37" s="83" t="s">
        <v>60</v>
      </c>
      <c r="E37" s="67"/>
      <c r="F37" s="83" t="s">
        <v>60</v>
      </c>
      <c r="G37" s="67"/>
      <c r="H37" s="83"/>
    </row>
    <row r="38" spans="1:8" ht="13.5" thickBot="1">
      <c r="A38" s="70"/>
      <c r="B38" s="84" t="s">
        <v>46</v>
      </c>
      <c r="C38" s="84" t="s">
        <v>47</v>
      </c>
      <c r="D38" s="84" t="s">
        <v>48</v>
      </c>
      <c r="E38" s="34"/>
      <c r="F38" s="84" t="s">
        <v>2</v>
      </c>
      <c r="G38" s="34"/>
      <c r="H38" s="84" t="s">
        <v>49</v>
      </c>
    </row>
    <row r="39" spans="1:8" ht="12.75">
      <c r="A39" s="83">
        <v>5</v>
      </c>
      <c r="B39" s="71" t="s">
        <v>1</v>
      </c>
      <c r="C39" s="71" t="s">
        <v>50</v>
      </c>
      <c r="D39" s="73">
        <v>23975611</v>
      </c>
      <c r="E39" s="28"/>
      <c r="F39" s="74">
        <v>0.05586</v>
      </c>
      <c r="G39" s="28"/>
      <c r="H39" s="75">
        <f>D39*F39</f>
        <v>1339277.63046</v>
      </c>
    </row>
    <row r="40" spans="1:8" ht="12.75">
      <c r="A40" s="83">
        <v>6</v>
      </c>
      <c r="B40" s="71"/>
      <c r="C40" s="71" t="s">
        <v>51</v>
      </c>
      <c r="D40" s="73">
        <v>4595465</v>
      </c>
      <c r="E40" s="28"/>
      <c r="F40" s="74">
        <v>0.0236</v>
      </c>
      <c r="G40" s="28"/>
      <c r="H40" s="75">
        <f>D40*F40</f>
        <v>108452.974</v>
      </c>
    </row>
    <row r="41" spans="1:8" ht="12.75">
      <c r="A41" s="83">
        <v>7</v>
      </c>
      <c r="B41" s="71" t="s">
        <v>0</v>
      </c>
      <c r="C41" s="76" t="s">
        <v>50</v>
      </c>
      <c r="D41" s="73">
        <v>57478626</v>
      </c>
      <c r="E41" s="28"/>
      <c r="F41" s="74">
        <v>0.07595</v>
      </c>
      <c r="G41" s="28"/>
      <c r="H41" s="75">
        <f>D41*F41</f>
        <v>4365501.6447</v>
      </c>
    </row>
    <row r="42" spans="1:8" ht="13.5" thickBot="1">
      <c r="A42" s="83">
        <v>8</v>
      </c>
      <c r="B42" s="72"/>
      <c r="C42" s="77" t="s">
        <v>51</v>
      </c>
      <c r="D42" s="78">
        <v>16192162</v>
      </c>
      <c r="E42" s="68"/>
      <c r="F42" s="79">
        <v>0.04369</v>
      </c>
      <c r="G42" s="68"/>
      <c r="H42" s="80">
        <f>D42*F42</f>
        <v>707435.55778</v>
      </c>
    </row>
    <row r="43" spans="1:8" ht="12.75">
      <c r="A43" s="83">
        <v>9</v>
      </c>
      <c r="B43" s="71"/>
      <c r="C43" s="71"/>
      <c r="D43" s="73">
        <f>SUM(D39:D42)</f>
        <v>102241864</v>
      </c>
      <c r="E43" s="28"/>
      <c r="F43" s="74"/>
      <c r="G43" s="28"/>
      <c r="H43" s="75">
        <f>SUM(H39:H42)</f>
        <v>6520667.8069400005</v>
      </c>
    </row>
    <row r="44" spans="1:8" ht="12.75">
      <c r="A44" s="69"/>
      <c r="B44" s="69"/>
      <c r="C44" s="69"/>
      <c r="D44" s="69"/>
      <c r="E44" s="69"/>
      <c r="F44" s="69"/>
      <c r="G44" s="69"/>
      <c r="H44" s="69"/>
    </row>
    <row r="45" spans="1:8" ht="12.75">
      <c r="A45" s="28"/>
      <c r="B45" s="28"/>
      <c r="C45" s="28"/>
      <c r="D45" s="28"/>
      <c r="E45" s="28"/>
      <c r="F45" s="28"/>
      <c r="G45" s="28"/>
      <c r="H45" s="28"/>
    </row>
    <row r="46" spans="1:8" ht="12.75">
      <c r="A46" s="82" t="s">
        <v>64</v>
      </c>
      <c r="B46" s="71" t="s">
        <v>35</v>
      </c>
      <c r="C46" s="71" t="s">
        <v>35</v>
      </c>
      <c r="D46" s="71" t="s">
        <v>35</v>
      </c>
      <c r="E46" s="28"/>
      <c r="F46" s="71" t="s">
        <v>35</v>
      </c>
      <c r="G46" s="28"/>
      <c r="H46" s="71" t="s">
        <v>35</v>
      </c>
    </row>
    <row r="47" spans="1:8" ht="12.75">
      <c r="A47" s="82" t="s">
        <v>62</v>
      </c>
      <c r="B47" s="71"/>
      <c r="C47" s="71"/>
      <c r="D47" s="71"/>
      <c r="E47" s="28"/>
      <c r="F47" s="71"/>
      <c r="G47" s="28"/>
      <c r="H47" s="71"/>
    </row>
    <row r="48" spans="1:8" ht="12.75">
      <c r="A48" s="82"/>
      <c r="B48" s="83"/>
      <c r="C48" s="83"/>
      <c r="D48" s="83" t="s">
        <v>27</v>
      </c>
      <c r="E48" s="67"/>
      <c r="F48" s="83" t="s">
        <v>27</v>
      </c>
      <c r="G48" s="67"/>
      <c r="H48" s="83"/>
    </row>
    <row r="49" spans="1:8" ht="13.5" thickBot="1">
      <c r="A49" s="82"/>
      <c r="B49" s="84" t="s">
        <v>46</v>
      </c>
      <c r="C49" s="84" t="s">
        <v>47</v>
      </c>
      <c r="D49" s="84" t="s">
        <v>48</v>
      </c>
      <c r="E49" s="34"/>
      <c r="F49" s="84" t="s">
        <v>2</v>
      </c>
      <c r="G49" s="34"/>
      <c r="H49" s="84" t="s">
        <v>49</v>
      </c>
    </row>
    <row r="50" spans="1:8" ht="12.75">
      <c r="A50" s="83">
        <v>10</v>
      </c>
      <c r="B50" s="71" t="s">
        <v>1</v>
      </c>
      <c r="C50" s="71" t="s">
        <v>50</v>
      </c>
      <c r="D50" s="73">
        <f>F22</f>
        <v>23886941</v>
      </c>
      <c r="E50" s="28"/>
      <c r="F50" s="40">
        <f>H22</f>
        <v>0</v>
      </c>
      <c r="G50" s="28"/>
      <c r="H50" s="75">
        <f>D22</f>
        <v>0</v>
      </c>
    </row>
    <row r="51" spans="1:8" ht="12.75">
      <c r="A51" s="83">
        <v>11</v>
      </c>
      <c r="B51" s="71"/>
      <c r="C51" s="71" t="s">
        <v>51</v>
      </c>
      <c r="D51" s="73">
        <f>F23</f>
        <v>4480462</v>
      </c>
      <c r="E51" s="28"/>
      <c r="F51" s="40">
        <f>H23</f>
        <v>0</v>
      </c>
      <c r="G51" s="28"/>
      <c r="H51" s="75">
        <f>D23</f>
        <v>0</v>
      </c>
    </row>
    <row r="52" spans="1:8" ht="12.75">
      <c r="A52" s="83">
        <v>12</v>
      </c>
      <c r="B52" s="71" t="s">
        <v>0</v>
      </c>
      <c r="C52" s="76" t="s">
        <v>50</v>
      </c>
      <c r="D52" s="73">
        <f>F24</f>
        <v>57481325</v>
      </c>
      <c r="E52" s="28"/>
      <c r="F52" s="40">
        <f>H24</f>
        <v>0</v>
      </c>
      <c r="G52" s="28"/>
      <c r="H52" s="75">
        <f>D24</f>
        <v>0</v>
      </c>
    </row>
    <row r="53" spans="1:8" ht="13.5" thickBot="1">
      <c r="A53" s="83">
        <v>13</v>
      </c>
      <c r="B53" s="72"/>
      <c r="C53" s="77" t="s">
        <v>51</v>
      </c>
      <c r="D53" s="78">
        <f>F25</f>
        <v>16042995</v>
      </c>
      <c r="E53" s="68"/>
      <c r="F53" s="50">
        <f>H25</f>
        <v>0</v>
      </c>
      <c r="G53" s="68"/>
      <c r="H53" s="80">
        <f>D25</f>
        <v>0</v>
      </c>
    </row>
    <row r="54" spans="1:8" ht="12.75">
      <c r="A54" s="83">
        <v>14</v>
      </c>
      <c r="B54" s="71"/>
      <c r="C54" s="71"/>
      <c r="D54" s="73">
        <f>SUM(D50:D53)</f>
        <v>101891723</v>
      </c>
      <c r="E54" s="28"/>
      <c r="F54" s="74"/>
      <c r="G54" s="28"/>
      <c r="H54" s="75">
        <f>SUM(H50:H53)</f>
        <v>0</v>
      </c>
    </row>
    <row r="55" spans="1:8" ht="12.75">
      <c r="A55" s="85">
        <v>15</v>
      </c>
      <c r="B55" s="85"/>
      <c r="C55" s="85"/>
      <c r="D55" s="87"/>
      <c r="E55" s="67"/>
      <c r="F55" s="88"/>
      <c r="G55" s="67"/>
      <c r="H55" s="89"/>
    </row>
    <row r="56" spans="1:8" ht="13.5" thickBot="1">
      <c r="A56" s="86">
        <v>16</v>
      </c>
      <c r="B56" s="84" t="s">
        <v>52</v>
      </c>
      <c r="C56" s="84"/>
      <c r="D56" s="84" t="s">
        <v>53</v>
      </c>
      <c r="E56" s="34"/>
      <c r="F56" s="84" t="s">
        <v>54</v>
      </c>
      <c r="G56" s="34"/>
      <c r="H56" s="84"/>
    </row>
    <row r="57" spans="1:8" ht="12.75">
      <c r="A57" s="86">
        <v>17</v>
      </c>
      <c r="B57" s="71" t="s">
        <v>1</v>
      </c>
      <c r="C57" s="71" t="s">
        <v>50</v>
      </c>
      <c r="D57" s="73">
        <f>D50-D39</f>
        <v>-88670</v>
      </c>
      <c r="E57" s="28"/>
      <c r="F57" s="74">
        <f>F39</f>
        <v>0.05586</v>
      </c>
      <c r="G57" s="28"/>
      <c r="H57" s="75">
        <f>D57*F57</f>
        <v>-4953.1062</v>
      </c>
    </row>
    <row r="58" spans="1:8" ht="12.75">
      <c r="A58" s="86">
        <v>18</v>
      </c>
      <c r="B58" s="71"/>
      <c r="C58" s="71" t="s">
        <v>51</v>
      </c>
      <c r="D58" s="73">
        <f>D51-D40</f>
        <v>-115003</v>
      </c>
      <c r="E58" s="28"/>
      <c r="F58" s="74">
        <f>F40</f>
        <v>0.0236</v>
      </c>
      <c r="G58" s="28"/>
      <c r="H58" s="75">
        <f>D58*F58</f>
        <v>-2714.0708</v>
      </c>
    </row>
    <row r="59" spans="1:8" ht="12.75">
      <c r="A59" s="86">
        <v>19</v>
      </c>
      <c r="B59" s="71" t="s">
        <v>0</v>
      </c>
      <c r="C59" s="76" t="s">
        <v>50</v>
      </c>
      <c r="D59" s="73">
        <f>D52-D41</f>
        <v>2699</v>
      </c>
      <c r="E59" s="28"/>
      <c r="F59" s="74">
        <f>F41</f>
        <v>0.07595</v>
      </c>
      <c r="G59" s="28"/>
      <c r="H59" s="75">
        <f>D59*F59</f>
        <v>204.98905000000002</v>
      </c>
    </row>
    <row r="60" spans="1:8" ht="13.5" thickBot="1">
      <c r="A60" s="86">
        <v>20</v>
      </c>
      <c r="B60" s="72"/>
      <c r="C60" s="77" t="s">
        <v>51</v>
      </c>
      <c r="D60" s="78">
        <f>D53-D42</f>
        <v>-149167</v>
      </c>
      <c r="E60" s="68"/>
      <c r="F60" s="79">
        <f>F42</f>
        <v>0.04369</v>
      </c>
      <c r="G60" s="68"/>
      <c r="H60" s="80">
        <f>D60*F60</f>
        <v>-6517.10623</v>
      </c>
    </row>
    <row r="61" spans="1:8" ht="12.75">
      <c r="A61" s="86">
        <v>21</v>
      </c>
      <c r="B61" s="71"/>
      <c r="C61" s="71"/>
      <c r="D61" s="73">
        <f>SUM(D57:D60)</f>
        <v>-350141</v>
      </c>
      <c r="E61" s="28"/>
      <c r="F61" s="74"/>
      <c r="G61" s="28"/>
      <c r="H61" s="75">
        <f>SUM(H57:H60)</f>
        <v>-13979.29418</v>
      </c>
    </row>
    <row r="62" spans="1:8" ht="12.75">
      <c r="A62" s="67"/>
      <c r="B62" s="67"/>
      <c r="C62" s="67"/>
      <c r="D62" s="67"/>
      <c r="E62" s="67"/>
      <c r="F62" s="67"/>
      <c r="G62" s="28"/>
      <c r="H62" s="75"/>
    </row>
    <row r="63" spans="1:8" ht="13.5" thickBot="1">
      <c r="A63" s="86">
        <v>22</v>
      </c>
      <c r="B63" s="84" t="s">
        <v>55</v>
      </c>
      <c r="C63" s="84"/>
      <c r="D63" s="84" t="s">
        <v>56</v>
      </c>
      <c r="E63" s="34"/>
      <c r="F63" s="84" t="s">
        <v>57</v>
      </c>
      <c r="G63" s="68"/>
      <c r="H63" s="72"/>
    </row>
    <row r="64" spans="1:8" ht="12.75">
      <c r="A64" s="86">
        <v>23</v>
      </c>
      <c r="B64" s="71" t="s">
        <v>1</v>
      </c>
      <c r="C64" s="71" t="s">
        <v>50</v>
      </c>
      <c r="D64" s="73">
        <f>D50</f>
        <v>23886941</v>
      </c>
      <c r="E64" s="28"/>
      <c r="F64" s="74">
        <f>F50-F39</f>
        <v>-0.05586</v>
      </c>
      <c r="G64" s="28"/>
      <c r="H64" s="75">
        <f>D64*F64</f>
        <v>-1334324.52426</v>
      </c>
    </row>
    <row r="65" spans="1:8" ht="12.75">
      <c r="A65" s="86">
        <v>24</v>
      </c>
      <c r="B65" s="71"/>
      <c r="C65" s="71" t="s">
        <v>51</v>
      </c>
      <c r="D65" s="73">
        <f>D51</f>
        <v>4480462</v>
      </c>
      <c r="E65" s="28"/>
      <c r="F65" s="74">
        <f>F51-F40</f>
        <v>-0.0236</v>
      </c>
      <c r="G65" s="28"/>
      <c r="H65" s="75">
        <f>D65*F65</f>
        <v>-105738.9032</v>
      </c>
    </row>
    <row r="66" spans="1:8" ht="12.75">
      <c r="A66" s="86">
        <v>25</v>
      </c>
      <c r="B66" s="71" t="s">
        <v>0</v>
      </c>
      <c r="C66" s="76" t="s">
        <v>50</v>
      </c>
      <c r="D66" s="73">
        <f>D52</f>
        <v>57481325</v>
      </c>
      <c r="E66" s="28"/>
      <c r="F66" s="74">
        <f>F52-F41</f>
        <v>-0.07595</v>
      </c>
      <c r="G66" s="28"/>
      <c r="H66" s="75">
        <f>D66*F66</f>
        <v>-4365706.63375</v>
      </c>
    </row>
    <row r="67" spans="1:8" ht="13.5" thickBot="1">
      <c r="A67" s="86">
        <v>26</v>
      </c>
      <c r="B67" s="72"/>
      <c r="C67" s="77" t="s">
        <v>51</v>
      </c>
      <c r="D67" s="78">
        <f>D53</f>
        <v>16042995</v>
      </c>
      <c r="E67" s="68"/>
      <c r="F67" s="79">
        <f>F53-F42</f>
        <v>-0.04369</v>
      </c>
      <c r="G67" s="68"/>
      <c r="H67" s="80">
        <f>D67*F67</f>
        <v>-700918.45155</v>
      </c>
    </row>
    <row r="68" spans="1:8" ht="12.75">
      <c r="A68" s="86">
        <v>27</v>
      </c>
      <c r="B68" s="71"/>
      <c r="C68" s="71"/>
      <c r="D68" s="73">
        <f>SUM(D64:D67)</f>
        <v>101891723</v>
      </c>
      <c r="E68" s="28"/>
      <c r="F68" s="74"/>
      <c r="G68" s="28"/>
      <c r="H68" s="75">
        <f>SUM(H64:H67)</f>
        <v>-6506688.51276</v>
      </c>
    </row>
    <row r="69" spans="1:8" ht="12.75">
      <c r="A69" s="67"/>
      <c r="B69" s="28"/>
      <c r="C69" s="28"/>
      <c r="D69" s="28"/>
      <c r="E69" s="28"/>
      <c r="F69" s="28"/>
      <c r="G69" s="28"/>
      <c r="H69" s="28"/>
    </row>
    <row r="70" spans="1:8" ht="12.75">
      <c r="A70" s="86" t="s">
        <v>35</v>
      </c>
      <c r="B70" s="81" t="s">
        <v>35</v>
      </c>
      <c r="C70" s="28"/>
      <c r="D70" s="28"/>
      <c r="E70" s="28"/>
      <c r="F70" s="75" t="s">
        <v>35</v>
      </c>
      <c r="G70" s="28"/>
      <c r="H70" s="28"/>
    </row>
    <row r="71" spans="1:8" ht="12.75">
      <c r="A71" s="10"/>
      <c r="B71" s="10"/>
      <c r="C71" s="28"/>
      <c r="D71" s="28"/>
      <c r="E71" s="28"/>
      <c r="F71" s="28"/>
      <c r="G71" s="28"/>
      <c r="H71" s="28"/>
    </row>
  </sheetData>
  <sheetProtection/>
  <mergeCells count="1">
    <mergeCell ref="C5:I5"/>
  </mergeCells>
  <printOptions horizontalCentered="1"/>
  <pageMargins left="1.11" right="0.51" top="0.49" bottom="1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15.00390625" style="0" bestFit="1" customWidth="1"/>
    <col min="2" max="2" width="13.8515625" style="0" bestFit="1" customWidth="1"/>
    <col min="3" max="3" width="24.28125" style="0" customWidth="1"/>
    <col min="4" max="4" width="18.421875" style="0" bestFit="1" customWidth="1"/>
    <col min="5" max="5" width="38.57421875" style="0" bestFit="1" customWidth="1"/>
    <col min="6" max="6" width="10.140625" style="0" customWidth="1"/>
    <col min="7" max="7" width="17.140625" style="0" customWidth="1"/>
  </cols>
  <sheetData>
    <row r="1" spans="1:4" ht="12.75">
      <c r="A1" s="9"/>
      <c r="B1" s="114" t="s">
        <v>29</v>
      </c>
      <c r="C1" s="114"/>
      <c r="D1" s="114"/>
    </row>
    <row r="2" spans="1:4" ht="12.75">
      <c r="A2" s="9"/>
      <c r="B2" s="9"/>
      <c r="C2" s="9"/>
      <c r="D2" s="9"/>
    </row>
    <row r="3" spans="1:6" ht="13.5" thickBot="1">
      <c r="A3" s="34" t="s">
        <v>30</v>
      </c>
      <c r="B3" s="56" t="s">
        <v>36</v>
      </c>
      <c r="C3" s="57" t="s">
        <v>63</v>
      </c>
      <c r="D3" s="56" t="s">
        <v>37</v>
      </c>
      <c r="E3" s="58" t="s">
        <v>38</v>
      </c>
      <c r="F3" s="18"/>
    </row>
    <row r="4" spans="1:6" ht="12.75">
      <c r="A4" s="28" t="s">
        <v>31</v>
      </c>
      <c r="B4" s="59">
        <f>'[1]Block_USAGE_UT'!$G$18</f>
        <v>23886941</v>
      </c>
      <c r="C4" s="60">
        <v>1.7267</v>
      </c>
      <c r="D4" s="36">
        <f>B4*C4</f>
        <v>41245581.0247</v>
      </c>
      <c r="E4" s="61">
        <f>D4/$D$8*$E$8</f>
        <v>-235473.06685786095</v>
      </c>
      <c r="F4" s="18"/>
    </row>
    <row r="5" spans="1:6" ht="12.75">
      <c r="A5" s="28" t="s">
        <v>32</v>
      </c>
      <c r="B5" s="59">
        <f>'[1]Block_USAGE_UT'!$H$18</f>
        <v>4480462</v>
      </c>
      <c r="C5" s="60">
        <v>0.7267</v>
      </c>
      <c r="D5" s="36">
        <f>B5*C5</f>
        <v>3255951.7354</v>
      </c>
      <c r="E5" s="61">
        <f>D5/$D$8*$E$8</f>
        <v>-18588.389874218996</v>
      </c>
      <c r="F5" s="18"/>
    </row>
    <row r="6" spans="1:6" ht="12.75">
      <c r="A6" s="35" t="s">
        <v>33</v>
      </c>
      <c r="B6" s="59">
        <f>'[1]Block_USAGE_UT'!$G$17</f>
        <v>57481325</v>
      </c>
      <c r="C6" s="60">
        <v>2.34949</v>
      </c>
      <c r="D6" s="36">
        <f>B6*C6</f>
        <v>135051798.27425</v>
      </c>
      <c r="E6" s="61">
        <f>D6/$D$8*$E$8</f>
        <v>-771017.4116655719</v>
      </c>
      <c r="F6" s="18"/>
    </row>
    <row r="7" spans="1:6" ht="13.5" thickBot="1">
      <c r="A7" s="51" t="s">
        <v>34</v>
      </c>
      <c r="B7" s="62">
        <f>'[1]Block_USAGE_UT'!$H$17</f>
        <v>16042995</v>
      </c>
      <c r="C7" s="63">
        <v>1.34949</v>
      </c>
      <c r="D7" s="41">
        <f>B7*C7</f>
        <v>21649861.322550002</v>
      </c>
      <c r="E7" s="64">
        <f>D7/$D$8*$E$8</f>
        <v>-123600.13160234818</v>
      </c>
      <c r="F7" s="18"/>
    </row>
    <row r="8" spans="1:7" ht="12.75">
      <c r="A8" s="35" t="s">
        <v>35</v>
      </c>
      <c r="B8" s="37">
        <f>SUM(B4:B7)</f>
        <v>101891723</v>
      </c>
      <c r="C8" s="35"/>
      <c r="D8" s="36">
        <f>SUM(D4:D7)</f>
        <v>201203192.3569</v>
      </c>
      <c r="E8" s="65">
        <f>E12</f>
        <v>-1148679</v>
      </c>
      <c r="F8" s="52" t="s">
        <v>35</v>
      </c>
      <c r="G8" s="38" t="s">
        <v>35</v>
      </c>
    </row>
    <row r="9" spans="2:5" ht="12.75">
      <c r="B9" s="66"/>
      <c r="C9" s="66"/>
      <c r="D9" s="66"/>
      <c r="E9" s="66"/>
    </row>
    <row r="10" ht="13.5" thickBot="1"/>
    <row r="11" ht="12.75">
      <c r="E11" s="55" t="s">
        <v>39</v>
      </c>
    </row>
    <row r="12" ht="13.5" thickBot="1">
      <c r="E12" s="53">
        <v>-1148679</v>
      </c>
    </row>
  </sheetData>
  <sheetProtection/>
  <mergeCells count="1">
    <mergeCell ref="B1:D1"/>
  </mergeCells>
  <printOptions/>
  <pageMargins left="0.7" right="0.7" top="0.75" bottom="0.75" header="0.3" footer="0.3"/>
  <pageSetup fitToHeight="1" fitToWidth="1" horizontalDpi="600" verticalDpi="600" orientation="portrait" scale="69" r:id="rId1"/>
  <headerFoot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2.57421875" style="0" bestFit="1" customWidth="1"/>
    <col min="2" max="2" width="18.7109375" style="0" customWidth="1"/>
    <col min="3" max="3" width="13.57421875" style="0" bestFit="1" customWidth="1"/>
    <col min="4" max="4" width="15.57421875" style="0" customWidth="1"/>
    <col min="5" max="5" width="19.8515625" style="0" customWidth="1"/>
  </cols>
  <sheetData>
    <row r="2" spans="2:5" ht="12.75">
      <c r="B2" s="90" t="s">
        <v>1</v>
      </c>
      <c r="C2" s="91"/>
      <c r="D2" s="92" t="s">
        <v>0</v>
      </c>
      <c r="E2" s="91"/>
    </row>
    <row r="3" spans="2:5" ht="12.75">
      <c r="B3" s="93" t="s">
        <v>66</v>
      </c>
      <c r="C3" s="93" t="s">
        <v>67</v>
      </c>
      <c r="D3" s="93" t="s">
        <v>66</v>
      </c>
      <c r="E3" s="93" t="s">
        <v>67</v>
      </c>
    </row>
    <row r="5" spans="1:5" ht="15">
      <c r="A5" s="94" t="s">
        <v>68</v>
      </c>
      <c r="B5" s="95">
        <v>1.7267</v>
      </c>
      <c r="C5" s="96">
        <v>0.7267</v>
      </c>
      <c r="D5" s="97">
        <v>2.34949</v>
      </c>
      <c r="E5" s="97">
        <v>1.34949</v>
      </c>
    </row>
    <row r="6" spans="1:5" ht="15">
      <c r="A6" s="109" t="s">
        <v>4</v>
      </c>
      <c r="B6" s="110">
        <f>'Exhibit 1.2'!F12</f>
        <v>0</v>
      </c>
      <c r="C6" s="110">
        <f>'Exhibit 1.2'!F13</f>
        <v>0</v>
      </c>
      <c r="D6" s="110">
        <f>'Exhibit 1.2'!F15</f>
        <v>0</v>
      </c>
      <c r="E6" s="110">
        <f>'Exhibit 1.2'!F16</f>
        <v>0</v>
      </c>
    </row>
    <row r="7" spans="1:5" ht="15">
      <c r="A7" s="94" t="s">
        <v>69</v>
      </c>
      <c r="B7" s="97">
        <v>0.24341</v>
      </c>
      <c r="C7" s="97">
        <v>0.24341</v>
      </c>
      <c r="D7" s="97">
        <f>'[2]Utah'!G11</f>
        <v>0.24341</v>
      </c>
      <c r="E7" s="97">
        <v>0.24341</v>
      </c>
    </row>
    <row r="8" spans="1:5" ht="15">
      <c r="A8" s="94" t="s">
        <v>70</v>
      </c>
      <c r="B8" s="97">
        <v>0.01603</v>
      </c>
      <c r="C8" s="97">
        <v>0.01603</v>
      </c>
      <c r="D8" s="97">
        <v>0.01603</v>
      </c>
      <c r="E8" s="97">
        <v>0.01603</v>
      </c>
    </row>
    <row r="9" spans="1:5" ht="15">
      <c r="A9" s="94" t="s">
        <v>71</v>
      </c>
      <c r="B9" s="97">
        <v>0.08482</v>
      </c>
      <c r="C9" s="96">
        <v>0.0357</v>
      </c>
      <c r="D9" s="97">
        <v>0.11542</v>
      </c>
      <c r="E9" s="97">
        <v>0.06629</v>
      </c>
    </row>
    <row r="10" spans="1:6" ht="15" thickBot="1">
      <c r="A10" s="98" t="s">
        <v>72</v>
      </c>
      <c r="B10" s="99">
        <f>SUM(B5+B6+B7+B8+B9)</f>
        <v>2.07096</v>
      </c>
      <c r="C10" s="100">
        <f>SUM(C5:C9)</f>
        <v>1.02184</v>
      </c>
      <c r="D10" s="100">
        <f>SUM(D5:D9)</f>
        <v>2.72435</v>
      </c>
      <c r="E10" s="100">
        <f>SUM(E5:E9)</f>
        <v>1.67522</v>
      </c>
      <c r="F10" s="102"/>
    </row>
    <row r="11" spans="2:5" ht="15.75" thickTop="1">
      <c r="B11" s="97"/>
      <c r="C11" s="97"/>
      <c r="D11" s="97"/>
      <c r="E11" s="97"/>
    </row>
    <row r="12" spans="1:5" ht="15">
      <c r="A12" s="94" t="s">
        <v>73</v>
      </c>
      <c r="B12" s="97">
        <v>0.53715</v>
      </c>
      <c r="C12" s="97">
        <v>0.53715</v>
      </c>
      <c r="D12" s="97">
        <v>1.14407</v>
      </c>
      <c r="E12" s="97">
        <v>1.14407</v>
      </c>
    </row>
    <row r="13" spans="1:5" ht="15">
      <c r="A13" s="94" t="s">
        <v>74</v>
      </c>
      <c r="B13" s="97">
        <v>0.02023</v>
      </c>
      <c r="C13" s="97">
        <v>0.02023</v>
      </c>
      <c r="D13" s="103">
        <v>0.04308</v>
      </c>
      <c r="E13" s="103">
        <v>0.04308</v>
      </c>
    </row>
    <row r="14" spans="1:5" ht="15" thickBot="1">
      <c r="A14" s="104" t="s">
        <v>75</v>
      </c>
      <c r="B14" s="101">
        <v>0.55738</v>
      </c>
      <c r="C14" s="101">
        <v>0.55738</v>
      </c>
      <c r="D14" s="101">
        <v>1.18715</v>
      </c>
      <c r="E14" s="101">
        <v>1.18715</v>
      </c>
    </row>
    <row r="15" spans="2:6" ht="15.75" thickTop="1">
      <c r="B15" s="97"/>
      <c r="C15" s="97"/>
      <c r="D15" s="97"/>
      <c r="E15" s="97"/>
      <c r="F15" s="105"/>
    </row>
    <row r="16" spans="2:5" ht="15">
      <c r="B16" s="97"/>
      <c r="C16" s="97"/>
      <c r="D16" s="97"/>
      <c r="E16" s="97"/>
    </row>
    <row r="17" spans="1:5" ht="15">
      <c r="A17" s="94" t="s">
        <v>76</v>
      </c>
      <c r="B17" s="97">
        <v>4.07582</v>
      </c>
      <c r="C17" s="97">
        <v>4.07582</v>
      </c>
      <c r="D17" s="97">
        <v>4.07582</v>
      </c>
      <c r="E17" s="97">
        <v>4.07582</v>
      </c>
    </row>
    <row r="18" spans="1:5" ht="15">
      <c r="A18" s="94" t="s">
        <v>77</v>
      </c>
      <c r="B18" s="103">
        <v>-0.17731</v>
      </c>
      <c r="C18" s="103">
        <v>-0.17731</v>
      </c>
      <c r="D18" s="103">
        <v>-0.17731</v>
      </c>
      <c r="E18" s="103">
        <v>-0.17731</v>
      </c>
    </row>
    <row r="19" spans="1:5" ht="15" thickBot="1">
      <c r="A19" s="104" t="s">
        <v>78</v>
      </c>
      <c r="B19" s="101">
        <v>3.89851</v>
      </c>
      <c r="C19" s="101">
        <v>3.89851</v>
      </c>
      <c r="D19" s="101">
        <v>3.89851</v>
      </c>
      <c r="E19" s="101">
        <v>3.89851</v>
      </c>
    </row>
    <row r="20" spans="2:6" ht="15.75" thickTop="1">
      <c r="B20" s="97"/>
      <c r="C20" s="97"/>
      <c r="D20" s="97"/>
      <c r="E20" s="97"/>
      <c r="F20" s="105"/>
    </row>
    <row r="21" spans="2:6" ht="15">
      <c r="B21" s="97"/>
      <c r="C21" s="97"/>
      <c r="D21" s="97"/>
      <c r="E21" s="97"/>
      <c r="F21" s="105"/>
    </row>
    <row r="22" spans="1:6" ht="14.25">
      <c r="A22" s="111" t="s">
        <v>65</v>
      </c>
      <c r="B22" s="112">
        <f>SUM(B10+B14+B19)</f>
        <v>6.52685</v>
      </c>
      <c r="C22" s="112">
        <f>SUM(C10+C14+C19)</f>
        <v>5.47773</v>
      </c>
      <c r="D22" s="112">
        <f>SUM(D10+D14+D19)</f>
        <v>7.81001</v>
      </c>
      <c r="E22" s="112">
        <f>SUM(E10+E14+E19)</f>
        <v>6.76088</v>
      </c>
      <c r="F22" s="105"/>
    </row>
    <row r="23" spans="2:6" ht="15">
      <c r="B23" s="106"/>
      <c r="C23" s="106"/>
      <c r="D23" s="106"/>
      <c r="E23" s="106"/>
      <c r="F23" s="105"/>
    </row>
    <row r="25" ht="12.75">
      <c r="B25" s="107"/>
    </row>
    <row r="26" ht="12.75">
      <c r="B26" s="107"/>
    </row>
    <row r="27" ht="12.75">
      <c r="B27" s="107"/>
    </row>
    <row r="28" ht="12.75">
      <c r="B28" s="107"/>
    </row>
    <row r="29" spans="1:2" ht="12.75">
      <c r="A29" t="s">
        <v>79</v>
      </c>
      <c r="B29">
        <v>6.75</v>
      </c>
    </row>
    <row r="30" ht="12.75">
      <c r="B30">
        <v>18.25</v>
      </c>
    </row>
    <row r="31" ht="12.75">
      <c r="B31" s="108">
        <v>63.5</v>
      </c>
    </row>
    <row r="32" ht="12.75">
      <c r="B32">
        <v>420.25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drg4708</dc:creator>
  <cp:keywords/>
  <dc:description/>
  <cp:lastModifiedBy>laurieharris</cp:lastModifiedBy>
  <cp:lastPrinted>2016-09-29T16:21:25Z</cp:lastPrinted>
  <dcterms:created xsi:type="dcterms:W3CDTF">2005-06-28T19:57:04Z</dcterms:created>
  <dcterms:modified xsi:type="dcterms:W3CDTF">2016-09-30T15:39:39Z</dcterms:modified>
  <cp:category/>
  <cp:version/>
  <cp:contentType/>
  <cp:contentStatus/>
</cp:coreProperties>
</file>