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7docs\1705716\"/>
    </mc:Choice>
  </mc:AlternateContent>
  <bookViews>
    <workbookView xWindow="3075" yWindow="675" windowWidth="19320" windowHeight="8925" tabRatio="696"/>
  </bookViews>
  <sheets>
    <sheet name="Exhibit 1.2" sheetId="1" r:id="rId1"/>
    <sheet name="RR" sheetId="17" state="hidden" r:id="rId2"/>
  </sheets>
  <externalReferences>
    <externalReference r:id="rId3"/>
    <externalReference r:id="rId4"/>
  </externalReferences>
  <definedNames>
    <definedName name="_FT1">#REF!</definedName>
    <definedName name="FS">#REF!</definedName>
    <definedName name="GS">#REF!</definedName>
    <definedName name="HEAT_WNA_Dth__2009">#REF!</definedName>
    <definedName name="IS">#REF!</definedName>
    <definedName name="_xlnm.Print_Area" localSheetId="0">'Exhibit 1.2'!$B$3:$Q$31</definedName>
    <definedName name="TS">#REF!</definedName>
  </definedNames>
  <calcPr calcId="152511"/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J15" i="1"/>
  <c r="J14" i="1"/>
  <c r="J13" i="1"/>
  <c r="J12" i="1"/>
  <c r="J11" i="1"/>
  <c r="J10" i="1"/>
  <c r="J9" i="1"/>
  <c r="G15" i="1"/>
  <c r="G14" i="1"/>
  <c r="G13" i="1"/>
  <c r="G12" i="1"/>
  <c r="G11" i="1"/>
  <c r="G10" i="1"/>
  <c r="G9" i="1"/>
  <c r="F15" i="1"/>
  <c r="F14" i="1"/>
  <c r="F13" i="1"/>
  <c r="F12" i="1"/>
  <c r="F11" i="1"/>
  <c r="F10" i="1"/>
  <c r="F9" i="1"/>
  <c r="E15" i="1" l="1"/>
  <c r="E14" i="1"/>
  <c r="E13" i="1"/>
  <c r="E12" i="1"/>
  <c r="E11" i="1"/>
  <c r="E9" i="1"/>
  <c r="E10" i="1" l="1"/>
  <c r="K37" i="17" l="1"/>
  <c r="K13" i="17" l="1"/>
  <c r="K97" i="17" l="1"/>
  <c r="K85" i="17"/>
  <c r="F182" i="17" l="1"/>
  <c r="K182" i="17"/>
  <c r="K181" i="17"/>
  <c r="K169" i="17"/>
  <c r="K157" i="17"/>
  <c r="K145" i="17"/>
  <c r="K133" i="17"/>
  <c r="K121" i="17"/>
  <c r="K109" i="17"/>
  <c r="K73" i="17"/>
  <c r="K61" i="17"/>
  <c r="K49" i="17"/>
  <c r="K25" i="17"/>
  <c r="L97" i="17" l="1"/>
  <c r="E16" i="1" l="1"/>
  <c r="I15" i="1" l="1"/>
  <c r="I14" i="1" l="1"/>
  <c r="I13" i="1"/>
  <c r="H13" i="1"/>
  <c r="G16" i="1"/>
  <c r="I11" i="1"/>
  <c r="I10" i="1"/>
  <c r="M13" i="1" l="1"/>
  <c r="I12" i="1"/>
  <c r="K16" i="1" l="1"/>
  <c r="I9" i="1"/>
  <c r="F16" i="1" l="1"/>
  <c r="M9" i="1" l="1"/>
  <c r="H9" i="1" l="1"/>
  <c r="H10" i="1"/>
  <c r="L12" i="1"/>
  <c r="H11" i="1"/>
  <c r="M14" i="1"/>
  <c r="L11" i="1"/>
  <c r="H14" i="1"/>
  <c r="M11" i="1"/>
  <c r="L14" i="1"/>
  <c r="M10" i="1"/>
  <c r="H15" i="1"/>
  <c r="H12" i="1"/>
  <c r="L15" i="1" l="1"/>
  <c r="L10" i="1"/>
  <c r="M12" i="1"/>
  <c r="M15" i="1"/>
  <c r="L13" i="1"/>
  <c r="L9" i="1" l="1"/>
  <c r="L16" i="1" s="1"/>
  <c r="J16" i="1"/>
</calcChain>
</file>

<file path=xl/comments1.xml><?xml version="1.0" encoding="utf-8"?>
<comments xmlns="http://schemas.openxmlformats.org/spreadsheetml/2006/main">
  <authors>
    <author>Ted Peterson</author>
    <author>Colleen Elliott</author>
    <author>00533</author>
  </authors>
  <commentList>
    <comment ref="F9" authorId="0" shapeId="0">
      <text>
        <r>
          <rPr>
            <b/>
            <sz val="8"/>
            <color indexed="81"/>
            <rFont val="Tahoma"/>
            <family val="2"/>
          </rPr>
          <t>Ted Peterson:</t>
        </r>
        <r>
          <rPr>
            <sz val="8"/>
            <color indexed="81"/>
            <rFont val="Tahoma"/>
            <family val="2"/>
          </rPr>
          <t xml:space="preserve">
Heat Dths subtracted from revenue run. 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</rPr>
          <t>Colleen Elliott:</t>
        </r>
        <r>
          <rPr>
            <sz val="9"/>
            <color indexed="81"/>
            <rFont val="Tahoma"/>
            <family val="2"/>
          </rPr>
          <t xml:space="preserve">
2.02
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</rPr>
          <t>Colleen Elliott:</t>
        </r>
        <r>
          <rPr>
            <sz val="9"/>
            <color indexed="81"/>
            <rFont val="Tahoma"/>
            <family val="2"/>
          </rPr>
          <t xml:space="preserve">
2.03
</t>
        </r>
      </text>
    </comment>
    <comment ref="I11" authorId="1" shapeId="0">
      <text>
        <r>
          <rPr>
            <b/>
            <sz val="9"/>
            <color indexed="81"/>
            <rFont val="Tahoma"/>
            <family val="2"/>
          </rPr>
          <t>Colleen Elliott:</t>
        </r>
        <r>
          <rPr>
            <sz val="9"/>
            <color indexed="81"/>
            <rFont val="Tahoma"/>
            <family val="2"/>
          </rPr>
          <t xml:space="preserve">
2.04</t>
        </r>
      </text>
    </comment>
    <comment ref="I12" authorId="1" shapeId="0">
      <text>
        <r>
          <rPr>
            <b/>
            <sz val="9"/>
            <color indexed="81"/>
            <rFont val="Tahoma"/>
            <family val="2"/>
          </rPr>
          <t>Colleen Elliott:</t>
        </r>
        <r>
          <rPr>
            <sz val="9"/>
            <color indexed="81"/>
            <rFont val="Tahoma"/>
            <family val="2"/>
          </rPr>
          <t xml:space="preserve">
4.02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Ted Peterson:</t>
        </r>
        <r>
          <rPr>
            <sz val="8"/>
            <color indexed="81"/>
            <rFont val="Tahoma"/>
            <family val="2"/>
          </rPr>
          <t xml:space="preserve">
Includes FT-1 and FT-1L</t>
        </r>
      </text>
    </comment>
    <comment ref="I13" authorId="1" shapeId="0">
      <text>
        <r>
          <rPr>
            <b/>
            <sz val="9"/>
            <color indexed="81"/>
            <rFont val="Tahoma"/>
            <family val="2"/>
          </rPr>
          <t>Colleen Elliott:</t>
        </r>
        <r>
          <rPr>
            <sz val="9"/>
            <color indexed="81"/>
            <rFont val="Tahoma"/>
            <family val="2"/>
          </rPr>
          <t xml:space="preserve">
5.05
</t>
        </r>
      </text>
    </comment>
    <comment ref="I14" authorId="1" shapeId="0">
      <text>
        <r>
          <rPr>
            <b/>
            <sz val="9"/>
            <color indexed="81"/>
            <rFont val="Tahoma"/>
            <family val="2"/>
          </rPr>
          <t>Colleen Elliott:</t>
        </r>
        <r>
          <rPr>
            <sz val="9"/>
            <color indexed="81"/>
            <rFont val="Tahoma"/>
            <family val="2"/>
          </rPr>
          <t xml:space="preserve">
5.06</t>
        </r>
      </text>
    </comment>
    <comment ref="I15" authorId="1" shapeId="0">
      <text>
        <r>
          <rPr>
            <b/>
            <sz val="9"/>
            <color indexed="81"/>
            <rFont val="Tahoma"/>
            <family val="2"/>
          </rPr>
          <t>Colleen Elliott:</t>
        </r>
        <r>
          <rPr>
            <sz val="9"/>
            <color indexed="81"/>
            <rFont val="Tahoma"/>
            <family val="2"/>
          </rPr>
          <t xml:space="preserve">
5.07</t>
        </r>
      </text>
    </comment>
    <comment ref="G16" authorId="2" shapeId="0">
      <text>
        <r>
          <rPr>
            <b/>
            <sz val="8"/>
            <color indexed="81"/>
            <rFont val="Tahoma"/>
            <family val="2"/>
          </rPr>
          <t>00533:</t>
        </r>
        <r>
          <rPr>
            <sz val="8"/>
            <color indexed="81"/>
            <rFont val="Tahoma"/>
            <family val="2"/>
          </rPr>
          <t xml:space="preserve">
The value shown in this cell must be entered in cell G1 on the Input tab.
</t>
        </r>
      </text>
    </comment>
    <comment ref="K20" authorId="1" shapeId="0">
      <text>
        <r>
          <rPr>
            <b/>
            <sz val="9"/>
            <color indexed="81"/>
            <rFont val="Tahoma"/>
            <family val="2"/>
          </rPr>
          <t>Colleen Elliott:</t>
        </r>
        <r>
          <rPr>
            <sz val="9"/>
            <color indexed="81"/>
            <rFont val="Tahoma"/>
            <family val="2"/>
          </rPr>
          <t xml:space="preserve">
This number is from Exhibit 1.1 Line 25 "Amount Available for Payout" 
</t>
        </r>
      </text>
    </comment>
  </commentList>
</comments>
</file>

<file path=xl/sharedStrings.xml><?xml version="1.0" encoding="utf-8"?>
<sst xmlns="http://schemas.openxmlformats.org/spreadsheetml/2006/main" count="417" uniqueCount="73">
  <si>
    <t>$ Recovery per class</t>
  </si>
  <si>
    <t>Per Dth Recovery</t>
  </si>
  <si>
    <t>GS</t>
  </si>
  <si>
    <t>FS</t>
  </si>
  <si>
    <t>NGV</t>
  </si>
  <si>
    <t>IS</t>
  </si>
  <si>
    <t>FT-1</t>
  </si>
  <si>
    <t>MT</t>
  </si>
  <si>
    <t>TS</t>
  </si>
  <si>
    <t>year</t>
  </si>
  <si>
    <t>month</t>
  </si>
  <si>
    <t>Check</t>
  </si>
  <si>
    <t>Total Collection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</si>
  <si>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</si>
  <si>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</si>
  <si>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</si>
  <si>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</si>
  <si>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</si>
  <si>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</si>
  <si>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</si>
  <si>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</si>
  <si>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</si>
  <si>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(C)</t>
  </si>
  <si>
    <t>Class % Increase</t>
  </si>
  <si>
    <t>Class</t>
  </si>
  <si>
    <t>Dth/Month to Max out at $50 / Month Surcharge Threshold</t>
  </si>
  <si>
    <t>$50 / F</t>
  </si>
  <si>
    <t>(D / B)</t>
  </si>
  <si>
    <t>(D / C)</t>
  </si>
  <si>
    <t>(G + H)</t>
  </si>
  <si>
    <t>3/</t>
  </si>
  <si>
    <t>Collection from Low Customers 4/</t>
  </si>
  <si>
    <t>4/ Collection from Low Customers refers to the dollars contributed to the Low Income rate from customers who do not exceed the $50/month cap.</t>
  </si>
  <si>
    <t>Collection from High Customers 5/</t>
  </si>
  <si>
    <t>5/ Collection from High Customers refers to the dollars contributed to the Low Income rate from customers who exceed the $50/month cap.</t>
  </si>
  <si>
    <t>Energy Assistance Allocation and Rate Design</t>
  </si>
  <si>
    <t>6/</t>
  </si>
  <si>
    <t>total_dth</t>
  </si>
  <si>
    <t xml:space="preserve">6/  Proposed collection for the test period. </t>
  </si>
  <si>
    <t>Dth (Test Period minus HEAT) 2/</t>
  </si>
  <si>
    <t>state</t>
  </si>
  <si>
    <t>rate_schedule</t>
  </si>
  <si>
    <t>customer_count</t>
  </si>
  <si>
    <t>block_1_dth</t>
  </si>
  <si>
    <t>block_2_dth</t>
  </si>
  <si>
    <t>block_3_dth</t>
  </si>
  <si>
    <t>block_4_dth</t>
  </si>
  <si>
    <t>UT</t>
  </si>
  <si>
    <t>UTFS</t>
  </si>
  <si>
    <t>UTFT1</t>
  </si>
  <si>
    <t>UTGS</t>
  </si>
  <si>
    <t>UTIS</t>
  </si>
  <si>
    <t>UTMT</t>
  </si>
  <si>
    <t>UTNGV</t>
  </si>
  <si>
    <t>UTTS</t>
  </si>
  <si>
    <t>UTTSP</t>
  </si>
  <si>
    <t xml:space="preserve"> </t>
  </si>
  <si>
    <t>The Goal Seek function is used to adjust cell D8 to achieve objective.</t>
  </si>
  <si>
    <t>(Class Revenue (B) / Total Revenue (B8) * D8</t>
  </si>
  <si>
    <t>Total Revenue 1/</t>
  </si>
  <si>
    <t>WY</t>
  </si>
  <si>
    <t>WYFS</t>
  </si>
  <si>
    <t>WYGS</t>
  </si>
  <si>
    <t>WYICT</t>
  </si>
  <si>
    <t>WYICT1</t>
  </si>
  <si>
    <t>WYIS</t>
  </si>
  <si>
    <t>WYIT</t>
  </si>
  <si>
    <t>WYNGV</t>
  </si>
  <si>
    <t xml:space="preserve">UT Total </t>
  </si>
  <si>
    <t>Old Rates</t>
  </si>
  <si>
    <t>1/ Based on historical revenue through July 2017</t>
  </si>
  <si>
    <t>2/ Forecasted Dths for the test period (Oct 2017 - Sep 2018) less the Dths attributable to heat qualified customers.</t>
  </si>
  <si>
    <t>3/ Goal Seek function used to account for $50/month cap for targeted funding level.  Column I Line 8 must equal $1,441,018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</si>
</sst>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0000_);_(&quot;$&quot;* \(#,##0.00000\);_(&quot;$&quot;* &quot;-&quot;?????_);_(@_)"/>
    <numFmt numFmtId="165" formatCode="_(&quot;$&quot;* #,##0_);_(&quot;$&quot;* \(#,##0\);_(&quot;$&quot;* &quot;-&quot;?????_);_(@_)"/>
    <numFmt numFmtId="166" formatCode="0.000%"/>
    <numFmt numFmtId="167" formatCode="&quot;$&quot;#,##0"/>
    <numFmt numFmtId="168" formatCode="&quot;$&quot;#,##0.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0" fontId="6" fillId="0" borderId="0" xfId="0" applyFont="1" applyFill="1"/>
    <xf numFmtId="0" fontId="7" fillId="0" borderId="0" xfId="0" applyFont="1" applyFill="1"/>
    <xf numFmtId="0" fontId="8" fillId="0" borderId="0" xfId="0" applyFont="1"/>
    <xf numFmtId="3" fontId="2" fillId="0" borderId="0" xfId="0" applyNumberFormat="1" applyFont="1" applyFill="1"/>
    <xf numFmtId="3" fontId="7" fillId="0" borderId="0" xfId="0" applyNumberFormat="1" applyFont="1" applyFill="1"/>
    <xf numFmtId="0" fontId="9" fillId="0" borderId="0" xfId="0" applyFont="1"/>
    <xf numFmtId="0" fontId="7" fillId="0" borderId="0" xfId="0" applyFont="1" applyBorder="1"/>
    <xf numFmtId="167" fontId="7" fillId="0" borderId="0" xfId="0" applyNumberFormat="1" applyFont="1" applyBorder="1"/>
    <xf numFmtId="0" fontId="7" fillId="0" borderId="0" xfId="0" applyFont="1" applyAlignment="1">
      <alignment horizontal="center"/>
    </xf>
    <xf numFmtId="0" fontId="6" fillId="0" borderId="0" xfId="0" applyFont="1" applyBorder="1"/>
    <xf numFmtId="3" fontId="0" fillId="0" borderId="0" xfId="0" applyNumberFormat="1"/>
    <xf numFmtId="3" fontId="10" fillId="0" borderId="0" xfId="0" applyNumberFormat="1" applyFont="1"/>
    <xf numFmtId="164" fontId="2" fillId="0" borderId="0" xfId="0" applyNumberFormat="1" applyFont="1" applyFill="1"/>
    <xf numFmtId="165" fontId="2" fillId="0" borderId="0" xfId="0" applyNumberFormat="1" applyFont="1" applyFill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3" fontId="10" fillId="0" borderId="0" xfId="0" applyNumberFormat="1" applyFont="1" applyFill="1"/>
    <xf numFmtId="165" fontId="2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67" fontId="7" fillId="0" borderId="0" xfId="0" applyNumberFormat="1" applyFont="1"/>
    <xf numFmtId="167" fontId="6" fillId="0" borderId="0" xfId="0" applyNumberFormat="1" applyFont="1"/>
    <xf numFmtId="0" fontId="7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7" fontId="7" fillId="0" borderId="0" xfId="0" applyNumberFormat="1" applyFont="1" applyFill="1" applyBorder="1"/>
    <xf numFmtId="167" fontId="7" fillId="0" borderId="0" xfId="0" applyNumberFormat="1" applyFont="1" applyFill="1"/>
    <xf numFmtId="167" fontId="2" fillId="0" borderId="0" xfId="0" applyNumberFormat="1" applyFont="1" applyFill="1" applyBorder="1"/>
    <xf numFmtId="0" fontId="8" fillId="0" borderId="0" xfId="0" applyFont="1" applyFill="1"/>
    <xf numFmtId="0" fontId="12" fillId="0" borderId="0" xfId="0" applyFont="1" applyFill="1"/>
    <xf numFmtId="0" fontId="2" fillId="0" borderId="0" xfId="0" applyFont="1" applyFill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42" fontId="2" fillId="0" borderId="0" xfId="1" applyNumberFormat="1" applyFont="1" applyFill="1"/>
    <xf numFmtId="166" fontId="2" fillId="0" borderId="0" xfId="2" applyNumberFormat="1" applyFont="1" applyFill="1"/>
    <xf numFmtId="3" fontId="2" fillId="0" borderId="1" xfId="0" applyNumberFormat="1" applyFont="1" applyFill="1" applyBorder="1"/>
    <xf numFmtId="42" fontId="2" fillId="0" borderId="1" xfId="1" applyNumberFormat="1" applyFont="1" applyFill="1" applyBorder="1"/>
    <xf numFmtId="166" fontId="2" fillId="0" borderId="1" xfId="2" applyNumberFormat="1" applyFont="1" applyFill="1" applyBorder="1"/>
    <xf numFmtId="164" fontId="2" fillId="0" borderId="1" xfId="0" applyNumberFormat="1" applyFont="1" applyFill="1" applyBorder="1"/>
    <xf numFmtId="3" fontId="2" fillId="0" borderId="2" xfId="0" applyNumberFormat="1" applyFont="1" applyFill="1" applyBorder="1"/>
    <xf numFmtId="167" fontId="2" fillId="0" borderId="2" xfId="0" applyNumberFormat="1" applyFont="1" applyFill="1" applyBorder="1"/>
    <xf numFmtId="0" fontId="2" fillId="0" borderId="2" xfId="0" applyFont="1" applyFill="1" applyBorder="1"/>
    <xf numFmtId="165" fontId="2" fillId="0" borderId="2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0" fontId="7" fillId="0" borderId="0" xfId="0" applyFont="1" applyFill="1" applyAlignment="1">
      <alignment horizontal="center"/>
    </xf>
    <xf numFmtId="0" fontId="9" fillId="0" borderId="0" xfId="0" applyFont="1" applyFill="1"/>
    <xf numFmtId="168" fontId="7" fillId="0" borderId="0" xfId="0" applyNumberFormat="1" applyFont="1" applyFill="1" applyBorder="1"/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587236</xdr:colOff>
      <xdr:row>21</xdr:row>
      <xdr:rowOff>173520</xdr:rowOff>
    </xdr:from>
    <xdr:ext cx="952500" cy="1748045"/>
    <xdr:sp macro="" textlink="">
      <xdr:nvSpPr>
        <xdr:cNvPr id="2" name="TextBox 1"/>
        <xdr:cNvSpPr txBox="1"/>
      </xdr:nvSpPr>
      <xdr:spPr>
        <a:xfrm rot="5400000">
          <a:off x="8215311" y="6145489"/>
          <a:ext cx="1748045" cy="95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Dominion</a:t>
          </a:r>
          <a:r>
            <a:rPr lang="en-US" sz="1100" baseline="0"/>
            <a:t> Energy</a:t>
          </a:r>
          <a:r>
            <a:rPr lang="en-US" sz="1100"/>
            <a:t>  Utah</a:t>
          </a:r>
        </a:p>
        <a:p>
          <a:r>
            <a:rPr lang="en-US" sz="1100"/>
            <a:t>Docket No 17-057-16</a:t>
          </a:r>
        </a:p>
        <a:p>
          <a:r>
            <a:rPr lang="en-US" sz="1100"/>
            <a:t>DEU Exhibit 1.2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GenAcct\DGA\R&amp;C\FINRPTS\Jul2017\QGC\QGCPAGE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Other\Low%20Income%2017-057-16\Exhibit%201.2%20do%20not%20send%20surcharge_worksheet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1">
          <cell r="K11">
            <v>7210805.1600000001</v>
          </cell>
        </row>
        <row r="12">
          <cell r="K12">
            <v>4113790.84</v>
          </cell>
        </row>
        <row r="16">
          <cell r="K16">
            <v>15976907.470000001</v>
          </cell>
        </row>
        <row r="21">
          <cell r="K21">
            <v>2094925.97</v>
          </cell>
        </row>
        <row r="24">
          <cell r="K24">
            <v>1445848.5</v>
          </cell>
        </row>
        <row r="28">
          <cell r="K28">
            <v>11180378.449999999</v>
          </cell>
        </row>
        <row r="29">
          <cell r="K29">
            <v>1344818.15</v>
          </cell>
        </row>
        <row r="30">
          <cell r="K30">
            <v>0</v>
          </cell>
        </row>
        <row r="32">
          <cell r="K32">
            <v>8508208.4199999999</v>
          </cell>
        </row>
        <row r="33">
          <cell r="K33">
            <v>4822228.76</v>
          </cell>
        </row>
        <row r="34">
          <cell r="K34">
            <v>49183.270000000004</v>
          </cell>
        </row>
        <row r="42">
          <cell r="K42">
            <v>780274490.1099999</v>
          </cell>
        </row>
        <row r="48">
          <cell r="K48">
            <v>59928.119999999995</v>
          </cell>
        </row>
        <row r="52">
          <cell r="K52">
            <v>4063.6200000000003</v>
          </cell>
        </row>
        <row r="59">
          <cell r="K59">
            <v>1845933.0699999998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.2"/>
      <sheetName val="Input"/>
      <sheetName val="Collection Amount"/>
      <sheetName val="HEAT_Gross Up"/>
      <sheetName val="GS"/>
      <sheetName val="FS"/>
      <sheetName val="_FT1"/>
      <sheetName val="IS"/>
      <sheetName val="TS"/>
      <sheetName val="RR"/>
      <sheetName val="RR2017"/>
    </sheetNames>
    <sheetDataSet>
      <sheetData sheetId="0">
        <row r="9">
          <cell r="F9">
            <v>104346576.56603593</v>
          </cell>
          <cell r="G9">
            <v>1366557.0756404744</v>
          </cell>
          <cell r="J9">
            <v>1353351.0759229111</v>
          </cell>
          <cell r="K9">
            <v>7600</v>
          </cell>
        </row>
        <row r="10">
          <cell r="F10">
            <v>3996934</v>
          </cell>
          <cell r="G10">
            <v>40619.356070118694</v>
          </cell>
          <cell r="J10">
            <v>34150.488916748982</v>
          </cell>
          <cell r="K10">
            <v>3500</v>
          </cell>
        </row>
        <row r="11">
          <cell r="F11">
            <v>281652</v>
          </cell>
          <cell r="G11">
            <v>7187.8061401973719</v>
          </cell>
          <cell r="J11">
            <v>7187.8061401973719</v>
          </cell>
          <cell r="K11">
            <v>0</v>
          </cell>
        </row>
        <row r="12">
          <cell r="F12">
            <v>565233</v>
          </cell>
          <cell r="G12">
            <v>6193.7055091764278</v>
          </cell>
          <cell r="J12">
            <v>4124.6719155077535</v>
          </cell>
          <cell r="K12">
            <v>1900</v>
          </cell>
        </row>
        <row r="13">
          <cell r="F13">
            <v>46549739</v>
          </cell>
          <cell r="G13">
            <v>10775.35036919457</v>
          </cell>
          <cell r="J13">
            <v>4365.8691450257484</v>
          </cell>
          <cell r="K13">
            <v>600</v>
          </cell>
        </row>
        <row r="14">
          <cell r="F14">
            <v>29297</v>
          </cell>
          <cell r="G14">
            <v>85.935290307804095</v>
          </cell>
          <cell r="J14">
            <v>85.935290307804095</v>
          </cell>
          <cell r="K14">
            <v>0</v>
          </cell>
        </row>
        <row r="15">
          <cell r="F15">
            <v>44938591</v>
          </cell>
          <cell r="G15">
            <v>34400.812073371075</v>
          </cell>
          <cell r="J15">
            <v>19752.152669301282</v>
          </cell>
          <cell r="K15">
            <v>4400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25"/>
  <sheetViews>
    <sheetView tabSelected="1" zoomScale="115" zoomScaleNormal="115" workbookViewId="0">
      <selection activeCell="K33" sqref="K33"/>
    </sheetView>
  </sheetViews>
  <sheetFormatPr defaultRowHeight="14.25" x14ac:dyDescent="0.2"/>
  <cols>
    <col min="1" max="1" width="9.140625" style="2"/>
    <col min="2" max="2" width="2.7109375" style="2" customWidth="1"/>
    <col min="3" max="3" width="3.85546875" style="2" customWidth="1"/>
    <col min="4" max="4" width="9.85546875" style="2" customWidth="1"/>
    <col min="5" max="5" width="12" style="2" customWidth="1"/>
    <col min="6" max="6" width="11.140625" style="2" bestFit="1" customWidth="1"/>
    <col min="7" max="7" width="12.85546875" style="2" customWidth="1"/>
    <col min="8" max="8" width="8.85546875" style="2" customWidth="1"/>
    <col min="9" max="9" width="14.42578125" style="2" bestFit="1" customWidth="1"/>
    <col min="10" max="10" width="11.85546875" style="2" customWidth="1"/>
    <col min="11" max="11" width="12" style="2" customWidth="1"/>
    <col min="12" max="12" width="11.5703125" style="2" customWidth="1"/>
    <col min="13" max="13" width="10.28515625" style="2" customWidth="1"/>
    <col min="14" max="14" width="9.7109375" style="2" bestFit="1" customWidth="1"/>
    <col min="15" max="15" width="10.28515625" style="2" hidden="1" customWidth="1"/>
    <col min="16" max="16" width="3.5703125" style="5" customWidth="1"/>
    <col min="17" max="17" width="3.42578125" style="5" customWidth="1"/>
    <col min="18" max="18" width="13.28515625" style="14" bestFit="1" customWidth="1"/>
    <col min="19" max="19" width="11" style="2" customWidth="1"/>
    <col min="20" max="20" width="11.5703125" style="2" customWidth="1"/>
    <col min="21" max="21" width="16.5703125" style="2" bestFit="1" customWidth="1"/>
    <col min="22" max="16384" width="9.140625" style="2"/>
  </cols>
  <sheetData>
    <row r="1" spans="1:20" ht="48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0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20" ht="20.25" x14ac:dyDescent="0.3">
      <c r="A3" s="7"/>
      <c r="B3" s="36"/>
      <c r="C3" s="25"/>
      <c r="D3" s="25"/>
      <c r="E3" s="37" t="s">
        <v>35</v>
      </c>
      <c r="F3" s="25"/>
      <c r="G3" s="25"/>
      <c r="H3" s="25"/>
      <c r="I3" s="25"/>
      <c r="J3" s="25"/>
      <c r="K3" s="25"/>
      <c r="L3" s="25"/>
      <c r="M3" s="25"/>
      <c r="N3" s="25"/>
      <c r="O3" s="3"/>
      <c r="P3" s="6"/>
      <c r="Q3" s="6"/>
      <c r="R3" s="11"/>
      <c r="T3" s="3"/>
    </row>
    <row r="4" spans="1:20" x14ac:dyDescent="0.2">
      <c r="A4" s="7"/>
      <c r="B4" s="36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3"/>
      <c r="P4" s="6"/>
      <c r="Q4" s="6"/>
      <c r="R4" s="30"/>
      <c r="S4" s="5"/>
      <c r="T4" s="6"/>
    </row>
    <row r="5" spans="1:20" x14ac:dyDescent="0.2">
      <c r="A5" s="7"/>
      <c r="B5" s="36"/>
      <c r="C5" s="24"/>
      <c r="D5" s="24" t="s">
        <v>13</v>
      </c>
      <c r="E5" s="24" t="s">
        <v>14</v>
      </c>
      <c r="F5" s="24" t="s">
        <v>22</v>
      </c>
      <c r="G5" s="24" t="s">
        <v>15</v>
      </c>
      <c r="H5" s="24" t="s">
        <v>16</v>
      </c>
      <c r="I5" s="24" t="s">
        <v>17</v>
      </c>
      <c r="J5" s="24" t="s">
        <v>18</v>
      </c>
      <c r="K5" s="24" t="s">
        <v>19</v>
      </c>
      <c r="L5" s="24" t="s">
        <v>20</v>
      </c>
      <c r="M5" s="24" t="s">
        <v>21</v>
      </c>
      <c r="N5" s="24"/>
      <c r="O5" s="13"/>
      <c r="P5" s="6"/>
      <c r="Q5" s="54"/>
      <c r="R5" s="24"/>
      <c r="S5" s="24"/>
      <c r="T5" s="24"/>
    </row>
    <row r="6" spans="1:20" x14ac:dyDescent="0.2">
      <c r="A6" s="7"/>
      <c r="B6" s="36"/>
      <c r="C6" s="25"/>
      <c r="D6" s="24"/>
      <c r="E6" s="25"/>
      <c r="F6" s="25"/>
      <c r="G6" s="25"/>
      <c r="H6" s="25"/>
      <c r="I6" s="25"/>
      <c r="J6" s="25"/>
      <c r="K6" s="25"/>
      <c r="L6" s="25"/>
      <c r="M6" s="25"/>
      <c r="N6" s="24"/>
      <c r="O6" s="3"/>
      <c r="P6" s="6"/>
      <c r="Q6" s="6"/>
      <c r="R6" s="30"/>
      <c r="S6" s="5"/>
      <c r="T6" s="6"/>
    </row>
    <row r="7" spans="1:20" ht="76.5" x14ac:dyDescent="0.2">
      <c r="A7" s="7"/>
      <c r="B7" s="36"/>
      <c r="C7" s="25"/>
      <c r="D7" s="38" t="s">
        <v>24</v>
      </c>
      <c r="E7" s="26" t="s">
        <v>59</v>
      </c>
      <c r="F7" s="26" t="s">
        <v>39</v>
      </c>
      <c r="G7" s="26" t="s">
        <v>0</v>
      </c>
      <c r="H7" s="26" t="s">
        <v>23</v>
      </c>
      <c r="I7" s="26" t="s">
        <v>1</v>
      </c>
      <c r="J7" s="26" t="s">
        <v>31</v>
      </c>
      <c r="K7" s="26" t="s">
        <v>33</v>
      </c>
      <c r="L7" s="26" t="s">
        <v>12</v>
      </c>
      <c r="M7" s="26" t="s">
        <v>25</v>
      </c>
      <c r="N7" s="26"/>
      <c r="O7" s="1"/>
      <c r="P7" s="26"/>
      <c r="Q7" s="26"/>
      <c r="R7" s="31"/>
      <c r="S7" s="5"/>
      <c r="T7" s="6"/>
    </row>
    <row r="8" spans="1:20" ht="48" x14ac:dyDescent="0.2">
      <c r="A8" s="7"/>
      <c r="B8" s="36"/>
      <c r="C8" s="39"/>
      <c r="D8" s="40"/>
      <c r="E8" s="39"/>
      <c r="F8" s="39"/>
      <c r="G8" s="27" t="s">
        <v>58</v>
      </c>
      <c r="H8" s="41" t="s">
        <v>27</v>
      </c>
      <c r="I8" s="41" t="s">
        <v>28</v>
      </c>
      <c r="J8" s="39"/>
      <c r="K8" s="39"/>
      <c r="L8" s="27" t="s">
        <v>29</v>
      </c>
      <c r="M8" s="27" t="s">
        <v>26</v>
      </c>
      <c r="N8" s="41" t="s">
        <v>69</v>
      </c>
      <c r="O8" s="10"/>
      <c r="P8" s="55"/>
      <c r="Q8" s="55"/>
      <c r="R8" s="32"/>
      <c r="S8" s="5"/>
      <c r="T8" s="6"/>
    </row>
    <row r="9" spans="1:20" x14ac:dyDescent="0.2">
      <c r="A9" s="7"/>
      <c r="B9" s="36"/>
      <c r="C9" s="25">
        <v>1</v>
      </c>
      <c r="D9" s="24" t="s">
        <v>2</v>
      </c>
      <c r="E9" s="8">
        <f>[1]Sheet1!$K$42+[1]Sheet1!$K$59</f>
        <v>782120423.17999995</v>
      </c>
      <c r="F9" s="8">
        <f>'[2]Exhibit 1.2'!$F$9</f>
        <v>104346576.56603593</v>
      </c>
      <c r="G9" s="42">
        <f>'[2]Exhibit 1.2'!$G$9</f>
        <v>1366557.0756404744</v>
      </c>
      <c r="H9" s="43">
        <f>G9/E9</f>
        <v>1.7472463768229336E-3</v>
      </c>
      <c r="I9" s="17">
        <f>G9/F9</f>
        <v>1.30963287978657E-2</v>
      </c>
      <c r="J9" s="18">
        <f>'[2]Exhibit 1.2'!$J$9</f>
        <v>1353351.0759229111</v>
      </c>
      <c r="K9" s="18">
        <f>'[2]Exhibit 1.2'!$K$9</f>
        <v>7600</v>
      </c>
      <c r="L9" s="18">
        <f>SUM(J9:K9)</f>
        <v>1360951.0759229111</v>
      </c>
      <c r="M9" s="8">
        <f>50/I9</f>
        <v>3817.8638282316542</v>
      </c>
      <c r="N9" s="17">
        <v>1.4085339674815556E-2</v>
      </c>
      <c r="O9" s="4"/>
      <c r="P9" s="9"/>
      <c r="Q9" s="9"/>
      <c r="R9" s="56"/>
      <c r="S9" s="33"/>
      <c r="T9" s="34"/>
    </row>
    <row r="10" spans="1:20" x14ac:dyDescent="0.2">
      <c r="A10" s="7"/>
      <c r="B10" s="36"/>
      <c r="C10" s="25">
        <v>2</v>
      </c>
      <c r="D10" s="24" t="s">
        <v>3</v>
      </c>
      <c r="E10" s="8">
        <f>[1]Sheet1!$K$11+[1]Sheet1!$K$16+[1]Sheet1!$K$48</f>
        <v>23247640.750000004</v>
      </c>
      <c r="F10" s="8">
        <f>'[2]Exhibit 1.2'!$F$10</f>
        <v>3996934</v>
      </c>
      <c r="G10" s="42">
        <f>'[2]Exhibit 1.2'!$G$10</f>
        <v>40619.356070118694</v>
      </c>
      <c r="H10" s="43">
        <f>G10/E10</f>
        <v>1.7472463768229336E-3</v>
      </c>
      <c r="I10" s="17">
        <f t="shared" ref="I10:I12" si="0">G10/F10</f>
        <v>1.0162628672407074E-2</v>
      </c>
      <c r="J10" s="18">
        <f>'[2]Exhibit 1.2'!$J$10</f>
        <v>34150.488916748982</v>
      </c>
      <c r="K10" s="18">
        <f>'[2]Exhibit 1.2'!$K$10</f>
        <v>3500</v>
      </c>
      <c r="L10" s="18">
        <f>SUM(J10:K10)</f>
        <v>37650.488916748982</v>
      </c>
      <c r="M10" s="8">
        <f t="shared" ref="M10:M15" si="1">50/I10</f>
        <v>4919.9869061197551</v>
      </c>
      <c r="N10" s="17">
        <v>1.1592719115171965E-2</v>
      </c>
      <c r="O10" s="4"/>
      <c r="P10" s="9"/>
      <c r="Q10" s="9"/>
      <c r="R10" s="56"/>
      <c r="S10" s="33"/>
      <c r="T10" s="34"/>
    </row>
    <row r="11" spans="1:20" x14ac:dyDescent="0.2">
      <c r="A11" s="7"/>
      <c r="B11" s="36"/>
      <c r="C11" s="25">
        <v>3</v>
      </c>
      <c r="D11" s="24" t="s">
        <v>4</v>
      </c>
      <c r="E11" s="8">
        <f>[1]Sheet1!$K$12</f>
        <v>4113790.84</v>
      </c>
      <c r="F11" s="8">
        <f>'[2]Exhibit 1.2'!$F$11</f>
        <v>281652</v>
      </c>
      <c r="G11" s="42">
        <f>'[2]Exhibit 1.2'!$G$11</f>
        <v>7187.8061401973719</v>
      </c>
      <c r="H11" s="43">
        <f t="shared" ref="H11:H15" si="2">G11/E11</f>
        <v>1.7472463768229336E-3</v>
      </c>
      <c r="I11" s="17">
        <f t="shared" si="0"/>
        <v>2.5520167228343389E-2</v>
      </c>
      <c r="J11" s="18">
        <f>'[2]Exhibit 1.2'!$J$11</f>
        <v>7187.8061401973719</v>
      </c>
      <c r="K11" s="17">
        <f>'[2]Exhibit 1.2'!$K$11</f>
        <v>0</v>
      </c>
      <c r="L11" s="18">
        <f>G11</f>
        <v>7187.8061401973719</v>
      </c>
      <c r="M11" s="8">
        <f t="shared" si="1"/>
        <v>1959.234810360829</v>
      </c>
      <c r="N11" s="17">
        <v>2.4552912501273703E-2</v>
      </c>
      <c r="O11" s="9"/>
      <c r="P11" s="9"/>
      <c r="Q11" s="9"/>
      <c r="R11" s="56"/>
      <c r="S11" s="33"/>
      <c r="T11" s="34"/>
    </row>
    <row r="12" spans="1:20" x14ac:dyDescent="0.2">
      <c r="A12" s="7"/>
      <c r="B12" s="36"/>
      <c r="C12" s="25">
        <v>4</v>
      </c>
      <c r="D12" s="24" t="s">
        <v>5</v>
      </c>
      <c r="E12" s="8">
        <f>[1]Sheet1!$K$21+[1]Sheet1!$K$24+[1]Sheet1!$K$52</f>
        <v>3544838.09</v>
      </c>
      <c r="F12" s="8">
        <f>'[2]Exhibit 1.2'!$F$12</f>
        <v>565233</v>
      </c>
      <c r="G12" s="42">
        <f>'[2]Exhibit 1.2'!$G$12</f>
        <v>6193.7055091764278</v>
      </c>
      <c r="H12" s="43">
        <f t="shared" si="2"/>
        <v>1.7472463768229336E-3</v>
      </c>
      <c r="I12" s="17">
        <f t="shared" si="0"/>
        <v>1.0957791758755111E-2</v>
      </c>
      <c r="J12" s="18">
        <f>'[2]Exhibit 1.2'!$J$12</f>
        <v>4124.6719155077535</v>
      </c>
      <c r="K12" s="18">
        <f>'[2]Exhibit 1.2'!$K$12</f>
        <v>1900</v>
      </c>
      <c r="L12" s="18">
        <f>SUM(J12:K12)</f>
        <v>6024.6719155077535</v>
      </c>
      <c r="M12" s="8">
        <f t="shared" si="1"/>
        <v>4562.9631499476845</v>
      </c>
      <c r="N12" s="17">
        <v>1.4712282439428435E-2</v>
      </c>
      <c r="O12" s="9"/>
      <c r="P12" s="9"/>
      <c r="Q12" s="9"/>
      <c r="R12" s="56"/>
      <c r="S12" s="33"/>
      <c r="T12" s="34"/>
    </row>
    <row r="13" spans="1:20" x14ac:dyDescent="0.2">
      <c r="A13" s="7"/>
      <c r="B13" s="36"/>
      <c r="C13" s="25">
        <v>5</v>
      </c>
      <c r="D13" s="24" t="s">
        <v>6</v>
      </c>
      <c r="E13" s="8">
        <f>[1]Sheet1!$K$29+[1]Sheet1!$K$33</f>
        <v>6167046.9100000001</v>
      </c>
      <c r="F13" s="8">
        <f>'[2]Exhibit 1.2'!$F$13</f>
        <v>46549739</v>
      </c>
      <c r="G13" s="42">
        <f>'[2]Exhibit 1.2'!$G$13</f>
        <v>10775.35036919457</v>
      </c>
      <c r="H13" s="43">
        <f>G13/E13</f>
        <v>1.7472463768229338E-3</v>
      </c>
      <c r="I13" s="17">
        <f>G13/F13</f>
        <v>2.3148036059223812E-4</v>
      </c>
      <c r="J13" s="18">
        <f>'[2]Exhibit 1.2'!$J$13</f>
        <v>4365.8691450257484</v>
      </c>
      <c r="K13" s="18">
        <f>'[2]Exhibit 1.2'!$K$13</f>
        <v>600</v>
      </c>
      <c r="L13" s="18">
        <f>SUM(J13:K13)</f>
        <v>4965.8691450257484</v>
      </c>
      <c r="M13" s="8">
        <f t="shared" si="1"/>
        <v>216001.04592923541</v>
      </c>
      <c r="N13" s="17">
        <v>2.9639688950874502E-4</v>
      </c>
      <c r="O13" s="9"/>
      <c r="P13" s="9"/>
      <c r="Q13" s="9"/>
      <c r="R13" s="56"/>
      <c r="S13" s="33"/>
      <c r="T13" s="34"/>
    </row>
    <row r="14" spans="1:20" x14ac:dyDescent="0.2">
      <c r="A14" s="7"/>
      <c r="B14" s="36"/>
      <c r="C14" s="25">
        <v>6</v>
      </c>
      <c r="D14" s="24" t="s">
        <v>7</v>
      </c>
      <c r="E14" s="8">
        <f>[1]Sheet1!$K$30+[1]Sheet1!$K$34</f>
        <v>49183.270000000004</v>
      </c>
      <c r="F14" s="8">
        <f>'[2]Exhibit 1.2'!$F$14</f>
        <v>29297</v>
      </c>
      <c r="G14" s="42">
        <f>'[2]Exhibit 1.2'!$G$14</f>
        <v>85.935290307804095</v>
      </c>
      <c r="H14" s="43">
        <f t="shared" si="2"/>
        <v>1.7472463768229336E-3</v>
      </c>
      <c r="I14" s="17">
        <f>G14/F14</f>
        <v>2.9332453939926988E-3</v>
      </c>
      <c r="J14" s="18">
        <f>'[2]Exhibit 1.2'!$J$14</f>
        <v>85.935290307804095</v>
      </c>
      <c r="K14" s="17">
        <f>'[2]Exhibit 1.2'!$K$14</f>
        <v>0</v>
      </c>
      <c r="L14" s="18">
        <f>G14</f>
        <v>85.935290307804095</v>
      </c>
      <c r="M14" s="8">
        <f t="shared" si="1"/>
        <v>17045.96557192257</v>
      </c>
      <c r="N14" s="17">
        <v>2.7284852109734433E-3</v>
      </c>
      <c r="O14" s="9"/>
      <c r="P14" s="9"/>
      <c r="Q14" s="9"/>
      <c r="R14" s="56"/>
      <c r="S14" s="33"/>
      <c r="T14" s="34"/>
    </row>
    <row r="15" spans="1:20" x14ac:dyDescent="0.2">
      <c r="A15" s="7"/>
      <c r="B15" s="36"/>
      <c r="C15" s="25">
        <v>7</v>
      </c>
      <c r="D15" s="24" t="s">
        <v>8</v>
      </c>
      <c r="E15" s="8">
        <f>[1]Sheet1!$K$28+[1]Sheet1!$K$32</f>
        <v>19688586.869999997</v>
      </c>
      <c r="F15" s="8">
        <f>'[2]Exhibit 1.2'!$F$15</f>
        <v>44938591</v>
      </c>
      <c r="G15" s="45">
        <f>'[2]Exhibit 1.2'!$G$15</f>
        <v>34400.812073371075</v>
      </c>
      <c r="H15" s="46">
        <f t="shared" si="2"/>
        <v>1.7472463768229334E-3</v>
      </c>
      <c r="I15" s="47">
        <f>G15/F15</f>
        <v>7.6550713557910785E-4</v>
      </c>
      <c r="J15" s="23">
        <f>'[2]Exhibit 1.2'!$J$15</f>
        <v>19752.152669301282</v>
      </c>
      <c r="K15" s="23">
        <f>'[2]Exhibit 1.2'!$K$15</f>
        <v>4400</v>
      </c>
      <c r="L15" s="23">
        <f>SUM(J15:K15)</f>
        <v>24152.152669301282</v>
      </c>
      <c r="M15" s="44">
        <f t="shared" si="1"/>
        <v>65316.177571845743</v>
      </c>
      <c r="N15" s="17">
        <v>7.2525174555745356E-4</v>
      </c>
      <c r="O15" s="9"/>
      <c r="P15" s="9"/>
      <c r="Q15" s="9"/>
      <c r="R15" s="56"/>
      <c r="S15" s="33"/>
      <c r="T15" s="33"/>
    </row>
    <row r="16" spans="1:20" ht="15" thickBot="1" x14ac:dyDescent="0.25">
      <c r="A16" s="7"/>
      <c r="B16" s="36"/>
      <c r="C16" s="25">
        <v>8</v>
      </c>
      <c r="D16" s="25"/>
      <c r="E16" s="48">
        <f>SUM(E9:E15)</f>
        <v>838931509.90999997</v>
      </c>
      <c r="F16" s="48">
        <f>SUM(F9:F15)</f>
        <v>200708022.56603593</v>
      </c>
      <c r="G16" s="49">
        <f>SUM(G9:G15)</f>
        <v>1465820.0410928405</v>
      </c>
      <c r="H16" s="50" t="s">
        <v>30</v>
      </c>
      <c r="I16" s="50"/>
      <c r="J16" s="51">
        <f>SUM(J9:J15)</f>
        <v>1423017.9999999998</v>
      </c>
      <c r="K16" s="51">
        <f>SUM(K9:K15)</f>
        <v>18000</v>
      </c>
      <c r="L16" s="49">
        <f>SUM(L9:L15)</f>
        <v>1441017.9999999998</v>
      </c>
      <c r="M16" s="50" t="s">
        <v>36</v>
      </c>
      <c r="N16" s="36"/>
      <c r="O16" s="3"/>
      <c r="P16" s="6"/>
      <c r="Q16" s="6"/>
      <c r="R16" s="33"/>
      <c r="S16" s="35"/>
      <c r="T16" s="34"/>
    </row>
    <row r="17" spans="1:20" ht="15" thickTop="1" x14ac:dyDescent="0.2">
      <c r="A17" s="7"/>
      <c r="B17" s="36"/>
      <c r="C17" s="25"/>
      <c r="D17" s="25"/>
      <c r="E17" s="52"/>
      <c r="F17" s="8"/>
      <c r="G17" s="25"/>
      <c r="H17" s="25"/>
      <c r="I17" s="25"/>
      <c r="J17" s="25"/>
      <c r="K17" s="25"/>
      <c r="L17" s="35"/>
      <c r="M17" s="25"/>
      <c r="N17" s="25"/>
      <c r="O17" s="3"/>
      <c r="P17" s="6"/>
      <c r="Q17" s="6"/>
      <c r="R17" s="12"/>
      <c r="S17" s="29" t="s">
        <v>56</v>
      </c>
      <c r="T17" s="28"/>
    </row>
    <row r="18" spans="1:20" x14ac:dyDescent="0.2">
      <c r="A18" s="7"/>
      <c r="B18" s="25" t="s">
        <v>70</v>
      </c>
      <c r="C18" s="36"/>
      <c r="D18" s="25"/>
      <c r="E18" s="36"/>
      <c r="F18" s="36"/>
      <c r="G18" s="25"/>
      <c r="H18" s="25"/>
      <c r="I18" s="25"/>
      <c r="J18" s="25"/>
      <c r="K18" s="25"/>
      <c r="L18" s="53"/>
      <c r="M18" s="25"/>
      <c r="N18" s="25"/>
      <c r="O18" s="3"/>
      <c r="P18" s="6"/>
      <c r="Q18" s="6"/>
      <c r="R18" s="11"/>
      <c r="T18" s="3"/>
    </row>
    <row r="19" spans="1:20" x14ac:dyDescent="0.2">
      <c r="A19" s="7"/>
      <c r="B19" s="25" t="s">
        <v>71</v>
      </c>
      <c r="C19" s="36"/>
      <c r="D19" s="25"/>
      <c r="E19" s="36"/>
      <c r="F19" s="25"/>
      <c r="G19" s="25"/>
      <c r="H19" s="25"/>
      <c r="I19" s="25"/>
      <c r="J19" s="25"/>
      <c r="K19" s="25"/>
      <c r="L19" s="25"/>
      <c r="M19" s="25"/>
      <c r="N19" s="25"/>
      <c r="O19" s="3"/>
      <c r="P19" s="6"/>
      <c r="Q19" s="6"/>
      <c r="R19" s="11"/>
      <c r="T19" s="3"/>
    </row>
    <row r="20" spans="1:20" x14ac:dyDescent="0.2">
      <c r="A20" s="7"/>
      <c r="B20" s="25" t="s">
        <v>72</v>
      </c>
      <c r="C20" s="36"/>
      <c r="D20" s="25"/>
      <c r="E20" s="36"/>
      <c r="F20" s="25"/>
      <c r="G20" s="25"/>
      <c r="H20" s="25"/>
      <c r="I20" s="25"/>
      <c r="J20" s="25"/>
      <c r="K20" s="25"/>
      <c r="L20" s="25"/>
      <c r="M20" s="25"/>
      <c r="N20" s="25"/>
      <c r="O20" s="3"/>
      <c r="P20" s="6"/>
      <c r="Q20" s="6"/>
      <c r="R20" s="11"/>
      <c r="T20" s="3"/>
    </row>
    <row r="21" spans="1:20" x14ac:dyDescent="0.2">
      <c r="A21" s="7"/>
      <c r="B21" s="36"/>
      <c r="C21" s="25" t="s">
        <v>57</v>
      </c>
      <c r="D21" s="25"/>
      <c r="E21" s="36"/>
      <c r="F21" s="25"/>
      <c r="G21" s="25"/>
      <c r="H21" s="25"/>
      <c r="I21" s="25"/>
      <c r="J21" s="25"/>
      <c r="K21" s="25"/>
      <c r="L21" s="25"/>
      <c r="M21" s="25"/>
      <c r="N21" s="25"/>
      <c r="O21" s="3"/>
      <c r="P21" s="6"/>
      <c r="Q21" s="6"/>
      <c r="R21" s="11"/>
      <c r="T21" s="3"/>
    </row>
    <row r="22" spans="1:20" x14ac:dyDescent="0.2">
      <c r="A22" s="7"/>
      <c r="B22" s="25" t="s">
        <v>32</v>
      </c>
      <c r="C22" s="36"/>
      <c r="D22" s="25"/>
      <c r="E22" s="36"/>
      <c r="F22" s="25"/>
      <c r="G22" s="25"/>
      <c r="H22" s="25"/>
      <c r="I22" s="25"/>
      <c r="J22" s="25"/>
      <c r="K22" s="25"/>
      <c r="L22" s="25"/>
      <c r="M22" s="25"/>
      <c r="N22" s="25"/>
      <c r="O22" s="3"/>
      <c r="P22" s="6"/>
      <c r="Q22" s="6"/>
      <c r="R22" s="11"/>
      <c r="T22" s="3"/>
    </row>
    <row r="23" spans="1:20" ht="15" customHeight="1" x14ac:dyDescent="0.2">
      <c r="A23" s="7"/>
      <c r="B23" s="25" t="s">
        <v>34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20" x14ac:dyDescent="0.2">
      <c r="A24" s="7"/>
      <c r="B24" s="25" t="s">
        <v>38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2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</sheetData>
  <pageMargins left="0.7" right="0.7" top="0.75" bottom="0.75" header="0.3" footer="0.3"/>
  <pageSetup scale="88" orientation="landscape" r:id="rId1"/>
  <headerFooter>
    <oddFooter>&amp;Z&amp;F&amp;RPage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82"/>
  <sheetViews>
    <sheetView workbookViewId="0">
      <pane ySplit="1" topLeftCell="A74" activePane="bottomLeft" state="frozen"/>
      <selection pane="bottomLeft" activeCell="F41" sqref="F41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5.42578125" bestFit="1" customWidth="1"/>
    <col min="4" max="4" width="13.7109375" bestFit="1" customWidth="1"/>
    <col min="5" max="5" width="15.42578125" bestFit="1" customWidth="1"/>
    <col min="6" max="6" width="11.140625" bestFit="1" customWidth="1"/>
    <col min="7" max="10" width="11.7109375" bestFit="1" customWidth="1"/>
    <col min="11" max="11" width="11.140625" bestFit="1" customWidth="1"/>
    <col min="12" max="12" width="11.5703125" customWidth="1"/>
  </cols>
  <sheetData>
    <row r="1" spans="1:11" x14ac:dyDescent="0.25">
      <c r="A1" t="s">
        <v>9</v>
      </c>
      <c r="B1" t="s">
        <v>10</v>
      </c>
      <c r="C1" t="s">
        <v>40</v>
      </c>
      <c r="D1" t="s">
        <v>41</v>
      </c>
      <c r="E1" s="15" t="s">
        <v>42</v>
      </c>
      <c r="F1" s="15" t="s">
        <v>37</v>
      </c>
      <c r="G1" s="15" t="s">
        <v>43</v>
      </c>
      <c r="H1" s="15" t="s">
        <v>44</v>
      </c>
      <c r="I1" s="15" t="s">
        <v>45</v>
      </c>
      <c r="J1" s="15" t="s">
        <v>46</v>
      </c>
      <c r="K1" s="16"/>
    </row>
    <row r="2" spans="1:11" x14ac:dyDescent="0.25">
      <c r="A2">
        <v>2015</v>
      </c>
      <c r="B2">
        <v>10</v>
      </c>
      <c r="C2" t="s">
        <v>47</v>
      </c>
      <c r="D2" t="s">
        <v>48</v>
      </c>
      <c r="E2" s="15">
        <v>591</v>
      </c>
      <c r="F2" s="15">
        <v>373384</v>
      </c>
      <c r="G2" s="15">
        <v>105770</v>
      </c>
      <c r="H2" s="15">
        <v>194967</v>
      </c>
      <c r="I2" s="15">
        <v>72647</v>
      </c>
      <c r="J2" s="15">
        <v>0</v>
      </c>
      <c r="K2" s="16"/>
    </row>
    <row r="3" spans="1:11" x14ac:dyDescent="0.25">
      <c r="A3">
        <v>2015</v>
      </c>
      <c r="B3">
        <v>11</v>
      </c>
      <c r="C3" t="s">
        <v>47</v>
      </c>
      <c r="D3" t="s">
        <v>48</v>
      </c>
      <c r="E3" s="15">
        <v>591</v>
      </c>
      <c r="F3" s="15">
        <v>465177</v>
      </c>
      <c r="G3" s="15">
        <v>109496</v>
      </c>
      <c r="H3" s="15">
        <v>237139</v>
      </c>
      <c r="I3" s="15">
        <v>118542</v>
      </c>
      <c r="J3" s="15">
        <v>0</v>
      </c>
      <c r="K3" s="16"/>
    </row>
    <row r="4" spans="1:11" x14ac:dyDescent="0.25">
      <c r="A4">
        <v>2015</v>
      </c>
      <c r="B4">
        <v>12</v>
      </c>
      <c r="C4" t="s">
        <v>47</v>
      </c>
      <c r="D4" t="s">
        <v>48</v>
      </c>
      <c r="E4" s="15">
        <v>591</v>
      </c>
      <c r="F4" s="15">
        <v>525722</v>
      </c>
      <c r="G4" s="15">
        <v>111338</v>
      </c>
      <c r="H4" s="15">
        <v>264541</v>
      </c>
      <c r="I4" s="15">
        <v>149843</v>
      </c>
      <c r="J4" s="15">
        <v>0</v>
      </c>
      <c r="K4" s="16"/>
    </row>
    <row r="5" spans="1:11" x14ac:dyDescent="0.25">
      <c r="A5">
        <v>2016</v>
      </c>
      <c r="B5">
        <v>1</v>
      </c>
      <c r="C5" t="s">
        <v>47</v>
      </c>
      <c r="D5" t="s">
        <v>48</v>
      </c>
      <c r="E5" s="15">
        <v>591</v>
      </c>
      <c r="F5" s="15">
        <v>549409</v>
      </c>
      <c r="G5" s="15">
        <v>111951</v>
      </c>
      <c r="H5" s="15">
        <v>275163</v>
      </c>
      <c r="I5" s="15">
        <v>162295</v>
      </c>
      <c r="J5" s="15">
        <v>0</v>
      </c>
      <c r="K5" s="16"/>
    </row>
    <row r="6" spans="1:11" x14ac:dyDescent="0.25">
      <c r="A6">
        <v>2016</v>
      </c>
      <c r="B6">
        <v>2</v>
      </c>
      <c r="C6" t="s">
        <v>47</v>
      </c>
      <c r="D6" t="s">
        <v>48</v>
      </c>
      <c r="E6" s="15">
        <v>591</v>
      </c>
      <c r="F6" s="15">
        <v>495791</v>
      </c>
      <c r="G6" s="15">
        <v>110480</v>
      </c>
      <c r="H6" s="15">
        <v>251039</v>
      </c>
      <c r="I6" s="15">
        <v>134272</v>
      </c>
      <c r="J6" s="15">
        <v>0</v>
      </c>
      <c r="K6" s="16"/>
    </row>
    <row r="7" spans="1:11" x14ac:dyDescent="0.25">
      <c r="A7">
        <v>2016</v>
      </c>
      <c r="B7">
        <v>3</v>
      </c>
      <c r="C7" t="s">
        <v>47</v>
      </c>
      <c r="D7" t="s">
        <v>48</v>
      </c>
      <c r="E7" s="15">
        <v>591</v>
      </c>
      <c r="F7" s="15">
        <v>464692</v>
      </c>
      <c r="G7" s="15">
        <v>109479</v>
      </c>
      <c r="H7" s="15">
        <v>236918</v>
      </c>
      <c r="I7" s="15">
        <v>118295</v>
      </c>
      <c r="J7" s="15">
        <v>0</v>
      </c>
      <c r="K7" s="16"/>
    </row>
    <row r="8" spans="1:11" x14ac:dyDescent="0.25">
      <c r="A8">
        <v>2016</v>
      </c>
      <c r="B8">
        <v>4</v>
      </c>
      <c r="C8" t="s">
        <v>47</v>
      </c>
      <c r="D8" t="s">
        <v>48</v>
      </c>
      <c r="E8" s="15">
        <v>591</v>
      </c>
      <c r="F8" s="15">
        <v>411984</v>
      </c>
      <c r="G8" s="15">
        <v>107492</v>
      </c>
      <c r="H8" s="15">
        <v>212787</v>
      </c>
      <c r="I8" s="15">
        <v>91705</v>
      </c>
      <c r="J8" s="15">
        <v>0</v>
      </c>
      <c r="K8" s="16"/>
    </row>
    <row r="9" spans="1:11" x14ac:dyDescent="0.25">
      <c r="A9">
        <v>2016</v>
      </c>
      <c r="B9">
        <v>5</v>
      </c>
      <c r="C9" t="s">
        <v>47</v>
      </c>
      <c r="D9" t="s">
        <v>48</v>
      </c>
      <c r="E9" s="15">
        <v>591</v>
      </c>
      <c r="F9" s="15">
        <v>352961</v>
      </c>
      <c r="G9" s="15">
        <v>104757</v>
      </c>
      <c r="H9" s="15">
        <v>185492</v>
      </c>
      <c r="I9" s="15">
        <v>62712</v>
      </c>
      <c r="J9" s="15">
        <v>0</v>
      </c>
      <c r="K9" s="16"/>
    </row>
    <row r="10" spans="1:11" x14ac:dyDescent="0.25">
      <c r="A10">
        <v>2016</v>
      </c>
      <c r="B10">
        <v>6</v>
      </c>
      <c r="C10" t="s">
        <v>47</v>
      </c>
      <c r="D10" t="s">
        <v>48</v>
      </c>
      <c r="E10" s="15">
        <v>591</v>
      </c>
      <c r="F10" s="15">
        <v>339266</v>
      </c>
      <c r="G10" s="15">
        <v>104034</v>
      </c>
      <c r="H10" s="15">
        <v>179121</v>
      </c>
      <c r="I10" s="15">
        <v>56111</v>
      </c>
      <c r="J10" s="15">
        <v>0</v>
      </c>
      <c r="K10" s="16"/>
    </row>
    <row r="11" spans="1:11" x14ac:dyDescent="0.25">
      <c r="A11">
        <v>2016</v>
      </c>
      <c r="B11">
        <v>7</v>
      </c>
      <c r="C11" t="s">
        <v>47</v>
      </c>
      <c r="D11" t="s">
        <v>48</v>
      </c>
      <c r="E11" s="15">
        <v>591</v>
      </c>
      <c r="F11" s="15">
        <v>306036</v>
      </c>
      <c r="G11" s="15">
        <v>102127</v>
      </c>
      <c r="H11" s="15">
        <v>163609</v>
      </c>
      <c r="I11" s="15">
        <v>40300</v>
      </c>
      <c r="J11" s="15">
        <v>0</v>
      </c>
      <c r="K11" s="16"/>
    </row>
    <row r="12" spans="1:11" x14ac:dyDescent="0.25">
      <c r="A12">
        <v>2016</v>
      </c>
      <c r="B12">
        <v>8</v>
      </c>
      <c r="C12" t="s">
        <v>47</v>
      </c>
      <c r="D12" t="s">
        <v>48</v>
      </c>
      <c r="E12" s="15">
        <v>591</v>
      </c>
      <c r="F12" s="15">
        <v>288982</v>
      </c>
      <c r="G12" s="15">
        <v>101058</v>
      </c>
      <c r="H12" s="15">
        <v>155619</v>
      </c>
      <c r="I12" s="15">
        <v>32305</v>
      </c>
      <c r="J12" s="15">
        <v>0</v>
      </c>
      <c r="K12" s="16"/>
    </row>
    <row r="13" spans="1:11" x14ac:dyDescent="0.25">
      <c r="A13">
        <v>2016</v>
      </c>
      <c r="B13">
        <v>9</v>
      </c>
      <c r="C13" t="s">
        <v>47</v>
      </c>
      <c r="D13" t="s">
        <v>48</v>
      </c>
      <c r="E13" s="15">
        <v>591</v>
      </c>
      <c r="F13" s="15">
        <v>327723</v>
      </c>
      <c r="G13" s="15">
        <v>103397</v>
      </c>
      <c r="H13" s="15">
        <v>173741</v>
      </c>
      <c r="I13" s="15">
        <v>50585</v>
      </c>
      <c r="J13" s="15">
        <v>0</v>
      </c>
      <c r="K13" s="16">
        <f>SUM(F2:F13)</f>
        <v>4901127</v>
      </c>
    </row>
    <row r="14" spans="1:11" x14ac:dyDescent="0.25">
      <c r="A14">
        <v>2015</v>
      </c>
      <c r="B14">
        <v>10</v>
      </c>
      <c r="C14" t="s">
        <v>47</v>
      </c>
      <c r="D14" t="s">
        <v>49</v>
      </c>
      <c r="E14" s="15">
        <v>8</v>
      </c>
      <c r="F14" s="15">
        <v>3616768</v>
      </c>
      <c r="G14" s="15">
        <v>80000</v>
      </c>
      <c r="H14" s="15">
        <v>483950</v>
      </c>
      <c r="I14" s="15">
        <v>653906</v>
      </c>
      <c r="J14" s="15">
        <v>2398912</v>
      </c>
      <c r="K14" s="16"/>
    </row>
    <row r="15" spans="1:11" x14ac:dyDescent="0.25">
      <c r="A15">
        <v>2015</v>
      </c>
      <c r="B15">
        <v>11</v>
      </c>
      <c r="C15" t="s">
        <v>47</v>
      </c>
      <c r="D15" t="s">
        <v>49</v>
      </c>
      <c r="E15" s="15">
        <v>8</v>
      </c>
      <c r="F15" s="15">
        <v>3812288</v>
      </c>
      <c r="G15" s="15">
        <v>80000</v>
      </c>
      <c r="H15" s="15">
        <v>497918</v>
      </c>
      <c r="I15" s="15">
        <v>866513</v>
      </c>
      <c r="J15" s="15">
        <v>2367857</v>
      </c>
      <c r="K15" s="16"/>
    </row>
    <row r="16" spans="1:11" x14ac:dyDescent="0.25">
      <c r="A16">
        <v>2015</v>
      </c>
      <c r="B16">
        <v>12</v>
      </c>
      <c r="C16" t="s">
        <v>47</v>
      </c>
      <c r="D16" t="s">
        <v>49</v>
      </c>
      <c r="E16" s="15">
        <v>8</v>
      </c>
      <c r="F16" s="15">
        <v>3596647</v>
      </c>
      <c r="G16" s="15">
        <v>80000</v>
      </c>
      <c r="H16" s="15">
        <v>475289</v>
      </c>
      <c r="I16" s="15">
        <v>638875</v>
      </c>
      <c r="J16" s="15">
        <v>2402483</v>
      </c>
      <c r="K16" s="16"/>
    </row>
    <row r="17" spans="1:11" x14ac:dyDescent="0.25">
      <c r="A17">
        <v>2016</v>
      </c>
      <c r="B17">
        <v>1</v>
      </c>
      <c r="C17" t="s">
        <v>47</v>
      </c>
      <c r="D17" t="s">
        <v>49</v>
      </c>
      <c r="E17" s="15">
        <v>8</v>
      </c>
      <c r="F17" s="15">
        <v>3886958</v>
      </c>
      <c r="G17" s="15">
        <v>80000</v>
      </c>
      <c r="H17" s="15">
        <v>507864</v>
      </c>
      <c r="I17" s="15">
        <v>955740</v>
      </c>
      <c r="J17" s="15">
        <v>2343354</v>
      </c>
      <c r="K17" s="16"/>
    </row>
    <row r="18" spans="1:11" x14ac:dyDescent="0.25">
      <c r="A18">
        <v>2016</v>
      </c>
      <c r="B18">
        <v>2</v>
      </c>
      <c r="C18" t="s">
        <v>47</v>
      </c>
      <c r="D18" t="s">
        <v>49</v>
      </c>
      <c r="E18" s="15">
        <v>8</v>
      </c>
      <c r="F18" s="15">
        <v>3686525</v>
      </c>
      <c r="G18" s="15">
        <v>80000</v>
      </c>
      <c r="H18" s="15">
        <v>491639</v>
      </c>
      <c r="I18" s="15">
        <v>771532</v>
      </c>
      <c r="J18" s="15">
        <v>2343354</v>
      </c>
      <c r="K18" s="16"/>
    </row>
    <row r="19" spans="1:11" x14ac:dyDescent="0.25">
      <c r="A19">
        <v>2016</v>
      </c>
      <c r="B19">
        <v>3</v>
      </c>
      <c r="C19" t="s">
        <v>47</v>
      </c>
      <c r="D19" t="s">
        <v>49</v>
      </c>
      <c r="E19" s="15">
        <v>8</v>
      </c>
      <c r="F19" s="15">
        <v>3942409</v>
      </c>
      <c r="G19" s="15">
        <v>80000</v>
      </c>
      <c r="H19" s="15">
        <v>494465</v>
      </c>
      <c r="I19" s="15">
        <v>845442</v>
      </c>
      <c r="J19" s="15">
        <v>2522502</v>
      </c>
      <c r="K19" s="16"/>
    </row>
    <row r="20" spans="1:11" x14ac:dyDescent="0.25">
      <c r="A20">
        <v>2016</v>
      </c>
      <c r="B20">
        <v>4</v>
      </c>
      <c r="C20" t="s">
        <v>47</v>
      </c>
      <c r="D20" t="s">
        <v>49</v>
      </c>
      <c r="E20" s="15">
        <v>8</v>
      </c>
      <c r="F20" s="15">
        <v>3411896</v>
      </c>
      <c r="G20" s="15">
        <v>80000</v>
      </c>
      <c r="H20" s="15">
        <v>457560</v>
      </c>
      <c r="I20" s="15">
        <v>609353</v>
      </c>
      <c r="J20" s="15">
        <v>2264983</v>
      </c>
      <c r="K20" s="16"/>
    </row>
    <row r="21" spans="1:11" x14ac:dyDescent="0.25">
      <c r="A21">
        <v>2016</v>
      </c>
      <c r="B21">
        <v>5</v>
      </c>
      <c r="C21" t="s">
        <v>47</v>
      </c>
      <c r="D21" t="s">
        <v>49</v>
      </c>
      <c r="E21" s="15">
        <v>8</v>
      </c>
      <c r="F21" s="15">
        <v>3279900</v>
      </c>
      <c r="G21" s="15">
        <v>80000</v>
      </c>
      <c r="H21" s="15">
        <v>461446</v>
      </c>
      <c r="I21" s="15">
        <v>677737</v>
      </c>
      <c r="J21" s="15">
        <v>2060717</v>
      </c>
      <c r="K21" s="16"/>
    </row>
    <row r="22" spans="1:11" x14ac:dyDescent="0.25">
      <c r="A22">
        <v>2016</v>
      </c>
      <c r="B22">
        <v>6</v>
      </c>
      <c r="C22" t="s">
        <v>47</v>
      </c>
      <c r="D22" t="s">
        <v>49</v>
      </c>
      <c r="E22" s="15">
        <v>8</v>
      </c>
      <c r="F22" s="15">
        <v>4088678</v>
      </c>
      <c r="G22" s="15">
        <v>80000</v>
      </c>
      <c r="H22" s="15">
        <v>444582</v>
      </c>
      <c r="I22" s="15">
        <v>739654</v>
      </c>
      <c r="J22" s="15">
        <v>2824442</v>
      </c>
      <c r="K22" s="16"/>
    </row>
    <row r="23" spans="1:11" x14ac:dyDescent="0.25">
      <c r="A23">
        <v>2016</v>
      </c>
      <c r="B23">
        <v>7</v>
      </c>
      <c r="C23" t="s">
        <v>47</v>
      </c>
      <c r="D23" t="s">
        <v>49</v>
      </c>
      <c r="E23" s="15">
        <v>8</v>
      </c>
      <c r="F23" s="15">
        <v>4555439</v>
      </c>
      <c r="G23" s="15">
        <v>80000</v>
      </c>
      <c r="H23" s="15">
        <v>477242</v>
      </c>
      <c r="I23" s="15">
        <v>1041475</v>
      </c>
      <c r="J23" s="15">
        <v>2956722</v>
      </c>
      <c r="K23" s="16"/>
    </row>
    <row r="24" spans="1:11" x14ac:dyDescent="0.25">
      <c r="A24">
        <v>2016</v>
      </c>
      <c r="B24">
        <v>8</v>
      </c>
      <c r="C24" t="s">
        <v>47</v>
      </c>
      <c r="D24" t="s">
        <v>49</v>
      </c>
      <c r="E24" s="15">
        <v>8</v>
      </c>
      <c r="F24" s="15">
        <v>4108379</v>
      </c>
      <c r="G24" s="15">
        <v>80000</v>
      </c>
      <c r="H24" s="15">
        <v>479543</v>
      </c>
      <c r="I24" s="15">
        <v>989931</v>
      </c>
      <c r="J24" s="15">
        <v>2558905</v>
      </c>
      <c r="K24" s="16"/>
    </row>
    <row r="25" spans="1:11" x14ac:dyDescent="0.25">
      <c r="A25">
        <v>2016</v>
      </c>
      <c r="B25">
        <v>9</v>
      </c>
      <c r="C25" t="s">
        <v>47</v>
      </c>
      <c r="D25" t="s">
        <v>49</v>
      </c>
      <c r="E25" s="15">
        <v>8</v>
      </c>
      <c r="F25" s="15">
        <v>3419528</v>
      </c>
      <c r="G25" s="15">
        <v>80000</v>
      </c>
      <c r="H25" s="15">
        <v>460795</v>
      </c>
      <c r="I25" s="15">
        <v>708259</v>
      </c>
      <c r="J25" s="15">
        <v>2170474</v>
      </c>
      <c r="K25" s="16">
        <f>SUM(F14:F25)</f>
        <v>45405415</v>
      </c>
    </row>
    <row r="26" spans="1:11" x14ac:dyDescent="0.25">
      <c r="A26">
        <v>2015</v>
      </c>
      <c r="B26">
        <v>10</v>
      </c>
      <c r="C26" t="s">
        <v>47</v>
      </c>
      <c r="D26" t="s">
        <v>50</v>
      </c>
      <c r="E26" s="15">
        <v>950830</v>
      </c>
      <c r="F26" s="15">
        <v>5769694</v>
      </c>
      <c r="G26" s="15">
        <v>4744736</v>
      </c>
      <c r="H26" s="15">
        <v>1024958</v>
      </c>
      <c r="I26" s="15">
        <v>0</v>
      </c>
      <c r="J26" s="15">
        <v>0</v>
      </c>
      <c r="K26" s="16"/>
    </row>
    <row r="27" spans="1:11" x14ac:dyDescent="0.25">
      <c r="A27">
        <v>2015</v>
      </c>
      <c r="B27">
        <v>11</v>
      </c>
      <c r="C27" t="s">
        <v>47</v>
      </c>
      <c r="D27" t="s">
        <v>50</v>
      </c>
      <c r="E27" s="15">
        <v>953888</v>
      </c>
      <c r="F27" s="15">
        <v>10851580</v>
      </c>
      <c r="G27" s="15">
        <v>8640563</v>
      </c>
      <c r="H27" s="15">
        <v>2211017</v>
      </c>
      <c r="I27" s="15">
        <v>0</v>
      </c>
      <c r="J27" s="15">
        <v>0</v>
      </c>
      <c r="K27" s="16"/>
    </row>
    <row r="28" spans="1:11" x14ac:dyDescent="0.25">
      <c r="A28">
        <v>2015</v>
      </c>
      <c r="B28">
        <v>12</v>
      </c>
      <c r="C28" t="s">
        <v>47</v>
      </c>
      <c r="D28" t="s">
        <v>50</v>
      </c>
      <c r="E28" s="15">
        <v>957432</v>
      </c>
      <c r="F28" s="15">
        <v>16281633</v>
      </c>
      <c r="G28" s="15">
        <v>12646646</v>
      </c>
      <c r="H28" s="15">
        <v>3634987</v>
      </c>
      <c r="I28" s="15">
        <v>0</v>
      </c>
      <c r="J28" s="15">
        <v>0</v>
      </c>
      <c r="K28" s="16"/>
    </row>
    <row r="29" spans="1:11" x14ac:dyDescent="0.25">
      <c r="A29">
        <v>2016</v>
      </c>
      <c r="B29">
        <v>1</v>
      </c>
      <c r="C29" t="s">
        <v>47</v>
      </c>
      <c r="D29" t="s">
        <v>50</v>
      </c>
      <c r="E29" s="15">
        <v>961723</v>
      </c>
      <c r="F29" s="15">
        <v>18773872</v>
      </c>
      <c r="G29" s="15">
        <v>14418139</v>
      </c>
      <c r="H29" s="15">
        <v>4355733</v>
      </c>
      <c r="I29" s="15">
        <v>0</v>
      </c>
      <c r="J29" s="15">
        <v>0</v>
      </c>
      <c r="K29" s="16"/>
    </row>
    <row r="30" spans="1:11" x14ac:dyDescent="0.25">
      <c r="A30">
        <v>2016</v>
      </c>
      <c r="B30">
        <v>2</v>
      </c>
      <c r="C30" t="s">
        <v>47</v>
      </c>
      <c r="D30" t="s">
        <v>50</v>
      </c>
      <c r="E30" s="15">
        <v>963105</v>
      </c>
      <c r="F30" s="15">
        <v>16001877</v>
      </c>
      <c r="G30" s="15">
        <v>12450754</v>
      </c>
      <c r="H30" s="15">
        <v>3551123</v>
      </c>
      <c r="I30" s="15">
        <v>0</v>
      </c>
      <c r="J30" s="15">
        <v>0</v>
      </c>
      <c r="K30" s="16"/>
    </row>
    <row r="31" spans="1:11" x14ac:dyDescent="0.25">
      <c r="A31">
        <v>2016</v>
      </c>
      <c r="B31">
        <v>3</v>
      </c>
      <c r="C31" t="s">
        <v>47</v>
      </c>
      <c r="D31" t="s">
        <v>50</v>
      </c>
      <c r="E31" s="15">
        <v>965348</v>
      </c>
      <c r="F31" s="15">
        <v>11686638</v>
      </c>
      <c r="G31" s="15">
        <v>9274523</v>
      </c>
      <c r="H31" s="15">
        <v>2412115</v>
      </c>
      <c r="I31" s="15">
        <v>0</v>
      </c>
      <c r="J31" s="15">
        <v>0</v>
      </c>
      <c r="K31" s="16"/>
    </row>
    <row r="32" spans="1:11" x14ac:dyDescent="0.25">
      <c r="A32">
        <v>2016</v>
      </c>
      <c r="B32">
        <v>4</v>
      </c>
      <c r="C32" t="s">
        <v>47</v>
      </c>
      <c r="D32" t="s">
        <v>50</v>
      </c>
      <c r="E32" s="15">
        <v>965583</v>
      </c>
      <c r="F32" s="15">
        <v>8189805</v>
      </c>
      <c r="G32" s="15">
        <v>6618533</v>
      </c>
      <c r="H32" s="15">
        <v>1571272</v>
      </c>
      <c r="I32" s="15">
        <v>0</v>
      </c>
      <c r="J32" s="15">
        <v>0</v>
      </c>
      <c r="K32" s="16"/>
    </row>
    <row r="33" spans="1:11" x14ac:dyDescent="0.25">
      <c r="A33">
        <v>2016</v>
      </c>
      <c r="B33">
        <v>5</v>
      </c>
      <c r="C33" t="s">
        <v>47</v>
      </c>
      <c r="D33" t="s">
        <v>50</v>
      </c>
      <c r="E33" s="15">
        <v>966203</v>
      </c>
      <c r="F33" s="15">
        <v>4320893</v>
      </c>
      <c r="G33" s="15">
        <v>3620645</v>
      </c>
      <c r="H33" s="15">
        <v>700248</v>
      </c>
      <c r="I33" s="15">
        <v>0</v>
      </c>
      <c r="J33" s="15">
        <v>0</v>
      </c>
      <c r="K33" s="16"/>
    </row>
    <row r="34" spans="1:11" x14ac:dyDescent="0.25">
      <c r="A34">
        <v>2016</v>
      </c>
      <c r="B34">
        <v>6</v>
      </c>
      <c r="C34" t="s">
        <v>47</v>
      </c>
      <c r="D34" t="s">
        <v>50</v>
      </c>
      <c r="E34" s="15">
        <v>966459</v>
      </c>
      <c r="F34" s="15">
        <v>2952413</v>
      </c>
      <c r="G34" s="15">
        <v>2550350</v>
      </c>
      <c r="H34" s="15">
        <v>402063</v>
      </c>
      <c r="I34" s="15">
        <v>0</v>
      </c>
      <c r="J34" s="15">
        <v>0</v>
      </c>
      <c r="K34" s="16"/>
    </row>
    <row r="35" spans="1:11" x14ac:dyDescent="0.25">
      <c r="A35">
        <v>2016</v>
      </c>
      <c r="B35">
        <v>7</v>
      </c>
      <c r="C35" t="s">
        <v>47</v>
      </c>
      <c r="D35" t="s">
        <v>50</v>
      </c>
      <c r="E35" s="15">
        <v>964834</v>
      </c>
      <c r="F35" s="15">
        <v>2156951</v>
      </c>
      <c r="G35" s="15">
        <v>1926271</v>
      </c>
      <c r="H35" s="15">
        <v>230680</v>
      </c>
      <c r="I35" s="15">
        <v>0</v>
      </c>
      <c r="J35" s="15">
        <v>0</v>
      </c>
      <c r="K35" s="16"/>
    </row>
    <row r="36" spans="1:11" x14ac:dyDescent="0.25">
      <c r="A36">
        <v>2016</v>
      </c>
      <c r="B36">
        <v>8</v>
      </c>
      <c r="C36" t="s">
        <v>47</v>
      </c>
      <c r="D36" t="s">
        <v>50</v>
      </c>
      <c r="E36" s="15">
        <v>966173</v>
      </c>
      <c r="F36" s="15">
        <v>2124897</v>
      </c>
      <c r="G36" s="15">
        <v>1901445</v>
      </c>
      <c r="H36" s="15">
        <v>223452</v>
      </c>
      <c r="I36" s="15">
        <v>0</v>
      </c>
      <c r="J36" s="15">
        <v>0</v>
      </c>
      <c r="K36" s="16"/>
    </row>
    <row r="37" spans="1:11" x14ac:dyDescent="0.25">
      <c r="A37">
        <v>2016</v>
      </c>
      <c r="B37">
        <v>9</v>
      </c>
      <c r="C37" t="s">
        <v>47</v>
      </c>
      <c r="D37" t="s">
        <v>50</v>
      </c>
      <c r="E37" s="15">
        <v>966903</v>
      </c>
      <c r="F37" s="15">
        <v>3167765</v>
      </c>
      <c r="G37" s="15">
        <v>2719137</v>
      </c>
      <c r="H37" s="15">
        <v>448628</v>
      </c>
      <c r="I37" s="15">
        <v>0</v>
      </c>
      <c r="J37" s="15">
        <v>0</v>
      </c>
      <c r="K37" s="16">
        <f>SUM(F26:F37)</f>
        <v>102278018</v>
      </c>
    </row>
    <row r="38" spans="1:11" x14ac:dyDescent="0.25">
      <c r="A38">
        <v>2015</v>
      </c>
      <c r="B38">
        <v>10</v>
      </c>
      <c r="C38" t="s">
        <v>47</v>
      </c>
      <c r="D38" t="s">
        <v>51</v>
      </c>
      <c r="E38" s="15">
        <v>46</v>
      </c>
      <c r="F38" s="15">
        <v>112463</v>
      </c>
      <c r="G38" s="15">
        <v>57038</v>
      </c>
      <c r="H38" s="15">
        <v>54844</v>
      </c>
      <c r="I38" s="15">
        <v>581</v>
      </c>
      <c r="J38" s="15">
        <v>0</v>
      </c>
      <c r="K38" s="16"/>
    </row>
    <row r="39" spans="1:11" x14ac:dyDescent="0.25">
      <c r="A39">
        <v>2015</v>
      </c>
      <c r="B39">
        <v>11</v>
      </c>
      <c r="C39" t="s">
        <v>47</v>
      </c>
      <c r="D39" t="s">
        <v>51</v>
      </c>
      <c r="E39" s="15">
        <v>46</v>
      </c>
      <c r="F39" s="15">
        <v>133275</v>
      </c>
      <c r="G39" s="15">
        <v>63495</v>
      </c>
      <c r="H39" s="15">
        <v>69000</v>
      </c>
      <c r="I39" s="15">
        <v>780</v>
      </c>
      <c r="J39" s="15">
        <v>0</v>
      </c>
      <c r="K39" s="16"/>
    </row>
    <row r="40" spans="1:11" x14ac:dyDescent="0.25">
      <c r="A40">
        <v>2015</v>
      </c>
      <c r="B40">
        <v>12</v>
      </c>
      <c r="C40" t="s">
        <v>47</v>
      </c>
      <c r="D40" t="s">
        <v>51</v>
      </c>
      <c r="E40" s="15">
        <v>46</v>
      </c>
      <c r="F40" s="15">
        <v>109177</v>
      </c>
      <c r="G40" s="15">
        <v>55922</v>
      </c>
      <c r="H40" s="15">
        <v>52606</v>
      </c>
      <c r="I40" s="15">
        <v>649</v>
      </c>
      <c r="J40" s="15">
        <v>0</v>
      </c>
      <c r="K40" s="16"/>
    </row>
    <row r="41" spans="1:11" x14ac:dyDescent="0.25">
      <c r="A41">
        <v>2016</v>
      </c>
      <c r="B41">
        <v>1</v>
      </c>
      <c r="C41" t="s">
        <v>47</v>
      </c>
      <c r="D41" t="s">
        <v>51</v>
      </c>
      <c r="E41" s="15">
        <v>46</v>
      </c>
      <c r="F41" s="15">
        <v>100693</v>
      </c>
      <c r="G41" s="15">
        <v>52917</v>
      </c>
      <c r="H41" s="15">
        <v>46824</v>
      </c>
      <c r="I41" s="15">
        <v>952</v>
      </c>
      <c r="J41" s="15">
        <v>0</v>
      </c>
      <c r="K41" s="16"/>
    </row>
    <row r="42" spans="1:11" x14ac:dyDescent="0.25">
      <c r="A42">
        <v>2016</v>
      </c>
      <c r="B42">
        <v>2</v>
      </c>
      <c r="C42" t="s">
        <v>47</v>
      </c>
      <c r="D42" t="s">
        <v>51</v>
      </c>
      <c r="E42" s="15">
        <v>46</v>
      </c>
      <c r="F42" s="15">
        <v>70230</v>
      </c>
      <c r="G42" s="15">
        <v>40667</v>
      </c>
      <c r="H42" s="15">
        <v>26029</v>
      </c>
      <c r="I42" s="15">
        <v>3534</v>
      </c>
      <c r="J42" s="15">
        <v>0</v>
      </c>
      <c r="K42" s="16"/>
    </row>
    <row r="43" spans="1:11" x14ac:dyDescent="0.25">
      <c r="A43">
        <v>2016</v>
      </c>
      <c r="B43">
        <v>3</v>
      </c>
      <c r="C43" t="s">
        <v>47</v>
      </c>
      <c r="D43" t="s">
        <v>51</v>
      </c>
      <c r="E43" s="15">
        <v>46</v>
      </c>
      <c r="F43" s="15">
        <v>65741</v>
      </c>
      <c r="G43" s="15">
        <v>38675</v>
      </c>
      <c r="H43" s="15">
        <v>22961</v>
      </c>
      <c r="I43" s="15">
        <v>4105</v>
      </c>
      <c r="J43" s="15">
        <v>0</v>
      </c>
      <c r="K43" s="16"/>
    </row>
    <row r="44" spans="1:11" x14ac:dyDescent="0.25">
      <c r="A44">
        <v>2016</v>
      </c>
      <c r="B44">
        <v>4</v>
      </c>
      <c r="C44" t="s">
        <v>47</v>
      </c>
      <c r="D44" t="s">
        <v>51</v>
      </c>
      <c r="E44" s="15">
        <v>46</v>
      </c>
      <c r="F44" s="15">
        <v>79195</v>
      </c>
      <c r="G44" s="15">
        <v>44505</v>
      </c>
      <c r="H44" s="15">
        <v>32153</v>
      </c>
      <c r="I44" s="15">
        <v>2537</v>
      </c>
      <c r="J44" s="15">
        <v>0</v>
      </c>
      <c r="K44" s="16"/>
    </row>
    <row r="45" spans="1:11" x14ac:dyDescent="0.25">
      <c r="A45">
        <v>2016</v>
      </c>
      <c r="B45">
        <v>5</v>
      </c>
      <c r="C45" t="s">
        <v>47</v>
      </c>
      <c r="D45" t="s">
        <v>51</v>
      </c>
      <c r="E45" s="15">
        <v>46</v>
      </c>
      <c r="F45" s="15">
        <v>111927</v>
      </c>
      <c r="G45" s="15">
        <v>56858</v>
      </c>
      <c r="H45" s="15">
        <v>54479</v>
      </c>
      <c r="I45" s="15">
        <v>590</v>
      </c>
      <c r="J45" s="15">
        <v>0</v>
      </c>
      <c r="K45" s="16"/>
    </row>
    <row r="46" spans="1:11" x14ac:dyDescent="0.25">
      <c r="A46">
        <v>2016</v>
      </c>
      <c r="B46">
        <v>6</v>
      </c>
      <c r="C46" t="s">
        <v>47</v>
      </c>
      <c r="D46" t="s">
        <v>51</v>
      </c>
      <c r="E46" s="15">
        <v>46</v>
      </c>
      <c r="F46" s="15">
        <v>108368</v>
      </c>
      <c r="G46" s="15">
        <v>55643</v>
      </c>
      <c r="H46" s="15">
        <v>52055</v>
      </c>
      <c r="I46" s="15">
        <v>670</v>
      </c>
      <c r="J46" s="15">
        <v>0</v>
      </c>
      <c r="K46" s="16"/>
    </row>
    <row r="47" spans="1:11" x14ac:dyDescent="0.25">
      <c r="A47">
        <v>2016</v>
      </c>
      <c r="B47">
        <v>7</v>
      </c>
      <c r="C47" t="s">
        <v>47</v>
      </c>
      <c r="D47" t="s">
        <v>51</v>
      </c>
      <c r="E47" s="15">
        <v>46</v>
      </c>
      <c r="F47" s="15">
        <v>113969</v>
      </c>
      <c r="G47" s="15">
        <v>57541</v>
      </c>
      <c r="H47" s="15">
        <v>55870</v>
      </c>
      <c r="I47" s="15">
        <v>558</v>
      </c>
      <c r="J47" s="15">
        <v>0</v>
      </c>
      <c r="K47" s="16"/>
    </row>
    <row r="48" spans="1:11" x14ac:dyDescent="0.25">
      <c r="A48">
        <v>2016</v>
      </c>
      <c r="B48">
        <v>8</v>
      </c>
      <c r="C48" t="s">
        <v>47</v>
      </c>
      <c r="D48" t="s">
        <v>51</v>
      </c>
      <c r="E48" s="15">
        <v>46</v>
      </c>
      <c r="F48" s="15">
        <v>88288</v>
      </c>
      <c r="G48" s="15">
        <v>48201</v>
      </c>
      <c r="H48" s="15">
        <v>38362</v>
      </c>
      <c r="I48" s="15">
        <v>1725</v>
      </c>
      <c r="J48" s="15">
        <v>0</v>
      </c>
      <c r="K48" s="16"/>
    </row>
    <row r="49" spans="1:11" x14ac:dyDescent="0.25">
      <c r="A49">
        <v>2016</v>
      </c>
      <c r="B49">
        <v>9</v>
      </c>
      <c r="C49" t="s">
        <v>47</v>
      </c>
      <c r="D49" t="s">
        <v>51</v>
      </c>
      <c r="E49" s="15">
        <v>46</v>
      </c>
      <c r="F49" s="15">
        <v>106609</v>
      </c>
      <c r="G49" s="15">
        <v>55031</v>
      </c>
      <c r="H49" s="15">
        <v>50856</v>
      </c>
      <c r="I49" s="15">
        <v>722</v>
      </c>
      <c r="J49" s="15">
        <v>0</v>
      </c>
      <c r="K49" s="16">
        <f>SUM(F38:F49)</f>
        <v>1199935</v>
      </c>
    </row>
    <row r="50" spans="1:11" x14ac:dyDescent="0.25">
      <c r="A50">
        <v>2015</v>
      </c>
      <c r="B50">
        <v>10</v>
      </c>
      <c r="C50" t="s">
        <v>47</v>
      </c>
      <c r="D50" t="s">
        <v>52</v>
      </c>
      <c r="E50" s="15">
        <v>1</v>
      </c>
      <c r="F50" s="15">
        <v>1773</v>
      </c>
      <c r="G50" s="15">
        <v>1773</v>
      </c>
      <c r="H50" s="15">
        <v>0</v>
      </c>
      <c r="I50" s="15">
        <v>0</v>
      </c>
      <c r="J50" s="15">
        <v>0</v>
      </c>
      <c r="K50" s="16"/>
    </row>
    <row r="51" spans="1:11" x14ac:dyDescent="0.25">
      <c r="A51">
        <v>2015</v>
      </c>
      <c r="B51">
        <v>11</v>
      </c>
      <c r="C51" t="s">
        <v>47</v>
      </c>
      <c r="D51" t="s">
        <v>52</v>
      </c>
      <c r="E51" s="15">
        <v>1</v>
      </c>
      <c r="F51" s="15">
        <v>3373</v>
      </c>
      <c r="G51" s="15">
        <v>3373</v>
      </c>
      <c r="H51" s="15">
        <v>0</v>
      </c>
      <c r="I51" s="15">
        <v>0</v>
      </c>
      <c r="J51" s="15">
        <v>0</v>
      </c>
      <c r="K51" s="16"/>
    </row>
    <row r="52" spans="1:11" x14ac:dyDescent="0.25">
      <c r="A52">
        <v>2015</v>
      </c>
      <c r="B52">
        <v>12</v>
      </c>
      <c r="C52" t="s">
        <v>47</v>
      </c>
      <c r="D52" t="s">
        <v>52</v>
      </c>
      <c r="E52" s="15">
        <v>1</v>
      </c>
      <c r="F52" s="15">
        <v>4813</v>
      </c>
      <c r="G52" s="15">
        <v>4813</v>
      </c>
      <c r="H52" s="15">
        <v>0</v>
      </c>
      <c r="I52" s="15">
        <v>0</v>
      </c>
      <c r="J52" s="15">
        <v>0</v>
      </c>
      <c r="K52" s="16"/>
    </row>
    <row r="53" spans="1:11" x14ac:dyDescent="0.25">
      <c r="A53">
        <v>2016</v>
      </c>
      <c r="B53">
        <v>1</v>
      </c>
      <c r="C53" t="s">
        <v>47</v>
      </c>
      <c r="D53" t="s">
        <v>52</v>
      </c>
      <c r="E53" s="15">
        <v>1</v>
      </c>
      <c r="F53" s="15">
        <v>5269</v>
      </c>
      <c r="G53" s="15">
        <v>5269</v>
      </c>
      <c r="H53" s="15">
        <v>0</v>
      </c>
      <c r="I53" s="15">
        <v>0</v>
      </c>
      <c r="J53" s="15">
        <v>0</v>
      </c>
      <c r="K53" s="16"/>
    </row>
    <row r="54" spans="1:11" x14ac:dyDescent="0.25">
      <c r="A54">
        <v>2016</v>
      </c>
      <c r="B54">
        <v>2</v>
      </c>
      <c r="C54" t="s">
        <v>47</v>
      </c>
      <c r="D54" t="s">
        <v>52</v>
      </c>
      <c r="E54" s="15">
        <v>1</v>
      </c>
      <c r="F54" s="15">
        <v>4180</v>
      </c>
      <c r="G54" s="15">
        <v>4180</v>
      </c>
      <c r="H54" s="15">
        <v>0</v>
      </c>
      <c r="I54" s="15">
        <v>0</v>
      </c>
      <c r="J54" s="15">
        <v>0</v>
      </c>
      <c r="K54" s="16"/>
    </row>
    <row r="55" spans="1:11" x14ac:dyDescent="0.25">
      <c r="A55">
        <v>2016</v>
      </c>
      <c r="B55">
        <v>3</v>
      </c>
      <c r="C55" t="s">
        <v>47</v>
      </c>
      <c r="D55" t="s">
        <v>52</v>
      </c>
      <c r="E55" s="15">
        <v>1</v>
      </c>
      <c r="F55" s="15">
        <v>3400</v>
      </c>
      <c r="G55" s="15">
        <v>3400</v>
      </c>
      <c r="H55" s="15">
        <v>0</v>
      </c>
      <c r="I55" s="15">
        <v>0</v>
      </c>
      <c r="J55" s="15">
        <v>0</v>
      </c>
      <c r="K55" s="16"/>
    </row>
    <row r="56" spans="1:11" x14ac:dyDescent="0.25">
      <c r="A56">
        <v>2016</v>
      </c>
      <c r="B56">
        <v>4</v>
      </c>
      <c r="C56" t="s">
        <v>47</v>
      </c>
      <c r="D56" t="s">
        <v>52</v>
      </c>
      <c r="E56" s="15">
        <v>1</v>
      </c>
      <c r="F56" s="15">
        <v>2527</v>
      </c>
      <c r="G56" s="15">
        <v>2527</v>
      </c>
      <c r="H56" s="15">
        <v>0</v>
      </c>
      <c r="I56" s="15">
        <v>0</v>
      </c>
      <c r="J56" s="15">
        <v>0</v>
      </c>
      <c r="K56" s="16"/>
    </row>
    <row r="57" spans="1:11" x14ac:dyDescent="0.25">
      <c r="A57">
        <v>2016</v>
      </c>
      <c r="B57">
        <v>5</v>
      </c>
      <c r="C57" t="s">
        <v>47</v>
      </c>
      <c r="D57" t="s">
        <v>52</v>
      </c>
      <c r="E57" s="15">
        <v>1</v>
      </c>
      <c r="F57" s="15">
        <v>1898</v>
      </c>
      <c r="G57" s="15">
        <v>1898</v>
      </c>
      <c r="H57" s="15">
        <v>0</v>
      </c>
      <c r="I57" s="15">
        <v>0</v>
      </c>
      <c r="J57" s="15">
        <v>0</v>
      </c>
      <c r="K57" s="16"/>
    </row>
    <row r="58" spans="1:11" x14ac:dyDescent="0.25">
      <c r="A58">
        <v>2016</v>
      </c>
      <c r="B58">
        <v>6</v>
      </c>
      <c r="C58" t="s">
        <v>47</v>
      </c>
      <c r="D58" t="s">
        <v>52</v>
      </c>
      <c r="E58" s="15">
        <v>1</v>
      </c>
      <c r="F58" s="15">
        <v>1491</v>
      </c>
      <c r="G58" s="15">
        <v>1491</v>
      </c>
      <c r="H58" s="15">
        <v>0</v>
      </c>
      <c r="I58" s="15">
        <v>0</v>
      </c>
      <c r="J58" s="15">
        <v>0</v>
      </c>
      <c r="K58" s="16"/>
    </row>
    <row r="59" spans="1:11" x14ac:dyDescent="0.25">
      <c r="A59">
        <v>2016</v>
      </c>
      <c r="B59">
        <v>7</v>
      </c>
      <c r="C59" t="s">
        <v>47</v>
      </c>
      <c r="D59" t="s">
        <v>52</v>
      </c>
      <c r="E59" s="15">
        <v>1</v>
      </c>
      <c r="F59" s="15">
        <v>1543</v>
      </c>
      <c r="G59" s="15">
        <v>1543</v>
      </c>
      <c r="H59" s="15">
        <v>0</v>
      </c>
      <c r="I59" s="15">
        <v>0</v>
      </c>
      <c r="J59" s="15">
        <v>0</v>
      </c>
      <c r="K59" s="16"/>
    </row>
    <row r="60" spans="1:11" x14ac:dyDescent="0.25">
      <c r="A60">
        <v>2016</v>
      </c>
      <c r="B60">
        <v>8</v>
      </c>
      <c r="C60" t="s">
        <v>47</v>
      </c>
      <c r="D60" t="s">
        <v>52</v>
      </c>
      <c r="E60" s="15">
        <v>1</v>
      </c>
      <c r="F60" s="15">
        <v>1848</v>
      </c>
      <c r="G60" s="15">
        <v>1848</v>
      </c>
      <c r="H60" s="15">
        <v>0</v>
      </c>
      <c r="I60" s="15">
        <v>0</v>
      </c>
      <c r="J60" s="15">
        <v>0</v>
      </c>
      <c r="K60" s="16"/>
    </row>
    <row r="61" spans="1:11" x14ac:dyDescent="0.25">
      <c r="A61">
        <v>2016</v>
      </c>
      <c r="B61">
        <v>9</v>
      </c>
      <c r="C61" t="s">
        <v>47</v>
      </c>
      <c r="D61" t="s">
        <v>52</v>
      </c>
      <c r="E61" s="15">
        <v>1</v>
      </c>
      <c r="F61" s="15">
        <v>1691</v>
      </c>
      <c r="G61" s="15">
        <v>1691</v>
      </c>
      <c r="H61" s="15">
        <v>0</v>
      </c>
      <c r="I61" s="15">
        <v>0</v>
      </c>
      <c r="J61" s="15">
        <v>0</v>
      </c>
      <c r="K61" s="16">
        <f>SUM(F50:F61)</f>
        <v>33806</v>
      </c>
    </row>
    <row r="62" spans="1:11" x14ac:dyDescent="0.25">
      <c r="A62">
        <v>2015</v>
      </c>
      <c r="B62">
        <v>10</v>
      </c>
      <c r="C62" t="s">
        <v>47</v>
      </c>
      <c r="D62" t="s">
        <v>53</v>
      </c>
      <c r="E62" s="15">
        <v>1</v>
      </c>
      <c r="F62" s="15">
        <v>54988</v>
      </c>
      <c r="G62" s="15">
        <v>54988</v>
      </c>
      <c r="H62" s="15">
        <v>0</v>
      </c>
      <c r="I62" s="15">
        <v>0</v>
      </c>
      <c r="J62" s="15">
        <v>0</v>
      </c>
      <c r="K62" s="16"/>
    </row>
    <row r="63" spans="1:11" x14ac:dyDescent="0.25">
      <c r="A63">
        <v>2015</v>
      </c>
      <c r="B63">
        <v>11</v>
      </c>
      <c r="C63" t="s">
        <v>47</v>
      </c>
      <c r="D63" t="s">
        <v>53</v>
      </c>
      <c r="E63" s="15">
        <v>1</v>
      </c>
      <c r="F63" s="15">
        <v>45580</v>
      </c>
      <c r="G63" s="15">
        <v>45580</v>
      </c>
      <c r="H63" s="15">
        <v>0</v>
      </c>
      <c r="I63" s="15">
        <v>0</v>
      </c>
      <c r="J63" s="15">
        <v>0</v>
      </c>
      <c r="K63" s="16"/>
    </row>
    <row r="64" spans="1:11" x14ac:dyDescent="0.25">
      <c r="A64">
        <v>2015</v>
      </c>
      <c r="B64">
        <v>12</v>
      </c>
      <c r="C64" t="s">
        <v>47</v>
      </c>
      <c r="D64" t="s">
        <v>53</v>
      </c>
      <c r="E64" s="15">
        <v>1</v>
      </c>
      <c r="F64" s="15">
        <v>47157</v>
      </c>
      <c r="G64" s="15">
        <v>47157</v>
      </c>
      <c r="H64" s="15">
        <v>0</v>
      </c>
      <c r="I64" s="15">
        <v>0</v>
      </c>
      <c r="J64" s="15">
        <v>0</v>
      </c>
      <c r="K64" s="16"/>
    </row>
    <row r="65" spans="1:11" x14ac:dyDescent="0.25">
      <c r="A65">
        <v>2016</v>
      </c>
      <c r="B65">
        <v>1</v>
      </c>
      <c r="C65" t="s">
        <v>47</v>
      </c>
      <c r="D65" t="s">
        <v>53</v>
      </c>
      <c r="E65" s="15">
        <v>1</v>
      </c>
      <c r="F65" s="15">
        <v>40604</v>
      </c>
      <c r="G65" s="15">
        <v>40604</v>
      </c>
      <c r="H65" s="15">
        <v>0</v>
      </c>
      <c r="I65" s="15">
        <v>0</v>
      </c>
      <c r="J65" s="15">
        <v>0</v>
      </c>
      <c r="K65" s="16"/>
    </row>
    <row r="66" spans="1:11" x14ac:dyDescent="0.25">
      <c r="A66">
        <v>2016</v>
      </c>
      <c r="B66">
        <v>2</v>
      </c>
      <c r="C66" t="s">
        <v>47</v>
      </c>
      <c r="D66" t="s">
        <v>53</v>
      </c>
      <c r="E66" s="15">
        <v>1</v>
      </c>
      <c r="F66" s="15">
        <v>47642</v>
      </c>
      <c r="G66" s="15">
        <v>47642</v>
      </c>
      <c r="H66" s="15">
        <v>0</v>
      </c>
      <c r="I66" s="15">
        <v>0</v>
      </c>
      <c r="J66" s="15">
        <v>0</v>
      </c>
      <c r="K66" s="16"/>
    </row>
    <row r="67" spans="1:11" x14ac:dyDescent="0.25">
      <c r="A67">
        <v>2016</v>
      </c>
      <c r="B67">
        <v>3</v>
      </c>
      <c r="C67" t="s">
        <v>47</v>
      </c>
      <c r="D67" t="s">
        <v>53</v>
      </c>
      <c r="E67" s="15">
        <v>1</v>
      </c>
      <c r="F67" s="15">
        <v>48221</v>
      </c>
      <c r="G67" s="15">
        <v>48221</v>
      </c>
      <c r="H67" s="15">
        <v>0</v>
      </c>
      <c r="I67" s="15">
        <v>0</v>
      </c>
      <c r="J67" s="15">
        <v>0</v>
      </c>
      <c r="K67" s="16"/>
    </row>
    <row r="68" spans="1:11" x14ac:dyDescent="0.25">
      <c r="A68">
        <v>2016</v>
      </c>
      <c r="B68">
        <v>4</v>
      </c>
      <c r="C68" t="s">
        <v>47</v>
      </c>
      <c r="D68" t="s">
        <v>53</v>
      </c>
      <c r="E68" s="15">
        <v>1</v>
      </c>
      <c r="F68" s="15">
        <v>65925</v>
      </c>
      <c r="G68" s="15">
        <v>65925</v>
      </c>
      <c r="H68" s="15">
        <v>0</v>
      </c>
      <c r="I68" s="15">
        <v>0</v>
      </c>
      <c r="J68" s="15">
        <v>0</v>
      </c>
      <c r="K68" s="16"/>
    </row>
    <row r="69" spans="1:11" x14ac:dyDescent="0.25">
      <c r="A69">
        <v>2016</v>
      </c>
      <c r="B69">
        <v>5</v>
      </c>
      <c r="C69" t="s">
        <v>47</v>
      </c>
      <c r="D69" t="s">
        <v>53</v>
      </c>
      <c r="E69" s="15">
        <v>1</v>
      </c>
      <c r="F69" s="15">
        <v>55217</v>
      </c>
      <c r="G69" s="15">
        <v>55217</v>
      </c>
      <c r="H69" s="15">
        <v>0</v>
      </c>
      <c r="I69" s="15">
        <v>0</v>
      </c>
      <c r="J69" s="15">
        <v>0</v>
      </c>
      <c r="K69" s="16"/>
    </row>
    <row r="70" spans="1:11" x14ac:dyDescent="0.25">
      <c r="A70">
        <v>2016</v>
      </c>
      <c r="B70">
        <v>6</v>
      </c>
      <c r="C70" t="s">
        <v>47</v>
      </c>
      <c r="D70" t="s">
        <v>53</v>
      </c>
      <c r="E70" s="15">
        <v>1</v>
      </c>
      <c r="F70" s="15">
        <v>51839</v>
      </c>
      <c r="G70" s="15">
        <v>51839</v>
      </c>
      <c r="H70" s="15">
        <v>0</v>
      </c>
      <c r="I70" s="15">
        <v>0</v>
      </c>
      <c r="J70" s="15">
        <v>0</v>
      </c>
      <c r="K70" s="16"/>
    </row>
    <row r="71" spans="1:11" x14ac:dyDescent="0.25">
      <c r="A71">
        <v>2016</v>
      </c>
      <c r="B71">
        <v>7</v>
      </c>
      <c r="C71" t="s">
        <v>47</v>
      </c>
      <c r="D71" t="s">
        <v>53</v>
      </c>
      <c r="E71" s="15">
        <v>1</v>
      </c>
      <c r="F71" s="15">
        <v>53667</v>
      </c>
      <c r="G71" s="15">
        <v>53667</v>
      </c>
      <c r="H71" s="15">
        <v>0</v>
      </c>
      <c r="I71" s="15">
        <v>0</v>
      </c>
      <c r="J71" s="15">
        <v>0</v>
      </c>
      <c r="K71" s="16"/>
    </row>
    <row r="72" spans="1:11" x14ac:dyDescent="0.25">
      <c r="A72">
        <v>2016</v>
      </c>
      <c r="B72">
        <v>8</v>
      </c>
      <c r="C72" t="s">
        <v>47</v>
      </c>
      <c r="D72" t="s">
        <v>53</v>
      </c>
      <c r="E72" s="15">
        <v>1</v>
      </c>
      <c r="F72" s="15">
        <v>55800</v>
      </c>
      <c r="G72" s="15">
        <v>55800</v>
      </c>
      <c r="H72" s="15">
        <v>0</v>
      </c>
      <c r="I72" s="15">
        <v>0</v>
      </c>
      <c r="J72" s="15">
        <v>0</v>
      </c>
      <c r="K72" s="16"/>
    </row>
    <row r="73" spans="1:11" x14ac:dyDescent="0.25">
      <c r="A73">
        <v>2016</v>
      </c>
      <c r="B73">
        <v>9</v>
      </c>
      <c r="C73" t="s">
        <v>47</v>
      </c>
      <c r="D73" t="s">
        <v>53</v>
      </c>
      <c r="E73" s="15">
        <v>1</v>
      </c>
      <c r="F73" s="15">
        <v>53237</v>
      </c>
      <c r="G73" s="15">
        <v>53237</v>
      </c>
      <c r="H73" s="15">
        <v>0</v>
      </c>
      <c r="I73" s="15">
        <v>0</v>
      </c>
      <c r="J73" s="15">
        <v>0</v>
      </c>
      <c r="K73" s="16">
        <f>SUM(F62:F73)</f>
        <v>619877</v>
      </c>
    </row>
    <row r="74" spans="1:11" x14ac:dyDescent="0.25">
      <c r="A74">
        <v>2015</v>
      </c>
      <c r="B74">
        <v>10</v>
      </c>
      <c r="C74" t="s">
        <v>47</v>
      </c>
      <c r="D74" t="s">
        <v>54</v>
      </c>
      <c r="E74" s="15">
        <v>450</v>
      </c>
      <c r="F74" s="15">
        <v>2837414</v>
      </c>
      <c r="G74" s="15">
        <v>84290</v>
      </c>
      <c r="H74" s="15">
        <v>457294</v>
      </c>
      <c r="I74" s="15">
        <v>1893593</v>
      </c>
      <c r="J74" s="15">
        <v>402237</v>
      </c>
      <c r="K74" s="16"/>
    </row>
    <row r="75" spans="1:11" x14ac:dyDescent="0.25">
      <c r="A75">
        <v>2015</v>
      </c>
      <c r="B75">
        <v>11</v>
      </c>
      <c r="C75" t="s">
        <v>47</v>
      </c>
      <c r="D75" t="s">
        <v>54</v>
      </c>
      <c r="E75" s="15">
        <v>450</v>
      </c>
      <c r="F75" s="15">
        <v>3520636</v>
      </c>
      <c r="G75" s="15">
        <v>84404</v>
      </c>
      <c r="H75" s="15">
        <v>492147</v>
      </c>
      <c r="I75" s="15">
        <v>2367197</v>
      </c>
      <c r="J75" s="15">
        <v>576888</v>
      </c>
      <c r="K75" s="16"/>
    </row>
    <row r="76" spans="1:11" x14ac:dyDescent="0.25">
      <c r="A76">
        <v>2015</v>
      </c>
      <c r="B76">
        <v>12</v>
      </c>
      <c r="C76" t="s">
        <v>47</v>
      </c>
      <c r="D76" t="s">
        <v>54</v>
      </c>
      <c r="E76" s="15">
        <v>450</v>
      </c>
      <c r="F76" s="15">
        <v>3815354</v>
      </c>
      <c r="G76" s="15">
        <v>84452</v>
      </c>
      <c r="H76" s="15">
        <v>506356</v>
      </c>
      <c r="I76" s="15">
        <v>2571330</v>
      </c>
      <c r="J76" s="15">
        <v>653216</v>
      </c>
      <c r="K76" s="16"/>
    </row>
    <row r="77" spans="1:11" x14ac:dyDescent="0.25">
      <c r="A77">
        <v>2016</v>
      </c>
      <c r="B77">
        <v>1</v>
      </c>
      <c r="C77" t="s">
        <v>47</v>
      </c>
      <c r="D77" t="s">
        <v>54</v>
      </c>
      <c r="E77" s="15">
        <v>450</v>
      </c>
      <c r="F77" s="15">
        <v>3935591</v>
      </c>
      <c r="G77" s="15">
        <v>84472</v>
      </c>
      <c r="H77" s="15">
        <v>512011</v>
      </c>
      <c r="I77" s="15">
        <v>2654580</v>
      </c>
      <c r="J77" s="15">
        <v>684528</v>
      </c>
      <c r="K77" s="16"/>
    </row>
    <row r="78" spans="1:11" x14ac:dyDescent="0.25">
      <c r="A78">
        <v>2016</v>
      </c>
      <c r="B78">
        <v>2</v>
      </c>
      <c r="C78" t="s">
        <v>47</v>
      </c>
      <c r="D78" t="s">
        <v>54</v>
      </c>
      <c r="E78" s="15">
        <v>450</v>
      </c>
      <c r="F78" s="15">
        <v>3294944</v>
      </c>
      <c r="G78" s="15">
        <v>84367</v>
      </c>
      <c r="H78" s="15">
        <v>480930</v>
      </c>
      <c r="I78" s="15">
        <v>2210804</v>
      </c>
      <c r="J78" s="15">
        <v>518843</v>
      </c>
      <c r="K78" s="16"/>
    </row>
    <row r="79" spans="1:11" x14ac:dyDescent="0.25">
      <c r="A79">
        <v>2016</v>
      </c>
      <c r="B79">
        <v>3</v>
      </c>
      <c r="C79" t="s">
        <v>47</v>
      </c>
      <c r="D79" t="s">
        <v>54</v>
      </c>
      <c r="E79" s="15">
        <v>450</v>
      </c>
      <c r="F79" s="15">
        <v>3281033</v>
      </c>
      <c r="G79" s="15">
        <v>84364</v>
      </c>
      <c r="H79" s="15">
        <v>480229</v>
      </c>
      <c r="I79" s="15">
        <v>2201163</v>
      </c>
      <c r="J79" s="15">
        <v>515277</v>
      </c>
      <c r="K79" s="16"/>
    </row>
    <row r="80" spans="1:11" x14ac:dyDescent="0.25">
      <c r="A80">
        <v>2016</v>
      </c>
      <c r="B80">
        <v>4</v>
      </c>
      <c r="C80" t="s">
        <v>47</v>
      </c>
      <c r="D80" t="s">
        <v>54</v>
      </c>
      <c r="E80" s="15">
        <v>450</v>
      </c>
      <c r="F80" s="15">
        <v>3053032</v>
      </c>
      <c r="G80" s="15">
        <v>84326</v>
      </c>
      <c r="H80" s="15">
        <v>468583</v>
      </c>
      <c r="I80" s="15">
        <v>2043110</v>
      </c>
      <c r="J80" s="15">
        <v>457013</v>
      </c>
      <c r="K80" s="16"/>
    </row>
    <row r="81" spans="1:13" x14ac:dyDescent="0.25">
      <c r="A81">
        <v>2016</v>
      </c>
      <c r="B81">
        <v>5</v>
      </c>
      <c r="C81" t="s">
        <v>47</v>
      </c>
      <c r="D81" t="s">
        <v>54</v>
      </c>
      <c r="E81" s="15">
        <v>450</v>
      </c>
      <c r="F81" s="15">
        <v>2882657</v>
      </c>
      <c r="G81" s="15">
        <v>84298</v>
      </c>
      <c r="H81" s="15">
        <v>459685</v>
      </c>
      <c r="I81" s="15">
        <v>1924970</v>
      </c>
      <c r="J81" s="15">
        <v>413704</v>
      </c>
      <c r="K81" s="16"/>
    </row>
    <row r="82" spans="1:13" x14ac:dyDescent="0.25">
      <c r="A82">
        <v>2016</v>
      </c>
      <c r="B82">
        <v>6</v>
      </c>
      <c r="C82" t="s">
        <v>47</v>
      </c>
      <c r="D82" t="s">
        <v>54</v>
      </c>
      <c r="E82" s="15">
        <v>450</v>
      </c>
      <c r="F82" s="15">
        <v>2905053</v>
      </c>
      <c r="G82" s="15">
        <v>84302</v>
      </c>
      <c r="H82" s="15">
        <v>460864</v>
      </c>
      <c r="I82" s="15">
        <v>1940501</v>
      </c>
      <c r="J82" s="15">
        <v>419386</v>
      </c>
      <c r="K82" s="16"/>
    </row>
    <row r="83" spans="1:13" x14ac:dyDescent="0.25">
      <c r="A83">
        <v>2016</v>
      </c>
      <c r="B83">
        <v>7</v>
      </c>
      <c r="C83" t="s">
        <v>47</v>
      </c>
      <c r="D83" t="s">
        <v>54</v>
      </c>
      <c r="E83" s="15">
        <v>450</v>
      </c>
      <c r="F83" s="15">
        <v>2944160</v>
      </c>
      <c r="G83" s="15">
        <v>84308</v>
      </c>
      <c r="H83" s="15">
        <v>462916</v>
      </c>
      <c r="I83" s="15">
        <v>1967620</v>
      </c>
      <c r="J83" s="15">
        <v>429316</v>
      </c>
      <c r="K83" s="22"/>
    </row>
    <row r="84" spans="1:13" x14ac:dyDescent="0.25">
      <c r="A84">
        <v>2016</v>
      </c>
      <c r="B84">
        <v>8</v>
      </c>
      <c r="C84" t="s">
        <v>47</v>
      </c>
      <c r="D84" t="s">
        <v>54</v>
      </c>
      <c r="E84" s="15">
        <v>450</v>
      </c>
      <c r="F84" s="15">
        <v>2957132</v>
      </c>
      <c r="G84" s="15">
        <v>84310</v>
      </c>
      <c r="H84" s="15">
        <v>463595</v>
      </c>
      <c r="I84" s="15">
        <v>1976615</v>
      </c>
      <c r="J84" s="15">
        <v>432612</v>
      </c>
      <c r="K84" s="16"/>
    </row>
    <row r="85" spans="1:13" x14ac:dyDescent="0.25">
      <c r="A85">
        <v>2016</v>
      </c>
      <c r="B85">
        <v>9</v>
      </c>
      <c r="C85" t="s">
        <v>47</v>
      </c>
      <c r="D85" t="s">
        <v>54</v>
      </c>
      <c r="E85" s="15">
        <v>450</v>
      </c>
      <c r="F85" s="15">
        <v>2650873</v>
      </c>
      <c r="G85" s="15">
        <v>84259</v>
      </c>
      <c r="H85" s="15">
        <v>447312</v>
      </c>
      <c r="I85" s="15">
        <v>1764204</v>
      </c>
      <c r="J85" s="15">
        <v>355098</v>
      </c>
      <c r="K85" s="16">
        <f>SUM(F74:F85)</f>
        <v>38077879</v>
      </c>
    </row>
    <row r="86" spans="1:13" x14ac:dyDescent="0.25">
      <c r="A86">
        <v>2015</v>
      </c>
      <c r="B86">
        <v>10</v>
      </c>
      <c r="C86" t="s">
        <v>47</v>
      </c>
      <c r="D86" t="s">
        <v>55</v>
      </c>
      <c r="E86" s="15">
        <v>1</v>
      </c>
      <c r="F86" s="15">
        <v>62690</v>
      </c>
      <c r="G86" s="15">
        <v>200</v>
      </c>
      <c r="H86" s="15">
        <v>1800</v>
      </c>
      <c r="I86" s="15">
        <v>60690</v>
      </c>
      <c r="J86" s="15">
        <v>0</v>
      </c>
      <c r="K86" s="16"/>
    </row>
    <row r="87" spans="1:13" x14ac:dyDescent="0.25">
      <c r="A87">
        <v>2015</v>
      </c>
      <c r="B87">
        <v>11</v>
      </c>
      <c r="C87" t="s">
        <v>47</v>
      </c>
      <c r="D87" t="s">
        <v>55</v>
      </c>
      <c r="E87" s="15">
        <v>1</v>
      </c>
      <c r="F87" s="15">
        <v>70767</v>
      </c>
      <c r="G87" s="15">
        <v>200</v>
      </c>
      <c r="H87" s="15">
        <v>1800</v>
      </c>
      <c r="I87" s="15">
        <v>68767</v>
      </c>
      <c r="J87" s="15">
        <v>0</v>
      </c>
      <c r="K87" s="16"/>
    </row>
    <row r="88" spans="1:13" x14ac:dyDescent="0.25">
      <c r="A88">
        <v>2015</v>
      </c>
      <c r="B88">
        <v>12</v>
      </c>
      <c r="C88" t="s">
        <v>47</v>
      </c>
      <c r="D88" t="s">
        <v>55</v>
      </c>
      <c r="E88" s="15">
        <v>1</v>
      </c>
      <c r="F88" s="15">
        <v>70653</v>
      </c>
      <c r="G88" s="15">
        <v>200</v>
      </c>
      <c r="H88" s="15">
        <v>1800</v>
      </c>
      <c r="I88" s="15">
        <v>68653</v>
      </c>
      <c r="J88" s="15">
        <v>0</v>
      </c>
      <c r="K88" s="16"/>
    </row>
    <row r="89" spans="1:13" x14ac:dyDescent="0.25">
      <c r="A89">
        <v>2016</v>
      </c>
      <c r="B89">
        <v>1</v>
      </c>
      <c r="C89" t="s">
        <v>47</v>
      </c>
      <c r="D89" t="s">
        <v>55</v>
      </c>
      <c r="E89" s="15">
        <v>1</v>
      </c>
      <c r="F89" s="15">
        <v>74638</v>
      </c>
      <c r="G89" s="15">
        <v>200</v>
      </c>
      <c r="H89" s="15">
        <v>1800</v>
      </c>
      <c r="I89" s="15">
        <v>72638</v>
      </c>
      <c r="J89" s="15">
        <v>0</v>
      </c>
      <c r="K89" s="16"/>
    </row>
    <row r="90" spans="1:13" x14ac:dyDescent="0.25">
      <c r="A90">
        <v>2016</v>
      </c>
      <c r="B90">
        <v>2</v>
      </c>
      <c r="C90" t="s">
        <v>47</v>
      </c>
      <c r="D90" t="s">
        <v>55</v>
      </c>
      <c r="E90" s="15">
        <v>1</v>
      </c>
      <c r="F90" s="15">
        <v>56485</v>
      </c>
      <c r="G90" s="15">
        <v>200</v>
      </c>
      <c r="H90" s="15">
        <v>1800</v>
      </c>
      <c r="I90" s="15">
        <v>54485</v>
      </c>
      <c r="J90" s="15">
        <v>0</v>
      </c>
      <c r="K90" s="16"/>
    </row>
    <row r="91" spans="1:13" x14ac:dyDescent="0.25">
      <c r="A91">
        <v>2016</v>
      </c>
      <c r="B91">
        <v>3</v>
      </c>
      <c r="C91" t="s">
        <v>47</v>
      </c>
      <c r="D91" t="s">
        <v>55</v>
      </c>
      <c r="E91" s="15">
        <v>1</v>
      </c>
      <c r="F91" s="15">
        <v>62406</v>
      </c>
      <c r="G91" s="15">
        <v>200</v>
      </c>
      <c r="H91" s="15">
        <v>1800</v>
      </c>
      <c r="I91" s="15">
        <v>60406</v>
      </c>
      <c r="J91" s="15">
        <v>0</v>
      </c>
      <c r="K91" s="16"/>
    </row>
    <row r="92" spans="1:13" x14ac:dyDescent="0.25">
      <c r="A92">
        <v>2016</v>
      </c>
      <c r="B92">
        <v>4</v>
      </c>
      <c r="C92" t="s">
        <v>47</v>
      </c>
      <c r="D92" t="s">
        <v>55</v>
      </c>
      <c r="E92" s="15">
        <v>1</v>
      </c>
      <c r="F92" s="15">
        <v>59745</v>
      </c>
      <c r="G92" s="15">
        <v>200</v>
      </c>
      <c r="H92" s="15">
        <v>1800</v>
      </c>
      <c r="I92" s="15">
        <v>57745</v>
      </c>
      <c r="J92" s="15">
        <v>0</v>
      </c>
      <c r="K92" s="16"/>
      <c r="L92" s="21"/>
    </row>
    <row r="93" spans="1:13" x14ac:dyDescent="0.25">
      <c r="A93">
        <v>2016</v>
      </c>
      <c r="B93">
        <v>5</v>
      </c>
      <c r="C93" t="s">
        <v>47</v>
      </c>
      <c r="D93" t="s">
        <v>55</v>
      </c>
      <c r="E93" s="15">
        <v>1</v>
      </c>
      <c r="F93" s="15">
        <v>52073</v>
      </c>
      <c r="G93" s="15">
        <v>200</v>
      </c>
      <c r="H93" s="15">
        <v>1800</v>
      </c>
      <c r="I93" s="15">
        <v>50073</v>
      </c>
      <c r="J93" s="15">
        <v>0</v>
      </c>
      <c r="K93" s="16"/>
    </row>
    <row r="94" spans="1:13" x14ac:dyDescent="0.25">
      <c r="A94">
        <v>2016</v>
      </c>
      <c r="B94">
        <v>6</v>
      </c>
      <c r="C94" t="s">
        <v>47</v>
      </c>
      <c r="D94" t="s">
        <v>55</v>
      </c>
      <c r="E94" s="15">
        <v>1</v>
      </c>
      <c r="F94" s="15">
        <v>53084</v>
      </c>
      <c r="G94" s="15">
        <v>200</v>
      </c>
      <c r="H94" s="15">
        <v>1800</v>
      </c>
      <c r="I94" s="15">
        <v>51084</v>
      </c>
      <c r="J94" s="15">
        <v>0</v>
      </c>
      <c r="K94" s="16"/>
    </row>
    <row r="95" spans="1:13" x14ac:dyDescent="0.25">
      <c r="A95">
        <v>2016</v>
      </c>
      <c r="B95">
        <v>7</v>
      </c>
      <c r="C95" t="s">
        <v>47</v>
      </c>
      <c r="D95" t="s">
        <v>55</v>
      </c>
      <c r="E95" s="15">
        <v>1</v>
      </c>
      <c r="F95" s="15">
        <v>55380</v>
      </c>
      <c r="G95" s="15">
        <v>200</v>
      </c>
      <c r="H95" s="15">
        <v>1800</v>
      </c>
      <c r="I95" s="15">
        <v>53380</v>
      </c>
      <c r="J95" s="15">
        <v>0</v>
      </c>
      <c r="K95" s="16"/>
    </row>
    <row r="96" spans="1:13" x14ac:dyDescent="0.25">
      <c r="A96">
        <v>2016</v>
      </c>
      <c r="B96">
        <v>8</v>
      </c>
      <c r="C96" t="s">
        <v>47</v>
      </c>
      <c r="D96" t="s">
        <v>55</v>
      </c>
      <c r="E96" s="15">
        <v>1</v>
      </c>
      <c r="F96" s="15">
        <v>55115</v>
      </c>
      <c r="G96" s="15">
        <v>200</v>
      </c>
      <c r="H96" s="15">
        <v>1800</v>
      </c>
      <c r="I96" s="15">
        <v>53115</v>
      </c>
      <c r="J96" s="15">
        <v>0</v>
      </c>
      <c r="K96" s="16"/>
      <c r="M96" s="20"/>
    </row>
    <row r="97" spans="1:13" x14ac:dyDescent="0.25">
      <c r="A97">
        <v>2016</v>
      </c>
      <c r="B97">
        <v>9</v>
      </c>
      <c r="C97" t="s">
        <v>47</v>
      </c>
      <c r="D97" t="s">
        <v>55</v>
      </c>
      <c r="E97" s="15">
        <v>1</v>
      </c>
      <c r="F97" s="15">
        <v>56905</v>
      </c>
      <c r="G97" s="15">
        <v>200</v>
      </c>
      <c r="H97" s="15">
        <v>1800</v>
      </c>
      <c r="I97" s="15">
        <v>54905</v>
      </c>
      <c r="J97" s="15">
        <v>0</v>
      </c>
      <c r="K97" s="16">
        <f>SUM(F86:F97)</f>
        <v>729941</v>
      </c>
      <c r="L97" s="16">
        <f>SUM(K2:K97)</f>
        <v>193245998</v>
      </c>
      <c r="M97" s="19" t="s">
        <v>68</v>
      </c>
    </row>
    <row r="98" spans="1:13" x14ac:dyDescent="0.25">
      <c r="A98">
        <v>2015</v>
      </c>
      <c r="B98">
        <v>10</v>
      </c>
      <c r="C98" t="s">
        <v>60</v>
      </c>
      <c r="D98" t="s">
        <v>61</v>
      </c>
      <c r="E98" s="15">
        <v>25</v>
      </c>
      <c r="F98" s="15">
        <v>14783</v>
      </c>
      <c r="G98" s="15">
        <v>1948</v>
      </c>
      <c r="H98" s="15">
        <v>8633</v>
      </c>
      <c r="I98" s="15">
        <v>4202</v>
      </c>
      <c r="J98" s="15">
        <v>0</v>
      </c>
      <c r="K98" s="16"/>
    </row>
    <row r="99" spans="1:13" x14ac:dyDescent="0.25">
      <c r="A99">
        <v>2015</v>
      </c>
      <c r="B99">
        <v>11</v>
      </c>
      <c r="C99" t="s">
        <v>60</v>
      </c>
      <c r="D99" t="s">
        <v>61</v>
      </c>
      <c r="E99" s="15">
        <v>25</v>
      </c>
      <c r="F99" s="15">
        <v>18785</v>
      </c>
      <c r="G99" s="15">
        <v>1968</v>
      </c>
      <c r="H99" s="15">
        <v>10571</v>
      </c>
      <c r="I99" s="15">
        <v>6246</v>
      </c>
      <c r="J99" s="15">
        <v>0</v>
      </c>
      <c r="K99" s="16"/>
    </row>
    <row r="100" spans="1:13" x14ac:dyDescent="0.25">
      <c r="A100">
        <v>2015</v>
      </c>
      <c r="B100">
        <v>12</v>
      </c>
      <c r="C100" t="s">
        <v>60</v>
      </c>
      <c r="D100" t="s">
        <v>61</v>
      </c>
      <c r="E100" s="15">
        <v>25</v>
      </c>
      <c r="F100" s="15">
        <v>21197</v>
      </c>
      <c r="G100" s="15">
        <v>1976</v>
      </c>
      <c r="H100" s="15">
        <v>11592</v>
      </c>
      <c r="I100" s="15">
        <v>7629</v>
      </c>
      <c r="J100" s="15">
        <v>0</v>
      </c>
      <c r="K100" s="16"/>
    </row>
    <row r="101" spans="1:13" x14ac:dyDescent="0.25">
      <c r="A101">
        <v>2016</v>
      </c>
      <c r="B101">
        <v>1</v>
      </c>
      <c r="C101" t="s">
        <v>60</v>
      </c>
      <c r="D101" t="s">
        <v>61</v>
      </c>
      <c r="E101" s="15">
        <v>25</v>
      </c>
      <c r="F101" s="15">
        <v>23085</v>
      </c>
      <c r="G101" s="15">
        <v>1981</v>
      </c>
      <c r="H101" s="15">
        <v>12315</v>
      </c>
      <c r="I101" s="15">
        <v>8789</v>
      </c>
      <c r="J101" s="15">
        <v>0</v>
      </c>
      <c r="K101" s="16"/>
    </row>
    <row r="102" spans="1:13" x14ac:dyDescent="0.25">
      <c r="A102">
        <v>2016</v>
      </c>
      <c r="B102">
        <v>2</v>
      </c>
      <c r="C102" t="s">
        <v>60</v>
      </c>
      <c r="D102" t="s">
        <v>61</v>
      </c>
      <c r="E102" s="15">
        <v>25</v>
      </c>
      <c r="F102" s="15">
        <v>20370</v>
      </c>
      <c r="G102" s="15">
        <v>1974</v>
      </c>
      <c r="H102" s="15">
        <v>11254</v>
      </c>
      <c r="I102" s="15">
        <v>7142</v>
      </c>
      <c r="J102" s="15">
        <v>0</v>
      </c>
      <c r="K102" s="16"/>
    </row>
    <row r="103" spans="1:13" x14ac:dyDescent="0.25">
      <c r="A103">
        <v>2016</v>
      </c>
      <c r="B103">
        <v>3</v>
      </c>
      <c r="C103" t="s">
        <v>60</v>
      </c>
      <c r="D103" t="s">
        <v>61</v>
      </c>
      <c r="E103" s="15">
        <v>25</v>
      </c>
      <c r="F103" s="15">
        <v>19926</v>
      </c>
      <c r="G103" s="15">
        <v>1972</v>
      </c>
      <c r="H103" s="15">
        <v>11067</v>
      </c>
      <c r="I103" s="15">
        <v>6887</v>
      </c>
      <c r="J103" s="15">
        <v>0</v>
      </c>
      <c r="K103" s="16"/>
    </row>
    <row r="104" spans="1:13" x14ac:dyDescent="0.25">
      <c r="A104">
        <v>2016</v>
      </c>
      <c r="B104">
        <v>4</v>
      </c>
      <c r="C104" t="s">
        <v>60</v>
      </c>
      <c r="D104" t="s">
        <v>61</v>
      </c>
      <c r="E104" s="15">
        <v>25</v>
      </c>
      <c r="F104" s="15">
        <v>15935</v>
      </c>
      <c r="G104" s="15">
        <v>1955</v>
      </c>
      <c r="H104" s="15">
        <v>9222</v>
      </c>
      <c r="I104" s="15">
        <v>4758</v>
      </c>
      <c r="J104" s="15">
        <v>0</v>
      </c>
      <c r="K104" s="16"/>
    </row>
    <row r="105" spans="1:13" x14ac:dyDescent="0.25">
      <c r="A105">
        <v>2016</v>
      </c>
      <c r="B105">
        <v>5</v>
      </c>
      <c r="C105" t="s">
        <v>60</v>
      </c>
      <c r="D105" t="s">
        <v>61</v>
      </c>
      <c r="E105" s="15">
        <v>25</v>
      </c>
      <c r="F105" s="15">
        <v>15427</v>
      </c>
      <c r="G105" s="15">
        <v>1952</v>
      </c>
      <c r="H105" s="15">
        <v>8965</v>
      </c>
      <c r="I105" s="15">
        <v>4510</v>
      </c>
      <c r="J105" s="15">
        <v>0</v>
      </c>
      <c r="K105" s="16"/>
    </row>
    <row r="106" spans="1:13" x14ac:dyDescent="0.25">
      <c r="A106">
        <v>2016</v>
      </c>
      <c r="B106">
        <v>6</v>
      </c>
      <c r="C106" t="s">
        <v>60</v>
      </c>
      <c r="D106" t="s">
        <v>61</v>
      </c>
      <c r="E106" s="15">
        <v>25</v>
      </c>
      <c r="F106" s="15">
        <v>13386</v>
      </c>
      <c r="G106" s="15">
        <v>1938</v>
      </c>
      <c r="H106" s="15">
        <v>7888</v>
      </c>
      <c r="I106" s="15">
        <v>3560</v>
      </c>
      <c r="J106" s="15">
        <v>0</v>
      </c>
      <c r="K106" s="16"/>
    </row>
    <row r="107" spans="1:13" x14ac:dyDescent="0.25">
      <c r="A107">
        <v>2016</v>
      </c>
      <c r="B107">
        <v>7</v>
      </c>
      <c r="C107" t="s">
        <v>60</v>
      </c>
      <c r="D107" t="s">
        <v>61</v>
      </c>
      <c r="E107" s="15">
        <v>25</v>
      </c>
      <c r="F107" s="15">
        <v>11568</v>
      </c>
      <c r="G107" s="15">
        <v>1923</v>
      </c>
      <c r="H107" s="15">
        <v>6867</v>
      </c>
      <c r="I107" s="15">
        <v>2778</v>
      </c>
      <c r="J107" s="15">
        <v>0</v>
      </c>
      <c r="K107" s="16"/>
    </row>
    <row r="108" spans="1:13" x14ac:dyDescent="0.25">
      <c r="A108">
        <v>2016</v>
      </c>
      <c r="B108">
        <v>8</v>
      </c>
      <c r="C108" t="s">
        <v>60</v>
      </c>
      <c r="D108" t="s">
        <v>61</v>
      </c>
      <c r="E108" s="15">
        <v>25</v>
      </c>
      <c r="F108" s="15">
        <v>10644</v>
      </c>
      <c r="G108" s="15">
        <v>1914</v>
      </c>
      <c r="H108" s="15">
        <v>6328</v>
      </c>
      <c r="I108" s="15">
        <v>2402</v>
      </c>
      <c r="J108" s="15">
        <v>0</v>
      </c>
      <c r="K108" s="16"/>
    </row>
    <row r="109" spans="1:13" x14ac:dyDescent="0.25">
      <c r="A109">
        <v>2016</v>
      </c>
      <c r="B109">
        <v>9</v>
      </c>
      <c r="C109" t="s">
        <v>60</v>
      </c>
      <c r="D109" t="s">
        <v>61</v>
      </c>
      <c r="E109" s="15">
        <v>25</v>
      </c>
      <c r="F109" s="15">
        <v>11985</v>
      </c>
      <c r="G109" s="15">
        <v>1927</v>
      </c>
      <c r="H109" s="15">
        <v>7106</v>
      </c>
      <c r="I109" s="15">
        <v>2952</v>
      </c>
      <c r="J109" s="15">
        <v>0</v>
      </c>
      <c r="K109" s="16">
        <f>SUM(F98:F109)</f>
        <v>197091</v>
      </c>
    </row>
    <row r="110" spans="1:13" x14ac:dyDescent="0.25">
      <c r="A110">
        <v>2015</v>
      </c>
      <c r="B110">
        <v>10</v>
      </c>
      <c r="C110" t="s">
        <v>60</v>
      </c>
      <c r="D110" t="s">
        <v>62</v>
      </c>
      <c r="E110" s="15">
        <v>27621</v>
      </c>
      <c r="F110" s="15">
        <v>218684</v>
      </c>
      <c r="G110" s="15">
        <v>176611</v>
      </c>
      <c r="H110" s="15">
        <v>42073</v>
      </c>
      <c r="I110" s="15">
        <v>0</v>
      </c>
      <c r="J110" s="15">
        <v>0</v>
      </c>
      <c r="K110" s="16"/>
    </row>
    <row r="111" spans="1:13" x14ac:dyDescent="0.25">
      <c r="A111">
        <v>2015</v>
      </c>
      <c r="B111">
        <v>11</v>
      </c>
      <c r="C111" t="s">
        <v>60</v>
      </c>
      <c r="D111" t="s">
        <v>62</v>
      </c>
      <c r="E111" s="15">
        <v>27764</v>
      </c>
      <c r="F111" s="16">
        <v>380755</v>
      </c>
      <c r="G111" s="15">
        <v>295771</v>
      </c>
      <c r="H111" s="15">
        <v>84984</v>
      </c>
      <c r="I111" s="15">
        <v>0</v>
      </c>
      <c r="J111" s="15">
        <v>0</v>
      </c>
      <c r="K111" s="16" t="s">
        <v>56</v>
      </c>
    </row>
    <row r="112" spans="1:13" x14ac:dyDescent="0.25">
      <c r="A112">
        <v>2015</v>
      </c>
      <c r="B112">
        <v>12</v>
      </c>
      <c r="C112" t="s">
        <v>60</v>
      </c>
      <c r="D112" t="s">
        <v>62</v>
      </c>
      <c r="E112">
        <v>27849</v>
      </c>
      <c r="F112">
        <v>551102</v>
      </c>
      <c r="G112">
        <v>415181</v>
      </c>
      <c r="H112">
        <v>135921</v>
      </c>
      <c r="I112">
        <v>0</v>
      </c>
      <c r="J112">
        <v>0</v>
      </c>
    </row>
    <row r="113" spans="1:11" x14ac:dyDescent="0.25">
      <c r="A113">
        <v>2016</v>
      </c>
      <c r="B113">
        <v>1</v>
      </c>
      <c r="C113" t="s">
        <v>60</v>
      </c>
      <c r="D113" t="s">
        <v>62</v>
      </c>
      <c r="E113">
        <v>27877</v>
      </c>
      <c r="F113">
        <v>653355</v>
      </c>
      <c r="G113">
        <v>483184</v>
      </c>
      <c r="H113">
        <v>170171</v>
      </c>
      <c r="I113">
        <v>0</v>
      </c>
      <c r="J113">
        <v>0</v>
      </c>
    </row>
    <row r="114" spans="1:11" x14ac:dyDescent="0.25">
      <c r="A114">
        <v>2016</v>
      </c>
      <c r="B114">
        <v>2</v>
      </c>
      <c r="C114" t="s">
        <v>60</v>
      </c>
      <c r="D114" t="s">
        <v>62</v>
      </c>
      <c r="E114">
        <v>27898</v>
      </c>
      <c r="F114">
        <v>569096</v>
      </c>
      <c r="G114">
        <v>427431</v>
      </c>
      <c r="H114">
        <v>141665</v>
      </c>
      <c r="I114">
        <v>0</v>
      </c>
      <c r="J114">
        <v>0</v>
      </c>
    </row>
    <row r="115" spans="1:11" x14ac:dyDescent="0.25">
      <c r="A115">
        <v>2016</v>
      </c>
      <c r="B115">
        <v>3</v>
      </c>
      <c r="C115" t="s">
        <v>60</v>
      </c>
      <c r="D115" t="s">
        <v>62</v>
      </c>
      <c r="E115">
        <v>27895</v>
      </c>
      <c r="F115">
        <v>451519</v>
      </c>
      <c r="G115">
        <v>346308</v>
      </c>
      <c r="H115">
        <v>105211</v>
      </c>
      <c r="I115">
        <v>0</v>
      </c>
      <c r="J115">
        <v>0</v>
      </c>
    </row>
    <row r="116" spans="1:11" x14ac:dyDescent="0.25">
      <c r="A116">
        <v>2016</v>
      </c>
      <c r="B116">
        <v>4</v>
      </c>
      <c r="C116" t="s">
        <v>60</v>
      </c>
      <c r="D116" t="s">
        <v>62</v>
      </c>
      <c r="E116">
        <v>27847</v>
      </c>
      <c r="F116">
        <v>332845</v>
      </c>
      <c r="G116">
        <v>261100</v>
      </c>
      <c r="H116">
        <v>71745</v>
      </c>
      <c r="I116">
        <v>0</v>
      </c>
      <c r="J116">
        <v>0</v>
      </c>
    </row>
    <row r="117" spans="1:11" x14ac:dyDescent="0.25">
      <c r="A117">
        <v>2016</v>
      </c>
      <c r="B117">
        <v>5</v>
      </c>
      <c r="C117" t="s">
        <v>60</v>
      </c>
      <c r="D117" t="s">
        <v>62</v>
      </c>
      <c r="E117">
        <v>27785</v>
      </c>
      <c r="F117">
        <v>213781</v>
      </c>
      <c r="G117">
        <v>173022</v>
      </c>
      <c r="H117">
        <v>40759</v>
      </c>
      <c r="I117">
        <v>0</v>
      </c>
      <c r="J117">
        <v>0</v>
      </c>
    </row>
    <row r="118" spans="1:11" x14ac:dyDescent="0.25">
      <c r="A118">
        <v>2016</v>
      </c>
      <c r="B118">
        <v>6</v>
      </c>
      <c r="C118" t="s">
        <v>60</v>
      </c>
      <c r="D118" t="s">
        <v>62</v>
      </c>
      <c r="E118">
        <v>27704</v>
      </c>
      <c r="F118">
        <v>110537</v>
      </c>
      <c r="G118">
        <v>95172</v>
      </c>
      <c r="H118">
        <v>15365</v>
      </c>
      <c r="I118">
        <v>0</v>
      </c>
      <c r="J118">
        <v>0</v>
      </c>
    </row>
    <row r="119" spans="1:11" x14ac:dyDescent="0.25">
      <c r="A119">
        <v>2016</v>
      </c>
      <c r="B119">
        <v>7</v>
      </c>
      <c r="C119" t="s">
        <v>60</v>
      </c>
      <c r="D119" t="s">
        <v>62</v>
      </c>
      <c r="E119">
        <v>27700</v>
      </c>
      <c r="F119">
        <v>84909</v>
      </c>
      <c r="G119">
        <v>75715</v>
      </c>
      <c r="H119">
        <v>9194</v>
      </c>
      <c r="I119">
        <v>0</v>
      </c>
      <c r="J119">
        <v>0</v>
      </c>
    </row>
    <row r="120" spans="1:11" x14ac:dyDescent="0.25">
      <c r="A120">
        <v>2016</v>
      </c>
      <c r="B120">
        <v>8</v>
      </c>
      <c r="C120" t="s">
        <v>60</v>
      </c>
      <c r="D120" t="s">
        <v>62</v>
      </c>
      <c r="E120">
        <v>27694</v>
      </c>
      <c r="F120">
        <v>70814</v>
      </c>
      <c r="G120">
        <v>64996</v>
      </c>
      <c r="H120">
        <v>5818</v>
      </c>
      <c r="I120">
        <v>0</v>
      </c>
      <c r="J120">
        <v>0</v>
      </c>
    </row>
    <row r="121" spans="1:11" x14ac:dyDescent="0.25">
      <c r="A121">
        <v>2016</v>
      </c>
      <c r="B121">
        <v>9</v>
      </c>
      <c r="C121" t="s">
        <v>60</v>
      </c>
      <c r="D121" t="s">
        <v>62</v>
      </c>
      <c r="E121">
        <v>27816</v>
      </c>
      <c r="F121">
        <v>124815</v>
      </c>
      <c r="G121">
        <v>106038</v>
      </c>
      <c r="H121">
        <v>18777</v>
      </c>
      <c r="I121">
        <v>0</v>
      </c>
      <c r="J121">
        <v>0</v>
      </c>
      <c r="K121" s="16">
        <f>SUM(F110:F121)</f>
        <v>3762212</v>
      </c>
    </row>
    <row r="122" spans="1:11" x14ac:dyDescent="0.25">
      <c r="A122">
        <v>2015</v>
      </c>
      <c r="B122">
        <v>10</v>
      </c>
      <c r="C122" t="s">
        <v>60</v>
      </c>
      <c r="D122" t="s">
        <v>63</v>
      </c>
      <c r="E122">
        <v>1</v>
      </c>
      <c r="F122">
        <v>1391</v>
      </c>
      <c r="G122">
        <v>1391</v>
      </c>
      <c r="H122">
        <v>0</v>
      </c>
      <c r="I122">
        <v>0</v>
      </c>
      <c r="J122">
        <v>0</v>
      </c>
    </row>
    <row r="123" spans="1:11" x14ac:dyDescent="0.25">
      <c r="A123">
        <v>2015</v>
      </c>
      <c r="B123">
        <v>11</v>
      </c>
      <c r="C123" t="s">
        <v>60</v>
      </c>
      <c r="D123" t="s">
        <v>63</v>
      </c>
      <c r="E123">
        <v>1</v>
      </c>
      <c r="F123">
        <v>2451</v>
      </c>
      <c r="G123">
        <v>2451</v>
      </c>
      <c r="H123">
        <v>0</v>
      </c>
      <c r="I123">
        <v>0</v>
      </c>
      <c r="J123">
        <v>0</v>
      </c>
    </row>
    <row r="124" spans="1:11" x14ac:dyDescent="0.25">
      <c r="A124">
        <v>2015</v>
      </c>
      <c r="B124">
        <v>12</v>
      </c>
      <c r="C124" t="s">
        <v>60</v>
      </c>
      <c r="D124" t="s">
        <v>63</v>
      </c>
      <c r="E124">
        <v>1</v>
      </c>
      <c r="F124">
        <v>2907</v>
      </c>
      <c r="G124">
        <v>2907</v>
      </c>
      <c r="H124">
        <v>0</v>
      </c>
      <c r="I124">
        <v>0</v>
      </c>
      <c r="J124">
        <v>0</v>
      </c>
    </row>
    <row r="125" spans="1:11" x14ac:dyDescent="0.25">
      <c r="A125">
        <v>2016</v>
      </c>
      <c r="B125">
        <v>1</v>
      </c>
      <c r="C125" t="s">
        <v>60</v>
      </c>
      <c r="D125" t="s">
        <v>63</v>
      </c>
      <c r="E125">
        <v>1</v>
      </c>
      <c r="F125">
        <v>3351</v>
      </c>
      <c r="G125">
        <v>3351</v>
      </c>
      <c r="H125">
        <v>0</v>
      </c>
      <c r="I125">
        <v>0</v>
      </c>
      <c r="J125">
        <v>0</v>
      </c>
    </row>
    <row r="126" spans="1:11" x14ac:dyDescent="0.25">
      <c r="A126">
        <v>2016</v>
      </c>
      <c r="B126">
        <v>2</v>
      </c>
      <c r="C126" t="s">
        <v>60</v>
      </c>
      <c r="D126" t="s">
        <v>63</v>
      </c>
      <c r="E126">
        <v>1</v>
      </c>
      <c r="F126">
        <v>2906</v>
      </c>
      <c r="G126">
        <v>2906</v>
      </c>
      <c r="H126">
        <v>0</v>
      </c>
      <c r="I126">
        <v>0</v>
      </c>
      <c r="J126">
        <v>0</v>
      </c>
    </row>
    <row r="127" spans="1:11" x14ac:dyDescent="0.25">
      <c r="A127">
        <v>2016</v>
      </c>
      <c r="B127">
        <v>3</v>
      </c>
      <c r="C127" t="s">
        <v>60</v>
      </c>
      <c r="D127" t="s">
        <v>63</v>
      </c>
      <c r="E127">
        <v>1</v>
      </c>
      <c r="F127">
        <v>2604</v>
      </c>
      <c r="G127">
        <v>2604</v>
      </c>
      <c r="H127">
        <v>0</v>
      </c>
      <c r="I127">
        <v>0</v>
      </c>
      <c r="J127">
        <v>0</v>
      </c>
    </row>
    <row r="128" spans="1:11" x14ac:dyDescent="0.25">
      <c r="A128">
        <v>2016</v>
      </c>
      <c r="B128">
        <v>4</v>
      </c>
      <c r="C128" t="s">
        <v>60</v>
      </c>
      <c r="D128" t="s">
        <v>63</v>
      </c>
      <c r="E128">
        <v>1</v>
      </c>
      <c r="F128">
        <v>2168</v>
      </c>
      <c r="G128">
        <v>2168</v>
      </c>
      <c r="H128">
        <v>0</v>
      </c>
      <c r="I128">
        <v>0</v>
      </c>
      <c r="J128">
        <v>0</v>
      </c>
    </row>
    <row r="129" spans="1:11" x14ac:dyDescent="0.25">
      <c r="A129">
        <v>2016</v>
      </c>
      <c r="B129">
        <v>5</v>
      </c>
      <c r="C129" t="s">
        <v>60</v>
      </c>
      <c r="D129" t="s">
        <v>63</v>
      </c>
      <c r="E129">
        <v>1</v>
      </c>
      <c r="F129">
        <v>1649</v>
      </c>
      <c r="G129">
        <v>1649</v>
      </c>
      <c r="H129">
        <v>0</v>
      </c>
      <c r="I129">
        <v>0</v>
      </c>
      <c r="J129">
        <v>0</v>
      </c>
    </row>
    <row r="130" spans="1:11" x14ac:dyDescent="0.25">
      <c r="A130">
        <v>2016</v>
      </c>
      <c r="B130">
        <v>6</v>
      </c>
      <c r="C130" t="s">
        <v>60</v>
      </c>
      <c r="D130" t="s">
        <v>63</v>
      </c>
      <c r="E130">
        <v>1</v>
      </c>
      <c r="F130">
        <v>1185</v>
      </c>
      <c r="G130">
        <v>1185</v>
      </c>
      <c r="H130">
        <v>0</v>
      </c>
      <c r="I130">
        <v>0</v>
      </c>
      <c r="J130">
        <v>0</v>
      </c>
    </row>
    <row r="131" spans="1:11" x14ac:dyDescent="0.25">
      <c r="A131">
        <v>2016</v>
      </c>
      <c r="B131">
        <v>7</v>
      </c>
      <c r="C131" t="s">
        <v>60</v>
      </c>
      <c r="D131" t="s">
        <v>63</v>
      </c>
      <c r="E131">
        <v>1</v>
      </c>
      <c r="F131">
        <v>966</v>
      </c>
      <c r="G131">
        <v>966</v>
      </c>
      <c r="H131">
        <v>0</v>
      </c>
      <c r="I131">
        <v>0</v>
      </c>
      <c r="J131">
        <v>0</v>
      </c>
    </row>
    <row r="132" spans="1:11" x14ac:dyDescent="0.25">
      <c r="A132">
        <v>2016</v>
      </c>
      <c r="B132">
        <v>8</v>
      </c>
      <c r="C132" t="s">
        <v>60</v>
      </c>
      <c r="D132" t="s">
        <v>63</v>
      </c>
      <c r="E132">
        <v>1</v>
      </c>
      <c r="F132">
        <v>1068</v>
      </c>
      <c r="G132">
        <v>1068</v>
      </c>
      <c r="H132">
        <v>0</v>
      </c>
      <c r="I132">
        <v>0</v>
      </c>
      <c r="J132">
        <v>0</v>
      </c>
    </row>
    <row r="133" spans="1:11" x14ac:dyDescent="0.25">
      <c r="A133">
        <v>2016</v>
      </c>
      <c r="B133">
        <v>9</v>
      </c>
      <c r="C133" t="s">
        <v>60</v>
      </c>
      <c r="D133" t="s">
        <v>63</v>
      </c>
      <c r="E133">
        <v>1</v>
      </c>
      <c r="F133">
        <v>1085</v>
      </c>
      <c r="G133">
        <v>1085</v>
      </c>
      <c r="H133">
        <v>0</v>
      </c>
      <c r="I133">
        <v>0</v>
      </c>
      <c r="J133">
        <v>0</v>
      </c>
      <c r="K133" s="16">
        <f>SUM(F122:F133)</f>
        <v>23731</v>
      </c>
    </row>
    <row r="134" spans="1:11" x14ac:dyDescent="0.25">
      <c r="A134">
        <v>2015</v>
      </c>
      <c r="B134">
        <v>10</v>
      </c>
      <c r="C134" t="s">
        <v>60</v>
      </c>
      <c r="D134" t="s">
        <v>64</v>
      </c>
      <c r="E134">
        <v>1</v>
      </c>
      <c r="F134">
        <v>17633</v>
      </c>
      <c r="G134">
        <v>17633</v>
      </c>
      <c r="H134">
        <v>0</v>
      </c>
      <c r="I134">
        <v>0</v>
      </c>
      <c r="J134">
        <v>0</v>
      </c>
    </row>
    <row r="135" spans="1:11" x14ac:dyDescent="0.25">
      <c r="A135">
        <v>2015</v>
      </c>
      <c r="B135">
        <v>11</v>
      </c>
      <c r="C135" t="s">
        <v>60</v>
      </c>
      <c r="D135" t="s">
        <v>64</v>
      </c>
      <c r="E135">
        <v>1</v>
      </c>
      <c r="F135">
        <v>25044</v>
      </c>
      <c r="G135">
        <v>25044</v>
      </c>
      <c r="H135">
        <v>0</v>
      </c>
      <c r="I135">
        <v>0</v>
      </c>
      <c r="J135">
        <v>0</v>
      </c>
    </row>
    <row r="136" spans="1:11" x14ac:dyDescent="0.25">
      <c r="A136">
        <v>2015</v>
      </c>
      <c r="B136">
        <v>12</v>
      </c>
      <c r="C136" t="s">
        <v>60</v>
      </c>
      <c r="D136" t="s">
        <v>64</v>
      </c>
      <c r="E136">
        <v>1</v>
      </c>
      <c r="F136">
        <v>25664</v>
      </c>
      <c r="G136">
        <v>25664</v>
      </c>
      <c r="H136">
        <v>0</v>
      </c>
      <c r="I136">
        <v>0</v>
      </c>
      <c r="J136">
        <v>0</v>
      </c>
    </row>
    <row r="137" spans="1:11" x14ac:dyDescent="0.25">
      <c r="A137">
        <v>2016</v>
      </c>
      <c r="B137">
        <v>1</v>
      </c>
      <c r="C137" t="s">
        <v>60</v>
      </c>
      <c r="D137" t="s">
        <v>64</v>
      </c>
      <c r="E137">
        <v>1</v>
      </c>
      <c r="F137">
        <v>14439</v>
      </c>
      <c r="G137">
        <v>14439</v>
      </c>
      <c r="H137">
        <v>0</v>
      </c>
      <c r="I137">
        <v>0</v>
      </c>
      <c r="J137">
        <v>0</v>
      </c>
    </row>
    <row r="138" spans="1:11" x14ac:dyDescent="0.25">
      <c r="A138">
        <v>2016</v>
      </c>
      <c r="B138">
        <v>2</v>
      </c>
      <c r="C138" t="s">
        <v>60</v>
      </c>
      <c r="D138" t="s">
        <v>64</v>
      </c>
      <c r="E138">
        <v>1</v>
      </c>
      <c r="F138">
        <v>36781</v>
      </c>
      <c r="G138">
        <v>30400</v>
      </c>
      <c r="H138">
        <v>6381</v>
      </c>
      <c r="I138">
        <v>0</v>
      </c>
      <c r="J138">
        <v>0</v>
      </c>
    </row>
    <row r="139" spans="1:11" x14ac:dyDescent="0.25">
      <c r="A139">
        <v>2016</v>
      </c>
      <c r="B139">
        <v>3</v>
      </c>
      <c r="C139" t="s">
        <v>60</v>
      </c>
      <c r="D139" t="s">
        <v>64</v>
      </c>
      <c r="E139">
        <v>1</v>
      </c>
      <c r="F139">
        <v>29763</v>
      </c>
      <c r="G139">
        <v>29763</v>
      </c>
      <c r="H139">
        <v>0</v>
      </c>
      <c r="I139">
        <v>0</v>
      </c>
      <c r="J139">
        <v>0</v>
      </c>
    </row>
    <row r="140" spans="1:11" x14ac:dyDescent="0.25">
      <c r="A140">
        <v>2016</v>
      </c>
      <c r="B140">
        <v>4</v>
      </c>
      <c r="C140" t="s">
        <v>60</v>
      </c>
      <c r="D140" t="s">
        <v>64</v>
      </c>
      <c r="E140">
        <v>1</v>
      </c>
      <c r="F140">
        <v>13980</v>
      </c>
      <c r="G140">
        <v>13980</v>
      </c>
      <c r="H140">
        <v>0</v>
      </c>
      <c r="I140">
        <v>0</v>
      </c>
      <c r="J140">
        <v>0</v>
      </c>
    </row>
    <row r="141" spans="1:11" x14ac:dyDescent="0.25">
      <c r="A141">
        <v>2016</v>
      </c>
      <c r="B141">
        <v>5</v>
      </c>
      <c r="C141" t="s">
        <v>60</v>
      </c>
      <c r="D141" t="s">
        <v>64</v>
      </c>
      <c r="E141">
        <v>1</v>
      </c>
      <c r="F141">
        <v>46921</v>
      </c>
      <c r="G141">
        <v>30400</v>
      </c>
      <c r="H141">
        <v>16521</v>
      </c>
      <c r="I141">
        <v>0</v>
      </c>
      <c r="J141">
        <v>0</v>
      </c>
    </row>
    <row r="142" spans="1:11" x14ac:dyDescent="0.25">
      <c r="A142">
        <v>2016</v>
      </c>
      <c r="B142">
        <v>6</v>
      </c>
      <c r="C142" t="s">
        <v>60</v>
      </c>
      <c r="D142" t="s">
        <v>64</v>
      </c>
      <c r="E142">
        <v>1</v>
      </c>
      <c r="F142">
        <v>4131</v>
      </c>
      <c r="G142">
        <v>4131</v>
      </c>
      <c r="H142">
        <v>0</v>
      </c>
      <c r="I142">
        <v>0</v>
      </c>
      <c r="J142">
        <v>0</v>
      </c>
    </row>
    <row r="143" spans="1:11" x14ac:dyDescent="0.25">
      <c r="A143">
        <v>2016</v>
      </c>
      <c r="B143">
        <v>7</v>
      </c>
      <c r="C143" t="s">
        <v>60</v>
      </c>
      <c r="D143" t="s">
        <v>64</v>
      </c>
      <c r="E143">
        <v>1</v>
      </c>
      <c r="F143">
        <v>25165</v>
      </c>
      <c r="G143">
        <v>25165</v>
      </c>
      <c r="H143">
        <v>0</v>
      </c>
      <c r="I143">
        <v>0</v>
      </c>
      <c r="J143">
        <v>0</v>
      </c>
    </row>
    <row r="144" spans="1:11" x14ac:dyDescent="0.25">
      <c r="A144">
        <v>2016</v>
      </c>
      <c r="B144">
        <v>8</v>
      </c>
      <c r="C144" t="s">
        <v>60</v>
      </c>
      <c r="D144" t="s">
        <v>64</v>
      </c>
      <c r="E144">
        <v>1</v>
      </c>
      <c r="F144">
        <v>8659</v>
      </c>
      <c r="G144">
        <v>8659</v>
      </c>
      <c r="H144">
        <v>0</v>
      </c>
      <c r="I144">
        <v>0</v>
      </c>
      <c r="J144">
        <v>0</v>
      </c>
    </row>
    <row r="145" spans="1:11" x14ac:dyDescent="0.25">
      <c r="A145">
        <v>2016</v>
      </c>
      <c r="B145">
        <v>9</v>
      </c>
      <c r="C145" t="s">
        <v>60</v>
      </c>
      <c r="D145" t="s">
        <v>64</v>
      </c>
      <c r="E145">
        <v>1</v>
      </c>
      <c r="F145">
        <v>16901</v>
      </c>
      <c r="G145">
        <v>16901</v>
      </c>
      <c r="H145">
        <v>0</v>
      </c>
      <c r="I145">
        <v>0</v>
      </c>
      <c r="J145">
        <v>0</v>
      </c>
      <c r="K145" s="16">
        <f>SUM(F134:F145)</f>
        <v>265081</v>
      </c>
    </row>
    <row r="146" spans="1:11" x14ac:dyDescent="0.25">
      <c r="A146">
        <v>2015</v>
      </c>
      <c r="B146">
        <v>10</v>
      </c>
      <c r="C146" t="s">
        <v>60</v>
      </c>
      <c r="D146" t="s">
        <v>65</v>
      </c>
      <c r="E146">
        <v>5</v>
      </c>
      <c r="F146">
        <v>10936</v>
      </c>
      <c r="G146">
        <v>10936</v>
      </c>
      <c r="H146">
        <v>0</v>
      </c>
      <c r="I146">
        <v>0</v>
      </c>
      <c r="J146">
        <v>0</v>
      </c>
    </row>
    <row r="147" spans="1:11" x14ac:dyDescent="0.25">
      <c r="A147">
        <v>2015</v>
      </c>
      <c r="B147">
        <v>11</v>
      </c>
      <c r="C147" t="s">
        <v>60</v>
      </c>
      <c r="D147" t="s">
        <v>65</v>
      </c>
      <c r="E147">
        <v>5</v>
      </c>
      <c r="F147">
        <v>15799</v>
      </c>
      <c r="G147">
        <v>15799</v>
      </c>
      <c r="H147">
        <v>0</v>
      </c>
      <c r="I147">
        <v>0</v>
      </c>
      <c r="J147">
        <v>0</v>
      </c>
    </row>
    <row r="148" spans="1:11" x14ac:dyDescent="0.25">
      <c r="A148">
        <v>2015</v>
      </c>
      <c r="B148">
        <v>12</v>
      </c>
      <c r="C148" t="s">
        <v>60</v>
      </c>
      <c r="D148" t="s">
        <v>65</v>
      </c>
      <c r="E148">
        <v>5</v>
      </c>
      <c r="F148">
        <v>20337</v>
      </c>
      <c r="G148">
        <v>20337</v>
      </c>
      <c r="H148">
        <v>0</v>
      </c>
      <c r="I148">
        <v>0</v>
      </c>
      <c r="J148">
        <v>0</v>
      </c>
    </row>
    <row r="149" spans="1:11" x14ac:dyDescent="0.25">
      <c r="A149">
        <v>2016</v>
      </c>
      <c r="B149">
        <v>1</v>
      </c>
      <c r="C149" t="s">
        <v>60</v>
      </c>
      <c r="D149" t="s">
        <v>65</v>
      </c>
      <c r="E149">
        <v>5</v>
      </c>
      <c r="F149">
        <v>21886</v>
      </c>
      <c r="G149">
        <v>21886</v>
      </c>
      <c r="H149">
        <v>0</v>
      </c>
      <c r="I149">
        <v>0</v>
      </c>
      <c r="J149">
        <v>0</v>
      </c>
    </row>
    <row r="150" spans="1:11" x14ac:dyDescent="0.25">
      <c r="A150">
        <v>2016</v>
      </c>
      <c r="B150">
        <v>2</v>
      </c>
      <c r="C150" t="s">
        <v>60</v>
      </c>
      <c r="D150" t="s">
        <v>65</v>
      </c>
      <c r="E150">
        <v>5</v>
      </c>
      <c r="F150">
        <v>15596</v>
      </c>
      <c r="G150">
        <v>15596</v>
      </c>
      <c r="H150">
        <v>0</v>
      </c>
      <c r="I150">
        <v>0</v>
      </c>
      <c r="J150">
        <v>0</v>
      </c>
    </row>
    <row r="151" spans="1:11" x14ac:dyDescent="0.25">
      <c r="A151">
        <v>2016</v>
      </c>
      <c r="B151">
        <v>3</v>
      </c>
      <c r="C151" t="s">
        <v>60</v>
      </c>
      <c r="D151" t="s">
        <v>65</v>
      </c>
      <c r="E151">
        <v>5</v>
      </c>
      <c r="F151">
        <v>14625</v>
      </c>
      <c r="G151">
        <v>14625</v>
      </c>
      <c r="H151">
        <v>0</v>
      </c>
      <c r="I151">
        <v>0</v>
      </c>
      <c r="J151">
        <v>0</v>
      </c>
    </row>
    <row r="152" spans="1:11" x14ac:dyDescent="0.25">
      <c r="A152">
        <v>2016</v>
      </c>
      <c r="B152">
        <v>4</v>
      </c>
      <c r="C152" t="s">
        <v>60</v>
      </c>
      <c r="D152" t="s">
        <v>65</v>
      </c>
      <c r="E152">
        <v>5</v>
      </c>
      <c r="F152">
        <v>16669</v>
      </c>
      <c r="G152">
        <v>16669</v>
      </c>
      <c r="H152">
        <v>0</v>
      </c>
      <c r="I152">
        <v>0</v>
      </c>
      <c r="J152">
        <v>0</v>
      </c>
    </row>
    <row r="153" spans="1:11" x14ac:dyDescent="0.25">
      <c r="A153">
        <v>2016</v>
      </c>
      <c r="B153">
        <v>5</v>
      </c>
      <c r="C153" t="s">
        <v>60</v>
      </c>
      <c r="D153" t="s">
        <v>65</v>
      </c>
      <c r="E153">
        <v>5</v>
      </c>
      <c r="F153">
        <v>14012</v>
      </c>
      <c r="G153">
        <v>14012</v>
      </c>
      <c r="H153">
        <v>0</v>
      </c>
      <c r="I153">
        <v>0</v>
      </c>
      <c r="J153">
        <v>0</v>
      </c>
    </row>
    <row r="154" spans="1:11" x14ac:dyDescent="0.25">
      <c r="A154">
        <v>2016</v>
      </c>
      <c r="B154">
        <v>6</v>
      </c>
      <c r="C154" t="s">
        <v>60</v>
      </c>
      <c r="D154" t="s">
        <v>65</v>
      </c>
      <c r="E154">
        <v>5</v>
      </c>
      <c r="F154">
        <v>9908</v>
      </c>
      <c r="G154">
        <v>9908</v>
      </c>
      <c r="H154">
        <v>0</v>
      </c>
      <c r="I154">
        <v>0</v>
      </c>
      <c r="J154">
        <v>0</v>
      </c>
    </row>
    <row r="155" spans="1:11" x14ac:dyDescent="0.25">
      <c r="A155">
        <v>2016</v>
      </c>
      <c r="B155">
        <v>7</v>
      </c>
      <c r="C155" t="s">
        <v>60</v>
      </c>
      <c r="D155" t="s">
        <v>65</v>
      </c>
      <c r="E155">
        <v>5</v>
      </c>
      <c r="F155">
        <v>7194</v>
      </c>
      <c r="G155">
        <v>7194</v>
      </c>
      <c r="H155">
        <v>0</v>
      </c>
      <c r="I155">
        <v>0</v>
      </c>
      <c r="J155">
        <v>0</v>
      </c>
    </row>
    <row r="156" spans="1:11" x14ac:dyDescent="0.25">
      <c r="A156">
        <v>2016</v>
      </c>
      <c r="B156">
        <v>8</v>
      </c>
      <c r="C156" t="s">
        <v>60</v>
      </c>
      <c r="D156" t="s">
        <v>65</v>
      </c>
      <c r="E156">
        <v>5</v>
      </c>
      <c r="F156">
        <v>6656</v>
      </c>
      <c r="G156">
        <v>6656</v>
      </c>
      <c r="H156">
        <v>0</v>
      </c>
      <c r="I156">
        <v>0</v>
      </c>
      <c r="J156">
        <v>0</v>
      </c>
    </row>
    <row r="157" spans="1:11" x14ac:dyDescent="0.25">
      <c r="A157">
        <v>2016</v>
      </c>
      <c r="B157">
        <v>9</v>
      </c>
      <c r="C157" t="s">
        <v>60</v>
      </c>
      <c r="D157" t="s">
        <v>65</v>
      </c>
      <c r="E157">
        <v>5</v>
      </c>
      <c r="F157">
        <v>9492</v>
      </c>
      <c r="G157">
        <v>9492</v>
      </c>
      <c r="H157">
        <v>0</v>
      </c>
      <c r="I157">
        <v>0</v>
      </c>
      <c r="J157">
        <v>0</v>
      </c>
      <c r="K157" s="16">
        <f>SUM(F146:F157)</f>
        <v>163110</v>
      </c>
    </row>
    <row r="158" spans="1:11" x14ac:dyDescent="0.25">
      <c r="A158">
        <v>2015</v>
      </c>
      <c r="B158">
        <v>10</v>
      </c>
      <c r="C158" t="s">
        <v>60</v>
      </c>
      <c r="D158" t="s">
        <v>66</v>
      </c>
      <c r="E158">
        <v>3</v>
      </c>
      <c r="F158">
        <v>11468</v>
      </c>
      <c r="G158">
        <v>11468</v>
      </c>
      <c r="H158">
        <v>0</v>
      </c>
      <c r="I158">
        <v>0</v>
      </c>
      <c r="J158">
        <v>0</v>
      </c>
    </row>
    <row r="159" spans="1:11" x14ac:dyDescent="0.25">
      <c r="A159">
        <v>2015</v>
      </c>
      <c r="B159">
        <v>11</v>
      </c>
      <c r="C159" t="s">
        <v>60</v>
      </c>
      <c r="D159" t="s">
        <v>66</v>
      </c>
      <c r="E159">
        <v>3</v>
      </c>
      <c r="F159">
        <v>16774</v>
      </c>
      <c r="G159">
        <v>16774</v>
      </c>
      <c r="H159">
        <v>0</v>
      </c>
      <c r="I159">
        <v>0</v>
      </c>
      <c r="J159">
        <v>0</v>
      </c>
    </row>
    <row r="160" spans="1:11" x14ac:dyDescent="0.25">
      <c r="A160">
        <v>2015</v>
      </c>
      <c r="B160">
        <v>12</v>
      </c>
      <c r="C160" t="s">
        <v>60</v>
      </c>
      <c r="D160" t="s">
        <v>66</v>
      </c>
      <c r="E160">
        <v>3</v>
      </c>
      <c r="F160">
        <v>16163</v>
      </c>
      <c r="G160">
        <v>16163</v>
      </c>
      <c r="H160">
        <v>0</v>
      </c>
      <c r="I160">
        <v>0</v>
      </c>
      <c r="J160">
        <v>0</v>
      </c>
    </row>
    <row r="161" spans="1:11" x14ac:dyDescent="0.25">
      <c r="A161">
        <v>2016</v>
      </c>
      <c r="B161">
        <v>1</v>
      </c>
      <c r="C161" t="s">
        <v>60</v>
      </c>
      <c r="D161" t="s">
        <v>66</v>
      </c>
      <c r="E161">
        <v>3</v>
      </c>
      <c r="F161">
        <v>18307</v>
      </c>
      <c r="G161">
        <v>18307</v>
      </c>
      <c r="H161">
        <v>0</v>
      </c>
      <c r="I161">
        <v>0</v>
      </c>
      <c r="J161">
        <v>0</v>
      </c>
    </row>
    <row r="162" spans="1:11" x14ac:dyDescent="0.25">
      <c r="A162">
        <v>2016</v>
      </c>
      <c r="B162">
        <v>2</v>
      </c>
      <c r="C162" t="s">
        <v>60</v>
      </c>
      <c r="D162" t="s">
        <v>66</v>
      </c>
      <c r="E162">
        <v>3</v>
      </c>
      <c r="F162">
        <v>15587</v>
      </c>
      <c r="G162">
        <v>15587</v>
      </c>
      <c r="H162">
        <v>0</v>
      </c>
      <c r="I162">
        <v>0</v>
      </c>
      <c r="J162">
        <v>0</v>
      </c>
    </row>
    <row r="163" spans="1:11" x14ac:dyDescent="0.25">
      <c r="A163">
        <v>2016</v>
      </c>
      <c r="B163">
        <v>3</v>
      </c>
      <c r="C163" t="s">
        <v>60</v>
      </c>
      <c r="D163" t="s">
        <v>66</v>
      </c>
      <c r="E163">
        <v>3</v>
      </c>
      <c r="F163">
        <v>14993</v>
      </c>
      <c r="G163">
        <v>14993</v>
      </c>
      <c r="H163">
        <v>0</v>
      </c>
      <c r="I163">
        <v>0</v>
      </c>
      <c r="J163">
        <v>0</v>
      </c>
    </row>
    <row r="164" spans="1:11" x14ac:dyDescent="0.25">
      <c r="A164">
        <v>2016</v>
      </c>
      <c r="B164">
        <v>4</v>
      </c>
      <c r="C164" t="s">
        <v>60</v>
      </c>
      <c r="D164" t="s">
        <v>66</v>
      </c>
      <c r="E164">
        <v>3</v>
      </c>
      <c r="F164">
        <v>12621</v>
      </c>
      <c r="G164">
        <v>12621</v>
      </c>
      <c r="H164">
        <v>0</v>
      </c>
      <c r="I164">
        <v>0</v>
      </c>
      <c r="J164">
        <v>0</v>
      </c>
    </row>
    <row r="165" spans="1:11" x14ac:dyDescent="0.25">
      <c r="A165">
        <v>2016</v>
      </c>
      <c r="B165">
        <v>5</v>
      </c>
      <c r="C165" t="s">
        <v>60</v>
      </c>
      <c r="D165" t="s">
        <v>66</v>
      </c>
      <c r="E165">
        <v>3</v>
      </c>
      <c r="F165">
        <v>9812</v>
      </c>
      <c r="G165">
        <v>9812</v>
      </c>
      <c r="H165">
        <v>0</v>
      </c>
      <c r="I165">
        <v>0</v>
      </c>
      <c r="J165">
        <v>0</v>
      </c>
    </row>
    <row r="166" spans="1:11" x14ac:dyDescent="0.25">
      <c r="A166">
        <v>2016</v>
      </c>
      <c r="B166">
        <v>6</v>
      </c>
      <c r="C166" t="s">
        <v>60</v>
      </c>
      <c r="D166" t="s">
        <v>66</v>
      </c>
      <c r="E166">
        <v>3</v>
      </c>
      <c r="F166">
        <v>6122</v>
      </c>
      <c r="G166">
        <v>6122</v>
      </c>
      <c r="H166">
        <v>0</v>
      </c>
      <c r="I166">
        <v>0</v>
      </c>
      <c r="J166">
        <v>0</v>
      </c>
    </row>
    <row r="167" spans="1:11" x14ac:dyDescent="0.25">
      <c r="A167">
        <v>2016</v>
      </c>
      <c r="B167">
        <v>7</v>
      </c>
      <c r="C167" t="s">
        <v>60</v>
      </c>
      <c r="D167" t="s">
        <v>66</v>
      </c>
      <c r="E167">
        <v>3</v>
      </c>
      <c r="F167">
        <v>8879</v>
      </c>
      <c r="G167">
        <v>8879</v>
      </c>
      <c r="H167">
        <v>0</v>
      </c>
      <c r="I167">
        <v>0</v>
      </c>
      <c r="J167">
        <v>0</v>
      </c>
    </row>
    <row r="168" spans="1:11" x14ac:dyDescent="0.25">
      <c r="A168">
        <v>2016</v>
      </c>
      <c r="B168">
        <v>8</v>
      </c>
      <c r="C168" t="s">
        <v>60</v>
      </c>
      <c r="D168" t="s">
        <v>66</v>
      </c>
      <c r="E168">
        <v>3</v>
      </c>
      <c r="F168">
        <v>4174</v>
      </c>
      <c r="G168">
        <v>4174</v>
      </c>
      <c r="H168">
        <v>0</v>
      </c>
      <c r="I168">
        <v>0</v>
      </c>
      <c r="J168">
        <v>0</v>
      </c>
    </row>
    <row r="169" spans="1:11" x14ac:dyDescent="0.25">
      <c r="A169">
        <v>2016</v>
      </c>
      <c r="B169">
        <v>9</v>
      </c>
      <c r="C169" t="s">
        <v>60</v>
      </c>
      <c r="D169" t="s">
        <v>66</v>
      </c>
      <c r="E169">
        <v>3</v>
      </c>
      <c r="F169">
        <v>8637</v>
      </c>
      <c r="G169">
        <v>8637</v>
      </c>
      <c r="H169">
        <v>0</v>
      </c>
      <c r="I169">
        <v>0</v>
      </c>
      <c r="J169">
        <v>0</v>
      </c>
      <c r="K169" s="16">
        <f>SUM(F158:F169)</f>
        <v>143537</v>
      </c>
    </row>
    <row r="170" spans="1:11" x14ac:dyDescent="0.25">
      <c r="A170">
        <v>2015</v>
      </c>
      <c r="B170">
        <v>10</v>
      </c>
      <c r="C170" t="s">
        <v>60</v>
      </c>
      <c r="D170" t="s">
        <v>67</v>
      </c>
      <c r="E170">
        <v>1</v>
      </c>
      <c r="F170">
        <v>1426</v>
      </c>
      <c r="G170">
        <v>1426</v>
      </c>
      <c r="H170">
        <v>0</v>
      </c>
      <c r="I170">
        <v>0</v>
      </c>
      <c r="J170">
        <v>0</v>
      </c>
    </row>
    <row r="171" spans="1:11" x14ac:dyDescent="0.25">
      <c r="A171">
        <v>2015</v>
      </c>
      <c r="B171">
        <v>11</v>
      </c>
      <c r="C171" t="s">
        <v>60</v>
      </c>
      <c r="D171" t="s">
        <v>67</v>
      </c>
      <c r="E171">
        <v>1</v>
      </c>
      <c r="F171">
        <v>2342</v>
      </c>
      <c r="G171">
        <v>2342</v>
      </c>
      <c r="H171">
        <v>0</v>
      </c>
      <c r="I171">
        <v>0</v>
      </c>
      <c r="J171">
        <v>0</v>
      </c>
    </row>
    <row r="172" spans="1:11" x14ac:dyDescent="0.25">
      <c r="A172">
        <v>2015</v>
      </c>
      <c r="B172">
        <v>12</v>
      </c>
      <c r="C172" t="s">
        <v>60</v>
      </c>
      <c r="D172" t="s">
        <v>67</v>
      </c>
      <c r="E172">
        <v>1</v>
      </c>
      <c r="F172">
        <v>1501</v>
      </c>
      <c r="G172">
        <v>1501</v>
      </c>
      <c r="H172">
        <v>0</v>
      </c>
      <c r="I172">
        <v>0</v>
      </c>
      <c r="J172">
        <v>0</v>
      </c>
    </row>
    <row r="173" spans="1:11" x14ac:dyDescent="0.25">
      <c r="A173">
        <v>2016</v>
      </c>
      <c r="B173">
        <v>1</v>
      </c>
      <c r="C173" t="s">
        <v>60</v>
      </c>
      <c r="D173" t="s">
        <v>67</v>
      </c>
      <c r="E173">
        <v>1</v>
      </c>
      <c r="F173">
        <v>1245</v>
      </c>
      <c r="G173">
        <v>1245</v>
      </c>
      <c r="H173">
        <v>0</v>
      </c>
      <c r="I173">
        <v>0</v>
      </c>
      <c r="J173">
        <v>0</v>
      </c>
    </row>
    <row r="174" spans="1:11" x14ac:dyDescent="0.25">
      <c r="A174">
        <v>2016</v>
      </c>
      <c r="B174">
        <v>2</v>
      </c>
      <c r="C174" t="s">
        <v>60</v>
      </c>
      <c r="D174" t="s">
        <v>67</v>
      </c>
      <c r="E174">
        <v>1</v>
      </c>
      <c r="F174">
        <v>2009</v>
      </c>
      <c r="G174">
        <v>2009</v>
      </c>
      <c r="H174">
        <v>0</v>
      </c>
      <c r="I174">
        <v>0</v>
      </c>
      <c r="J174">
        <v>0</v>
      </c>
    </row>
    <row r="175" spans="1:11" x14ac:dyDescent="0.25">
      <c r="A175">
        <v>2016</v>
      </c>
      <c r="B175">
        <v>3</v>
      </c>
      <c r="C175" t="s">
        <v>60</v>
      </c>
      <c r="D175" t="s">
        <v>67</v>
      </c>
      <c r="E175">
        <v>1</v>
      </c>
      <c r="F175">
        <v>2024</v>
      </c>
      <c r="G175">
        <v>2024</v>
      </c>
      <c r="H175">
        <v>0</v>
      </c>
      <c r="I175">
        <v>0</v>
      </c>
      <c r="J175">
        <v>0</v>
      </c>
    </row>
    <row r="176" spans="1:11" x14ac:dyDescent="0.25">
      <c r="A176">
        <v>2016</v>
      </c>
      <c r="B176">
        <v>4</v>
      </c>
      <c r="C176" t="s">
        <v>60</v>
      </c>
      <c r="D176" t="s">
        <v>67</v>
      </c>
      <c r="E176">
        <v>1</v>
      </c>
      <c r="F176">
        <v>2409</v>
      </c>
      <c r="G176">
        <v>2409</v>
      </c>
      <c r="H176">
        <v>0</v>
      </c>
      <c r="I176">
        <v>0</v>
      </c>
      <c r="J176">
        <v>0</v>
      </c>
    </row>
    <row r="177" spans="1:12" x14ac:dyDescent="0.25">
      <c r="A177">
        <v>2016</v>
      </c>
      <c r="B177">
        <v>5</v>
      </c>
      <c r="C177" t="s">
        <v>60</v>
      </c>
      <c r="D177" t="s">
        <v>67</v>
      </c>
      <c r="E177">
        <v>1</v>
      </c>
      <c r="F177">
        <v>2427</v>
      </c>
      <c r="G177">
        <v>2427</v>
      </c>
      <c r="H177">
        <v>0</v>
      </c>
      <c r="I177">
        <v>0</v>
      </c>
      <c r="J177">
        <v>0</v>
      </c>
    </row>
    <row r="178" spans="1:12" x14ac:dyDescent="0.25">
      <c r="A178">
        <v>2016</v>
      </c>
      <c r="B178">
        <v>6</v>
      </c>
      <c r="C178" t="s">
        <v>60</v>
      </c>
      <c r="D178" t="s">
        <v>67</v>
      </c>
      <c r="E178">
        <v>1</v>
      </c>
      <c r="F178">
        <v>2424</v>
      </c>
      <c r="G178">
        <v>2424</v>
      </c>
      <c r="H178">
        <v>0</v>
      </c>
      <c r="I178">
        <v>0</v>
      </c>
      <c r="J178">
        <v>0</v>
      </c>
    </row>
    <row r="179" spans="1:12" x14ac:dyDescent="0.25">
      <c r="A179">
        <v>2016</v>
      </c>
      <c r="B179">
        <v>7</v>
      </c>
      <c r="C179" t="s">
        <v>60</v>
      </c>
      <c r="D179" t="s">
        <v>67</v>
      </c>
      <c r="E179">
        <v>1</v>
      </c>
      <c r="F179">
        <v>2504</v>
      </c>
      <c r="G179">
        <v>2504</v>
      </c>
      <c r="H179">
        <v>0</v>
      </c>
      <c r="I179">
        <v>0</v>
      </c>
      <c r="J179">
        <v>0</v>
      </c>
    </row>
    <row r="180" spans="1:12" x14ac:dyDescent="0.25">
      <c r="A180">
        <v>2016</v>
      </c>
      <c r="B180">
        <v>8</v>
      </c>
      <c r="C180" t="s">
        <v>60</v>
      </c>
      <c r="D180" t="s">
        <v>67</v>
      </c>
      <c r="E180">
        <v>1</v>
      </c>
      <c r="F180">
        <v>2201</v>
      </c>
      <c r="G180">
        <v>2201</v>
      </c>
      <c r="H180">
        <v>0</v>
      </c>
      <c r="I180">
        <v>0</v>
      </c>
      <c r="J180">
        <v>0</v>
      </c>
    </row>
    <row r="181" spans="1:12" x14ac:dyDescent="0.25">
      <c r="A181">
        <v>2016</v>
      </c>
      <c r="B181">
        <v>9</v>
      </c>
      <c r="C181" t="s">
        <v>60</v>
      </c>
      <c r="D181" t="s">
        <v>67</v>
      </c>
      <c r="E181">
        <v>1</v>
      </c>
      <c r="F181">
        <v>1150</v>
      </c>
      <c r="G181">
        <v>1150</v>
      </c>
      <c r="H181">
        <v>0</v>
      </c>
      <c r="I181">
        <v>0</v>
      </c>
      <c r="J181">
        <v>0</v>
      </c>
      <c r="K181" s="16">
        <f>SUM(F170:F181)</f>
        <v>23662</v>
      </c>
    </row>
    <row r="182" spans="1:12" x14ac:dyDescent="0.25">
      <c r="F182" s="16">
        <f>SUM(F2:F181)</f>
        <v>197824422</v>
      </c>
      <c r="K182" s="16">
        <f>SUM(K181,K169,K157,K145,K133,K121,K109,K97,K85,K73,K61,K49,K37,K25,K13)</f>
        <v>197824422</v>
      </c>
      <c r="L182" s="19" t="s">
        <v>11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eb141065-81b4-4018-8894-ac28303ff9c0">Worksheet</Data>
    <FROM xmlns="eb141065-81b4-4018-8894-ac28303ff9c0" xsi:nil="true"/>
    <V_x002d_Type xmlns="eb141065-81b4-4018-8894-ac28303ff9c0" xsi:nil="true"/>
    <Year xmlns="eb141065-81b4-4018-8894-ac28303ff9c0">2016</Year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8539E26C4CFD4DACB078958C588700" ma:contentTypeVersion="4" ma:contentTypeDescription="Create a new document." ma:contentTypeScope="" ma:versionID="3190d06ab2eaa9fec7d6fee06ab16922">
  <xsd:schema xmlns:xsd="http://www.w3.org/2001/XMLSchema" xmlns:xs="http://www.w3.org/2001/XMLSchema" xmlns:p="http://schemas.microsoft.com/office/2006/metadata/properties" xmlns:ns2="eb141065-81b4-4018-8894-ac28303ff9c0" targetNamespace="http://schemas.microsoft.com/office/2006/metadata/properties" ma:root="true" ma:fieldsID="d23652a9fb839e4a65bc139c4b310362" ns2:_="">
    <xsd:import namespace="eb141065-81b4-4018-8894-ac28303ff9c0"/>
    <xsd:element name="properties">
      <xsd:complexType>
        <xsd:sequence>
          <xsd:element name="documentManagement">
            <xsd:complexType>
              <xsd:all>
                <xsd:element ref="ns2:Data" minOccurs="0"/>
                <xsd:element ref="ns2:FROM" minOccurs="0"/>
                <xsd:element ref="ns2:V_x002d_Typ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41065-81b4-4018-8894-ac28303ff9c0" elementFormDefault="qualified">
    <xsd:import namespace="http://schemas.microsoft.com/office/2006/documentManagement/types"/>
    <xsd:import namespace="http://schemas.microsoft.com/office/infopath/2007/PartnerControls"/>
    <xsd:element name="Data" ma:index="8" nillable="true" ma:displayName="Data" ma:default="Backup" ma:format="Dropdown" ma:internalName="Data">
      <xsd:simpleType>
        <xsd:restriction base="dms:Choice">
          <xsd:enumeration value="Backup"/>
          <xsd:enumeration value="Exhibit"/>
          <xsd:enumeration value="Application"/>
          <xsd:enumeration value="Tariffs"/>
          <xsd:enumeration value="Worksheet"/>
        </xsd:restriction>
      </xsd:simpleType>
    </xsd:element>
    <xsd:element name="FROM" ma:index="9" nillable="true" ma:displayName="FROM" ma:internalName="FROM">
      <xsd:simpleType>
        <xsd:restriction base="dms:Text">
          <xsd:maxLength value="255"/>
        </xsd:restriction>
      </xsd:simpleType>
    </xsd:element>
    <xsd:element name="V_x002d_Type" ma:index="10" nillable="true" ma:displayName="V-Type" ma:description="Type of version: legislative (redline) or proposed" ma:format="Dropdown" ma:internalName="V_x002d_Type">
      <xsd:simpleType>
        <xsd:restriction base="dms:Choice">
          <xsd:enumeration value="Legislative"/>
          <xsd:enumeration value="Proposed"/>
        </xsd:restriction>
      </xsd:simpleType>
    </xsd:element>
    <xsd:element name="Year" ma:index="11" nillable="true" ma:displayName="Year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D5950F-C596-42DB-91B8-1F29583B21A9}">
  <ds:schemaRefs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eb141065-81b4-4018-8894-ac28303ff9c0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749C18-A3C3-4B47-ACAD-03164ADB8C55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82F46E29-8619-4216-87E8-8E19DA2EA4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141065-81b4-4018-8894-ac28303ff9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C9FF167-819C-4A8E-85C6-FA1F78B459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Exhibit 1.2</vt:lpstr>
      <vt:lpstr>RR</vt:lpstr>
      <vt:lpstr>'Exhibit 1.2'!Print_Area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Landward</dc:creator>
  <cp:lastModifiedBy>laurieharris</cp:lastModifiedBy>
  <cp:lastPrinted>2017-08-17T14:09:42Z</cp:lastPrinted>
  <dcterms:created xsi:type="dcterms:W3CDTF">2010-04-14T15:14:21Z</dcterms:created>
  <dcterms:modified xsi:type="dcterms:W3CDTF">2017-09-01T18:55:22Z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0x010100498539E26C4CFD4DACB078958C588700</vt:lpwstr>
  </property>
</Properties>
</file>