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gas\17docs\1705717\"/>
    </mc:Choice>
  </mc:AlternateContent>
  <bookViews>
    <workbookView xWindow="240" yWindow="285" windowWidth="15600" windowHeight="9795"/>
  </bookViews>
  <sheets>
    <sheet name="Page 2" sheetId="7" r:id="rId1"/>
    <sheet name="Page 1" sheetId="10" r:id="rId2"/>
    <sheet name="Page 1 Backup" sheetId="9" r:id="rId3"/>
    <sheet name="IRP Volumes" sheetId="6" state="hidden" r:id="rId4"/>
  </sheets>
  <definedNames>
    <definedName name="_xlnm.Print_Area" localSheetId="0">'Page 2'!$A$11:$I$63</definedName>
  </definedNames>
  <calcPr calcId="152511"/>
</workbook>
</file>

<file path=xl/calcChain.xml><?xml version="1.0" encoding="utf-8"?>
<calcChain xmlns="http://schemas.openxmlformats.org/spreadsheetml/2006/main">
  <c r="S40" i="7" l="1"/>
  <c r="S39" i="7"/>
  <c r="G40" i="7"/>
  <c r="G39" i="7"/>
  <c r="F9" i="7" l="1"/>
  <c r="F8" i="7"/>
  <c r="F41" i="7"/>
  <c r="P43" i="7"/>
  <c r="P42" i="7"/>
  <c r="P41" i="7"/>
  <c r="P40" i="7"/>
  <c r="P39" i="7"/>
  <c r="D55" i="7"/>
  <c r="D54" i="7"/>
  <c r="D53" i="7"/>
  <c r="D52" i="7"/>
  <c r="D51" i="7"/>
  <c r="D50" i="7"/>
  <c r="D49" i="7"/>
  <c r="D48" i="7"/>
  <c r="D47" i="7"/>
  <c r="D46" i="7"/>
  <c r="D45" i="7"/>
  <c r="D44" i="7"/>
  <c r="R55" i="7" l="1"/>
  <c r="P55" i="7"/>
  <c r="R54" i="7"/>
  <c r="P54" i="7"/>
  <c r="R53" i="7"/>
  <c r="P53" i="7"/>
  <c r="F55" i="7"/>
  <c r="F54" i="7"/>
  <c r="F53" i="7"/>
  <c r="F52" i="7" l="1"/>
  <c r="F51" i="7"/>
  <c r="F50" i="7"/>
  <c r="F49" i="7"/>
  <c r="F48" i="7"/>
  <c r="F47" i="7"/>
  <c r="F46" i="7"/>
  <c r="F45" i="7"/>
  <c r="F44" i="7"/>
  <c r="F43" i="7"/>
  <c r="F42" i="7"/>
  <c r="F40" i="7"/>
  <c r="F39" i="7"/>
  <c r="K38" i="7"/>
  <c r="L38" i="7" s="1"/>
  <c r="M38" i="7" s="1"/>
  <c r="M39" i="7" s="1"/>
  <c r="H2" i="7" l="1"/>
  <c r="I2" i="7" s="1"/>
  <c r="R52" i="7"/>
  <c r="R51" i="7"/>
  <c r="R50" i="7"/>
  <c r="R49" i="7"/>
  <c r="R48" i="7"/>
  <c r="R47" i="7"/>
  <c r="R46" i="7"/>
  <c r="P46" i="7"/>
  <c r="R45" i="7"/>
  <c r="R44" i="7"/>
  <c r="P52" i="7"/>
  <c r="P51" i="7"/>
  <c r="P50" i="7"/>
  <c r="P49" i="7"/>
  <c r="P48" i="7"/>
  <c r="P47" i="7"/>
  <c r="P45" i="7"/>
  <c r="P44" i="7"/>
  <c r="R39" i="7" l="1"/>
  <c r="R40" i="7"/>
  <c r="R41" i="7"/>
  <c r="R42" i="7"/>
  <c r="R43" i="7"/>
  <c r="F4" i="9" l="1"/>
  <c r="F8" i="9"/>
  <c r="F7" i="9"/>
  <c r="F11" i="9"/>
  <c r="F9" i="9"/>
  <c r="F6" i="9"/>
  <c r="F13" i="9"/>
  <c r="F5" i="9"/>
  <c r="F12" i="9"/>
  <c r="F10" i="9"/>
  <c r="F14" i="9" l="1"/>
  <c r="F15" i="9" l="1"/>
  <c r="S137" i="6"/>
  <c r="S136" i="6"/>
  <c r="S135" i="6"/>
  <c r="S134" i="6"/>
  <c r="S133" i="6"/>
  <c r="S132" i="6"/>
  <c r="S131" i="6"/>
  <c r="S130" i="6"/>
  <c r="S129" i="6"/>
  <c r="S128" i="6"/>
  <c r="S127" i="6"/>
  <c r="S126" i="6"/>
  <c r="S125" i="6"/>
  <c r="S124" i="6"/>
  <c r="S123" i="6"/>
  <c r="S122" i="6"/>
  <c r="S121" i="6"/>
  <c r="S120" i="6"/>
  <c r="S119" i="6"/>
  <c r="S118" i="6"/>
  <c r="S117" i="6"/>
  <c r="S116" i="6"/>
  <c r="S115" i="6"/>
  <c r="S114" i="6"/>
  <c r="S113" i="6"/>
  <c r="S112" i="6"/>
  <c r="S111" i="6"/>
  <c r="S110" i="6"/>
  <c r="S109" i="6"/>
  <c r="S108" i="6"/>
  <c r="S107" i="6"/>
  <c r="S106" i="6"/>
  <c r="S105" i="6"/>
  <c r="S104" i="6"/>
  <c r="S103" i="6"/>
  <c r="S102" i="6"/>
  <c r="S101" i="6"/>
  <c r="S100" i="6"/>
  <c r="S99" i="6"/>
  <c r="S98" i="6"/>
  <c r="S97" i="6"/>
  <c r="S96" i="6"/>
  <c r="S95" i="6"/>
  <c r="S94" i="6"/>
  <c r="S93" i="6"/>
  <c r="S92" i="6"/>
  <c r="S91" i="6"/>
  <c r="S90" i="6"/>
  <c r="S89" i="6"/>
  <c r="S88" i="6"/>
  <c r="S87" i="6"/>
  <c r="S86" i="6"/>
  <c r="S85" i="6"/>
  <c r="S84" i="6"/>
  <c r="S83" i="6"/>
  <c r="S82" i="6"/>
  <c r="S81" i="6"/>
  <c r="S80" i="6"/>
  <c r="S79" i="6"/>
  <c r="S78" i="6"/>
  <c r="S77" i="6"/>
  <c r="S76" i="6"/>
  <c r="S75" i="6"/>
  <c r="S74" i="6"/>
  <c r="S73" i="6"/>
  <c r="S72" i="6"/>
  <c r="S71" i="6"/>
  <c r="S70" i="6"/>
  <c r="S69" i="6"/>
  <c r="S68" i="6"/>
  <c r="S67" i="6"/>
  <c r="S66" i="6"/>
  <c r="S65" i="6"/>
  <c r="S64" i="6"/>
  <c r="S63" i="6"/>
  <c r="S62" i="6"/>
  <c r="S61" i="6"/>
  <c r="S60" i="6"/>
  <c r="S59" i="6"/>
  <c r="S58" i="6"/>
  <c r="S57" i="6"/>
  <c r="S56" i="6"/>
  <c r="S55" i="6"/>
  <c r="S54" i="6"/>
  <c r="S53" i="6"/>
  <c r="S52" i="6"/>
  <c r="S51" i="6"/>
  <c r="S50" i="6"/>
  <c r="S49" i="6"/>
  <c r="S48" i="6"/>
  <c r="S47" i="6"/>
  <c r="S46" i="6"/>
  <c r="S45" i="6"/>
  <c r="S44" i="6"/>
  <c r="S43" i="6"/>
  <c r="S42" i="6"/>
  <c r="S41" i="6"/>
  <c r="S40" i="6"/>
  <c r="S39" i="6"/>
  <c r="S38" i="6"/>
  <c r="S37" i="6"/>
  <c r="S36" i="6"/>
  <c r="S35" i="6"/>
  <c r="S34" i="6"/>
  <c r="S33" i="6"/>
  <c r="S32" i="6"/>
  <c r="S31" i="6"/>
  <c r="S30" i="6"/>
  <c r="S29" i="6"/>
  <c r="S28" i="6"/>
  <c r="S27" i="6"/>
  <c r="S26" i="6"/>
  <c r="S25" i="6"/>
  <c r="S24" i="6"/>
  <c r="S23" i="6"/>
  <c r="S22" i="6"/>
  <c r="S21" i="6"/>
  <c r="S20" i="6"/>
  <c r="S19" i="6"/>
  <c r="S18" i="6"/>
  <c r="S17" i="6"/>
  <c r="S16" i="6"/>
  <c r="S15" i="6"/>
  <c r="S14" i="6"/>
  <c r="S13" i="6"/>
  <c r="S12" i="6"/>
  <c r="S11" i="6"/>
  <c r="S10" i="6"/>
  <c r="S9" i="6"/>
  <c r="S8" i="6"/>
  <c r="S7" i="6"/>
  <c r="S6" i="6"/>
  <c r="F16" i="9" l="1"/>
  <c r="F17" i="9" l="1"/>
  <c r="F18" i="9" l="1"/>
  <c r="F19" i="9" l="1"/>
  <c r="F20" i="9" l="1"/>
  <c r="F21" i="9" l="1"/>
  <c r="F22" i="9" l="1"/>
  <c r="O39" i="7" l="1"/>
  <c r="T39" i="7" s="1"/>
  <c r="F23" i="9"/>
  <c r="O40" i="7" l="1"/>
  <c r="T40" i="7" s="1"/>
  <c r="F24" i="9"/>
  <c r="O41" i="7" l="1"/>
  <c r="S41" i="7" s="1"/>
  <c r="F25" i="9"/>
  <c r="T41" i="7" l="1"/>
  <c r="F26" i="9" s="1"/>
  <c r="O42" i="7" l="1"/>
  <c r="S42" i="7" s="1"/>
  <c r="T42" i="7" l="1"/>
  <c r="O43" i="7" s="1"/>
  <c r="F27" i="9" l="1"/>
  <c r="S43" i="7"/>
  <c r="T43" i="7" s="1"/>
  <c r="O44" i="7" l="1"/>
  <c r="S44" i="7" s="1"/>
  <c r="F28" i="9"/>
  <c r="B4" i="9"/>
  <c r="T44" i="7" l="1"/>
  <c r="O45" i="7" s="1"/>
  <c r="S45" i="7" l="1"/>
  <c r="T45" i="7" s="1"/>
  <c r="F29" i="9"/>
  <c r="B5" i="9"/>
  <c r="F30" i="9" l="1"/>
  <c r="O46" i="7"/>
  <c r="S46" i="7" l="1"/>
  <c r="T46" i="7" s="1"/>
  <c r="B6" i="9"/>
  <c r="O47" i="7" l="1"/>
  <c r="F31" i="9"/>
  <c r="S47" i="7" l="1"/>
  <c r="T47" i="7" s="1"/>
  <c r="B7" i="9"/>
  <c r="O48" i="7" l="1"/>
  <c r="F32" i="9"/>
  <c r="S48" i="7" l="1"/>
  <c r="T48" i="7" s="1"/>
  <c r="B8" i="9"/>
  <c r="F33" i="9" l="1"/>
  <c r="O49" i="7"/>
  <c r="S49" i="7" l="1"/>
  <c r="T49" i="7" s="1"/>
  <c r="B9" i="9"/>
  <c r="F34" i="9" l="1"/>
  <c r="O50" i="7"/>
  <c r="S50" i="7" l="1"/>
  <c r="T50" i="7" s="1"/>
  <c r="B10" i="9"/>
  <c r="F35" i="9" l="1"/>
  <c r="O51" i="7"/>
  <c r="B11" i="9"/>
  <c r="S51" i="7" l="1"/>
  <c r="T51" i="7" s="1"/>
  <c r="B12" i="9"/>
  <c r="F36" i="9" l="1"/>
  <c r="O52" i="7"/>
  <c r="B13" i="9"/>
  <c r="S52" i="7" l="1"/>
  <c r="P6" i="7" s="1"/>
  <c r="B14" i="9"/>
  <c r="T52" i="7" l="1"/>
  <c r="B15" i="9"/>
  <c r="F37" i="9" l="1"/>
  <c r="O53" i="7"/>
  <c r="B16" i="9"/>
  <c r="S53" i="7" l="1"/>
  <c r="T53" i="7" s="1"/>
  <c r="B17" i="9"/>
  <c r="F38" i="9" l="1"/>
  <c r="O54" i="7"/>
  <c r="B18" i="9"/>
  <c r="S54" i="7" l="1"/>
  <c r="T54" i="7" s="1"/>
  <c r="B19" i="9"/>
  <c r="F39" i="9" l="1"/>
  <c r="O55" i="7"/>
  <c r="B20" i="9"/>
  <c r="S55" i="7" l="1"/>
  <c r="T55" i="7" s="1"/>
  <c r="F40" i="9" s="1"/>
  <c r="B21" i="9"/>
  <c r="B22" i="9" l="1"/>
  <c r="B23" i="9" l="1"/>
  <c r="C39" i="7" l="1"/>
  <c r="H39" i="7" l="1"/>
  <c r="B24" i="9" s="1"/>
  <c r="C40" i="7" l="1"/>
  <c r="H40" i="7" l="1"/>
  <c r="B25" i="9" s="1"/>
  <c r="C41" i="7" l="1"/>
  <c r="G41" i="7" s="1"/>
  <c r="H41" i="7" l="1"/>
  <c r="C42" i="7" l="1"/>
  <c r="G42" i="7" s="1"/>
  <c r="B26" i="9"/>
  <c r="H42" i="7" l="1"/>
  <c r="B27" i="9" s="1"/>
  <c r="C43" i="7" l="1"/>
  <c r="G43" i="7" s="1"/>
  <c r="H43" i="7" l="1"/>
  <c r="B28" i="9" l="1"/>
  <c r="C44" i="7"/>
  <c r="G44" i="7" l="1"/>
  <c r="H44" i="7" s="1"/>
  <c r="C45" i="7" l="1"/>
  <c r="B29" i="9"/>
  <c r="G45" i="7" l="1"/>
  <c r="H45" i="7" s="1"/>
  <c r="C46" i="7" l="1"/>
  <c r="B30" i="9"/>
  <c r="G46" i="7" l="1"/>
  <c r="H46" i="7" s="1"/>
  <c r="C47" i="7" l="1"/>
  <c r="B31" i="9"/>
  <c r="G47" i="7" l="1"/>
  <c r="H47" i="7" s="1"/>
  <c r="C48" i="7" l="1"/>
  <c r="B32" i="9"/>
  <c r="G48" i="7" l="1"/>
  <c r="H48" i="7" s="1"/>
  <c r="C49" i="7" l="1"/>
  <c r="B33" i="9"/>
  <c r="G49" i="7" l="1"/>
  <c r="H49" i="7" s="1"/>
  <c r="C50" i="7" l="1"/>
  <c r="B34" i="9"/>
  <c r="G50" i="7" l="1"/>
  <c r="H50" i="7" s="1"/>
  <c r="C51" i="7" l="1"/>
  <c r="B35" i="9"/>
  <c r="G51" i="7" l="1"/>
  <c r="H51" i="7" l="1"/>
  <c r="C52" i="7" l="1"/>
  <c r="B36" i="9"/>
  <c r="G52" i="7" l="1"/>
  <c r="D6" i="7" s="1"/>
  <c r="H52" i="7" l="1"/>
  <c r="B37" i="9" s="1"/>
  <c r="C53" i="7" l="1"/>
  <c r="G53" i="7" s="1"/>
  <c r="H53" i="7" s="1"/>
  <c r="C54" i="7" l="1"/>
  <c r="B38" i="9"/>
  <c r="G54" i="7" l="1"/>
  <c r="H54" i="7" s="1"/>
  <c r="B39" i="9" l="1"/>
  <c r="C55" i="7"/>
  <c r="G55" i="7" l="1"/>
  <c r="H55" i="7" s="1"/>
  <c r="B40" i="9" s="1"/>
</calcChain>
</file>

<file path=xl/sharedStrings.xml><?xml version="1.0" encoding="utf-8"?>
<sst xmlns="http://schemas.openxmlformats.org/spreadsheetml/2006/main" count="2519" uniqueCount="64">
  <si>
    <t>Current Rate</t>
  </si>
  <si>
    <t>Begining Balance</t>
  </si>
  <si>
    <t>Costs</t>
  </si>
  <si>
    <t>Amortization</t>
  </si>
  <si>
    <t>Interest</t>
  </si>
  <si>
    <t>Ending Balance</t>
  </si>
  <si>
    <t>Dth Volumes</t>
  </si>
  <si>
    <t>YEAR</t>
  </si>
  <si>
    <t>MONTH</t>
  </si>
  <si>
    <t>STATE</t>
  </si>
  <si>
    <t>RATE</t>
  </si>
  <si>
    <t>CLASS</t>
  </si>
  <si>
    <t>CUST</t>
  </si>
  <si>
    <t>UT</t>
  </si>
  <si>
    <t>GS</t>
  </si>
  <si>
    <t>RES</t>
  </si>
  <si>
    <t>COM</t>
  </si>
  <si>
    <t>Winter</t>
  </si>
  <si>
    <t>Summer</t>
  </si>
  <si>
    <t>UT RESIDENTIAL CUSTOMERS</t>
  </si>
  <si>
    <t>UT RESIDENTIAL DTH</t>
  </si>
  <si>
    <t>Year</t>
  </si>
  <si>
    <t>Month</t>
  </si>
  <si>
    <t>Season</t>
  </si>
  <si>
    <t>Blended</t>
  </si>
  <si>
    <t>IRP forward Strip as of May 2016</t>
  </si>
  <si>
    <t>Interest Rate</t>
  </si>
  <si>
    <t>No Rate Change</t>
  </si>
  <si>
    <t>Monthly Percentage Spread</t>
  </si>
  <si>
    <t>1/</t>
  </si>
  <si>
    <t>2/</t>
  </si>
  <si>
    <t>3/</t>
  </si>
  <si>
    <t xml:space="preserve">costs by month based on historical percentages.  </t>
  </si>
  <si>
    <t xml:space="preserve">Estimated monthly costs for 2017 were calculated by spreading the anticipated 2017 budget of $24,902,335 </t>
  </si>
  <si>
    <t xml:space="preserve">The 2016 estimated costs were calculated by multiplying the budgeted monthly 2016 costs by 84%. </t>
  </si>
  <si>
    <t xml:space="preserve">The 84% represents the actual cost to budget comparison for the nine months ended September 2016.  </t>
  </si>
  <si>
    <t>Page 2 of 2</t>
  </si>
  <si>
    <t>Projected 182.4 Account Balance</t>
  </si>
  <si>
    <t>Projected Energy Efficiency Account 182.4 Balance</t>
  </si>
  <si>
    <t>(A)</t>
  </si>
  <si>
    <t>(B)</t>
  </si>
  <si>
    <t>(D)</t>
  </si>
  <si>
    <t>(F)</t>
  </si>
  <si>
    <t>(C)</t>
  </si>
  <si>
    <t>(E)</t>
  </si>
  <si>
    <t>June and July 2017 actual costs.</t>
  </si>
  <si>
    <t>Exhibit 1.3</t>
  </si>
  <si>
    <t>Rate (Oct 17 - Sept 18)</t>
  </si>
  <si>
    <t xml:space="preserve">The 2017 estimated costs were calculated by multiplying the budgeted monthly 2017 costs by 84%. </t>
  </si>
  <si>
    <t xml:space="preserve">The 84% represents the actual cost to budget percentage for the seven months ended July 2017.  </t>
  </si>
  <si>
    <t>3yr average 2014 thru 2016</t>
  </si>
  <si>
    <t xml:space="preserve">Estimated monthly costs for 2018 were calculated by spreading the anticipated 2018 budget of $25,087,962 </t>
  </si>
  <si>
    <t>Credit Balance (over collected)</t>
  </si>
  <si>
    <t>Debit Balance (under Collected)</t>
  </si>
  <si>
    <t>Net Interest Oct 17 - Sept 18</t>
  </si>
  <si>
    <t>Rate (Oct 17)</t>
  </si>
  <si>
    <t>Amortize no rate change</t>
  </si>
  <si>
    <t>Amortize w/ rate change</t>
  </si>
  <si>
    <t>Rate Change October 2017</t>
  </si>
  <si>
    <t>2018 Budget</t>
  </si>
  <si>
    <t>Difference</t>
  </si>
  <si>
    <t xml:space="preserve">costs by month based on three year historical percentages.  </t>
  </si>
  <si>
    <t>Docket No. 17-057-17</t>
  </si>
  <si>
    <t>Dominion Energy Utah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</si>
</sst>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(* #,##0.00_);_(* \(#,##0.00\);_(* &quot;-&quot;??_);_(@_)"/>
    <numFmt numFmtId="164" formatCode="&quot;$&quot;#,##0"/>
    <numFmt numFmtId="165" formatCode="&quot;$&quot;#,##0.00"/>
    <numFmt numFmtId="166" formatCode="&quot;$&quot;#,##0.00000"/>
    <numFmt numFmtId="167" formatCode="0.0%"/>
    <numFmt numFmtId="168" formatCode="_(&quot;$&quot;* #,##0_);_(&quot;$&quot;* \(#,##0\);_(&quot;$&quot;* &quot;-&quot;??_);_(@_)"/>
    <numFmt numFmtId="169" formatCode="_(* #,##0_);_(* \(#,##0\);_(* &quot;-&quot;??_);_(@_)"/>
    <numFmt numFmtId="170" formatCode="_(* #,##0.00000_);_(* \(#,##0.00000\);_(* &quot;-&quot;??_);_(@_)"/>
    <numFmt numFmtId="171" formatCode="0.000%"/>
    <numFmt numFmtId="172" formatCode="0.0000%"/>
    <numFmt numFmtId="173" formatCode="0.00000000%"/>
    <numFmt numFmtId="174" formatCode="#,##0.00000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0"/>
      <name val="MS Sans Serif"/>
      <family val="2"/>
    </font>
    <font>
      <b/>
      <sz val="10"/>
      <name val="MS Sans Serif"/>
      <family val="2"/>
    </font>
    <font>
      <sz val="11"/>
      <name val="Calibri"/>
      <family val="2"/>
      <scheme val="minor"/>
    </font>
    <font>
      <sz val="10"/>
      <name val="Arial Narrow"/>
      <family val="2"/>
    </font>
    <font>
      <sz val="11"/>
      <color rgb="FF00B05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mediumGray">
        <fgColor indexed="22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4" fillId="0" borderId="1">
      <alignment horizontal="center"/>
    </xf>
    <xf numFmtId="3" fontId="3" fillId="0" borderId="0" applyFont="0" applyFill="0" applyBorder="0" applyAlignment="0" applyProtection="0"/>
    <xf numFmtId="0" fontId="3" fillId="2" borderId="0" applyNumberFormat="0" applyFont="0" applyBorder="0" applyAlignment="0" applyProtection="0"/>
    <xf numFmtId="43" fontId="5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4" fillId="0" borderId="1">
      <alignment horizontal="center"/>
    </xf>
    <xf numFmtId="3" fontId="3" fillId="0" borderId="0" applyFont="0" applyFill="0" applyBorder="0" applyAlignment="0" applyProtection="0"/>
    <xf numFmtId="0" fontId="3" fillId="2" borderId="0" applyNumberFormat="0" applyFont="0" applyBorder="0" applyAlignment="0" applyProtection="0"/>
    <xf numFmtId="0" fontId="7" fillId="0" borderId="0"/>
    <xf numFmtId="0" fontId="8" fillId="0" borderId="1">
      <alignment horizontal="center"/>
    </xf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58">
    <xf numFmtId="0" fontId="0" fillId="0" borderId="0" xfId="0"/>
    <xf numFmtId="3" fontId="0" fillId="0" borderId="0" xfId="0" applyNumberFormat="1" applyFont="1" applyFill="1"/>
    <xf numFmtId="0" fontId="0" fillId="0" borderId="0" xfId="0" applyFont="1" applyFill="1"/>
    <xf numFmtId="164" fontId="0" fillId="0" borderId="0" xfId="0" applyNumberFormat="1" applyFont="1" applyFill="1"/>
    <xf numFmtId="0" fontId="0" fillId="0" borderId="0" xfId="0" applyFont="1" applyFill="1" applyAlignment="1">
      <alignment vertical="center"/>
    </xf>
    <xf numFmtId="164" fontId="0" fillId="0" borderId="0" xfId="0" applyNumberFormat="1" applyFont="1" applyFill="1" applyAlignment="1">
      <alignment vertical="center"/>
    </xf>
    <xf numFmtId="165" fontId="0" fillId="0" borderId="0" xfId="0" applyNumberFormat="1" applyFont="1" applyFill="1"/>
    <xf numFmtId="3" fontId="0" fillId="0" borderId="0" xfId="0" applyNumberFormat="1" applyFill="1"/>
    <xf numFmtId="0" fontId="0" fillId="0" borderId="0" xfId="0" applyFont="1"/>
    <xf numFmtId="43" fontId="0" fillId="0" borderId="0" xfId="1" applyFont="1" applyFill="1"/>
    <xf numFmtId="9" fontId="0" fillId="0" borderId="0" xfId="19" applyFont="1" applyFill="1"/>
    <xf numFmtId="166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Border="1"/>
    <xf numFmtId="165" fontId="0" fillId="0" borderId="0" xfId="0" applyNumberFormat="1" applyFont="1" applyFill="1" applyBorder="1"/>
    <xf numFmtId="165" fontId="0" fillId="0" borderId="0" xfId="0" applyNumberFormat="1" applyFont="1" applyFill="1" applyBorder="1" applyAlignment="1">
      <alignment horizontal="center"/>
    </xf>
    <xf numFmtId="167" fontId="0" fillId="0" borderId="0" xfId="19" applyNumberFormat="1" applyFont="1" applyFill="1"/>
    <xf numFmtId="3" fontId="0" fillId="0" borderId="0" xfId="0" applyNumberFormat="1" applyFont="1" applyFill="1" applyAlignment="1">
      <alignment horizontal="center"/>
    </xf>
    <xf numFmtId="0" fontId="11" fillId="0" borderId="0" xfId="0" applyFont="1"/>
    <xf numFmtId="169" fontId="0" fillId="0" borderId="0" xfId="1" applyNumberFormat="1" applyFont="1"/>
    <xf numFmtId="0" fontId="6" fillId="0" borderId="0" xfId="0" applyFont="1"/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169" fontId="11" fillId="0" borderId="0" xfId="0" applyNumberFormat="1" applyFont="1"/>
    <xf numFmtId="10" fontId="0" fillId="0" borderId="0" xfId="19" applyNumberFormat="1" applyFont="1" applyFill="1" applyAlignment="1">
      <alignment vertical="center"/>
    </xf>
    <xf numFmtId="169" fontId="0" fillId="0" borderId="0" xfId="0" applyNumberFormat="1" applyFont="1" applyFill="1"/>
    <xf numFmtId="0" fontId="0" fillId="0" borderId="0" xfId="0" applyFont="1" applyFill="1" applyAlignment="1">
      <alignment horizontal="right"/>
    </xf>
    <xf numFmtId="17" fontId="0" fillId="0" borderId="0" xfId="0" applyNumberFormat="1"/>
    <xf numFmtId="3" fontId="0" fillId="0" borderId="0" xfId="0" applyNumberFormat="1"/>
    <xf numFmtId="169" fontId="9" fillId="0" borderId="0" xfId="1" applyNumberFormat="1" applyFont="1" applyFill="1"/>
    <xf numFmtId="10" fontId="9" fillId="0" borderId="0" xfId="19" applyNumberFormat="1" applyFont="1" applyFill="1" applyAlignment="1">
      <alignment vertical="center"/>
    </xf>
    <xf numFmtId="0" fontId="12" fillId="0" borderId="0" xfId="0" applyFont="1" applyFill="1" applyBorder="1"/>
    <xf numFmtId="3" fontId="12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/>
    <xf numFmtId="165" fontId="12" fillId="0" borderId="0" xfId="0" applyNumberFormat="1" applyFont="1" applyFill="1" applyBorder="1"/>
    <xf numFmtId="168" fontId="12" fillId="0" borderId="0" xfId="0" applyNumberFormat="1" applyFont="1" applyFill="1" applyBorder="1"/>
    <xf numFmtId="167" fontId="0" fillId="0" borderId="0" xfId="0" applyNumberFormat="1" applyFont="1" applyFill="1"/>
    <xf numFmtId="0" fontId="0" fillId="0" borderId="0" xfId="0" applyFont="1" applyFill="1" applyBorder="1"/>
    <xf numFmtId="0" fontId="2" fillId="0" borderId="0" xfId="0" applyFont="1" applyFill="1" applyBorder="1" applyAlignment="1">
      <alignment horizontal="center"/>
    </xf>
    <xf numFmtId="17" fontId="0" fillId="0" borderId="0" xfId="0" applyNumberFormat="1" applyFont="1" applyFill="1" applyBorder="1"/>
    <xf numFmtId="3" fontId="6" fillId="0" borderId="0" xfId="0" applyNumberFormat="1" applyFont="1" applyFill="1" applyBorder="1"/>
    <xf numFmtId="169" fontId="6" fillId="0" borderId="0" xfId="1" applyNumberFormat="1" applyFont="1" applyFill="1" applyBorder="1"/>
    <xf numFmtId="169" fontId="0" fillId="0" borderId="0" xfId="1" applyNumberFormat="1" applyFont="1" applyFill="1" applyBorder="1"/>
    <xf numFmtId="3" fontId="9" fillId="0" borderId="0" xfId="0" applyNumberFormat="1" applyFont="1" applyFill="1" applyBorder="1"/>
    <xf numFmtId="0" fontId="0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165" fontId="14" fillId="0" borderId="0" xfId="0" applyNumberFormat="1" applyFont="1" applyFill="1" applyAlignment="1">
      <alignment horizontal="center"/>
    </xf>
    <xf numFmtId="17" fontId="6" fillId="0" borderId="0" xfId="0" applyNumberFormat="1" applyFont="1" applyFill="1" applyBorder="1"/>
    <xf numFmtId="9" fontId="0" fillId="0" borderId="0" xfId="19" applyNumberFormat="1" applyFont="1" applyFill="1"/>
    <xf numFmtId="4" fontId="0" fillId="0" borderId="0" xfId="0" applyNumberFormat="1" applyFont="1" applyFill="1"/>
    <xf numFmtId="170" fontId="0" fillId="0" borderId="0" xfId="1" applyNumberFormat="1" applyFont="1" applyFill="1"/>
    <xf numFmtId="0" fontId="9" fillId="0" borderId="0" xfId="0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173" fontId="0" fillId="0" borderId="0" xfId="19" applyNumberFormat="1" applyFont="1" applyFill="1"/>
    <xf numFmtId="174" fontId="0" fillId="0" borderId="0" xfId="0" applyNumberFormat="1" applyFont="1" applyFill="1"/>
    <xf numFmtId="171" fontId="9" fillId="0" borderId="0" xfId="19" applyNumberFormat="1" applyFont="1" applyFill="1" applyAlignment="1">
      <alignment vertical="center"/>
    </xf>
    <xf numFmtId="172" fontId="9" fillId="0" borderId="0" xfId="19" applyNumberFormat="1" applyFont="1" applyFill="1" applyAlignment="1">
      <alignment vertical="center"/>
    </xf>
    <xf numFmtId="0" fontId="13" fillId="0" borderId="0" xfId="0" applyFont="1" applyFill="1" applyAlignment="1">
      <alignment horizontal="center"/>
    </xf>
  </cellXfs>
  <cellStyles count="21">
    <cellStyle name="Comma" xfId="1" builtinId="3"/>
    <cellStyle name="Comma 2" xfId="20"/>
    <cellStyle name="Comma 3 2" xfId="9"/>
    <cellStyle name="Normal" xfId="0" builtinId="0"/>
    <cellStyle name="Normal 2" xfId="2"/>
    <cellStyle name="Normal 3" xfId="10"/>
    <cellStyle name="Normal 4" xfId="17"/>
    <cellStyle name="Percent" xfId="19" builtinId="5"/>
    <cellStyle name="PSChar" xfId="3"/>
    <cellStyle name="PSChar 2" xfId="11"/>
    <cellStyle name="PSDate" xfId="4"/>
    <cellStyle name="PSDate 2" xfId="12"/>
    <cellStyle name="PSDec" xfId="5"/>
    <cellStyle name="PSDec 2" xfId="13"/>
    <cellStyle name="PSHeading" xfId="6"/>
    <cellStyle name="PSHeading 2" xfId="14"/>
    <cellStyle name="PSHeading 3" xfId="18"/>
    <cellStyle name="PSInt" xfId="7"/>
    <cellStyle name="PSInt 2" xfId="15"/>
    <cellStyle name="PSSpacer" xfId="8"/>
    <cellStyle name="PSSpacer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753522750523381E-2"/>
          <c:y val="2.6297080561732373E-2"/>
          <c:w val="0.8980597040754521"/>
          <c:h val="0.90922859259356004"/>
        </c:manualLayout>
      </c:layout>
      <c:lineChart>
        <c:grouping val="standard"/>
        <c:varyColors val="0"/>
        <c:ser>
          <c:idx val="0"/>
          <c:order val="0"/>
          <c:tx>
            <c:strRef>
              <c:f>'Page 1 Backup'!$A$1</c:f>
              <c:strCache>
                <c:ptCount val="1"/>
                <c:pt idx="0">
                  <c:v>Rate Change October 2017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numRef>
              <c:f>'Page 1 Backup'!$A$16:$A$40</c:f>
              <c:numCache>
                <c:formatCode>mmm\-yy</c:formatCode>
                <c:ptCount val="25"/>
                <c:pt idx="0">
                  <c:v>42705</c:v>
                </c:pt>
                <c:pt idx="1">
                  <c:v>42736</c:v>
                </c:pt>
                <c:pt idx="2">
                  <c:v>42767</c:v>
                </c:pt>
                <c:pt idx="3">
                  <c:v>42795</c:v>
                </c:pt>
                <c:pt idx="4">
                  <c:v>42826</c:v>
                </c:pt>
                <c:pt idx="5">
                  <c:v>42856</c:v>
                </c:pt>
                <c:pt idx="6">
                  <c:v>42887</c:v>
                </c:pt>
                <c:pt idx="7">
                  <c:v>42917</c:v>
                </c:pt>
                <c:pt idx="8">
                  <c:v>42948</c:v>
                </c:pt>
                <c:pt idx="9">
                  <c:v>42979</c:v>
                </c:pt>
                <c:pt idx="10">
                  <c:v>43009</c:v>
                </c:pt>
                <c:pt idx="11">
                  <c:v>43040</c:v>
                </c:pt>
                <c:pt idx="12">
                  <c:v>43070</c:v>
                </c:pt>
                <c:pt idx="13">
                  <c:v>43101</c:v>
                </c:pt>
                <c:pt idx="14">
                  <c:v>43132</c:v>
                </c:pt>
                <c:pt idx="15">
                  <c:v>43160</c:v>
                </c:pt>
                <c:pt idx="16">
                  <c:v>43191</c:v>
                </c:pt>
                <c:pt idx="17">
                  <c:v>43221</c:v>
                </c:pt>
                <c:pt idx="18">
                  <c:v>43252</c:v>
                </c:pt>
                <c:pt idx="19">
                  <c:v>43282</c:v>
                </c:pt>
                <c:pt idx="20">
                  <c:v>43313</c:v>
                </c:pt>
                <c:pt idx="21">
                  <c:v>43344</c:v>
                </c:pt>
                <c:pt idx="22">
                  <c:v>43374</c:v>
                </c:pt>
                <c:pt idx="23">
                  <c:v>43405</c:v>
                </c:pt>
                <c:pt idx="24">
                  <c:v>43435</c:v>
                </c:pt>
              </c:numCache>
            </c:numRef>
          </c:cat>
          <c:val>
            <c:numRef>
              <c:f>'Page 1 Backup'!$B$16:$B$37</c:f>
              <c:numCache>
                <c:formatCode>#,##0</c:formatCode>
                <c:ptCount val="22"/>
                <c:pt idx="0">
                  <c:v>883944.50000001374</c:v>
                </c:pt>
                <c:pt idx="1">
                  <c:v>-297934.89999998693</c:v>
                </c:pt>
                <c:pt idx="2">
                  <c:v>-1755540.9299999871</c:v>
                </c:pt>
                <c:pt idx="3">
                  <c:v>-2117852.7299999869</c:v>
                </c:pt>
                <c:pt idx="4">
                  <c:v>-1987396.7099999869</c:v>
                </c:pt>
                <c:pt idx="5">
                  <c:v>-937166.74999998685</c:v>
                </c:pt>
                <c:pt idx="6">
                  <c:v>-411017.44999998691</c:v>
                </c:pt>
                <c:pt idx="7">
                  <c:v>816312.13000001304</c:v>
                </c:pt>
                <c:pt idx="8">
                  <c:v>1844132.2685667663</c:v>
                </c:pt>
                <c:pt idx="9">
                  <c:v>3126152.6546768532</c:v>
                </c:pt>
                <c:pt idx="10">
                  <c:v>2909443.933006241</c:v>
                </c:pt>
                <c:pt idx="11">
                  <c:v>2033105.316013261</c:v>
                </c:pt>
                <c:pt idx="12">
                  <c:v>433859.43212591152</c:v>
                </c:pt>
                <c:pt idx="13">
                  <c:v>-1811908.6421791867</c:v>
                </c:pt>
                <c:pt idx="14">
                  <c:v>-2705076.624948225</c:v>
                </c:pt>
                <c:pt idx="15">
                  <c:v>-2376458.5013626558</c:v>
                </c:pt>
                <c:pt idx="16">
                  <c:v>-1947037.2676427185</c:v>
                </c:pt>
                <c:pt idx="17">
                  <c:v>-949447.44814312865</c:v>
                </c:pt>
                <c:pt idx="18">
                  <c:v>593171.06946932245</c:v>
                </c:pt>
                <c:pt idx="19">
                  <c:v>1991937.0696565353</c:v>
                </c:pt>
                <c:pt idx="20">
                  <c:v>3241902.0314465733</c:v>
                </c:pt>
                <c:pt idx="21">
                  <c:v>4565910.3069637707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'Page 1 Backup'!$E$1:$E$3</c:f>
              <c:strCache>
                <c:ptCount val="3"/>
                <c:pt idx="0">
                  <c:v>No Rate Change</c:v>
                </c:pt>
                <c:pt idx="2">
                  <c:v>Month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'Page 1 Backup'!$A$16:$A$40</c:f>
              <c:numCache>
                <c:formatCode>mmm\-yy</c:formatCode>
                <c:ptCount val="25"/>
                <c:pt idx="0">
                  <c:v>42705</c:v>
                </c:pt>
                <c:pt idx="1">
                  <c:v>42736</c:v>
                </c:pt>
                <c:pt idx="2">
                  <c:v>42767</c:v>
                </c:pt>
                <c:pt idx="3">
                  <c:v>42795</c:v>
                </c:pt>
                <c:pt idx="4">
                  <c:v>42826</c:v>
                </c:pt>
                <c:pt idx="5">
                  <c:v>42856</c:v>
                </c:pt>
                <c:pt idx="6">
                  <c:v>42887</c:v>
                </c:pt>
                <c:pt idx="7">
                  <c:v>42917</c:v>
                </c:pt>
                <c:pt idx="8">
                  <c:v>42948</c:v>
                </c:pt>
                <c:pt idx="9">
                  <c:v>42979</c:v>
                </c:pt>
                <c:pt idx="10">
                  <c:v>43009</c:v>
                </c:pt>
                <c:pt idx="11">
                  <c:v>43040</c:v>
                </c:pt>
                <c:pt idx="12">
                  <c:v>43070</c:v>
                </c:pt>
                <c:pt idx="13">
                  <c:v>43101</c:v>
                </c:pt>
                <c:pt idx="14">
                  <c:v>43132</c:v>
                </c:pt>
                <c:pt idx="15">
                  <c:v>43160</c:v>
                </c:pt>
                <c:pt idx="16">
                  <c:v>43191</c:v>
                </c:pt>
                <c:pt idx="17">
                  <c:v>43221</c:v>
                </c:pt>
                <c:pt idx="18">
                  <c:v>43252</c:v>
                </c:pt>
                <c:pt idx="19">
                  <c:v>43282</c:v>
                </c:pt>
                <c:pt idx="20">
                  <c:v>43313</c:v>
                </c:pt>
                <c:pt idx="21">
                  <c:v>43344</c:v>
                </c:pt>
                <c:pt idx="22">
                  <c:v>43374</c:v>
                </c:pt>
                <c:pt idx="23">
                  <c:v>43405</c:v>
                </c:pt>
                <c:pt idx="24">
                  <c:v>43435</c:v>
                </c:pt>
              </c:numCache>
            </c:numRef>
          </c:cat>
          <c:val>
            <c:numRef>
              <c:f>'Page 1 Backup'!$E$16:$E$37</c:f>
              <c:numCache>
                <c:formatCode>mmm\-yy</c:formatCode>
                <c:ptCount val="22"/>
                <c:pt idx="0">
                  <c:v>42705</c:v>
                </c:pt>
                <c:pt idx="1">
                  <c:v>42736</c:v>
                </c:pt>
                <c:pt idx="2">
                  <c:v>42767</c:v>
                </c:pt>
                <c:pt idx="3">
                  <c:v>42795</c:v>
                </c:pt>
                <c:pt idx="4">
                  <c:v>42826</c:v>
                </c:pt>
                <c:pt idx="5">
                  <c:v>42856</c:v>
                </c:pt>
                <c:pt idx="6">
                  <c:v>42887</c:v>
                </c:pt>
                <c:pt idx="7">
                  <c:v>42917</c:v>
                </c:pt>
                <c:pt idx="8">
                  <c:v>42948</c:v>
                </c:pt>
                <c:pt idx="9">
                  <c:v>42979</c:v>
                </c:pt>
                <c:pt idx="10">
                  <c:v>43009</c:v>
                </c:pt>
                <c:pt idx="11">
                  <c:v>43040</c:v>
                </c:pt>
                <c:pt idx="12">
                  <c:v>43070</c:v>
                </c:pt>
                <c:pt idx="13">
                  <c:v>43101</c:v>
                </c:pt>
                <c:pt idx="14">
                  <c:v>43132</c:v>
                </c:pt>
                <c:pt idx="15">
                  <c:v>43160</c:v>
                </c:pt>
                <c:pt idx="16">
                  <c:v>43191</c:v>
                </c:pt>
                <c:pt idx="17">
                  <c:v>43221</c:v>
                </c:pt>
                <c:pt idx="18">
                  <c:v>43252</c:v>
                </c:pt>
                <c:pt idx="19">
                  <c:v>43282</c:v>
                </c:pt>
                <c:pt idx="20">
                  <c:v>43313</c:v>
                </c:pt>
                <c:pt idx="21">
                  <c:v>43344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'Page 1 Backup'!$E$1</c:f>
              <c:strCache>
                <c:ptCount val="1"/>
                <c:pt idx="0">
                  <c:v>No Rate Change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'Page 1 Backup'!$A$16:$A$40</c:f>
              <c:numCache>
                <c:formatCode>mmm\-yy</c:formatCode>
                <c:ptCount val="25"/>
                <c:pt idx="0">
                  <c:v>42705</c:v>
                </c:pt>
                <c:pt idx="1">
                  <c:v>42736</c:v>
                </c:pt>
                <c:pt idx="2">
                  <c:v>42767</c:v>
                </c:pt>
                <c:pt idx="3">
                  <c:v>42795</c:v>
                </c:pt>
                <c:pt idx="4">
                  <c:v>42826</c:v>
                </c:pt>
                <c:pt idx="5">
                  <c:v>42856</c:v>
                </c:pt>
                <c:pt idx="6">
                  <c:v>42887</c:v>
                </c:pt>
                <c:pt idx="7">
                  <c:v>42917</c:v>
                </c:pt>
                <c:pt idx="8">
                  <c:v>42948</c:v>
                </c:pt>
                <c:pt idx="9">
                  <c:v>42979</c:v>
                </c:pt>
                <c:pt idx="10">
                  <c:v>43009</c:v>
                </c:pt>
                <c:pt idx="11">
                  <c:v>43040</c:v>
                </c:pt>
                <c:pt idx="12">
                  <c:v>43070</c:v>
                </c:pt>
                <c:pt idx="13">
                  <c:v>43101</c:v>
                </c:pt>
                <c:pt idx="14">
                  <c:v>43132</c:v>
                </c:pt>
                <c:pt idx="15">
                  <c:v>43160</c:v>
                </c:pt>
                <c:pt idx="16">
                  <c:v>43191</c:v>
                </c:pt>
                <c:pt idx="17">
                  <c:v>43221</c:v>
                </c:pt>
                <c:pt idx="18">
                  <c:v>43252</c:v>
                </c:pt>
                <c:pt idx="19">
                  <c:v>43282</c:v>
                </c:pt>
                <c:pt idx="20">
                  <c:v>43313</c:v>
                </c:pt>
                <c:pt idx="21">
                  <c:v>43344</c:v>
                </c:pt>
                <c:pt idx="22">
                  <c:v>43374</c:v>
                </c:pt>
                <c:pt idx="23">
                  <c:v>43405</c:v>
                </c:pt>
                <c:pt idx="24">
                  <c:v>43435</c:v>
                </c:pt>
              </c:numCache>
            </c:numRef>
          </c:cat>
          <c:val>
            <c:numRef>
              <c:f>'Page 1 Backup'!$F$16:$F$37</c:f>
              <c:numCache>
                <c:formatCode>#,##0</c:formatCode>
                <c:ptCount val="22"/>
                <c:pt idx="0">
                  <c:v>883944.50000001374</c:v>
                </c:pt>
                <c:pt idx="1">
                  <c:v>-297934.89999998693</c:v>
                </c:pt>
                <c:pt idx="2">
                  <c:v>-1755540.9299999871</c:v>
                </c:pt>
                <c:pt idx="3">
                  <c:v>-2117852.7299999869</c:v>
                </c:pt>
                <c:pt idx="4">
                  <c:v>-1987396.7099999869</c:v>
                </c:pt>
                <c:pt idx="5">
                  <c:v>-937166.74999998685</c:v>
                </c:pt>
                <c:pt idx="6">
                  <c:v>-411017.44999998691</c:v>
                </c:pt>
                <c:pt idx="7">
                  <c:v>816312.13000001304</c:v>
                </c:pt>
                <c:pt idx="8">
                  <c:v>1844132.2685667663</c:v>
                </c:pt>
                <c:pt idx="9">
                  <c:v>3126152.6546768532</c:v>
                </c:pt>
                <c:pt idx="10">
                  <c:v>2997375.3739392981</c:v>
                </c:pt>
                <c:pt idx="11">
                  <c:v>2274418.2189088501</c:v>
                </c:pt>
                <c:pt idx="12">
                  <c:v>916324.30006446328</c:v>
                </c:pt>
                <c:pt idx="13">
                  <c:v>-1075411.8222964096</c:v>
                </c:pt>
                <c:pt idx="14">
                  <c:v>-1762226.4886369635</c:v>
                </c:pt>
                <c:pt idx="15">
                  <c:v>-1271276.9213583735</c:v>
                </c:pt>
                <c:pt idx="16">
                  <c:v>-733611.458277973</c:v>
                </c:pt>
                <c:pt idx="17">
                  <c:v>331391.1831293928</c:v>
                </c:pt>
                <c:pt idx="18">
                  <c:v>1914501.9935695895</c:v>
                </c:pt>
                <c:pt idx="19">
                  <c:v>3347913.1250081933</c:v>
                </c:pt>
                <c:pt idx="20">
                  <c:v>4630880.930569713</c:v>
                </c:pt>
                <c:pt idx="21">
                  <c:v>5990808.5768874325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2377168"/>
        <c:axId val="155211640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'Page 1 Backup'!$C$1:$C$3</c15:sqref>
                        </c15:formulaRef>
                      </c:ext>
                    </c:extLst>
                    <c:strCache>
                      <c:ptCount val="3"/>
                      <c:pt idx="0">
                        <c:v>Rate Change October 2017</c:v>
                      </c:pt>
                      <c:pt idx="2">
                        <c:v>Ending Balance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'Page 1 Backup'!$A$16:$A$40</c15:sqref>
                        </c15:formulaRef>
                      </c:ext>
                    </c:extLst>
                    <c:numCache>
                      <c:formatCode>mmm\-yy</c:formatCode>
                      <c:ptCount val="25"/>
                      <c:pt idx="0">
                        <c:v>42705</c:v>
                      </c:pt>
                      <c:pt idx="1">
                        <c:v>42736</c:v>
                      </c:pt>
                      <c:pt idx="2">
                        <c:v>42767</c:v>
                      </c:pt>
                      <c:pt idx="3">
                        <c:v>42795</c:v>
                      </c:pt>
                      <c:pt idx="4">
                        <c:v>42826</c:v>
                      </c:pt>
                      <c:pt idx="5">
                        <c:v>42856</c:v>
                      </c:pt>
                      <c:pt idx="6">
                        <c:v>42887</c:v>
                      </c:pt>
                      <c:pt idx="7">
                        <c:v>42917</c:v>
                      </c:pt>
                      <c:pt idx="8">
                        <c:v>42948</c:v>
                      </c:pt>
                      <c:pt idx="9">
                        <c:v>42979</c:v>
                      </c:pt>
                      <c:pt idx="10">
                        <c:v>43009</c:v>
                      </c:pt>
                      <c:pt idx="11">
                        <c:v>43040</c:v>
                      </c:pt>
                      <c:pt idx="12">
                        <c:v>43070</c:v>
                      </c:pt>
                      <c:pt idx="13">
                        <c:v>43101</c:v>
                      </c:pt>
                      <c:pt idx="14">
                        <c:v>43132</c:v>
                      </c:pt>
                      <c:pt idx="15">
                        <c:v>43160</c:v>
                      </c:pt>
                      <c:pt idx="16">
                        <c:v>43191</c:v>
                      </c:pt>
                      <c:pt idx="17">
                        <c:v>43221</c:v>
                      </c:pt>
                      <c:pt idx="18">
                        <c:v>43252</c:v>
                      </c:pt>
                      <c:pt idx="19">
                        <c:v>43282</c:v>
                      </c:pt>
                      <c:pt idx="20">
                        <c:v>43313</c:v>
                      </c:pt>
                      <c:pt idx="21">
                        <c:v>43344</c:v>
                      </c:pt>
                      <c:pt idx="22">
                        <c:v>43374</c:v>
                      </c:pt>
                      <c:pt idx="23">
                        <c:v>43405</c:v>
                      </c:pt>
                      <c:pt idx="24">
                        <c:v>43435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'Page 1 Backup'!$C$4:$C$28</c15:sqref>
                        </c15:formulaRef>
                      </c:ext>
                    </c:extLst>
                    <c:numCache>
                      <c:formatCode>General</c:formatCode>
                      <c:ptCount val="25"/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'Page 1 Backup'!$D$1:$D$3</c15:sqref>
                        </c15:formulaRef>
                      </c:ext>
                    </c:extLst>
                    <c:strCache>
                      <c:ptCount val="3"/>
                      <c:pt idx="0">
                        <c:v>Rate Change October 2017</c:v>
                      </c:pt>
                      <c:pt idx="2">
                        <c:v>Ending Balance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'Page 1 Backup'!$A$16:$A$40</c15:sqref>
                        </c15:formulaRef>
                      </c:ext>
                    </c:extLst>
                    <c:numCache>
                      <c:formatCode>mmm\-yy</c:formatCode>
                      <c:ptCount val="25"/>
                      <c:pt idx="0">
                        <c:v>42705</c:v>
                      </c:pt>
                      <c:pt idx="1">
                        <c:v>42736</c:v>
                      </c:pt>
                      <c:pt idx="2">
                        <c:v>42767</c:v>
                      </c:pt>
                      <c:pt idx="3">
                        <c:v>42795</c:v>
                      </c:pt>
                      <c:pt idx="4">
                        <c:v>42826</c:v>
                      </c:pt>
                      <c:pt idx="5">
                        <c:v>42856</c:v>
                      </c:pt>
                      <c:pt idx="6">
                        <c:v>42887</c:v>
                      </c:pt>
                      <c:pt idx="7">
                        <c:v>42917</c:v>
                      </c:pt>
                      <c:pt idx="8">
                        <c:v>42948</c:v>
                      </c:pt>
                      <c:pt idx="9">
                        <c:v>42979</c:v>
                      </c:pt>
                      <c:pt idx="10">
                        <c:v>43009</c:v>
                      </c:pt>
                      <c:pt idx="11">
                        <c:v>43040</c:v>
                      </c:pt>
                      <c:pt idx="12">
                        <c:v>43070</c:v>
                      </c:pt>
                      <c:pt idx="13">
                        <c:v>43101</c:v>
                      </c:pt>
                      <c:pt idx="14">
                        <c:v>43132</c:v>
                      </c:pt>
                      <c:pt idx="15">
                        <c:v>43160</c:v>
                      </c:pt>
                      <c:pt idx="16">
                        <c:v>43191</c:v>
                      </c:pt>
                      <c:pt idx="17">
                        <c:v>43221</c:v>
                      </c:pt>
                      <c:pt idx="18">
                        <c:v>43252</c:v>
                      </c:pt>
                      <c:pt idx="19">
                        <c:v>43282</c:v>
                      </c:pt>
                      <c:pt idx="20">
                        <c:v>43313</c:v>
                      </c:pt>
                      <c:pt idx="21">
                        <c:v>43344</c:v>
                      </c:pt>
                      <c:pt idx="22">
                        <c:v>43374</c:v>
                      </c:pt>
                      <c:pt idx="23">
                        <c:v>43405</c:v>
                      </c:pt>
                      <c:pt idx="24">
                        <c:v>43435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'Page 1 Backup'!$D$4:$D$28</c15:sqref>
                        </c15:formulaRef>
                      </c:ext>
                    </c:extLst>
                    <c:numCache>
                      <c:formatCode>General</c:formatCode>
                      <c:ptCount val="25"/>
                    </c:numCache>
                  </c:numRef>
                </c:val>
                <c:smooth val="0"/>
              </c15:ser>
            </c15:filteredLineSeries>
          </c:ext>
        </c:extLst>
      </c:lineChart>
      <c:dateAx>
        <c:axId val="20237716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211640"/>
        <c:crosses val="autoZero"/>
        <c:auto val="1"/>
        <c:lblOffset val="100"/>
        <c:baseTimeUnit val="months"/>
      </c:dateAx>
      <c:valAx>
        <c:axId val="155211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377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0" workbookViewId="0" zoomToFit="1"/>
  </sheetViews>
  <pageMargins left="0.2" right="0.2" top="1" bottom="0.5" header="0" footer="0.3"/>
  <pageSetup orientation="landscape" r:id="rId1"/>
  <headerFooter>
    <oddHeader>&amp;RDominion Energy Utah 
Docket No. 17-057-17
Exhibit 1.3
 Page 1 of 2</oddHead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580563" cy="62785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0.21897</cdr:x>
      <cdr:y>0.01854</cdr:y>
    </cdr:from>
    <cdr:to>
      <cdr:x>0.79495</cdr:x>
      <cdr:y>0.07764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01058" y="116490"/>
          <a:ext cx="5000663" cy="3714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/>
            <a:t>Projected Energy Efficiency Account 182.4  Balance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2"/>
  <sheetViews>
    <sheetView tabSelected="1" zoomScaleNormal="100" workbookViewId="0">
      <selection activeCell="G48" sqref="G48"/>
    </sheetView>
  </sheetViews>
  <sheetFormatPr defaultRowHeight="15" x14ac:dyDescent="0.25"/>
  <cols>
    <col min="1" max="1" width="4.85546875" style="2" customWidth="1"/>
    <col min="2" max="2" width="12.140625" style="2" customWidth="1"/>
    <col min="3" max="3" width="29.42578125" style="2" customWidth="1"/>
    <col min="4" max="4" width="17" style="2" customWidth="1"/>
    <col min="5" max="5" width="3" style="2" customWidth="1"/>
    <col min="6" max="6" width="19" style="2" customWidth="1"/>
    <col min="7" max="7" width="23" style="2" bestFit="1" customWidth="1"/>
    <col min="8" max="8" width="23.140625" style="2" bestFit="1" customWidth="1"/>
    <col min="9" max="9" width="18.140625" style="2" customWidth="1"/>
    <col min="10" max="10" width="17.42578125" style="2" bestFit="1" customWidth="1"/>
    <col min="11" max="11" width="26" style="2" customWidth="1"/>
    <col min="12" max="14" width="14.28515625" style="2" customWidth="1"/>
    <col min="15" max="15" width="22" style="2" customWidth="1"/>
    <col min="16" max="16" width="14.28515625" style="2" customWidth="1"/>
    <col min="17" max="17" width="5.7109375" style="2" customWidth="1"/>
    <col min="18" max="18" width="14.28515625" style="2" customWidth="1"/>
    <col min="19" max="19" width="11.7109375" style="2" bestFit="1" customWidth="1"/>
    <col min="20" max="20" width="20.85546875" style="2" bestFit="1" customWidth="1"/>
    <col min="21" max="21" width="17.7109375" style="2" bestFit="1" customWidth="1"/>
    <col min="22" max="23" width="9.140625" style="2"/>
    <col min="24" max="24" width="11" style="2" bestFit="1" customWidth="1"/>
    <col min="25" max="16384" width="9.140625" style="2"/>
  </cols>
  <sheetData>
    <row r="1" spans="2:21" x14ac:dyDescent="0.25">
      <c r="B1" s="2" t="s">
        <v>59</v>
      </c>
      <c r="D1" s="3">
        <v>25087962</v>
      </c>
      <c r="G1" s="1" t="s">
        <v>56</v>
      </c>
      <c r="H1" s="1" t="s">
        <v>57</v>
      </c>
      <c r="I1" s="51" t="s">
        <v>60</v>
      </c>
      <c r="J1" s="30"/>
      <c r="K1" s="30"/>
      <c r="L1" s="30"/>
      <c r="N1" s="2" t="s">
        <v>59</v>
      </c>
      <c r="P1" s="3">
        <v>25087962</v>
      </c>
      <c r="S1" s="1"/>
      <c r="T1" s="1"/>
      <c r="U1" s="30"/>
    </row>
    <row r="2" spans="2:21" x14ac:dyDescent="0.25">
      <c r="B2" s="4" t="s">
        <v>0</v>
      </c>
      <c r="C2" s="4"/>
      <c r="D2" s="11">
        <v>0.19053999999999999</v>
      </c>
      <c r="E2" s="11"/>
      <c r="F2" s="1"/>
      <c r="G2" s="1">
        <v>20168675.195900001</v>
      </c>
      <c r="H2" s="1">
        <f>+SUM(F41:F52)</f>
        <v>21562027.799547296</v>
      </c>
      <c r="I2" s="52">
        <f>+H2-G2</f>
        <v>1393352.6036472954</v>
      </c>
      <c r="J2" s="31"/>
      <c r="K2" s="31"/>
      <c r="L2" s="31"/>
      <c r="M2" s="16"/>
      <c r="N2" s="4" t="s">
        <v>0</v>
      </c>
      <c r="O2" s="4"/>
      <c r="P2" s="11">
        <v>0.19053999999999999</v>
      </c>
      <c r="Q2" s="11"/>
      <c r="R2" s="1"/>
      <c r="S2" s="1"/>
      <c r="T2" s="1"/>
      <c r="U2" s="31"/>
    </row>
    <row r="3" spans="2:21" x14ac:dyDescent="0.25">
      <c r="B3" s="4" t="s">
        <v>47</v>
      </c>
      <c r="D3" s="11">
        <v>0.20370345285549177</v>
      </c>
      <c r="E3" s="11"/>
      <c r="F3" s="50"/>
      <c r="G3" s="1"/>
      <c r="H3" s="1"/>
      <c r="I3" s="30"/>
      <c r="J3" s="30"/>
      <c r="K3" s="30"/>
      <c r="L3" s="30"/>
      <c r="N3" s="4" t="s">
        <v>55</v>
      </c>
      <c r="O3" s="4"/>
      <c r="P3" s="11">
        <v>0.19053999999999999</v>
      </c>
      <c r="Q3" s="11"/>
      <c r="R3" s="9"/>
      <c r="S3" s="1"/>
      <c r="T3" s="1"/>
      <c r="U3" s="30"/>
    </row>
    <row r="4" spans="2:21" x14ac:dyDescent="0.25">
      <c r="B4" s="4"/>
      <c r="C4" s="4"/>
      <c r="D4" s="11"/>
      <c r="E4" s="11"/>
      <c r="F4" s="9"/>
      <c r="G4" s="1"/>
      <c r="H4" s="1"/>
      <c r="I4" s="32"/>
      <c r="J4" s="30"/>
      <c r="K4" s="30"/>
      <c r="L4" s="30"/>
      <c r="Q4" s="11"/>
      <c r="R4" s="9"/>
      <c r="S4" s="1"/>
      <c r="T4" s="1"/>
      <c r="U4" s="32"/>
    </row>
    <row r="5" spans="2:21" x14ac:dyDescent="0.25">
      <c r="B5" s="4"/>
      <c r="C5" s="4"/>
      <c r="D5" s="11"/>
      <c r="E5" s="11"/>
      <c r="F5" s="28"/>
      <c r="G5" s="10"/>
      <c r="H5" s="1"/>
      <c r="I5" s="34"/>
      <c r="J5" s="34"/>
      <c r="K5" s="34"/>
      <c r="L5" s="34"/>
      <c r="N5" s="4"/>
      <c r="O5" s="4"/>
      <c r="P5" s="11"/>
      <c r="Q5" s="11"/>
      <c r="R5" s="28"/>
      <c r="S5" s="10"/>
      <c r="T5" s="1"/>
      <c r="U5" s="34"/>
    </row>
    <row r="6" spans="2:21" x14ac:dyDescent="0.25">
      <c r="B6" s="4" t="s">
        <v>54</v>
      </c>
      <c r="C6" s="4"/>
      <c r="D6" s="5">
        <f>SUM(G41:G52)</f>
        <v>0</v>
      </c>
      <c r="E6" s="5"/>
      <c r="F6" s="24"/>
      <c r="G6" s="1"/>
      <c r="H6" s="1"/>
      <c r="I6" s="34"/>
      <c r="J6" s="34"/>
      <c r="K6" s="34"/>
      <c r="L6" s="34"/>
      <c r="N6" s="4" t="s">
        <v>54</v>
      </c>
      <c r="O6" s="4"/>
      <c r="P6" s="5">
        <f>SUM(S41:S52)</f>
        <v>31545.666276363874</v>
      </c>
      <c r="Q6" s="5"/>
      <c r="R6" s="24"/>
      <c r="S6" s="1"/>
      <c r="T6" s="1"/>
      <c r="U6" s="34"/>
    </row>
    <row r="7" spans="2:21" x14ac:dyDescent="0.25">
      <c r="B7" s="4"/>
      <c r="C7" s="4"/>
      <c r="D7" s="11"/>
      <c r="E7" s="11"/>
      <c r="F7" s="24"/>
      <c r="G7" s="1"/>
      <c r="H7" s="1"/>
      <c r="J7" s="34"/>
      <c r="K7" s="34"/>
      <c r="L7" s="34"/>
      <c r="N7" s="4"/>
      <c r="O7" s="4"/>
      <c r="P7" s="11"/>
      <c r="Q7" s="11"/>
      <c r="R7" s="24"/>
      <c r="S7" s="1"/>
      <c r="T7" s="1"/>
      <c r="U7" s="34"/>
    </row>
    <row r="8" spans="2:21" x14ac:dyDescent="0.25">
      <c r="B8" s="4" t="s">
        <v>26</v>
      </c>
      <c r="C8" s="4" t="s">
        <v>52</v>
      </c>
      <c r="D8" s="23">
        <v>4.19E-2</v>
      </c>
      <c r="E8" s="23"/>
      <c r="F8" s="2">
        <f>+D8/12</f>
        <v>3.4916666666666668E-3</v>
      </c>
      <c r="G8" s="53"/>
      <c r="H8" s="14"/>
      <c r="J8" s="30"/>
      <c r="K8" s="30"/>
      <c r="L8" s="30"/>
      <c r="N8" s="4" t="s">
        <v>26</v>
      </c>
      <c r="O8" s="4"/>
      <c r="P8" s="23">
        <v>4.19E-2</v>
      </c>
      <c r="Q8" s="23"/>
      <c r="S8" s="1"/>
      <c r="T8" s="14"/>
      <c r="U8" s="33"/>
    </row>
    <row r="9" spans="2:21" x14ac:dyDescent="0.25">
      <c r="B9" s="4"/>
      <c r="C9" s="4" t="s">
        <v>53</v>
      </c>
      <c r="D9" s="55">
        <v>2.5978000000000001E-2</v>
      </c>
      <c r="E9" s="29"/>
      <c r="F9" s="2">
        <f>+D9/12</f>
        <v>2.1648333333333333E-3</v>
      </c>
      <c r="G9" s="12"/>
      <c r="H9" s="13"/>
      <c r="N9" s="4"/>
      <c r="O9" s="4"/>
      <c r="P9" s="55">
        <v>2.5978000000000001E-2</v>
      </c>
      <c r="Q9" s="29"/>
      <c r="S9" s="12"/>
      <c r="T9" s="13"/>
      <c r="U9" s="13"/>
    </row>
    <row r="10" spans="2:21" x14ac:dyDescent="0.25">
      <c r="B10" s="4"/>
      <c r="C10" s="4"/>
      <c r="D10" s="56"/>
      <c r="E10" s="29"/>
      <c r="F10" s="2">
        <v>2.1649999999999998E-3</v>
      </c>
      <c r="G10" s="12"/>
      <c r="H10" s="13"/>
      <c r="I10" s="25"/>
      <c r="N10" s="4"/>
      <c r="O10" s="4"/>
      <c r="P10" s="29"/>
      <c r="Q10" s="29"/>
      <c r="S10" s="12"/>
      <c r="T10" s="13"/>
      <c r="U10" s="13"/>
    </row>
    <row r="11" spans="2:21" x14ac:dyDescent="0.25">
      <c r="B11" s="4"/>
      <c r="C11" s="4"/>
      <c r="D11" s="29"/>
      <c r="E11" s="29"/>
      <c r="G11" s="12"/>
      <c r="H11" s="13"/>
      <c r="I11" s="25" t="s">
        <v>63</v>
      </c>
      <c r="N11" s="4"/>
      <c r="O11" s="4"/>
      <c r="P11" s="29"/>
      <c r="Q11" s="29"/>
      <c r="S11" s="12"/>
      <c r="T11" s="13"/>
      <c r="U11" s="13"/>
    </row>
    <row r="12" spans="2:21" x14ac:dyDescent="0.25">
      <c r="B12" s="4"/>
      <c r="C12" s="4"/>
      <c r="D12" s="29"/>
      <c r="E12" s="29"/>
      <c r="G12" s="12"/>
      <c r="H12" s="13"/>
      <c r="I12" s="25" t="s">
        <v>62</v>
      </c>
      <c r="N12" s="4"/>
      <c r="O12" s="4"/>
      <c r="P12" s="29"/>
      <c r="Q12" s="29"/>
      <c r="S12" s="12"/>
      <c r="T12" s="13"/>
      <c r="U12" s="13"/>
    </row>
    <row r="13" spans="2:21" x14ac:dyDescent="0.25">
      <c r="G13" s="6"/>
      <c r="H13" s="6"/>
      <c r="I13" s="25" t="s">
        <v>46</v>
      </c>
      <c r="S13" s="6"/>
      <c r="T13" s="6"/>
      <c r="U13" s="6"/>
    </row>
    <row r="14" spans="2:21" x14ac:dyDescent="0.25">
      <c r="G14" s="6"/>
      <c r="H14" s="6"/>
      <c r="I14" s="25" t="s">
        <v>36</v>
      </c>
      <c r="S14" s="6"/>
      <c r="T14" s="6"/>
      <c r="U14" s="6"/>
    </row>
    <row r="15" spans="2:21" ht="18.75" x14ac:dyDescent="0.3">
      <c r="B15" s="57" t="s">
        <v>38</v>
      </c>
      <c r="C15" s="57"/>
      <c r="D15" s="57"/>
      <c r="E15" s="57"/>
      <c r="F15" s="57"/>
      <c r="G15" s="57"/>
      <c r="H15" s="57"/>
      <c r="I15" s="57"/>
      <c r="N15" s="57" t="s">
        <v>37</v>
      </c>
      <c r="O15" s="57"/>
      <c r="P15" s="57"/>
      <c r="Q15" s="57"/>
      <c r="R15" s="57"/>
      <c r="S15" s="57"/>
      <c r="T15" s="57"/>
      <c r="U15" s="57"/>
    </row>
    <row r="16" spans="2:21" x14ac:dyDescent="0.25">
      <c r="C16" s="45" t="s">
        <v>39</v>
      </c>
      <c r="D16" s="45" t="s">
        <v>40</v>
      </c>
      <c r="E16" s="45"/>
      <c r="F16" s="45" t="s">
        <v>43</v>
      </c>
      <c r="G16" s="46" t="s">
        <v>41</v>
      </c>
      <c r="H16" s="46" t="s">
        <v>44</v>
      </c>
      <c r="I16" s="45" t="s">
        <v>42</v>
      </c>
      <c r="S16" s="6"/>
      <c r="T16" s="6"/>
      <c r="U16" s="6"/>
    </row>
    <row r="17" spans="1:30" ht="15.75" thickBot="1" x14ac:dyDescent="0.3">
      <c r="A17" s="43"/>
      <c r="B17" s="43"/>
      <c r="C17" s="44" t="s">
        <v>1</v>
      </c>
      <c r="D17" s="44" t="s">
        <v>2</v>
      </c>
      <c r="E17" s="44"/>
      <c r="F17" s="44" t="s">
        <v>3</v>
      </c>
      <c r="G17" s="44" t="s">
        <v>4</v>
      </c>
      <c r="H17" s="44" t="s">
        <v>5</v>
      </c>
      <c r="I17" s="44" t="s">
        <v>6</v>
      </c>
      <c r="J17" s="54"/>
      <c r="K17" s="37"/>
      <c r="N17" s="36"/>
      <c r="O17" s="37" t="s">
        <v>1</v>
      </c>
      <c r="P17" s="37" t="s">
        <v>2</v>
      </c>
      <c r="Q17" s="37"/>
      <c r="R17" s="37" t="s">
        <v>3</v>
      </c>
      <c r="S17" s="37" t="s">
        <v>4</v>
      </c>
      <c r="T17" s="37" t="s">
        <v>5</v>
      </c>
      <c r="U17" s="37" t="s">
        <v>6</v>
      </c>
    </row>
    <row r="18" spans="1:30" hidden="1" x14ac:dyDescent="0.25">
      <c r="B18" s="47">
        <v>42309</v>
      </c>
      <c r="C18" s="39">
        <v>3651297.7300000135</v>
      </c>
      <c r="D18" s="39">
        <v>1723070.1400000001</v>
      </c>
      <c r="E18" s="39"/>
      <c r="F18" s="39">
        <v>2415204.61</v>
      </c>
      <c r="G18" s="39">
        <v>11422.67</v>
      </c>
      <c r="H18" s="39">
        <v>2970585.9300000141</v>
      </c>
      <c r="I18" s="39">
        <v>9922364.3369777538</v>
      </c>
      <c r="M18" s="7"/>
      <c r="N18" s="38">
        <v>42309</v>
      </c>
      <c r="O18" s="39">
        <v>3651297.7300000135</v>
      </c>
      <c r="P18" s="39">
        <v>1723070.1400000001</v>
      </c>
      <c r="Q18" s="39"/>
      <c r="R18" s="39">
        <v>2415204.61</v>
      </c>
      <c r="S18" s="39">
        <v>11422.67</v>
      </c>
      <c r="T18" s="39">
        <v>2970585.9300000141</v>
      </c>
      <c r="U18" s="39">
        <v>9922364.3369777538</v>
      </c>
    </row>
    <row r="19" spans="1:30" hidden="1" x14ac:dyDescent="0.25">
      <c r="B19" s="47">
        <v>42339</v>
      </c>
      <c r="C19" s="39">
        <v>2970585.9300000141</v>
      </c>
      <c r="D19" s="39">
        <v>2541826.4</v>
      </c>
      <c r="E19" s="39"/>
      <c r="F19" s="39">
        <v>4495342.3600000003</v>
      </c>
      <c r="G19" s="39">
        <v>1860.98</v>
      </c>
      <c r="H19" s="39">
        <v>1018930.9500000137</v>
      </c>
      <c r="I19" s="39">
        <v>18468176.37341683</v>
      </c>
      <c r="M19" s="7"/>
      <c r="N19" s="38">
        <v>42339</v>
      </c>
      <c r="O19" s="39">
        <v>2970585.9300000141</v>
      </c>
      <c r="P19" s="39">
        <v>2541826.4</v>
      </c>
      <c r="Q19" s="39"/>
      <c r="R19" s="39">
        <v>4495342.3600000003</v>
      </c>
      <c r="S19" s="39">
        <v>1860.98</v>
      </c>
      <c r="T19" s="39">
        <v>1018930.9500000137</v>
      </c>
      <c r="U19" s="39">
        <v>18468176.37341683</v>
      </c>
    </row>
    <row r="20" spans="1:30" ht="15" hidden="1" customHeight="1" x14ac:dyDescent="0.25">
      <c r="B20" s="47">
        <v>42370</v>
      </c>
      <c r="C20" s="39">
        <v>1018930.9500000137</v>
      </c>
      <c r="D20" s="39">
        <v>590557.93999999994</v>
      </c>
      <c r="E20" s="39"/>
      <c r="F20" s="39">
        <v>4410349.7</v>
      </c>
      <c r="G20" s="39">
        <v>-11346.25</v>
      </c>
      <c r="H20" s="39">
        <v>-2812207.0599999866</v>
      </c>
      <c r="I20" s="39">
        <v>18119001.758977488</v>
      </c>
      <c r="J20" s="3"/>
      <c r="M20" s="1"/>
      <c r="N20" s="38">
        <v>42370</v>
      </c>
      <c r="O20" s="39">
        <v>1018930.9500000137</v>
      </c>
      <c r="P20" s="39">
        <v>590557.93999999994</v>
      </c>
      <c r="Q20" s="39"/>
      <c r="R20" s="39">
        <v>4410349.7</v>
      </c>
      <c r="S20" s="39">
        <v>-11346.25</v>
      </c>
      <c r="T20" s="39">
        <v>-2812207.0599999866</v>
      </c>
      <c r="U20" s="39">
        <v>18119001.758977488</v>
      </c>
      <c r="AD20" s="15">
        <v>6.247074975792468E-2</v>
      </c>
    </row>
    <row r="21" spans="1:30" hidden="1" x14ac:dyDescent="0.25">
      <c r="B21" s="47">
        <v>42401</v>
      </c>
      <c r="C21" s="39">
        <v>-2812207.0599999866</v>
      </c>
      <c r="D21" s="39">
        <v>3198143.5599999996</v>
      </c>
      <c r="E21" s="39"/>
      <c r="F21" s="39">
        <v>3912489.78</v>
      </c>
      <c r="G21" s="39">
        <v>-14073.4</v>
      </c>
      <c r="H21" s="39">
        <v>-3540626.6799999867</v>
      </c>
      <c r="I21" s="39">
        <v>16073648.129489921</v>
      </c>
      <c r="M21" s="1"/>
      <c r="N21" s="38">
        <v>42401</v>
      </c>
      <c r="O21" s="39">
        <v>-2812207.0599999866</v>
      </c>
      <c r="P21" s="39">
        <v>3198143.5599999996</v>
      </c>
      <c r="Q21" s="39"/>
      <c r="R21" s="39">
        <v>3912489.78</v>
      </c>
      <c r="S21" s="39">
        <v>-14073.4</v>
      </c>
      <c r="T21" s="39">
        <v>-3540626.6799999867</v>
      </c>
      <c r="U21" s="39">
        <v>16073648.129489921</v>
      </c>
      <c r="AD21" s="15">
        <v>7.4212732327383721E-2</v>
      </c>
    </row>
    <row r="22" spans="1:30" hidden="1" x14ac:dyDescent="0.25">
      <c r="B22" s="47">
        <v>42430</v>
      </c>
      <c r="C22" s="39">
        <v>-3540626.6799999867</v>
      </c>
      <c r="D22" s="39">
        <v>2350529.6299999994</v>
      </c>
      <c r="E22" s="39"/>
      <c r="F22" s="39">
        <v>3193079.27</v>
      </c>
      <c r="G22" s="39">
        <v>-17084.59</v>
      </c>
      <c r="H22" s="39">
        <v>-4400260.9099999871</v>
      </c>
      <c r="I22" s="39">
        <v>13118100.115663061</v>
      </c>
      <c r="M22" s="1"/>
      <c r="N22" s="38">
        <v>42430</v>
      </c>
      <c r="O22" s="39">
        <v>-3540626.6799999867</v>
      </c>
      <c r="P22" s="39">
        <v>2350529.6299999994</v>
      </c>
      <c r="Q22" s="39"/>
      <c r="R22" s="39">
        <v>3193079.27</v>
      </c>
      <c r="S22" s="39">
        <v>-17084.59</v>
      </c>
      <c r="T22" s="39">
        <v>-4400260.9099999871</v>
      </c>
      <c r="U22" s="39">
        <v>13118100.115663061</v>
      </c>
      <c r="AD22" s="15">
        <v>0.10386207210824311</v>
      </c>
    </row>
    <row r="23" spans="1:30" hidden="1" x14ac:dyDescent="0.25">
      <c r="B23" s="47">
        <v>42461</v>
      </c>
      <c r="C23" s="39">
        <v>-4400260.9099999871</v>
      </c>
      <c r="D23" s="39">
        <v>2055267.9699999997</v>
      </c>
      <c r="E23" s="39"/>
      <c r="F23" s="39">
        <v>1693686.47</v>
      </c>
      <c r="G23" s="39">
        <v>-28530.85</v>
      </c>
      <c r="H23" s="39">
        <v>-4067210.2599999872</v>
      </c>
      <c r="I23" s="39">
        <v>6958157.5649401154</v>
      </c>
      <c r="M23" s="1"/>
      <c r="N23" s="38">
        <v>42461</v>
      </c>
      <c r="O23" s="39">
        <v>-4400260.9099999871</v>
      </c>
      <c r="P23" s="39">
        <v>2055267.9699999997</v>
      </c>
      <c r="Q23" s="39"/>
      <c r="R23" s="39">
        <v>1693686.47</v>
      </c>
      <c r="S23" s="39">
        <v>-28530.85</v>
      </c>
      <c r="T23" s="39">
        <v>-4067210.2599999872</v>
      </c>
      <c r="U23" s="39">
        <v>6958157.5649401154</v>
      </c>
      <c r="AD23" s="15">
        <v>9.1476866620502501E-2</v>
      </c>
    </row>
    <row r="24" spans="1:30" hidden="1" x14ac:dyDescent="0.25">
      <c r="B24" s="47">
        <v>42491</v>
      </c>
      <c r="C24" s="39">
        <v>-4067210.2599999872</v>
      </c>
      <c r="D24" s="39">
        <v>1745517.6900000002</v>
      </c>
      <c r="E24" s="39"/>
      <c r="F24" s="39">
        <v>1064296.5</v>
      </c>
      <c r="G24" s="39">
        <v>-12568.05</v>
      </c>
      <c r="H24" s="39">
        <v>-3398557.1199999871</v>
      </c>
      <c r="I24" s="39">
        <v>4372440.161734473</v>
      </c>
      <c r="M24" s="1"/>
      <c r="N24" s="38">
        <v>42491</v>
      </c>
      <c r="O24" s="39">
        <v>-4067210.2599999872</v>
      </c>
      <c r="P24" s="39">
        <v>1745517.6900000002</v>
      </c>
      <c r="Q24" s="39"/>
      <c r="R24" s="39">
        <v>1064296.5</v>
      </c>
      <c r="S24" s="39">
        <v>-12568.05</v>
      </c>
      <c r="T24" s="39">
        <v>-3398557.1199999871</v>
      </c>
      <c r="U24" s="39">
        <v>4372440.161734473</v>
      </c>
      <c r="AD24" s="15">
        <v>9.8419767725009988E-2</v>
      </c>
    </row>
    <row r="25" spans="1:30" hidden="1" x14ac:dyDescent="0.25">
      <c r="B25" s="47">
        <v>42522</v>
      </c>
      <c r="C25" s="39">
        <v>-3398557.1199999871</v>
      </c>
      <c r="D25" s="39">
        <v>1921128.6400000001</v>
      </c>
      <c r="E25" s="39"/>
      <c r="F25" s="39">
        <v>734362.57</v>
      </c>
      <c r="G25" s="39">
        <v>-8214.1299999999992</v>
      </c>
      <c r="H25" s="39">
        <v>-2220005.1799999867</v>
      </c>
      <c r="I25" s="39">
        <v>3016975.4333896078</v>
      </c>
      <c r="M25" s="1"/>
      <c r="N25" s="38">
        <v>42522</v>
      </c>
      <c r="O25" s="39">
        <v>-3398557.1199999871</v>
      </c>
      <c r="P25" s="39">
        <v>1921128.6400000001</v>
      </c>
      <c r="Q25" s="39"/>
      <c r="R25" s="39">
        <v>734362.57</v>
      </c>
      <c r="S25" s="39">
        <v>-8214.1299999999992</v>
      </c>
      <c r="T25" s="39">
        <v>-2220005.1799999867</v>
      </c>
      <c r="U25" s="39">
        <v>3016975.4333896078</v>
      </c>
      <c r="AD25" s="15">
        <v>0.10510643195732165</v>
      </c>
    </row>
    <row r="26" spans="1:30" hidden="1" x14ac:dyDescent="0.25">
      <c r="B26" s="47">
        <v>42552</v>
      </c>
      <c r="C26" s="39">
        <v>-2220005.1799999867</v>
      </c>
      <c r="D26" s="39">
        <v>1893390.84</v>
      </c>
      <c r="E26" s="39"/>
      <c r="F26" s="39">
        <v>497557.9</v>
      </c>
      <c r="G26" s="39">
        <v>-3068.84</v>
      </c>
      <c r="H26" s="39">
        <v>-827241.07999998657</v>
      </c>
      <c r="I26" s="39">
        <v>2044112.8433178768</v>
      </c>
      <c r="M26" s="1"/>
      <c r="N26" s="38">
        <v>42552</v>
      </c>
      <c r="O26" s="39">
        <v>-2220005.1799999867</v>
      </c>
      <c r="P26" s="39">
        <v>1893390.84</v>
      </c>
      <c r="Q26" s="39"/>
      <c r="R26" s="39">
        <v>497557.9</v>
      </c>
      <c r="S26" s="39">
        <v>-3068.84</v>
      </c>
      <c r="T26" s="39">
        <v>-827241.07999998657</v>
      </c>
      <c r="U26" s="39">
        <v>2044112.8433178768</v>
      </c>
      <c r="AD26" s="15">
        <v>8.5728447288286408E-2</v>
      </c>
    </row>
    <row r="27" spans="1:30" hidden="1" x14ac:dyDescent="0.25">
      <c r="A27" s="45"/>
      <c r="B27" s="47">
        <v>42583</v>
      </c>
      <c r="C27" s="39">
        <v>-827241.07999998657</v>
      </c>
      <c r="D27" s="39">
        <v>1451940.43</v>
      </c>
      <c r="E27" s="39"/>
      <c r="F27" s="39">
        <v>515529.77</v>
      </c>
      <c r="G27" s="39">
        <v>243.06</v>
      </c>
      <c r="H27" s="39">
        <v>109412.64000001334</v>
      </c>
      <c r="I27" s="40">
        <v>2176343</v>
      </c>
      <c r="M27" s="7"/>
      <c r="N27" s="38">
        <v>42583</v>
      </c>
      <c r="O27" s="39">
        <v>-827241.07999998657</v>
      </c>
      <c r="P27" s="39">
        <v>1451940.43</v>
      </c>
      <c r="Q27" s="39"/>
      <c r="R27" s="39">
        <v>515529.77</v>
      </c>
      <c r="S27" s="39">
        <v>243.06</v>
      </c>
      <c r="T27" s="39">
        <v>109412.64000001334</v>
      </c>
      <c r="U27" s="40">
        <v>2176343</v>
      </c>
      <c r="AD27" s="15">
        <v>6.9430098790820627E-2</v>
      </c>
    </row>
    <row r="28" spans="1:30" hidden="1" x14ac:dyDescent="0.25">
      <c r="A28" s="45"/>
      <c r="B28" s="47">
        <v>42614</v>
      </c>
      <c r="C28" s="39">
        <v>109412.64000001334</v>
      </c>
      <c r="D28" s="39">
        <v>1579281.98</v>
      </c>
      <c r="E28" s="39"/>
      <c r="F28" s="39">
        <v>625081.97</v>
      </c>
      <c r="G28" s="39">
        <v>2434.0300000000002</v>
      </c>
      <c r="H28" s="39">
        <v>1066046.6800000134</v>
      </c>
      <c r="I28" s="40">
        <v>2382277</v>
      </c>
      <c r="M28" s="7"/>
      <c r="N28" s="38">
        <v>42614</v>
      </c>
      <c r="O28" s="39">
        <v>109412.64000001334</v>
      </c>
      <c r="P28" s="39">
        <v>1579281.98</v>
      </c>
      <c r="Q28" s="39"/>
      <c r="R28" s="39">
        <v>625081.97</v>
      </c>
      <c r="S28" s="39">
        <v>2434.0300000000002</v>
      </c>
      <c r="T28" s="39">
        <v>1066046.6800000134</v>
      </c>
      <c r="U28" s="40">
        <v>2382277</v>
      </c>
      <c r="AD28" s="15">
        <v>8.3373787839074329E-2</v>
      </c>
    </row>
    <row r="29" spans="1:30" hidden="1" x14ac:dyDescent="0.25">
      <c r="A29" s="45"/>
      <c r="B29" s="47">
        <v>42644</v>
      </c>
      <c r="C29" s="39">
        <v>1066046.6800000134</v>
      </c>
      <c r="D29" s="39">
        <v>3101481.6599999997</v>
      </c>
      <c r="E29" s="39"/>
      <c r="F29" s="39">
        <v>1421167.71</v>
      </c>
      <c r="G29" s="39">
        <v>6306.94</v>
      </c>
      <c r="H29" s="39">
        <v>2752667.5700000129</v>
      </c>
      <c r="I29" s="40">
        <v>6407830</v>
      </c>
      <c r="M29" s="7"/>
      <c r="N29" s="38">
        <v>42644</v>
      </c>
      <c r="O29" s="39">
        <v>1066046.6800000134</v>
      </c>
      <c r="P29" s="39">
        <v>3101481.6599999997</v>
      </c>
      <c r="Q29" s="39"/>
      <c r="R29" s="39">
        <v>1421167.71</v>
      </c>
      <c r="S29" s="39">
        <v>6306.94</v>
      </c>
      <c r="T29" s="39">
        <v>2752667.5700000129</v>
      </c>
      <c r="U29" s="40">
        <v>6407830</v>
      </c>
      <c r="AD29" s="15">
        <v>5.4143444858791856E-2</v>
      </c>
    </row>
    <row r="30" spans="1:30" hidden="1" x14ac:dyDescent="0.25">
      <c r="A30" s="45"/>
      <c r="B30" s="47">
        <v>42675</v>
      </c>
      <c r="C30" s="39">
        <v>2752667.5700000129</v>
      </c>
      <c r="D30" s="39">
        <v>1142617.5999999999</v>
      </c>
      <c r="E30" s="39"/>
      <c r="F30" s="39">
        <v>2257059.7200000002</v>
      </c>
      <c r="G30" s="39">
        <v>3759.15</v>
      </c>
      <c r="H30" s="39">
        <v>1641984.6000000127</v>
      </c>
      <c r="I30" s="40">
        <v>11163498</v>
      </c>
      <c r="M30" s="7"/>
      <c r="N30" s="38">
        <v>42675</v>
      </c>
      <c r="O30" s="39">
        <v>2752667.5700000129</v>
      </c>
      <c r="P30" s="39">
        <v>1142617.5999999999</v>
      </c>
      <c r="Q30" s="39"/>
      <c r="R30" s="39">
        <v>2257059.7200000002</v>
      </c>
      <c r="S30" s="39">
        <v>3759.15</v>
      </c>
      <c r="T30" s="39">
        <v>1641984.6000000127</v>
      </c>
      <c r="U30" s="40">
        <v>11163498</v>
      </c>
      <c r="AD30" s="15">
        <v>7.0841182331845304E-2</v>
      </c>
    </row>
    <row r="31" spans="1:30" hidden="1" x14ac:dyDescent="0.25">
      <c r="A31" s="45"/>
      <c r="B31" s="47">
        <v>42705</v>
      </c>
      <c r="C31" s="39">
        <v>1641984.6000000127</v>
      </c>
      <c r="D31" s="39">
        <v>2739320.6200000006</v>
      </c>
      <c r="E31" s="39"/>
      <c r="F31" s="39">
        <v>3499670</v>
      </c>
      <c r="G31" s="39">
        <v>2309.2800000000002</v>
      </c>
      <c r="H31" s="39">
        <v>883944.50000001374</v>
      </c>
      <c r="I31" s="40">
        <v>17535402</v>
      </c>
      <c r="M31" s="7"/>
      <c r="N31" s="38">
        <v>42705</v>
      </c>
      <c r="O31" s="39">
        <v>1641984.6000000127</v>
      </c>
      <c r="P31" s="39">
        <v>2739320.6200000006</v>
      </c>
      <c r="Q31" s="39"/>
      <c r="R31" s="39">
        <v>3499670</v>
      </c>
      <c r="S31" s="39">
        <v>2309.2800000000002</v>
      </c>
      <c r="T31" s="39">
        <v>883944.50000001374</v>
      </c>
      <c r="U31" s="40">
        <v>17535402</v>
      </c>
      <c r="AD31" s="15">
        <v>0.10093441839479578</v>
      </c>
    </row>
    <row r="32" spans="1:30" hidden="1" x14ac:dyDescent="0.25">
      <c r="A32" s="45"/>
      <c r="B32" s="47">
        <v>42736</v>
      </c>
      <c r="C32" s="39">
        <v>883944.50000001374</v>
      </c>
      <c r="D32" s="39">
        <v>2415580.7399999993</v>
      </c>
      <c r="E32" s="39"/>
      <c r="F32" s="39">
        <v>3596351.22</v>
      </c>
      <c r="G32" s="39">
        <v>-1108.92</v>
      </c>
      <c r="H32" s="39">
        <v>-297934.89999998693</v>
      </c>
      <c r="I32" s="40">
        <v>18387772</v>
      </c>
      <c r="N32" s="38">
        <v>42736</v>
      </c>
      <c r="O32" s="39">
        <v>883944.50000001374</v>
      </c>
      <c r="P32" s="39">
        <v>2415580.7399999993</v>
      </c>
      <c r="Q32" s="39"/>
      <c r="R32" s="39">
        <v>3596351.22</v>
      </c>
      <c r="S32" s="39">
        <v>-1108.92</v>
      </c>
      <c r="T32" s="39">
        <v>-297934.89999998693</v>
      </c>
      <c r="U32" s="40">
        <v>18387772</v>
      </c>
      <c r="AD32" s="15"/>
    </row>
    <row r="33" spans="1:30" hidden="1" x14ac:dyDescent="0.25">
      <c r="A33" s="45"/>
      <c r="B33" s="47">
        <v>42767</v>
      </c>
      <c r="C33" s="39">
        <v>-297934.89999998693</v>
      </c>
      <c r="D33" s="39">
        <v>1738970.7599999998</v>
      </c>
      <c r="E33" s="39"/>
      <c r="F33" s="39">
        <v>3190082.35</v>
      </c>
      <c r="G33" s="39">
        <v>-6494.4400000000005</v>
      </c>
      <c r="H33" s="39">
        <v>-1755540.9299999871</v>
      </c>
      <c r="I33" s="40">
        <v>14848944</v>
      </c>
      <c r="N33" s="38">
        <v>42767</v>
      </c>
      <c r="O33" s="39">
        <v>-297934.89999998693</v>
      </c>
      <c r="P33" s="39">
        <v>1738970.7599999998</v>
      </c>
      <c r="Q33" s="39"/>
      <c r="R33" s="39">
        <v>3190082.35</v>
      </c>
      <c r="S33" s="39">
        <v>-6494.4400000000005</v>
      </c>
      <c r="T33" s="39">
        <v>-1755540.9299999871</v>
      </c>
      <c r="U33" s="40">
        <v>14848944</v>
      </c>
      <c r="AD33" s="15"/>
    </row>
    <row r="34" spans="1:30" hidden="1" x14ac:dyDescent="0.25">
      <c r="A34" s="45"/>
      <c r="B34" s="47">
        <v>42795</v>
      </c>
      <c r="C34" s="39">
        <v>-1755540.9299999871</v>
      </c>
      <c r="D34" s="39">
        <v>1785922.22</v>
      </c>
      <c r="E34" s="39"/>
      <c r="F34" s="39">
        <v>2140864.91</v>
      </c>
      <c r="G34" s="39">
        <v>-7369.11</v>
      </c>
      <c r="H34" s="39">
        <v>-2117852.7299999869</v>
      </c>
      <c r="I34" s="40">
        <v>11588704</v>
      </c>
      <c r="K34" s="6"/>
      <c r="N34" s="38">
        <v>42795</v>
      </c>
      <c r="O34" s="39">
        <v>-1755540.9299999871</v>
      </c>
      <c r="P34" s="39">
        <v>1785922.22</v>
      </c>
      <c r="Q34" s="39"/>
      <c r="R34" s="39">
        <v>2140864.91</v>
      </c>
      <c r="S34" s="39">
        <v>-7369.11</v>
      </c>
      <c r="T34" s="39">
        <v>-2117852.7299999869</v>
      </c>
      <c r="U34" s="40">
        <v>11588704</v>
      </c>
    </row>
    <row r="35" spans="1:30" hidden="1" x14ac:dyDescent="0.25">
      <c r="A35" s="45"/>
      <c r="B35" s="47">
        <v>42826</v>
      </c>
      <c r="C35" s="39">
        <v>-2117852.7299999869</v>
      </c>
      <c r="D35" s="39">
        <v>1644500.77</v>
      </c>
      <c r="E35" s="39"/>
      <c r="F35" s="39">
        <v>1507129.57</v>
      </c>
      <c r="G35" s="39">
        <v>-6915.18</v>
      </c>
      <c r="H35" s="39">
        <v>-1987396.7099999869</v>
      </c>
      <c r="I35" s="40">
        <v>7606235</v>
      </c>
      <c r="N35" s="38">
        <v>42826</v>
      </c>
      <c r="O35" s="39">
        <v>-2117852.7299999869</v>
      </c>
      <c r="P35" s="39">
        <v>1644500.77</v>
      </c>
      <c r="Q35" s="39"/>
      <c r="R35" s="39">
        <v>1507129.57</v>
      </c>
      <c r="S35" s="39">
        <v>-6915.18</v>
      </c>
      <c r="T35" s="39">
        <v>-1987396.7099999869</v>
      </c>
      <c r="U35" s="40">
        <v>7606235</v>
      </c>
    </row>
    <row r="36" spans="1:30" hidden="1" x14ac:dyDescent="0.25">
      <c r="A36" s="45"/>
      <c r="B36" s="47">
        <v>42856</v>
      </c>
      <c r="C36" s="39">
        <v>-1987396.7099999869</v>
      </c>
      <c r="D36" s="39">
        <v>1954372.6</v>
      </c>
      <c r="E36" s="39"/>
      <c r="F36" s="39">
        <v>900881.75</v>
      </c>
      <c r="G36" s="39">
        <v>-3260.89</v>
      </c>
      <c r="H36" s="39">
        <v>-937166.74999998685</v>
      </c>
      <c r="I36" s="40">
        <v>4635406</v>
      </c>
      <c r="N36" s="38">
        <v>42856</v>
      </c>
      <c r="O36" s="39">
        <v>-1987396.7099999869</v>
      </c>
      <c r="P36" s="39">
        <v>1954372.6</v>
      </c>
      <c r="Q36" s="39"/>
      <c r="R36" s="39">
        <v>900881.75</v>
      </c>
      <c r="S36" s="39">
        <v>-3260.89</v>
      </c>
      <c r="T36" s="39">
        <v>-937166.74999998685</v>
      </c>
      <c r="U36" s="40">
        <v>4635406</v>
      </c>
    </row>
    <row r="37" spans="1:30" x14ac:dyDescent="0.25">
      <c r="A37" s="45">
        <v>1</v>
      </c>
      <c r="B37" s="47">
        <v>42887</v>
      </c>
      <c r="C37" s="39">
        <v>-937166.74999998685</v>
      </c>
      <c r="D37" s="39">
        <v>1043817.08</v>
      </c>
      <c r="E37" s="39" t="s">
        <v>29</v>
      </c>
      <c r="F37" s="39">
        <v>516237.64</v>
      </c>
      <c r="G37" s="39">
        <v>-1430.1423574166211</v>
      </c>
      <c r="H37" s="39">
        <v>-411017.44999998691</v>
      </c>
      <c r="I37" s="40">
        <v>2752141</v>
      </c>
      <c r="J37" s="49"/>
      <c r="N37" s="38">
        <v>42887</v>
      </c>
      <c r="O37" s="39">
        <v>-937166.74999998685</v>
      </c>
      <c r="P37" s="39">
        <v>1043817.08</v>
      </c>
      <c r="Q37" s="39" t="s">
        <v>29</v>
      </c>
      <c r="R37" s="39">
        <v>516237.64</v>
      </c>
      <c r="S37" s="39">
        <v>-1430.14</v>
      </c>
      <c r="T37" s="39">
        <v>-411017.44999998691</v>
      </c>
      <c r="U37" s="40">
        <v>2752141</v>
      </c>
    </row>
    <row r="38" spans="1:30" x14ac:dyDescent="0.25">
      <c r="A38" s="45">
        <v>2</v>
      </c>
      <c r="B38" s="47">
        <v>42917</v>
      </c>
      <c r="C38" s="39">
        <v>-411017.44999998691</v>
      </c>
      <c r="D38" s="39">
        <v>1642995.31</v>
      </c>
      <c r="E38" s="39" t="s">
        <v>29</v>
      </c>
      <c r="F38" s="39">
        <v>417429.09</v>
      </c>
      <c r="G38" s="39">
        <v>1763.3623289216951</v>
      </c>
      <c r="H38" s="39">
        <v>816312.13000001304</v>
      </c>
      <c r="I38" s="40">
        <v>2319117</v>
      </c>
      <c r="J38" s="1"/>
      <c r="K38" s="49">
        <f>SUM(D32:D38)</f>
        <v>12226159.479999999</v>
      </c>
      <c r="L38" s="9">
        <f>+K38/7</f>
        <v>1746594.2114285713</v>
      </c>
      <c r="M38" s="2">
        <f>+L38*12</f>
        <v>20959130.537142854</v>
      </c>
      <c r="N38" s="38">
        <v>42917</v>
      </c>
      <c r="O38" s="39">
        <v>-411017.44999998691</v>
      </c>
      <c r="P38" s="39">
        <v>1642995.31</v>
      </c>
      <c r="Q38" s="39" t="s">
        <v>29</v>
      </c>
      <c r="R38" s="39">
        <v>417429.09</v>
      </c>
      <c r="S38" s="39">
        <v>1763.36</v>
      </c>
      <c r="T38" s="39">
        <v>816312.13000001304</v>
      </c>
      <c r="U38" s="40">
        <v>2319117</v>
      </c>
    </row>
    <row r="39" spans="1:30" x14ac:dyDescent="0.25">
      <c r="A39" s="45">
        <v>3</v>
      </c>
      <c r="B39" s="38">
        <v>42948</v>
      </c>
      <c r="C39" s="12">
        <f t="shared" ref="C39:C43" si="0">+H38</f>
        <v>816312.13000001304</v>
      </c>
      <c r="D39" s="12">
        <v>1455194.5037635337</v>
      </c>
      <c r="E39" s="12" t="s">
        <v>30</v>
      </c>
      <c r="F39" s="12">
        <f>+I39*$D$2</f>
        <v>431357.98033999995</v>
      </c>
      <c r="G39" s="12">
        <f>IF((C39+D39-F39)&lt;0,SUM((C39+D39-F39)*$D$8)/12,SUM((C39+D39-F39)*$D$9/12))</f>
        <v>3983.6151432197416</v>
      </c>
      <c r="H39" s="42">
        <f t="shared" ref="H39:H43" si="1">C39+D39-F39+G39</f>
        <v>1844132.2685667663</v>
      </c>
      <c r="I39" s="41">
        <v>2263871</v>
      </c>
      <c r="J39" s="1"/>
      <c r="K39" s="49"/>
      <c r="M39" s="48">
        <f>+M38/D1</f>
        <v>0.83542579254316685</v>
      </c>
      <c r="N39" s="38">
        <v>42948</v>
      </c>
      <c r="O39" s="12">
        <f t="shared" ref="O39:O43" si="2">+T38</f>
        <v>816312.13000001304</v>
      </c>
      <c r="P39" s="12">
        <f t="shared" ref="P39:P43" si="3">D39</f>
        <v>1455194.5037635337</v>
      </c>
      <c r="Q39" s="12" t="s">
        <v>31</v>
      </c>
      <c r="R39" s="12">
        <f t="shared" ref="R39:R55" si="4">+U39*$P$3</f>
        <v>431357.98033999995</v>
      </c>
      <c r="S39" s="12">
        <f>IF((O39+P39-R39)&lt;0,SUM((O39+P39-R39)*$D$8)/12,SUM((O39+P39-R39)*$D$9/12))</f>
        <v>3983.6151432197416</v>
      </c>
      <c r="T39" s="42">
        <f t="shared" ref="T39:T43" si="5">O39+P39-R39+S39</f>
        <v>1844132.2685667663</v>
      </c>
      <c r="U39" s="41">
        <v>2263871</v>
      </c>
    </row>
    <row r="40" spans="1:30" x14ac:dyDescent="0.25">
      <c r="A40" s="45">
        <v>4</v>
      </c>
      <c r="B40" s="38">
        <v>42979</v>
      </c>
      <c r="C40" s="12">
        <f t="shared" si="0"/>
        <v>1844132.2685667663</v>
      </c>
      <c r="D40" s="12">
        <v>1747442.1026952122</v>
      </c>
      <c r="E40" s="12" t="s">
        <v>30</v>
      </c>
      <c r="F40" s="12">
        <f>+I40*$D$2</f>
        <v>472174.69697999995</v>
      </c>
      <c r="G40" s="12">
        <f t="shared" ref="G40:G55" si="6">IF((C40+D40-F40)&lt;0,SUM((C40+D40-F40)*$D$8)/12,SUM((C40+D40-F40)*$D$9/12))</f>
        <v>6752.9803948747694</v>
      </c>
      <c r="H40" s="42">
        <f t="shared" si="1"/>
        <v>3126152.6546768532</v>
      </c>
      <c r="I40" s="41">
        <v>2478087</v>
      </c>
      <c r="J40" s="9"/>
      <c r="N40" s="38">
        <v>42979</v>
      </c>
      <c r="O40" s="12">
        <f t="shared" si="2"/>
        <v>1844132.2685667663</v>
      </c>
      <c r="P40" s="12">
        <f t="shared" si="3"/>
        <v>1747442.1026952122</v>
      </c>
      <c r="Q40" s="12" t="s">
        <v>31</v>
      </c>
      <c r="R40" s="12">
        <f t="shared" si="4"/>
        <v>472174.69697999995</v>
      </c>
      <c r="S40" s="12">
        <f t="shared" ref="S40:S55" si="7">IF((O40+P40-R40)&lt;0,SUM((O40+P40-R40)*$D$8)/12,SUM((O40+P40-R40)*$D$9/12))</f>
        <v>6752.9803948747694</v>
      </c>
      <c r="T40" s="42">
        <f t="shared" si="5"/>
        <v>3126152.6546768532</v>
      </c>
      <c r="U40" s="41">
        <v>2478087</v>
      </c>
    </row>
    <row r="41" spans="1:30" x14ac:dyDescent="0.25">
      <c r="A41" s="45">
        <v>5</v>
      </c>
      <c r="B41" s="38">
        <v>43009</v>
      </c>
      <c r="C41" s="12">
        <f t="shared" si="0"/>
        <v>3126152.6546768532</v>
      </c>
      <c r="D41" s="12">
        <v>1134799.5285260146</v>
      </c>
      <c r="E41" s="12" t="s">
        <v>30</v>
      </c>
      <c r="F41" s="12">
        <f>+I41*$D$3</f>
        <v>1357793.105739489</v>
      </c>
      <c r="G41" s="12">
        <f t="shared" si="6"/>
        <v>6284.855542861972</v>
      </c>
      <c r="H41" s="42">
        <f t="shared" si="1"/>
        <v>2909443.933006241</v>
      </c>
      <c r="I41" s="41">
        <v>6665538</v>
      </c>
      <c r="N41" s="38">
        <v>43009</v>
      </c>
      <c r="O41" s="12">
        <f t="shared" si="2"/>
        <v>3126152.6546768532</v>
      </c>
      <c r="P41" s="12">
        <f t="shared" si="3"/>
        <v>1134799.5285260146</v>
      </c>
      <c r="Q41" s="12" t="s">
        <v>31</v>
      </c>
      <c r="R41" s="12">
        <f t="shared" si="4"/>
        <v>1270051.6105199999</v>
      </c>
      <c r="S41" s="12">
        <f t="shared" si="7"/>
        <v>6474.8012564296305</v>
      </c>
      <c r="T41" s="42">
        <f t="shared" si="5"/>
        <v>2997375.3739392981</v>
      </c>
      <c r="U41" s="41">
        <v>6665538</v>
      </c>
    </row>
    <row r="42" spans="1:30" x14ac:dyDescent="0.25">
      <c r="A42" s="45">
        <v>6</v>
      </c>
      <c r="B42" s="38">
        <v>43040</v>
      </c>
      <c r="C42" s="12">
        <f t="shared" si="0"/>
        <v>2909443.933006241</v>
      </c>
      <c r="D42" s="12">
        <v>1484769.5878986835</v>
      </c>
      <c r="E42" s="12" t="s">
        <v>30</v>
      </c>
      <c r="F42" s="12">
        <f t="shared" ref="F42:F52" si="8">+I42*$D$3</f>
        <v>2365500.0314773596</v>
      </c>
      <c r="G42" s="12">
        <f t="shared" si="6"/>
        <v>4391.8265856957742</v>
      </c>
      <c r="H42" s="42">
        <f t="shared" si="1"/>
        <v>2033105.316013261</v>
      </c>
      <c r="I42" s="41">
        <v>11612469</v>
      </c>
      <c r="K42" s="2" t="s">
        <v>50</v>
      </c>
      <c r="N42" s="38">
        <v>43040</v>
      </c>
      <c r="O42" s="12">
        <f t="shared" si="2"/>
        <v>2997375.3739392981</v>
      </c>
      <c r="P42" s="12">
        <f t="shared" si="3"/>
        <v>1484769.5878986835</v>
      </c>
      <c r="Q42" s="12" t="s">
        <v>31</v>
      </c>
      <c r="R42" s="12">
        <f t="shared" si="4"/>
        <v>2212639.84326</v>
      </c>
      <c r="S42" s="12">
        <f t="shared" si="7"/>
        <v>4913.1003308682348</v>
      </c>
      <c r="T42" s="42">
        <f t="shared" si="5"/>
        <v>2274418.2189088501</v>
      </c>
      <c r="U42" s="41">
        <v>11612469</v>
      </c>
    </row>
    <row r="43" spans="1:30" x14ac:dyDescent="0.25">
      <c r="A43" s="45">
        <v>7</v>
      </c>
      <c r="B43" s="38">
        <v>43070</v>
      </c>
      <c r="C43" s="12">
        <f t="shared" si="0"/>
        <v>2033105.316013261</v>
      </c>
      <c r="D43" s="12">
        <v>2115497.6508271173</v>
      </c>
      <c r="E43" s="12" t="s">
        <v>30</v>
      </c>
      <c r="F43" s="12">
        <f t="shared" si="8"/>
        <v>3715680.7391836387</v>
      </c>
      <c r="G43" s="12">
        <f t="shared" si="6"/>
        <v>937.20446917223114</v>
      </c>
      <c r="H43" s="42">
        <f t="shared" si="1"/>
        <v>433859.43212591152</v>
      </c>
      <c r="I43" s="41">
        <v>18240637</v>
      </c>
      <c r="J43" s="1"/>
      <c r="K43" s="2" t="s">
        <v>28</v>
      </c>
      <c r="N43" s="38">
        <v>43070</v>
      </c>
      <c r="O43" s="12">
        <f t="shared" si="2"/>
        <v>2274418.2189088501</v>
      </c>
      <c r="P43" s="12">
        <f t="shared" si="3"/>
        <v>2115497.6508271173</v>
      </c>
      <c r="Q43" s="12" t="s">
        <v>31</v>
      </c>
      <c r="R43" s="12">
        <f t="shared" si="4"/>
        <v>3475570.9739799998</v>
      </c>
      <c r="S43" s="12">
        <f t="shared" si="7"/>
        <v>1979.4043084957104</v>
      </c>
      <c r="T43" s="42">
        <f t="shared" si="5"/>
        <v>916324.30006446328</v>
      </c>
      <c r="U43" s="41">
        <v>18240637</v>
      </c>
    </row>
    <row r="44" spans="1:30" x14ac:dyDescent="0.25">
      <c r="A44" s="45">
        <v>8</v>
      </c>
      <c r="B44" s="38">
        <v>43101</v>
      </c>
      <c r="C44" s="12">
        <f t="shared" ref="C44:C52" si="9">+H43</f>
        <v>433859.43212591152</v>
      </c>
      <c r="D44" s="12">
        <f t="shared" ref="D44:D55" si="10">+$D$1*K44</f>
        <v>1652005.1641152594</v>
      </c>
      <c r="E44" s="12" t="s">
        <v>31</v>
      </c>
      <c r="F44" s="12">
        <f t="shared" si="8"/>
        <v>3891468.6708598142</v>
      </c>
      <c r="G44" s="12">
        <f t="shared" si="6"/>
        <v>-6304.567560543429</v>
      </c>
      <c r="H44" s="42">
        <f t="shared" ref="H44:H52" si="11">C44+D44-F44+G44</f>
        <v>-1811908.6421791867</v>
      </c>
      <c r="I44" s="41">
        <v>19103597</v>
      </c>
      <c r="K44" s="35">
        <v>6.5848519864437752E-2</v>
      </c>
      <c r="N44" s="38">
        <v>43101</v>
      </c>
      <c r="O44" s="12">
        <f t="shared" ref="O44:O52" si="12">+T43</f>
        <v>916324.30006446328</v>
      </c>
      <c r="P44" s="12">
        <f t="shared" ref="P44:P52" si="13">D44</f>
        <v>1652005.1641152594</v>
      </c>
      <c r="Q44" s="12" t="s">
        <v>31</v>
      </c>
      <c r="R44" s="12">
        <f t="shared" si="4"/>
        <v>3639999.3723799996</v>
      </c>
      <c r="S44" s="12">
        <f t="shared" si="7"/>
        <v>-3741.9140961326339</v>
      </c>
      <c r="T44" s="42">
        <f t="shared" ref="T44:T52" si="14">O44+P44-R44+S44</f>
        <v>-1075411.8222964096</v>
      </c>
      <c r="U44" s="41">
        <v>19103597</v>
      </c>
    </row>
    <row r="45" spans="1:30" x14ac:dyDescent="0.25">
      <c r="A45" s="45">
        <v>9</v>
      </c>
      <c r="B45" s="38">
        <v>43132</v>
      </c>
      <c r="C45" s="12">
        <f t="shared" si="9"/>
        <v>-1811908.6421791867</v>
      </c>
      <c r="D45" s="12">
        <f t="shared" si="10"/>
        <v>2258778.5640046587</v>
      </c>
      <c r="E45" s="12" t="s">
        <v>31</v>
      </c>
      <c r="F45" s="12">
        <f t="shared" si="8"/>
        <v>3142534.1857189359</v>
      </c>
      <c r="G45" s="12">
        <f t="shared" si="6"/>
        <v>-9412.3610547613443</v>
      </c>
      <c r="H45" s="42">
        <f t="shared" si="11"/>
        <v>-2705076.624948225</v>
      </c>
      <c r="I45" s="41">
        <v>15427005</v>
      </c>
      <c r="K45" s="35">
        <v>9.0034358470594739E-2</v>
      </c>
      <c r="N45" s="38">
        <v>43132</v>
      </c>
      <c r="O45" s="12">
        <f t="shared" si="12"/>
        <v>-1075411.8222964096</v>
      </c>
      <c r="P45" s="12">
        <f t="shared" si="13"/>
        <v>2258778.5640046587</v>
      </c>
      <c r="Q45" s="12" t="s">
        <v>31</v>
      </c>
      <c r="R45" s="12">
        <f t="shared" si="4"/>
        <v>2939461.5326999999</v>
      </c>
      <c r="S45" s="12">
        <f t="shared" si="7"/>
        <v>-6131.6976452128629</v>
      </c>
      <c r="T45" s="42">
        <f t="shared" si="14"/>
        <v>-1762226.4886369635</v>
      </c>
      <c r="U45" s="41">
        <v>15427005</v>
      </c>
    </row>
    <row r="46" spans="1:30" x14ac:dyDescent="0.25">
      <c r="A46" s="45">
        <v>10</v>
      </c>
      <c r="B46" s="38">
        <v>43160</v>
      </c>
      <c r="C46" s="12">
        <f t="shared" si="9"/>
        <v>-2705076.624948225</v>
      </c>
      <c r="D46" s="12">
        <f t="shared" si="10"/>
        <v>2789445.2542255428</v>
      </c>
      <c r="E46" s="12" t="s">
        <v>31</v>
      </c>
      <c r="F46" s="12">
        <f t="shared" si="8"/>
        <v>2452558.2020483813</v>
      </c>
      <c r="G46" s="12">
        <f t="shared" si="6"/>
        <v>-8268.9285915922974</v>
      </c>
      <c r="H46" s="42">
        <f t="shared" si="11"/>
        <v>-2376458.5013626558</v>
      </c>
      <c r="I46" s="41">
        <v>12039846</v>
      </c>
      <c r="K46" s="35">
        <v>0.11118660233244705</v>
      </c>
      <c r="N46" s="38">
        <v>43160</v>
      </c>
      <c r="O46" s="12">
        <f t="shared" si="12"/>
        <v>-1762226.4886369635</v>
      </c>
      <c r="P46" s="12">
        <f t="shared" si="13"/>
        <v>2789445.2542255428</v>
      </c>
      <c r="Q46" s="12" t="s">
        <v>31</v>
      </c>
      <c r="R46" s="12">
        <f t="shared" si="4"/>
        <v>2294072.2568399999</v>
      </c>
      <c r="S46" s="12">
        <f t="shared" si="7"/>
        <v>-4423.4301069528774</v>
      </c>
      <c r="T46" s="42">
        <f t="shared" si="14"/>
        <v>-1271276.9213583735</v>
      </c>
      <c r="U46" s="41">
        <v>12039846</v>
      </c>
    </row>
    <row r="47" spans="1:30" x14ac:dyDescent="0.25">
      <c r="A47" s="45">
        <v>11</v>
      </c>
      <c r="B47" s="38">
        <v>43191</v>
      </c>
      <c r="C47" s="12">
        <f t="shared" si="9"/>
        <v>-2376458.5013626558</v>
      </c>
      <c r="D47" s="12">
        <f t="shared" si="10"/>
        <v>2045930.1310190407</v>
      </c>
      <c r="E47" s="12" t="s">
        <v>31</v>
      </c>
      <c r="F47" s="12">
        <f t="shared" si="8"/>
        <v>1609734.1473415196</v>
      </c>
      <c r="G47" s="12">
        <f t="shared" si="6"/>
        <v>-6774.7499575839283</v>
      </c>
      <c r="H47" s="42">
        <f t="shared" si="11"/>
        <v>-1947037.2676427185</v>
      </c>
      <c r="I47" s="41">
        <v>7902341</v>
      </c>
      <c r="K47" s="35">
        <v>8.1550272238894522E-2</v>
      </c>
      <c r="N47" s="38">
        <v>43191</v>
      </c>
      <c r="O47" s="12">
        <f t="shared" si="12"/>
        <v>-1271276.9213583735</v>
      </c>
      <c r="P47" s="12">
        <f t="shared" si="13"/>
        <v>2045930.1310190407</v>
      </c>
      <c r="Q47" s="12" t="s">
        <v>31</v>
      </c>
      <c r="R47" s="12">
        <f t="shared" si="4"/>
        <v>1505712.0541399999</v>
      </c>
      <c r="S47" s="12">
        <f t="shared" si="7"/>
        <v>-2552.6137986403369</v>
      </c>
      <c r="T47" s="42">
        <f t="shared" si="14"/>
        <v>-733611.458277973</v>
      </c>
      <c r="U47" s="41">
        <v>7902341</v>
      </c>
    </row>
    <row r="48" spans="1:30" x14ac:dyDescent="0.25">
      <c r="A48" s="45">
        <v>12</v>
      </c>
      <c r="B48" s="38">
        <v>43221</v>
      </c>
      <c r="C48" s="12">
        <f t="shared" si="9"/>
        <v>-1947037.2676427185</v>
      </c>
      <c r="D48" s="12">
        <f t="shared" si="10"/>
        <v>1981900.7488387818</v>
      </c>
      <c r="E48" s="12" t="s">
        <v>31</v>
      </c>
      <c r="F48" s="12">
        <f t="shared" si="8"/>
        <v>981007.31046864856</v>
      </c>
      <c r="G48" s="12">
        <f t="shared" si="6"/>
        <v>-3303.6188705434433</v>
      </c>
      <c r="H48" s="42">
        <f t="shared" si="11"/>
        <v>-949447.44814312865</v>
      </c>
      <c r="I48" s="41">
        <v>4815860</v>
      </c>
      <c r="K48" s="35">
        <v>7.8998076800290987E-2</v>
      </c>
      <c r="N48" s="38">
        <v>43221</v>
      </c>
      <c r="O48" s="12">
        <f t="shared" si="12"/>
        <v>-733611.458277973</v>
      </c>
      <c r="P48" s="12">
        <f t="shared" si="13"/>
        <v>1981900.7488387818</v>
      </c>
      <c r="Q48" s="12" t="s">
        <v>31</v>
      </c>
      <c r="R48" s="12">
        <f t="shared" si="4"/>
        <v>917613.96439999994</v>
      </c>
      <c r="S48" s="12">
        <f t="shared" si="7"/>
        <v>715.8569685837914</v>
      </c>
      <c r="T48" s="42">
        <f t="shared" si="14"/>
        <v>331391.1831293928</v>
      </c>
      <c r="U48" s="41">
        <v>4815860</v>
      </c>
    </row>
    <row r="49" spans="1:21" x14ac:dyDescent="0.25">
      <c r="A49" s="45">
        <v>13</v>
      </c>
      <c r="B49" s="38">
        <v>43252</v>
      </c>
      <c r="C49" s="12">
        <f t="shared" si="9"/>
        <v>-949447.44814312865</v>
      </c>
      <c r="D49" s="12">
        <f t="shared" si="10"/>
        <v>2123782.5873861928</v>
      </c>
      <c r="E49" s="12" t="s">
        <v>31</v>
      </c>
      <c r="F49" s="12">
        <f t="shared" si="8"/>
        <v>582445.4123841034</v>
      </c>
      <c r="G49" s="12">
        <f t="shared" si="6"/>
        <v>1281.3426103618399</v>
      </c>
      <c r="H49" s="42">
        <f t="shared" si="11"/>
        <v>593171.06946932245</v>
      </c>
      <c r="I49" s="41">
        <v>2859281</v>
      </c>
      <c r="K49" s="35">
        <v>8.4653452017592848E-2</v>
      </c>
      <c r="N49" s="38">
        <v>43252</v>
      </c>
      <c r="O49" s="12">
        <f t="shared" si="12"/>
        <v>331391.1831293928</v>
      </c>
      <c r="P49" s="12">
        <f t="shared" si="13"/>
        <v>2123782.5873861928</v>
      </c>
      <c r="Q49" s="12" t="s">
        <v>31</v>
      </c>
      <c r="R49" s="12">
        <f t="shared" si="4"/>
        <v>544807.40174</v>
      </c>
      <c r="S49" s="12">
        <f t="shared" si="7"/>
        <v>4135.6247940043459</v>
      </c>
      <c r="T49" s="42">
        <f t="shared" si="14"/>
        <v>1914501.9935695895</v>
      </c>
      <c r="U49" s="41">
        <v>2859281</v>
      </c>
    </row>
    <row r="50" spans="1:21" x14ac:dyDescent="0.25">
      <c r="A50" s="45">
        <v>14</v>
      </c>
      <c r="B50" s="38">
        <v>43282</v>
      </c>
      <c r="C50" s="12">
        <f t="shared" si="9"/>
        <v>593171.06946932245</v>
      </c>
      <c r="D50" s="12">
        <f t="shared" si="10"/>
        <v>1885265.9990817192</v>
      </c>
      <c r="E50" s="12" t="s">
        <v>31</v>
      </c>
      <c r="F50" s="12">
        <f t="shared" si="8"/>
        <v>490802.89560656901</v>
      </c>
      <c r="G50" s="12">
        <f t="shared" si="6"/>
        <v>4302.8967120626257</v>
      </c>
      <c r="H50" s="42">
        <f t="shared" si="11"/>
        <v>1991937.0696565353</v>
      </c>
      <c r="I50" s="41">
        <v>2409399</v>
      </c>
      <c r="K50" s="35">
        <v>7.5146239422784492E-2</v>
      </c>
      <c r="N50" s="38">
        <v>43282</v>
      </c>
      <c r="O50" s="12">
        <f t="shared" si="12"/>
        <v>1914501.9935695895</v>
      </c>
      <c r="P50" s="12">
        <f t="shared" si="13"/>
        <v>1885265.9990817192</v>
      </c>
      <c r="Q50" s="12" t="s">
        <v>31</v>
      </c>
      <c r="R50" s="12">
        <f t="shared" si="4"/>
        <v>459086.88545999996</v>
      </c>
      <c r="S50" s="12">
        <f t="shared" si="7"/>
        <v>7232.0178168846514</v>
      </c>
      <c r="T50" s="42">
        <f t="shared" si="14"/>
        <v>3347913.1250081933</v>
      </c>
      <c r="U50" s="41">
        <v>2409399</v>
      </c>
    </row>
    <row r="51" spans="1:21" x14ac:dyDescent="0.25">
      <c r="A51" s="45">
        <v>15</v>
      </c>
      <c r="B51" s="38">
        <v>43313</v>
      </c>
      <c r="C51" s="12">
        <f t="shared" si="9"/>
        <v>1991937.0696565353</v>
      </c>
      <c r="D51" s="12">
        <f t="shared" si="10"/>
        <v>1707247.3357982642</v>
      </c>
      <c r="E51" s="12" t="s">
        <v>31</v>
      </c>
      <c r="F51" s="12">
        <f t="shared" si="8"/>
        <v>464285.39122419967</v>
      </c>
      <c r="G51" s="12">
        <f t="shared" si="6"/>
        <v>7003.0172159735439</v>
      </c>
      <c r="H51" s="42">
        <f t="shared" si="11"/>
        <v>3241902.0314465733</v>
      </c>
      <c r="I51" s="41">
        <v>2279222</v>
      </c>
      <c r="K51" s="35">
        <v>6.8050459252061379E-2</v>
      </c>
      <c r="N51" s="38">
        <v>43313</v>
      </c>
      <c r="O51" s="12">
        <f t="shared" si="12"/>
        <v>3347913.1250081933</v>
      </c>
      <c r="P51" s="12">
        <f t="shared" si="13"/>
        <v>1707247.3357982642</v>
      </c>
      <c r="Q51" s="12" t="s">
        <v>31</v>
      </c>
      <c r="R51" s="12">
        <f t="shared" si="4"/>
        <v>434282.95987999998</v>
      </c>
      <c r="S51" s="12">
        <f t="shared" si="7"/>
        <v>10003.429643255626</v>
      </c>
      <c r="T51" s="42">
        <f t="shared" si="14"/>
        <v>4630880.930569713</v>
      </c>
      <c r="U51" s="41">
        <v>2279222</v>
      </c>
    </row>
    <row r="52" spans="1:21" x14ac:dyDescent="0.25">
      <c r="A52" s="45">
        <v>16</v>
      </c>
      <c r="B52" s="38">
        <v>43344</v>
      </c>
      <c r="C52" s="12">
        <f t="shared" si="9"/>
        <v>3241902.0314465733</v>
      </c>
      <c r="D52" s="12">
        <f t="shared" si="10"/>
        <v>1822362.9001129395</v>
      </c>
      <c r="E52" s="12" t="s">
        <v>31</v>
      </c>
      <c r="F52" s="12">
        <f t="shared" si="8"/>
        <v>508217.70749463787</v>
      </c>
      <c r="G52" s="12">
        <f t="shared" si="6"/>
        <v>9863.082898896444</v>
      </c>
      <c r="H52" s="42">
        <f t="shared" si="11"/>
        <v>4565910.3069637707</v>
      </c>
      <c r="I52" s="41">
        <v>2494890</v>
      </c>
      <c r="K52" s="35">
        <v>7.2638937356208508E-2</v>
      </c>
      <c r="N52" s="38">
        <v>43344</v>
      </c>
      <c r="O52" s="12">
        <f t="shared" si="12"/>
        <v>4630880.930569713</v>
      </c>
      <c r="P52" s="12">
        <f t="shared" si="13"/>
        <v>1822362.9001129395</v>
      </c>
      <c r="Q52" s="12" t="s">
        <v>31</v>
      </c>
      <c r="R52" s="12">
        <f t="shared" si="4"/>
        <v>475376.3406</v>
      </c>
      <c r="S52" s="12">
        <f t="shared" si="7"/>
        <v>12941.086804780594</v>
      </c>
      <c r="T52" s="42">
        <f t="shared" si="14"/>
        <v>5990808.5768874325</v>
      </c>
      <c r="U52" s="41">
        <v>2494890</v>
      </c>
    </row>
    <row r="53" spans="1:21" x14ac:dyDescent="0.25">
      <c r="A53" s="45">
        <v>17</v>
      </c>
      <c r="B53" s="38">
        <v>43374</v>
      </c>
      <c r="C53" s="12">
        <f t="shared" ref="C53:C55" si="15">+H52</f>
        <v>4565910.3069637707</v>
      </c>
      <c r="D53" s="12">
        <f t="shared" si="10"/>
        <v>2281331.3048998406</v>
      </c>
      <c r="E53" s="12" t="s">
        <v>31</v>
      </c>
      <c r="F53" s="12">
        <f t="shared" ref="F53:F55" si="16">+I53*$D$3</f>
        <v>1367000.0944016513</v>
      </c>
      <c r="G53" s="12">
        <f t="shared" si="6"/>
        <v>11863.8095117189</v>
      </c>
      <c r="H53" s="42">
        <f t="shared" ref="H53:H55" si="17">C53+D53-F53+G53</f>
        <v>5492105.3269736795</v>
      </c>
      <c r="I53" s="41">
        <v>6710736</v>
      </c>
      <c r="K53" s="35">
        <v>9.0933305180382548E-2</v>
      </c>
      <c r="N53" s="38">
        <v>43374</v>
      </c>
      <c r="O53" s="12">
        <f t="shared" ref="O53:O55" si="18">+T52</f>
        <v>5990808.5768874325</v>
      </c>
      <c r="P53" s="12">
        <f t="shared" ref="P53:P55" si="19">D53</f>
        <v>2281331.3048998406</v>
      </c>
      <c r="Q53" s="12" t="s">
        <v>31</v>
      </c>
      <c r="R53" s="12">
        <f t="shared" si="4"/>
        <v>1278663.63744</v>
      </c>
      <c r="S53" s="12">
        <f t="shared" si="7"/>
        <v>15139.710489637791</v>
      </c>
      <c r="T53" s="42">
        <f t="shared" ref="T53:T55" si="20">O53+P53-R53+S53</f>
        <v>7008615.9548369115</v>
      </c>
      <c r="U53" s="41">
        <v>6710736</v>
      </c>
    </row>
    <row r="54" spans="1:21" x14ac:dyDescent="0.25">
      <c r="A54" s="45">
        <v>18</v>
      </c>
      <c r="B54" s="38">
        <v>43405</v>
      </c>
      <c r="C54" s="12">
        <f t="shared" si="15"/>
        <v>5492105.3269736795</v>
      </c>
      <c r="D54" s="12">
        <f t="shared" si="10"/>
        <v>1561943.9916295784</v>
      </c>
      <c r="E54" s="12" t="s">
        <v>31</v>
      </c>
      <c r="F54" s="12">
        <f t="shared" si="16"/>
        <v>2381540.0487621068</v>
      </c>
      <c r="G54" s="12">
        <f t="shared" si="6"/>
        <v>10115.203817661119</v>
      </c>
      <c r="H54" s="42">
        <f t="shared" si="17"/>
        <v>4682624.4736588122</v>
      </c>
      <c r="I54" s="41">
        <v>11691211</v>
      </c>
      <c r="K54" s="35">
        <v>6.2258703661524133E-2</v>
      </c>
      <c r="N54" s="38">
        <v>43405</v>
      </c>
      <c r="O54" s="12">
        <f t="shared" si="18"/>
        <v>7008615.9548369115</v>
      </c>
      <c r="P54" s="12">
        <f t="shared" si="19"/>
        <v>1561943.9916295784</v>
      </c>
      <c r="Q54" s="12" t="s">
        <v>31</v>
      </c>
      <c r="R54" s="12">
        <f t="shared" si="4"/>
        <v>2227643.34394</v>
      </c>
      <c r="S54" s="12">
        <f t="shared" si="7"/>
        <v>13731.357291702765</v>
      </c>
      <c r="T54" s="42">
        <f t="shared" si="20"/>
        <v>6356647.9598181937</v>
      </c>
      <c r="U54" s="41">
        <v>11691211</v>
      </c>
    </row>
    <row r="55" spans="1:21" x14ac:dyDescent="0.25">
      <c r="A55" s="45">
        <v>19</v>
      </c>
      <c r="B55" s="38">
        <v>43435</v>
      </c>
      <c r="C55" s="12">
        <f t="shared" si="15"/>
        <v>4682624.4736588122</v>
      </c>
      <c r="D55" s="12">
        <f t="shared" si="10"/>
        <v>2977968.0188881843</v>
      </c>
      <c r="E55" s="12" t="s">
        <v>31</v>
      </c>
      <c r="F55" s="12">
        <f t="shared" si="16"/>
        <v>3740876.0044535231</v>
      </c>
      <c r="G55" s="12">
        <f t="shared" si="6"/>
        <v>8485.5329106410209</v>
      </c>
      <c r="H55" s="42">
        <f t="shared" si="17"/>
        <v>3928202.0210041138</v>
      </c>
      <c r="I55" s="41">
        <v>18364323</v>
      </c>
      <c r="K55" s="35">
        <v>0.11870107340278116</v>
      </c>
      <c r="N55" s="38">
        <v>43435</v>
      </c>
      <c r="O55" s="12">
        <f t="shared" si="18"/>
        <v>6356647.9598181937</v>
      </c>
      <c r="P55" s="12">
        <f t="shared" si="19"/>
        <v>2977968.0188881843</v>
      </c>
      <c r="Q55" s="12" t="s">
        <v>31</v>
      </c>
      <c r="R55" s="12">
        <f t="shared" si="4"/>
        <v>3499138.1044199998</v>
      </c>
      <c r="S55" s="12">
        <f t="shared" si="7"/>
        <v>12632.837018184297</v>
      </c>
      <c r="T55" s="42">
        <f t="shared" si="20"/>
        <v>5848110.7113045631</v>
      </c>
      <c r="U55" s="41">
        <v>18364323</v>
      </c>
    </row>
    <row r="56" spans="1:21" x14ac:dyDescent="0.25">
      <c r="A56" s="45"/>
      <c r="B56" s="38"/>
      <c r="C56" s="12"/>
      <c r="D56" s="12"/>
      <c r="E56" s="12"/>
      <c r="F56" s="12"/>
      <c r="G56" s="12"/>
      <c r="H56" s="42"/>
      <c r="I56" s="41"/>
      <c r="K56" s="35"/>
      <c r="N56" s="38"/>
      <c r="O56" s="12"/>
      <c r="P56" s="12"/>
      <c r="Q56" s="12"/>
      <c r="R56" s="12"/>
      <c r="S56" s="12"/>
      <c r="T56" s="42"/>
      <c r="U56" s="41"/>
    </row>
    <row r="57" spans="1:21" x14ac:dyDescent="0.25">
      <c r="A57" s="45"/>
      <c r="B57" s="38"/>
      <c r="C57" s="12"/>
      <c r="D57" s="12"/>
      <c r="E57" s="12"/>
      <c r="F57" s="12"/>
      <c r="G57" s="12"/>
      <c r="H57" s="42"/>
      <c r="I57" s="41"/>
      <c r="K57" s="35"/>
      <c r="N57" s="38"/>
      <c r="O57" s="12"/>
      <c r="P57" s="12"/>
      <c r="Q57" s="12"/>
      <c r="R57" s="12"/>
      <c r="S57" s="12"/>
      <c r="T57" s="42"/>
      <c r="U57" s="41"/>
    </row>
    <row r="58" spans="1:21" x14ac:dyDescent="0.25">
      <c r="B58" s="25" t="s">
        <v>29</v>
      </c>
      <c r="C58" s="2" t="s">
        <v>45</v>
      </c>
      <c r="N58" s="25" t="s">
        <v>29</v>
      </c>
      <c r="O58" s="2" t="s">
        <v>45</v>
      </c>
    </row>
    <row r="59" spans="1:21" x14ac:dyDescent="0.25">
      <c r="B59" s="25" t="s">
        <v>30</v>
      </c>
      <c r="C59" s="2" t="s">
        <v>48</v>
      </c>
      <c r="N59" s="25" t="s">
        <v>30</v>
      </c>
      <c r="O59" s="2" t="s">
        <v>34</v>
      </c>
    </row>
    <row r="60" spans="1:21" x14ac:dyDescent="0.25">
      <c r="C60" s="2" t="s">
        <v>49</v>
      </c>
      <c r="O60" s="2" t="s">
        <v>35</v>
      </c>
    </row>
    <row r="61" spans="1:21" x14ac:dyDescent="0.25">
      <c r="B61" s="25" t="s">
        <v>31</v>
      </c>
      <c r="C61" s="2" t="s">
        <v>51</v>
      </c>
      <c r="N61" s="25" t="s">
        <v>31</v>
      </c>
      <c r="O61" s="2" t="s">
        <v>33</v>
      </c>
    </row>
    <row r="62" spans="1:21" x14ac:dyDescent="0.25">
      <c r="C62" s="2" t="s">
        <v>61</v>
      </c>
      <c r="O62" s="2" t="s">
        <v>32</v>
      </c>
    </row>
  </sheetData>
  <mergeCells count="2">
    <mergeCell ref="B15:I15"/>
    <mergeCell ref="N15:U15"/>
  </mergeCells>
  <pageMargins left="0.7" right="0.7" top="0.75" bottom="0.75" header="0.3" footer="0.3"/>
  <pageSetup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topLeftCell="A16" zoomScale="145" zoomScaleNormal="145" workbookViewId="0">
      <selection activeCell="F4" sqref="F4:F40"/>
    </sheetView>
  </sheetViews>
  <sheetFormatPr defaultRowHeight="15" x14ac:dyDescent="0.25"/>
  <cols>
    <col min="2" max="2" width="14.5703125" customWidth="1"/>
    <col min="6" max="6" width="14.42578125" bestFit="1" customWidth="1"/>
  </cols>
  <sheetData>
    <row r="1" spans="1:19" x14ac:dyDescent="0.25">
      <c r="A1" t="s">
        <v>58</v>
      </c>
      <c r="E1" t="s">
        <v>27</v>
      </c>
    </row>
    <row r="3" spans="1:19" x14ac:dyDescent="0.25">
      <c r="A3" t="s">
        <v>22</v>
      </c>
      <c r="B3" t="s">
        <v>5</v>
      </c>
      <c r="E3" t="s">
        <v>22</v>
      </c>
      <c r="F3" t="s">
        <v>5</v>
      </c>
    </row>
    <row r="4" spans="1:19" x14ac:dyDescent="0.25">
      <c r="A4" s="26">
        <v>42339</v>
      </c>
      <c r="B4" s="27">
        <f>'Page 2'!H19</f>
        <v>1018930.9500000137</v>
      </c>
      <c r="E4" s="26">
        <v>42339</v>
      </c>
      <c r="F4" s="27">
        <f>'Page 2'!T19</f>
        <v>1018930.9500000137</v>
      </c>
    </row>
    <row r="5" spans="1:19" x14ac:dyDescent="0.25">
      <c r="A5" s="26">
        <v>42370</v>
      </c>
      <c r="B5" s="27">
        <f>'Page 2'!H20</f>
        <v>-2812207.0599999866</v>
      </c>
      <c r="E5" s="26">
        <v>42370</v>
      </c>
      <c r="F5" s="27">
        <f>'Page 2'!T20</f>
        <v>-2812207.0599999866</v>
      </c>
    </row>
    <row r="6" spans="1:19" x14ac:dyDescent="0.25">
      <c r="A6" s="26">
        <v>42401</v>
      </c>
      <c r="B6" s="27">
        <f>'Page 2'!H21</f>
        <v>-3540626.6799999867</v>
      </c>
      <c r="E6" s="26">
        <v>42401</v>
      </c>
      <c r="F6" s="27">
        <f>'Page 2'!T21</f>
        <v>-3540626.6799999867</v>
      </c>
    </row>
    <row r="7" spans="1:19" x14ac:dyDescent="0.25">
      <c r="A7" s="26">
        <v>42430</v>
      </c>
      <c r="B7" s="27">
        <f>'Page 2'!H22</f>
        <v>-4400260.9099999871</v>
      </c>
      <c r="E7" s="26">
        <v>42430</v>
      </c>
      <c r="F7" s="27">
        <f>'Page 2'!T22</f>
        <v>-4400260.9099999871</v>
      </c>
    </row>
    <row r="8" spans="1:19" x14ac:dyDescent="0.25">
      <c r="A8" s="26">
        <v>42461</v>
      </c>
      <c r="B8" s="27">
        <f>'Page 2'!H23</f>
        <v>-4067210.2599999872</v>
      </c>
      <c r="E8" s="26">
        <v>42461</v>
      </c>
      <c r="F8" s="27">
        <f>'Page 2'!T23</f>
        <v>-4067210.2599999872</v>
      </c>
    </row>
    <row r="9" spans="1:19" x14ac:dyDescent="0.25">
      <c r="A9" s="26">
        <v>42491</v>
      </c>
      <c r="B9" s="27">
        <f>'Page 2'!H24</f>
        <v>-3398557.1199999871</v>
      </c>
      <c r="E9" s="26">
        <v>42491</v>
      </c>
      <c r="F9" s="27">
        <f>'Page 2'!T24</f>
        <v>-3398557.1199999871</v>
      </c>
      <c r="S9" s="25"/>
    </row>
    <row r="10" spans="1:19" x14ac:dyDescent="0.25">
      <c r="A10" s="26">
        <v>42522</v>
      </c>
      <c r="B10" s="27">
        <f>'Page 2'!H25</f>
        <v>-2220005.1799999867</v>
      </c>
      <c r="E10" s="26">
        <v>42522</v>
      </c>
      <c r="F10" s="27">
        <f>'Page 2'!T25</f>
        <v>-2220005.1799999867</v>
      </c>
      <c r="S10" s="25"/>
    </row>
    <row r="11" spans="1:19" x14ac:dyDescent="0.25">
      <c r="A11" s="26">
        <v>42552</v>
      </c>
      <c r="B11" s="27">
        <f>'Page 2'!H26</f>
        <v>-827241.07999998657</v>
      </c>
      <c r="E11" s="26">
        <v>42552</v>
      </c>
      <c r="F11" s="27">
        <f>'Page 2'!T26</f>
        <v>-827241.07999998657</v>
      </c>
      <c r="S11" s="25"/>
    </row>
    <row r="12" spans="1:19" x14ac:dyDescent="0.25">
      <c r="A12" s="26">
        <v>42583</v>
      </c>
      <c r="B12" s="27">
        <f>'Page 2'!H27</f>
        <v>109412.64000001334</v>
      </c>
      <c r="E12" s="26">
        <v>42583</v>
      </c>
      <c r="F12" s="27">
        <f>'Page 2'!T27</f>
        <v>109412.64000001334</v>
      </c>
    </row>
    <row r="13" spans="1:19" x14ac:dyDescent="0.25">
      <c r="A13" s="26">
        <v>42614</v>
      </c>
      <c r="B13" s="27">
        <f>'Page 2'!H28</f>
        <v>1066046.6800000134</v>
      </c>
      <c r="E13" s="26">
        <v>42614</v>
      </c>
      <c r="F13" s="27">
        <f>'Page 2'!T28</f>
        <v>1066046.6800000134</v>
      </c>
    </row>
    <row r="14" spans="1:19" x14ac:dyDescent="0.25">
      <c r="A14" s="26">
        <v>42644</v>
      </c>
      <c r="B14" s="27">
        <f>'Page 2'!H29</f>
        <v>2752667.5700000129</v>
      </c>
      <c r="E14" s="26">
        <v>42644</v>
      </c>
      <c r="F14" s="27">
        <f>'Page 2'!T29</f>
        <v>2752667.5700000129</v>
      </c>
    </row>
    <row r="15" spans="1:19" x14ac:dyDescent="0.25">
      <c r="A15" s="26">
        <v>42675</v>
      </c>
      <c r="B15" s="27">
        <f>'Page 2'!H30</f>
        <v>1641984.6000000127</v>
      </c>
      <c r="E15" s="26">
        <v>42675</v>
      </c>
      <c r="F15" s="27">
        <f>'Page 2'!T30</f>
        <v>1641984.6000000127</v>
      </c>
    </row>
    <row r="16" spans="1:19" x14ac:dyDescent="0.25">
      <c r="A16" s="26">
        <v>42705</v>
      </c>
      <c r="B16" s="27">
        <f>'Page 2'!H31</f>
        <v>883944.50000001374</v>
      </c>
      <c r="E16" s="26">
        <v>42705</v>
      </c>
      <c r="F16" s="27">
        <f>'Page 2'!T31</f>
        <v>883944.50000001374</v>
      </c>
    </row>
    <row r="17" spans="1:6" x14ac:dyDescent="0.25">
      <c r="A17" s="26">
        <v>42736</v>
      </c>
      <c r="B17" s="27">
        <f>'Page 2'!H32</f>
        <v>-297934.89999998693</v>
      </c>
      <c r="E17" s="26">
        <v>42736</v>
      </c>
      <c r="F17" s="27">
        <f>'Page 2'!T32</f>
        <v>-297934.89999998693</v>
      </c>
    </row>
    <row r="18" spans="1:6" x14ac:dyDescent="0.25">
      <c r="A18" s="26">
        <v>42767</v>
      </c>
      <c r="B18" s="27">
        <f>'Page 2'!H33</f>
        <v>-1755540.9299999871</v>
      </c>
      <c r="E18" s="26">
        <v>42767</v>
      </c>
      <c r="F18" s="27">
        <f>'Page 2'!T33</f>
        <v>-1755540.9299999871</v>
      </c>
    </row>
    <row r="19" spans="1:6" x14ac:dyDescent="0.25">
      <c r="A19" s="26">
        <v>42795</v>
      </c>
      <c r="B19" s="27">
        <f>'Page 2'!H34</f>
        <v>-2117852.7299999869</v>
      </c>
      <c r="E19" s="26">
        <v>42795</v>
      </c>
      <c r="F19" s="27">
        <f>'Page 2'!T34</f>
        <v>-2117852.7299999869</v>
      </c>
    </row>
    <row r="20" spans="1:6" x14ac:dyDescent="0.25">
      <c r="A20" s="26">
        <v>42826</v>
      </c>
      <c r="B20" s="27">
        <f>'Page 2'!H35</f>
        <v>-1987396.7099999869</v>
      </c>
      <c r="E20" s="26">
        <v>42826</v>
      </c>
      <c r="F20" s="27">
        <f>'Page 2'!T35</f>
        <v>-1987396.7099999869</v>
      </c>
    </row>
    <row r="21" spans="1:6" x14ac:dyDescent="0.25">
      <c r="A21" s="26">
        <v>42856</v>
      </c>
      <c r="B21" s="27">
        <f>'Page 2'!H36</f>
        <v>-937166.74999998685</v>
      </c>
      <c r="E21" s="26">
        <v>42856</v>
      </c>
      <c r="F21" s="27">
        <f>'Page 2'!T36</f>
        <v>-937166.74999998685</v>
      </c>
    </row>
    <row r="22" spans="1:6" x14ac:dyDescent="0.25">
      <c r="A22" s="26">
        <v>42887</v>
      </c>
      <c r="B22" s="27">
        <f>'Page 2'!H37</f>
        <v>-411017.44999998691</v>
      </c>
      <c r="E22" s="26">
        <v>42887</v>
      </c>
      <c r="F22" s="27">
        <f>'Page 2'!T37</f>
        <v>-411017.44999998691</v>
      </c>
    </row>
    <row r="23" spans="1:6" x14ac:dyDescent="0.25">
      <c r="A23" s="26">
        <v>42917</v>
      </c>
      <c r="B23" s="27">
        <f>'Page 2'!H38</f>
        <v>816312.13000001304</v>
      </c>
      <c r="E23" s="26">
        <v>42917</v>
      </c>
      <c r="F23" s="27">
        <f>'Page 2'!T38</f>
        <v>816312.13000001304</v>
      </c>
    </row>
    <row r="24" spans="1:6" x14ac:dyDescent="0.25">
      <c r="A24" s="26">
        <v>42948</v>
      </c>
      <c r="B24" s="27">
        <f>'Page 2'!H39</f>
        <v>1844132.2685667663</v>
      </c>
      <c r="E24" s="26">
        <v>42948</v>
      </c>
      <c r="F24" s="27">
        <f>'Page 2'!T39</f>
        <v>1844132.2685667663</v>
      </c>
    </row>
    <row r="25" spans="1:6" x14ac:dyDescent="0.25">
      <c r="A25" s="26">
        <v>42979</v>
      </c>
      <c r="B25" s="27">
        <f>'Page 2'!H40</f>
        <v>3126152.6546768532</v>
      </c>
      <c r="E25" s="26">
        <v>42979</v>
      </c>
      <c r="F25" s="27">
        <f>'Page 2'!T40</f>
        <v>3126152.6546768532</v>
      </c>
    </row>
    <row r="26" spans="1:6" x14ac:dyDescent="0.25">
      <c r="A26" s="26">
        <v>43009</v>
      </c>
      <c r="B26" s="27">
        <f>'Page 2'!H41</f>
        <v>2909443.933006241</v>
      </c>
      <c r="E26" s="26">
        <v>43009</v>
      </c>
      <c r="F26" s="27">
        <f>'Page 2'!T41</f>
        <v>2997375.3739392981</v>
      </c>
    </row>
    <row r="27" spans="1:6" x14ac:dyDescent="0.25">
      <c r="A27" s="26">
        <v>43040</v>
      </c>
      <c r="B27" s="27">
        <f>'Page 2'!H42</f>
        <v>2033105.316013261</v>
      </c>
      <c r="E27" s="26">
        <v>43040</v>
      </c>
      <c r="F27" s="27">
        <f>'Page 2'!T42</f>
        <v>2274418.2189088501</v>
      </c>
    </row>
    <row r="28" spans="1:6" x14ac:dyDescent="0.25">
      <c r="A28" s="26">
        <v>43070</v>
      </c>
      <c r="B28" s="27">
        <f>'Page 2'!H43</f>
        <v>433859.43212591152</v>
      </c>
      <c r="E28" s="26">
        <v>43070</v>
      </c>
      <c r="F28" s="27">
        <f>'Page 2'!T43</f>
        <v>916324.30006446328</v>
      </c>
    </row>
    <row r="29" spans="1:6" x14ac:dyDescent="0.25">
      <c r="A29" s="26">
        <v>43101</v>
      </c>
      <c r="B29" s="27">
        <f>'Page 2'!H44</f>
        <v>-1811908.6421791867</v>
      </c>
      <c r="E29" s="26">
        <v>43101</v>
      </c>
      <c r="F29" s="27">
        <f>'Page 2'!T44</f>
        <v>-1075411.8222964096</v>
      </c>
    </row>
    <row r="30" spans="1:6" x14ac:dyDescent="0.25">
      <c r="A30" s="26">
        <v>43132</v>
      </c>
      <c r="B30" s="27">
        <f>'Page 2'!H45</f>
        <v>-2705076.624948225</v>
      </c>
      <c r="E30" s="26">
        <v>43132</v>
      </c>
      <c r="F30" s="27">
        <f>'Page 2'!T45</f>
        <v>-1762226.4886369635</v>
      </c>
    </row>
    <row r="31" spans="1:6" x14ac:dyDescent="0.25">
      <c r="A31" s="26">
        <v>43160</v>
      </c>
      <c r="B31" s="27">
        <f>'Page 2'!H46</f>
        <v>-2376458.5013626558</v>
      </c>
      <c r="E31" s="26">
        <v>43160</v>
      </c>
      <c r="F31" s="27">
        <f>'Page 2'!T46</f>
        <v>-1271276.9213583735</v>
      </c>
    </row>
    <row r="32" spans="1:6" x14ac:dyDescent="0.25">
      <c r="A32" s="26">
        <v>43191</v>
      </c>
      <c r="B32" s="27">
        <f>'Page 2'!H47</f>
        <v>-1947037.2676427185</v>
      </c>
      <c r="E32" s="26">
        <v>43191</v>
      </c>
      <c r="F32" s="27">
        <f>'Page 2'!T47</f>
        <v>-733611.458277973</v>
      </c>
    </row>
    <row r="33" spans="1:6" x14ac:dyDescent="0.25">
      <c r="A33" s="26">
        <v>43221</v>
      </c>
      <c r="B33" s="27">
        <f>'Page 2'!H48</f>
        <v>-949447.44814312865</v>
      </c>
      <c r="E33" s="26">
        <v>43221</v>
      </c>
      <c r="F33" s="27">
        <f>'Page 2'!T48</f>
        <v>331391.1831293928</v>
      </c>
    </row>
    <row r="34" spans="1:6" x14ac:dyDescent="0.25">
      <c r="A34" s="26">
        <v>43252</v>
      </c>
      <c r="B34" s="27">
        <f>'Page 2'!H49</f>
        <v>593171.06946932245</v>
      </c>
      <c r="E34" s="26">
        <v>43252</v>
      </c>
      <c r="F34" s="27">
        <f>'Page 2'!T49</f>
        <v>1914501.9935695895</v>
      </c>
    </row>
    <row r="35" spans="1:6" x14ac:dyDescent="0.25">
      <c r="A35" s="26">
        <v>43282</v>
      </c>
      <c r="B35" s="27">
        <f>'Page 2'!H50</f>
        <v>1991937.0696565353</v>
      </c>
      <c r="E35" s="26">
        <v>43282</v>
      </c>
      <c r="F35" s="27">
        <f>'Page 2'!T50</f>
        <v>3347913.1250081933</v>
      </c>
    </row>
    <row r="36" spans="1:6" x14ac:dyDescent="0.25">
      <c r="A36" s="26">
        <v>43313</v>
      </c>
      <c r="B36" s="27">
        <f>'Page 2'!H51</f>
        <v>3241902.0314465733</v>
      </c>
      <c r="E36" s="26">
        <v>43313</v>
      </c>
      <c r="F36" s="27">
        <f>'Page 2'!T51</f>
        <v>4630880.930569713</v>
      </c>
    </row>
    <row r="37" spans="1:6" x14ac:dyDescent="0.25">
      <c r="A37" s="26">
        <v>43344</v>
      </c>
      <c r="B37" s="27">
        <f>'Page 2'!H52</f>
        <v>4565910.3069637707</v>
      </c>
      <c r="E37" s="26">
        <v>43344</v>
      </c>
      <c r="F37" s="27">
        <f>'Page 2'!T52</f>
        <v>5990808.5768874325</v>
      </c>
    </row>
    <row r="38" spans="1:6" x14ac:dyDescent="0.25">
      <c r="A38" s="26">
        <v>43374</v>
      </c>
      <c r="B38" s="27">
        <f>'Page 2'!H53</f>
        <v>5492105.3269736795</v>
      </c>
      <c r="E38" s="26">
        <v>43374</v>
      </c>
      <c r="F38" s="27">
        <f>'Page 2'!T53</f>
        <v>7008615.9548369115</v>
      </c>
    </row>
    <row r="39" spans="1:6" x14ac:dyDescent="0.25">
      <c r="A39" s="26">
        <v>43405</v>
      </c>
      <c r="B39" s="27">
        <f>'Page 2'!H54</f>
        <v>4682624.4736588122</v>
      </c>
      <c r="E39" s="26">
        <v>43405</v>
      </c>
      <c r="F39" s="27">
        <f>'Page 2'!T54</f>
        <v>6356647.9598181937</v>
      </c>
    </row>
    <row r="40" spans="1:6" x14ac:dyDescent="0.25">
      <c r="A40" s="26">
        <v>43435</v>
      </c>
      <c r="B40" s="27">
        <f>'Page 2'!H55</f>
        <v>3928202.0210041138</v>
      </c>
      <c r="E40" s="26">
        <v>43435</v>
      </c>
      <c r="F40" s="27">
        <f>'Page 2'!T55</f>
        <v>5848110.7113045631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305"/>
  <sheetViews>
    <sheetView workbookViewId="0">
      <selection activeCell="H22" sqref="H22"/>
    </sheetView>
  </sheetViews>
  <sheetFormatPr defaultRowHeight="15" x14ac:dyDescent="0.25"/>
  <cols>
    <col min="8" max="8" width="11.5703125" bestFit="1" customWidth="1"/>
    <col min="17" max="17" width="10.5703125" bestFit="1" customWidth="1"/>
    <col min="19" max="19" width="11.5703125" bestFit="1" customWidth="1"/>
  </cols>
  <sheetData>
    <row r="3" spans="1:19" x14ac:dyDescent="0.25">
      <c r="A3" t="s">
        <v>25</v>
      </c>
    </row>
    <row r="5" spans="1:19" ht="75" x14ac:dyDescent="0.25">
      <c r="A5" t="s">
        <v>7</v>
      </c>
      <c r="B5" t="s">
        <v>8</v>
      </c>
      <c r="C5" t="s">
        <v>9</v>
      </c>
      <c r="D5" s="8" t="s">
        <v>10</v>
      </c>
      <c r="E5" s="8" t="s">
        <v>11</v>
      </c>
      <c r="F5" t="s">
        <v>12</v>
      </c>
      <c r="G5" s="20" t="s">
        <v>19</v>
      </c>
      <c r="H5" s="20" t="s">
        <v>20</v>
      </c>
      <c r="J5" s="21" t="s">
        <v>21</v>
      </c>
      <c r="K5" s="21" t="s">
        <v>22</v>
      </c>
      <c r="L5" s="21" t="s">
        <v>23</v>
      </c>
      <c r="M5" s="21" t="s">
        <v>9</v>
      </c>
      <c r="N5" s="21" t="s">
        <v>10</v>
      </c>
      <c r="O5" s="21" t="s">
        <v>11</v>
      </c>
      <c r="P5" s="20" t="s">
        <v>19</v>
      </c>
      <c r="Q5" s="20" t="s">
        <v>20</v>
      </c>
      <c r="S5" s="17" t="s">
        <v>24</v>
      </c>
    </row>
    <row r="6" spans="1:19" x14ac:dyDescent="0.25">
      <c r="A6" s="17">
        <v>2016</v>
      </c>
      <c r="B6" s="17">
        <v>1</v>
      </c>
      <c r="C6" s="17" t="s">
        <v>17</v>
      </c>
      <c r="D6" s="17" t="s">
        <v>13</v>
      </c>
      <c r="E6" s="17" t="s">
        <v>14</v>
      </c>
      <c r="F6" s="17" t="s">
        <v>15</v>
      </c>
      <c r="G6">
        <v>899740</v>
      </c>
      <c r="H6" s="18">
        <v>12876399</v>
      </c>
      <c r="J6">
        <v>2016</v>
      </c>
      <c r="K6">
        <v>1</v>
      </c>
      <c r="L6" s="17" t="s">
        <v>17</v>
      </c>
      <c r="M6" s="17" t="s">
        <v>13</v>
      </c>
      <c r="N6" s="17" t="s">
        <v>14</v>
      </c>
      <c r="O6" t="s">
        <v>16</v>
      </c>
      <c r="P6">
        <v>66247</v>
      </c>
      <c r="Q6" s="18">
        <v>5364908</v>
      </c>
      <c r="S6" s="22">
        <f>+Q6+H6</f>
        <v>18241307</v>
      </c>
    </row>
    <row r="7" spans="1:19" x14ac:dyDescent="0.25">
      <c r="A7" s="17">
        <v>2016</v>
      </c>
      <c r="B7" s="17">
        <v>2</v>
      </c>
      <c r="C7" s="17" t="s">
        <v>17</v>
      </c>
      <c r="D7" s="17" t="s">
        <v>13</v>
      </c>
      <c r="E7" s="17" t="s">
        <v>14</v>
      </c>
      <c r="F7" s="17" t="s">
        <v>15</v>
      </c>
      <c r="G7">
        <v>901069</v>
      </c>
      <c r="H7">
        <v>10398266</v>
      </c>
      <c r="J7">
        <v>2016</v>
      </c>
      <c r="K7">
        <v>2</v>
      </c>
      <c r="L7" s="17" t="s">
        <v>17</v>
      </c>
      <c r="M7" s="17" t="s">
        <v>13</v>
      </c>
      <c r="N7" s="17" t="s">
        <v>14</v>
      </c>
      <c r="O7" t="s">
        <v>16</v>
      </c>
      <c r="P7">
        <v>66329</v>
      </c>
      <c r="Q7">
        <v>4332402</v>
      </c>
      <c r="S7" s="22">
        <f t="shared" ref="S7:S70" si="0">+Q7+H7</f>
        <v>14730668</v>
      </c>
    </row>
    <row r="8" spans="1:19" x14ac:dyDescent="0.25">
      <c r="A8" s="17">
        <v>2016</v>
      </c>
      <c r="B8" s="17">
        <v>3</v>
      </c>
      <c r="C8" s="17" t="s">
        <v>17</v>
      </c>
      <c r="D8" s="17" t="s">
        <v>13</v>
      </c>
      <c r="E8" s="17" t="s">
        <v>14</v>
      </c>
      <c r="F8" s="17" t="s">
        <v>15</v>
      </c>
      <c r="G8">
        <v>903238</v>
      </c>
      <c r="H8">
        <v>8115218</v>
      </c>
      <c r="J8">
        <v>2016</v>
      </c>
      <c r="K8">
        <v>3</v>
      </c>
      <c r="L8" s="17" t="s">
        <v>17</v>
      </c>
      <c r="M8" s="17" t="s">
        <v>13</v>
      </c>
      <c r="N8" s="17" t="s">
        <v>14</v>
      </c>
      <c r="O8" t="s">
        <v>16</v>
      </c>
      <c r="P8">
        <v>66453</v>
      </c>
      <c r="Q8">
        <v>3381178</v>
      </c>
      <c r="S8" s="22">
        <f t="shared" si="0"/>
        <v>11496396</v>
      </c>
    </row>
    <row r="9" spans="1:19" x14ac:dyDescent="0.25">
      <c r="A9" s="17">
        <v>2016</v>
      </c>
      <c r="B9" s="17">
        <v>4</v>
      </c>
      <c r="C9" s="17" t="s">
        <v>18</v>
      </c>
      <c r="D9" s="17" t="s">
        <v>13</v>
      </c>
      <c r="E9" s="17" t="s">
        <v>14</v>
      </c>
      <c r="F9" s="17" t="s">
        <v>15</v>
      </c>
      <c r="G9">
        <v>903470</v>
      </c>
      <c r="H9">
        <v>5326416</v>
      </c>
      <c r="J9">
        <v>2016</v>
      </c>
      <c r="K9">
        <v>4</v>
      </c>
      <c r="L9" s="17" t="s">
        <v>18</v>
      </c>
      <c r="M9" s="17" t="s">
        <v>13</v>
      </c>
      <c r="N9" s="17" t="s">
        <v>14</v>
      </c>
      <c r="O9" t="s">
        <v>16</v>
      </c>
      <c r="P9">
        <v>66463</v>
      </c>
      <c r="Q9">
        <v>2219233</v>
      </c>
      <c r="S9" s="22">
        <f t="shared" si="0"/>
        <v>7545649</v>
      </c>
    </row>
    <row r="10" spans="1:19" x14ac:dyDescent="0.25">
      <c r="A10" s="17">
        <v>2016</v>
      </c>
      <c r="B10" s="17">
        <v>5</v>
      </c>
      <c r="C10" s="17" t="s">
        <v>18</v>
      </c>
      <c r="D10" s="17" t="s">
        <v>13</v>
      </c>
      <c r="E10" s="17" t="s">
        <v>14</v>
      </c>
      <c r="F10" s="17" t="s">
        <v>15</v>
      </c>
      <c r="G10">
        <v>904076</v>
      </c>
      <c r="H10">
        <v>3246035</v>
      </c>
      <c r="J10">
        <v>2016</v>
      </c>
      <c r="K10">
        <v>5</v>
      </c>
      <c r="L10" s="17" t="s">
        <v>18</v>
      </c>
      <c r="M10" s="17" t="s">
        <v>13</v>
      </c>
      <c r="N10" s="17" t="s">
        <v>14</v>
      </c>
      <c r="O10" t="s">
        <v>16</v>
      </c>
      <c r="P10">
        <v>66493</v>
      </c>
      <c r="Q10">
        <v>1352449</v>
      </c>
      <c r="S10" s="22">
        <f t="shared" si="0"/>
        <v>4598484</v>
      </c>
    </row>
    <row r="11" spans="1:19" x14ac:dyDescent="0.25">
      <c r="A11">
        <v>2016</v>
      </c>
      <c r="B11">
        <v>6</v>
      </c>
      <c r="C11" t="s">
        <v>18</v>
      </c>
      <c r="D11" t="s">
        <v>13</v>
      </c>
      <c r="E11" t="s">
        <v>14</v>
      </c>
      <c r="F11" t="s">
        <v>15</v>
      </c>
      <c r="G11">
        <v>904330</v>
      </c>
      <c r="H11">
        <v>1927242</v>
      </c>
      <c r="J11">
        <v>2016</v>
      </c>
      <c r="K11">
        <v>6</v>
      </c>
      <c r="L11" t="s">
        <v>18</v>
      </c>
      <c r="M11" t="s">
        <v>13</v>
      </c>
      <c r="N11" t="s">
        <v>14</v>
      </c>
      <c r="O11" t="s">
        <v>16</v>
      </c>
      <c r="P11">
        <v>66502</v>
      </c>
      <c r="Q11">
        <v>802979</v>
      </c>
      <c r="S11" s="22">
        <f t="shared" si="0"/>
        <v>2730221</v>
      </c>
    </row>
    <row r="12" spans="1:19" x14ac:dyDescent="0.25">
      <c r="A12">
        <v>2016</v>
      </c>
      <c r="B12">
        <v>7</v>
      </c>
      <c r="C12" t="s">
        <v>18</v>
      </c>
      <c r="D12" t="s">
        <v>13</v>
      </c>
      <c r="E12" t="s">
        <v>14</v>
      </c>
      <c r="F12" t="s">
        <v>15</v>
      </c>
      <c r="G12">
        <v>902773</v>
      </c>
      <c r="H12">
        <v>1624008</v>
      </c>
      <c r="J12">
        <v>2016</v>
      </c>
      <c r="K12">
        <v>7</v>
      </c>
      <c r="L12" t="s">
        <v>18</v>
      </c>
      <c r="M12" t="s">
        <v>13</v>
      </c>
      <c r="N12" t="s">
        <v>14</v>
      </c>
      <c r="O12" t="s">
        <v>16</v>
      </c>
      <c r="P12">
        <v>66304</v>
      </c>
      <c r="Q12">
        <v>676637</v>
      </c>
      <c r="S12" s="22">
        <f t="shared" si="0"/>
        <v>2300645</v>
      </c>
    </row>
    <row r="13" spans="1:19" x14ac:dyDescent="0.25">
      <c r="A13">
        <v>2016</v>
      </c>
      <c r="B13">
        <v>8</v>
      </c>
      <c r="C13" t="s">
        <v>18</v>
      </c>
      <c r="D13" t="s">
        <v>13</v>
      </c>
      <c r="E13" t="s">
        <v>14</v>
      </c>
      <c r="F13" t="s">
        <v>15</v>
      </c>
      <c r="G13">
        <v>904027</v>
      </c>
      <c r="H13">
        <v>1536264</v>
      </c>
      <c r="J13">
        <v>2016</v>
      </c>
      <c r="K13">
        <v>8</v>
      </c>
      <c r="L13" t="s">
        <v>18</v>
      </c>
      <c r="M13" t="s">
        <v>13</v>
      </c>
      <c r="N13" t="s">
        <v>14</v>
      </c>
      <c r="O13" t="s">
        <v>16</v>
      </c>
      <c r="P13">
        <v>66410</v>
      </c>
      <c r="Q13">
        <v>640079</v>
      </c>
      <c r="S13" s="22">
        <f t="shared" si="0"/>
        <v>2176343</v>
      </c>
    </row>
    <row r="14" spans="1:19" x14ac:dyDescent="0.25">
      <c r="A14">
        <v>2016</v>
      </c>
      <c r="B14">
        <v>9</v>
      </c>
      <c r="C14" t="s">
        <v>18</v>
      </c>
      <c r="D14" t="s">
        <v>13</v>
      </c>
      <c r="E14" t="s">
        <v>14</v>
      </c>
      <c r="F14" t="s">
        <v>15</v>
      </c>
      <c r="G14">
        <v>904783</v>
      </c>
      <c r="H14">
        <v>1681631</v>
      </c>
      <c r="J14">
        <v>2016</v>
      </c>
      <c r="K14">
        <v>9</v>
      </c>
      <c r="L14" t="s">
        <v>18</v>
      </c>
      <c r="M14" t="s">
        <v>13</v>
      </c>
      <c r="N14" t="s">
        <v>14</v>
      </c>
      <c r="O14" t="s">
        <v>16</v>
      </c>
      <c r="P14">
        <v>66412</v>
      </c>
      <c r="Q14">
        <v>700646</v>
      </c>
      <c r="S14" s="22">
        <f t="shared" si="0"/>
        <v>2382277</v>
      </c>
    </row>
    <row r="15" spans="1:19" x14ac:dyDescent="0.25">
      <c r="A15">
        <v>2016</v>
      </c>
      <c r="B15">
        <v>10</v>
      </c>
      <c r="C15" t="s">
        <v>18</v>
      </c>
      <c r="D15" t="s">
        <v>13</v>
      </c>
      <c r="E15" t="s">
        <v>14</v>
      </c>
      <c r="F15" t="s">
        <v>15</v>
      </c>
      <c r="G15">
        <v>907465</v>
      </c>
      <c r="H15">
        <v>4523238</v>
      </c>
      <c r="J15">
        <v>2016</v>
      </c>
      <c r="K15">
        <v>10</v>
      </c>
      <c r="L15" t="s">
        <v>18</v>
      </c>
      <c r="M15" t="s">
        <v>13</v>
      </c>
      <c r="N15" t="s">
        <v>14</v>
      </c>
      <c r="O15" t="s">
        <v>16</v>
      </c>
      <c r="P15">
        <v>66609</v>
      </c>
      <c r="Q15">
        <v>1884592</v>
      </c>
      <c r="S15" s="22">
        <f t="shared" si="0"/>
        <v>6407830</v>
      </c>
    </row>
    <row r="16" spans="1:19" x14ac:dyDescent="0.25">
      <c r="A16">
        <v>2016</v>
      </c>
      <c r="B16">
        <v>11</v>
      </c>
      <c r="C16" t="s">
        <v>17</v>
      </c>
      <c r="D16" t="s">
        <v>13</v>
      </c>
      <c r="E16" t="s">
        <v>14</v>
      </c>
      <c r="F16" t="s">
        <v>15</v>
      </c>
      <c r="G16">
        <v>910786</v>
      </c>
      <c r="H16">
        <v>7880228</v>
      </c>
      <c r="J16">
        <v>2016</v>
      </c>
      <c r="K16">
        <v>11</v>
      </c>
      <c r="L16" t="s">
        <v>17</v>
      </c>
      <c r="M16" t="s">
        <v>13</v>
      </c>
      <c r="N16" t="s">
        <v>14</v>
      </c>
      <c r="O16" t="s">
        <v>16</v>
      </c>
      <c r="P16">
        <v>66834</v>
      </c>
      <c r="Q16">
        <v>3283270</v>
      </c>
      <c r="S16" s="22">
        <f t="shared" si="0"/>
        <v>11163498</v>
      </c>
    </row>
    <row r="17" spans="1:19" x14ac:dyDescent="0.25">
      <c r="A17">
        <v>2016</v>
      </c>
      <c r="B17">
        <v>12</v>
      </c>
      <c r="C17" t="s">
        <v>17</v>
      </c>
      <c r="D17" t="s">
        <v>13</v>
      </c>
      <c r="E17" t="s">
        <v>14</v>
      </c>
      <c r="F17" t="s">
        <v>15</v>
      </c>
      <c r="G17">
        <v>914715</v>
      </c>
      <c r="H17">
        <v>12378106</v>
      </c>
      <c r="J17">
        <v>2016</v>
      </c>
      <c r="K17">
        <v>12</v>
      </c>
      <c r="L17" t="s">
        <v>17</v>
      </c>
      <c r="M17" t="s">
        <v>13</v>
      </c>
      <c r="N17" t="s">
        <v>14</v>
      </c>
      <c r="O17" t="s">
        <v>16</v>
      </c>
      <c r="P17">
        <v>67036</v>
      </c>
      <c r="Q17">
        <v>5157296</v>
      </c>
      <c r="S17" s="22">
        <f t="shared" si="0"/>
        <v>17535402</v>
      </c>
    </row>
    <row r="18" spans="1:19" x14ac:dyDescent="0.25">
      <c r="A18">
        <v>2017</v>
      </c>
      <c r="B18">
        <v>1</v>
      </c>
      <c r="C18" t="s">
        <v>17</v>
      </c>
      <c r="D18" t="s">
        <v>13</v>
      </c>
      <c r="E18" t="s">
        <v>14</v>
      </c>
      <c r="F18" t="s">
        <v>15</v>
      </c>
      <c r="G18">
        <v>918857</v>
      </c>
      <c r="H18">
        <v>13019765</v>
      </c>
      <c r="J18">
        <v>2017</v>
      </c>
      <c r="K18">
        <v>1</v>
      </c>
      <c r="L18" t="s">
        <v>17</v>
      </c>
      <c r="M18" t="s">
        <v>13</v>
      </c>
      <c r="N18" t="s">
        <v>14</v>
      </c>
      <c r="O18" t="s">
        <v>16</v>
      </c>
      <c r="P18">
        <v>67330</v>
      </c>
      <c r="Q18">
        <v>5368007</v>
      </c>
      <c r="S18" s="22">
        <f t="shared" si="0"/>
        <v>18387772</v>
      </c>
    </row>
    <row r="19" spans="1:19" x14ac:dyDescent="0.25">
      <c r="A19">
        <v>2017</v>
      </c>
      <c r="B19">
        <v>2</v>
      </c>
      <c r="C19" t="s">
        <v>17</v>
      </c>
      <c r="D19" t="s">
        <v>13</v>
      </c>
      <c r="E19" t="s">
        <v>14</v>
      </c>
      <c r="F19" t="s">
        <v>15</v>
      </c>
      <c r="G19">
        <v>920190</v>
      </c>
      <c r="H19">
        <v>10514040</v>
      </c>
      <c r="J19">
        <v>2017</v>
      </c>
      <c r="K19">
        <v>2</v>
      </c>
      <c r="L19" t="s">
        <v>17</v>
      </c>
      <c r="M19" t="s">
        <v>13</v>
      </c>
      <c r="N19" t="s">
        <v>14</v>
      </c>
      <c r="O19" t="s">
        <v>16</v>
      </c>
      <c r="P19">
        <v>67425</v>
      </c>
      <c r="Q19">
        <v>4334904</v>
      </c>
      <c r="S19" s="22">
        <f t="shared" si="0"/>
        <v>14848944</v>
      </c>
    </row>
    <row r="20" spans="1:19" x14ac:dyDescent="0.25">
      <c r="A20">
        <v>2017</v>
      </c>
      <c r="B20">
        <v>3</v>
      </c>
      <c r="C20" t="s">
        <v>17</v>
      </c>
      <c r="D20" t="s">
        <v>13</v>
      </c>
      <c r="E20" t="s">
        <v>14</v>
      </c>
      <c r="F20" t="s">
        <v>15</v>
      </c>
      <c r="G20">
        <v>922367</v>
      </c>
      <c r="H20">
        <v>8205573</v>
      </c>
      <c r="J20">
        <v>2017</v>
      </c>
      <c r="K20">
        <v>3</v>
      </c>
      <c r="L20" t="s">
        <v>17</v>
      </c>
      <c r="M20" t="s">
        <v>13</v>
      </c>
      <c r="N20" t="s">
        <v>14</v>
      </c>
      <c r="O20" t="s">
        <v>16</v>
      </c>
      <c r="P20">
        <v>67568</v>
      </c>
      <c r="Q20">
        <v>3383131</v>
      </c>
      <c r="S20" s="22">
        <f t="shared" si="0"/>
        <v>11588704</v>
      </c>
    </row>
    <row r="21" spans="1:19" x14ac:dyDescent="0.25">
      <c r="A21">
        <v>2017</v>
      </c>
      <c r="B21">
        <v>4</v>
      </c>
      <c r="C21" t="s">
        <v>18</v>
      </c>
      <c r="D21" t="s">
        <v>13</v>
      </c>
      <c r="E21" t="s">
        <v>14</v>
      </c>
      <c r="F21" t="s">
        <v>15</v>
      </c>
      <c r="G21">
        <v>922600</v>
      </c>
      <c r="H21">
        <v>5385720</v>
      </c>
      <c r="J21">
        <v>2017</v>
      </c>
      <c r="K21">
        <v>4</v>
      </c>
      <c r="L21" t="s">
        <v>18</v>
      </c>
      <c r="M21" t="s">
        <v>13</v>
      </c>
      <c r="N21" t="s">
        <v>14</v>
      </c>
      <c r="O21" t="s">
        <v>16</v>
      </c>
      <c r="P21">
        <v>67579</v>
      </c>
      <c r="Q21">
        <v>2220515</v>
      </c>
      <c r="S21" s="22">
        <f t="shared" si="0"/>
        <v>7606235</v>
      </c>
    </row>
    <row r="22" spans="1:19" x14ac:dyDescent="0.25">
      <c r="A22">
        <v>2017</v>
      </c>
      <c r="B22">
        <v>5</v>
      </c>
      <c r="C22" t="s">
        <v>18</v>
      </c>
      <c r="D22" t="s">
        <v>13</v>
      </c>
      <c r="E22" t="s">
        <v>14</v>
      </c>
      <c r="F22" t="s">
        <v>15</v>
      </c>
      <c r="G22">
        <v>923208</v>
      </c>
      <c r="H22">
        <v>3282176</v>
      </c>
      <c r="J22">
        <v>2017</v>
      </c>
      <c r="K22">
        <v>5</v>
      </c>
      <c r="L22" t="s">
        <v>18</v>
      </c>
      <c r="M22" t="s">
        <v>13</v>
      </c>
      <c r="N22" t="s">
        <v>14</v>
      </c>
      <c r="O22" t="s">
        <v>16</v>
      </c>
      <c r="P22">
        <v>67613</v>
      </c>
      <c r="Q22">
        <v>1353230</v>
      </c>
      <c r="S22" s="22">
        <f t="shared" si="0"/>
        <v>4635406</v>
      </c>
    </row>
    <row r="23" spans="1:19" x14ac:dyDescent="0.25">
      <c r="A23">
        <v>2017</v>
      </c>
      <c r="B23">
        <v>6</v>
      </c>
      <c r="C23" t="s">
        <v>18</v>
      </c>
      <c r="D23" t="s">
        <v>13</v>
      </c>
      <c r="E23" t="s">
        <v>14</v>
      </c>
      <c r="F23" t="s">
        <v>15</v>
      </c>
      <c r="G23">
        <v>923463</v>
      </c>
      <c r="H23">
        <v>1948699</v>
      </c>
      <c r="J23">
        <v>2017</v>
      </c>
      <c r="K23">
        <v>6</v>
      </c>
      <c r="L23" t="s">
        <v>18</v>
      </c>
      <c r="M23" t="s">
        <v>13</v>
      </c>
      <c r="N23" t="s">
        <v>14</v>
      </c>
      <c r="O23" t="s">
        <v>16</v>
      </c>
      <c r="P23">
        <v>67623</v>
      </c>
      <c r="Q23">
        <v>803442</v>
      </c>
      <c r="S23" s="22">
        <f t="shared" si="0"/>
        <v>2752141</v>
      </c>
    </row>
    <row r="24" spans="1:19" x14ac:dyDescent="0.25">
      <c r="A24">
        <v>2017</v>
      </c>
      <c r="B24">
        <v>7</v>
      </c>
      <c r="C24" t="s">
        <v>18</v>
      </c>
      <c r="D24" t="s">
        <v>13</v>
      </c>
      <c r="E24" t="s">
        <v>14</v>
      </c>
      <c r="F24" t="s">
        <v>15</v>
      </c>
      <c r="G24">
        <v>921901</v>
      </c>
      <c r="H24">
        <v>1642089</v>
      </c>
      <c r="J24">
        <v>2017</v>
      </c>
      <c r="K24">
        <v>7</v>
      </c>
      <c r="L24" t="s">
        <v>18</v>
      </c>
      <c r="M24" t="s">
        <v>13</v>
      </c>
      <c r="N24" t="s">
        <v>14</v>
      </c>
      <c r="O24" t="s">
        <v>16</v>
      </c>
      <c r="P24">
        <v>67505</v>
      </c>
      <c r="Q24">
        <v>677028</v>
      </c>
      <c r="S24" s="22">
        <f t="shared" si="0"/>
        <v>2319117</v>
      </c>
    </row>
    <row r="25" spans="1:19" x14ac:dyDescent="0.25">
      <c r="A25">
        <v>2017</v>
      </c>
      <c r="B25">
        <v>8</v>
      </c>
      <c r="C25" t="s">
        <v>18</v>
      </c>
      <c r="D25" t="s">
        <v>13</v>
      </c>
      <c r="E25" t="s">
        <v>14</v>
      </c>
      <c r="F25" t="s">
        <v>15</v>
      </c>
      <c r="G25">
        <v>923160</v>
      </c>
      <c r="H25">
        <v>1553369</v>
      </c>
      <c r="J25">
        <v>2017</v>
      </c>
      <c r="K25">
        <v>8</v>
      </c>
      <c r="L25" t="s">
        <v>18</v>
      </c>
      <c r="M25" t="s">
        <v>13</v>
      </c>
      <c r="N25" t="s">
        <v>14</v>
      </c>
      <c r="O25" t="s">
        <v>16</v>
      </c>
      <c r="P25">
        <v>67627</v>
      </c>
      <c r="Q25">
        <v>640449</v>
      </c>
      <c r="S25" s="22">
        <f t="shared" si="0"/>
        <v>2193818</v>
      </c>
    </row>
    <row r="26" spans="1:19" x14ac:dyDescent="0.25">
      <c r="A26">
        <v>2017</v>
      </c>
      <c r="B26">
        <v>9</v>
      </c>
      <c r="C26" t="s">
        <v>18</v>
      </c>
      <c r="D26" t="s">
        <v>13</v>
      </c>
      <c r="E26" t="s">
        <v>14</v>
      </c>
      <c r="F26" t="s">
        <v>15</v>
      </c>
      <c r="G26">
        <v>923919</v>
      </c>
      <c r="H26">
        <v>1700355</v>
      </c>
      <c r="J26">
        <v>2017</v>
      </c>
      <c r="K26">
        <v>9</v>
      </c>
      <c r="L26" t="s">
        <v>18</v>
      </c>
      <c r="M26" t="s">
        <v>13</v>
      </c>
      <c r="N26" t="s">
        <v>14</v>
      </c>
      <c r="O26" t="s">
        <v>16</v>
      </c>
      <c r="P26">
        <v>67629</v>
      </c>
      <c r="Q26">
        <v>701051</v>
      </c>
      <c r="S26" s="22">
        <f t="shared" si="0"/>
        <v>2401406</v>
      </c>
    </row>
    <row r="27" spans="1:19" x14ac:dyDescent="0.25">
      <c r="A27">
        <v>2017</v>
      </c>
      <c r="B27">
        <v>10</v>
      </c>
      <c r="C27" t="s">
        <v>18</v>
      </c>
      <c r="D27" t="s">
        <v>13</v>
      </c>
      <c r="E27" t="s">
        <v>14</v>
      </c>
      <c r="F27" t="s">
        <v>15</v>
      </c>
      <c r="G27">
        <v>926610</v>
      </c>
      <c r="H27">
        <v>4573600</v>
      </c>
      <c r="J27">
        <v>2017</v>
      </c>
      <c r="K27">
        <v>10</v>
      </c>
      <c r="L27" t="s">
        <v>18</v>
      </c>
      <c r="M27" t="s">
        <v>13</v>
      </c>
      <c r="N27" t="s">
        <v>14</v>
      </c>
      <c r="O27" t="s">
        <v>16</v>
      </c>
      <c r="P27">
        <v>67857</v>
      </c>
      <c r="Q27">
        <v>1885680</v>
      </c>
      <c r="S27" s="22">
        <f t="shared" si="0"/>
        <v>6459280</v>
      </c>
    </row>
    <row r="28" spans="1:19" x14ac:dyDescent="0.25">
      <c r="A28">
        <v>2017</v>
      </c>
      <c r="B28">
        <v>11</v>
      </c>
      <c r="C28" t="s">
        <v>17</v>
      </c>
      <c r="D28" t="s">
        <v>13</v>
      </c>
      <c r="E28" t="s">
        <v>14</v>
      </c>
      <c r="F28" t="s">
        <v>15</v>
      </c>
      <c r="G28">
        <v>929942</v>
      </c>
      <c r="H28">
        <v>7967966</v>
      </c>
      <c r="J28">
        <v>2017</v>
      </c>
      <c r="K28">
        <v>11</v>
      </c>
      <c r="L28" t="s">
        <v>17</v>
      </c>
      <c r="M28" t="s">
        <v>13</v>
      </c>
      <c r="N28" t="s">
        <v>14</v>
      </c>
      <c r="O28" t="s">
        <v>16</v>
      </c>
      <c r="P28">
        <v>68117</v>
      </c>
      <c r="Q28">
        <v>3285167</v>
      </c>
      <c r="S28" s="22">
        <f t="shared" si="0"/>
        <v>11253133</v>
      </c>
    </row>
    <row r="29" spans="1:19" x14ac:dyDescent="0.25">
      <c r="A29">
        <v>2017</v>
      </c>
      <c r="B29">
        <v>12</v>
      </c>
      <c r="C29" t="s">
        <v>17</v>
      </c>
      <c r="D29" t="s">
        <v>13</v>
      </c>
      <c r="E29" t="s">
        <v>14</v>
      </c>
      <c r="F29" t="s">
        <v>15</v>
      </c>
      <c r="G29">
        <v>933884</v>
      </c>
      <c r="H29">
        <v>12515924</v>
      </c>
      <c r="J29">
        <v>2017</v>
      </c>
      <c r="K29">
        <v>12</v>
      </c>
      <c r="L29" t="s">
        <v>17</v>
      </c>
      <c r="M29" t="s">
        <v>13</v>
      </c>
      <c r="N29" t="s">
        <v>14</v>
      </c>
      <c r="O29" t="s">
        <v>16</v>
      </c>
      <c r="P29">
        <v>68353</v>
      </c>
      <c r="Q29">
        <v>5160275</v>
      </c>
      <c r="S29" s="22">
        <f t="shared" si="0"/>
        <v>17676199</v>
      </c>
    </row>
    <row r="30" spans="1:19" x14ac:dyDescent="0.25">
      <c r="A30">
        <v>2018</v>
      </c>
      <c r="B30">
        <v>1</v>
      </c>
      <c r="C30" t="s">
        <v>17</v>
      </c>
      <c r="D30" t="s">
        <v>13</v>
      </c>
      <c r="E30" t="s">
        <v>14</v>
      </c>
      <c r="F30" t="s">
        <v>15</v>
      </c>
      <c r="G30">
        <v>938613</v>
      </c>
      <c r="H30">
        <v>13185008</v>
      </c>
      <c r="J30">
        <v>2018</v>
      </c>
      <c r="K30">
        <v>1</v>
      </c>
      <c r="L30" t="s">
        <v>17</v>
      </c>
      <c r="M30" t="s">
        <v>13</v>
      </c>
      <c r="N30" t="s">
        <v>14</v>
      </c>
      <c r="O30" t="s">
        <v>16</v>
      </c>
      <c r="P30">
        <v>68670</v>
      </c>
      <c r="Q30">
        <v>5456716</v>
      </c>
      <c r="S30" s="22">
        <f t="shared" si="0"/>
        <v>18641724</v>
      </c>
    </row>
    <row r="31" spans="1:19" x14ac:dyDescent="0.25">
      <c r="A31">
        <v>2018</v>
      </c>
      <c r="B31">
        <v>2</v>
      </c>
      <c r="C31" t="s">
        <v>17</v>
      </c>
      <c r="D31" t="s">
        <v>13</v>
      </c>
      <c r="E31" t="s">
        <v>14</v>
      </c>
      <c r="F31" t="s">
        <v>15</v>
      </c>
      <c r="G31">
        <v>940135</v>
      </c>
      <c r="H31">
        <v>10647481</v>
      </c>
      <c r="J31">
        <v>2018</v>
      </c>
      <c r="K31">
        <v>2</v>
      </c>
      <c r="L31" t="s">
        <v>17</v>
      </c>
      <c r="M31" t="s">
        <v>13</v>
      </c>
      <c r="N31" t="s">
        <v>14</v>
      </c>
      <c r="O31" t="s">
        <v>16</v>
      </c>
      <c r="P31">
        <v>68772</v>
      </c>
      <c r="Q31">
        <v>4406541</v>
      </c>
      <c r="S31" s="22">
        <f t="shared" si="0"/>
        <v>15054022</v>
      </c>
    </row>
    <row r="32" spans="1:19" x14ac:dyDescent="0.25">
      <c r="A32">
        <v>2018</v>
      </c>
      <c r="B32">
        <v>3</v>
      </c>
      <c r="C32" t="s">
        <v>17</v>
      </c>
      <c r="D32" t="s">
        <v>13</v>
      </c>
      <c r="E32" t="s">
        <v>14</v>
      </c>
      <c r="F32" t="s">
        <v>15</v>
      </c>
      <c r="G32">
        <v>942620</v>
      </c>
      <c r="H32">
        <v>8309716</v>
      </c>
      <c r="J32">
        <v>2018</v>
      </c>
      <c r="K32">
        <v>3</v>
      </c>
      <c r="L32" t="s">
        <v>17</v>
      </c>
      <c r="M32" t="s">
        <v>13</v>
      </c>
      <c r="N32" t="s">
        <v>14</v>
      </c>
      <c r="O32" t="s">
        <v>16</v>
      </c>
      <c r="P32">
        <v>68926</v>
      </c>
      <c r="Q32">
        <v>3439039</v>
      </c>
      <c r="S32" s="22">
        <f t="shared" si="0"/>
        <v>11748755</v>
      </c>
    </row>
    <row r="33" spans="1:19" x14ac:dyDescent="0.25">
      <c r="A33">
        <v>2018</v>
      </c>
      <c r="B33">
        <v>4</v>
      </c>
      <c r="C33" t="s">
        <v>18</v>
      </c>
      <c r="D33" t="s">
        <v>13</v>
      </c>
      <c r="E33" t="s">
        <v>14</v>
      </c>
      <c r="F33" t="s">
        <v>15</v>
      </c>
      <c r="G33">
        <v>942886</v>
      </c>
      <c r="H33">
        <v>5454074</v>
      </c>
      <c r="J33">
        <v>2018</v>
      </c>
      <c r="K33">
        <v>4</v>
      </c>
      <c r="L33" t="s">
        <v>18</v>
      </c>
      <c r="M33" t="s">
        <v>13</v>
      </c>
      <c r="N33" t="s">
        <v>14</v>
      </c>
      <c r="O33" t="s">
        <v>16</v>
      </c>
      <c r="P33">
        <v>68938</v>
      </c>
      <c r="Q33">
        <v>2257210</v>
      </c>
      <c r="S33" s="22">
        <f t="shared" si="0"/>
        <v>7711284</v>
      </c>
    </row>
    <row r="34" spans="1:19" x14ac:dyDescent="0.25">
      <c r="A34">
        <v>2018</v>
      </c>
      <c r="B34">
        <v>5</v>
      </c>
      <c r="C34" t="s">
        <v>18</v>
      </c>
      <c r="D34" t="s">
        <v>13</v>
      </c>
      <c r="E34" t="s">
        <v>14</v>
      </c>
      <c r="F34" t="s">
        <v>15</v>
      </c>
      <c r="G34">
        <v>943580</v>
      </c>
      <c r="H34">
        <v>3323832</v>
      </c>
      <c r="J34">
        <v>2018</v>
      </c>
      <c r="K34">
        <v>5</v>
      </c>
      <c r="L34" t="s">
        <v>18</v>
      </c>
      <c r="M34" t="s">
        <v>13</v>
      </c>
      <c r="N34" t="s">
        <v>14</v>
      </c>
      <c r="O34" t="s">
        <v>16</v>
      </c>
      <c r="P34">
        <v>68975</v>
      </c>
      <c r="Q34">
        <v>1375593</v>
      </c>
      <c r="S34" s="22">
        <f t="shared" si="0"/>
        <v>4699425</v>
      </c>
    </row>
    <row r="35" spans="1:19" x14ac:dyDescent="0.25">
      <c r="A35">
        <v>2018</v>
      </c>
      <c r="B35">
        <v>6</v>
      </c>
      <c r="C35" t="s">
        <v>18</v>
      </c>
      <c r="D35" t="s">
        <v>13</v>
      </c>
      <c r="E35" t="s">
        <v>14</v>
      </c>
      <c r="F35" t="s">
        <v>15</v>
      </c>
      <c r="G35">
        <v>943871</v>
      </c>
      <c r="H35">
        <v>1973432</v>
      </c>
      <c r="J35">
        <v>2018</v>
      </c>
      <c r="K35">
        <v>6</v>
      </c>
      <c r="L35" t="s">
        <v>18</v>
      </c>
      <c r="M35" t="s">
        <v>13</v>
      </c>
      <c r="N35" t="s">
        <v>14</v>
      </c>
      <c r="O35" t="s">
        <v>16</v>
      </c>
      <c r="P35">
        <v>68986</v>
      </c>
      <c r="Q35">
        <v>816720</v>
      </c>
      <c r="S35" s="22">
        <f t="shared" si="0"/>
        <v>2790152</v>
      </c>
    </row>
    <row r="36" spans="1:19" x14ac:dyDescent="0.25">
      <c r="A36">
        <v>2018</v>
      </c>
      <c r="B36">
        <v>7</v>
      </c>
      <c r="C36" t="s">
        <v>18</v>
      </c>
      <c r="D36" t="s">
        <v>13</v>
      </c>
      <c r="E36" t="s">
        <v>14</v>
      </c>
      <c r="F36" t="s">
        <v>15</v>
      </c>
      <c r="G36">
        <v>942087</v>
      </c>
      <c r="H36">
        <v>1662930</v>
      </c>
      <c r="J36">
        <v>2018</v>
      </c>
      <c r="K36">
        <v>7</v>
      </c>
      <c r="L36" t="s">
        <v>18</v>
      </c>
      <c r="M36" t="s">
        <v>13</v>
      </c>
      <c r="N36" t="s">
        <v>14</v>
      </c>
      <c r="O36" t="s">
        <v>16</v>
      </c>
      <c r="P36">
        <v>68859</v>
      </c>
      <c r="Q36">
        <v>688216</v>
      </c>
      <c r="S36" s="22">
        <f t="shared" si="0"/>
        <v>2351146</v>
      </c>
    </row>
    <row r="37" spans="1:19" x14ac:dyDescent="0.25">
      <c r="A37">
        <v>2018</v>
      </c>
      <c r="B37">
        <v>8</v>
      </c>
      <c r="C37" t="s">
        <v>18</v>
      </c>
      <c r="D37" t="s">
        <v>13</v>
      </c>
      <c r="E37" t="s">
        <v>14</v>
      </c>
      <c r="F37" t="s">
        <v>15</v>
      </c>
      <c r="G37">
        <v>943524</v>
      </c>
      <c r="H37">
        <v>1573084</v>
      </c>
      <c r="J37">
        <v>2018</v>
      </c>
      <c r="K37">
        <v>8</v>
      </c>
      <c r="L37" t="s">
        <v>18</v>
      </c>
      <c r="M37" t="s">
        <v>13</v>
      </c>
      <c r="N37" t="s">
        <v>14</v>
      </c>
      <c r="O37" t="s">
        <v>16</v>
      </c>
      <c r="P37">
        <v>68990</v>
      </c>
      <c r="Q37">
        <v>651033</v>
      </c>
      <c r="S37" s="22">
        <f t="shared" si="0"/>
        <v>2224117</v>
      </c>
    </row>
    <row r="38" spans="1:19" x14ac:dyDescent="0.25">
      <c r="A38">
        <v>2018</v>
      </c>
      <c r="B38">
        <v>9</v>
      </c>
      <c r="C38" t="s">
        <v>18</v>
      </c>
      <c r="D38" t="s">
        <v>13</v>
      </c>
      <c r="E38" t="s">
        <v>14</v>
      </c>
      <c r="F38" t="s">
        <v>15</v>
      </c>
      <c r="G38">
        <v>944390</v>
      </c>
      <c r="H38">
        <v>1721935</v>
      </c>
      <c r="J38">
        <v>2018</v>
      </c>
      <c r="K38">
        <v>9</v>
      </c>
      <c r="L38" t="s">
        <v>18</v>
      </c>
      <c r="M38" t="s">
        <v>13</v>
      </c>
      <c r="N38" t="s">
        <v>14</v>
      </c>
      <c r="O38" t="s">
        <v>16</v>
      </c>
      <c r="P38">
        <v>68992</v>
      </c>
      <c r="Q38">
        <v>712636</v>
      </c>
      <c r="S38" s="22">
        <f t="shared" si="0"/>
        <v>2434571</v>
      </c>
    </row>
    <row r="39" spans="1:19" x14ac:dyDescent="0.25">
      <c r="A39">
        <v>2018</v>
      </c>
      <c r="B39">
        <v>10</v>
      </c>
      <c r="C39" t="s">
        <v>18</v>
      </c>
      <c r="D39" t="s">
        <v>13</v>
      </c>
      <c r="E39" t="s">
        <v>14</v>
      </c>
      <c r="F39" t="s">
        <v>15</v>
      </c>
      <c r="G39">
        <v>947462</v>
      </c>
      <c r="H39">
        <v>4631646</v>
      </c>
      <c r="J39">
        <v>2018</v>
      </c>
      <c r="K39">
        <v>10</v>
      </c>
      <c r="L39" t="s">
        <v>18</v>
      </c>
      <c r="M39" t="s">
        <v>13</v>
      </c>
      <c r="N39" t="s">
        <v>14</v>
      </c>
      <c r="O39" t="s">
        <v>16</v>
      </c>
      <c r="P39">
        <v>69238</v>
      </c>
      <c r="Q39">
        <v>1916842</v>
      </c>
      <c r="S39" s="22">
        <f t="shared" si="0"/>
        <v>6548488</v>
      </c>
    </row>
    <row r="40" spans="1:19" x14ac:dyDescent="0.25">
      <c r="A40">
        <v>2018</v>
      </c>
      <c r="B40">
        <v>11</v>
      </c>
      <c r="C40" t="s">
        <v>17</v>
      </c>
      <c r="D40" t="s">
        <v>13</v>
      </c>
      <c r="E40" t="s">
        <v>14</v>
      </c>
      <c r="F40" t="s">
        <v>15</v>
      </c>
      <c r="G40">
        <v>951267</v>
      </c>
      <c r="H40">
        <v>8069093</v>
      </c>
      <c r="J40">
        <v>2018</v>
      </c>
      <c r="K40">
        <v>11</v>
      </c>
      <c r="L40" t="s">
        <v>17</v>
      </c>
      <c r="M40" t="s">
        <v>13</v>
      </c>
      <c r="N40" t="s">
        <v>14</v>
      </c>
      <c r="O40" t="s">
        <v>16</v>
      </c>
      <c r="P40">
        <v>69519</v>
      </c>
      <c r="Q40">
        <v>3339456</v>
      </c>
      <c r="S40" s="22">
        <f t="shared" si="0"/>
        <v>11408549</v>
      </c>
    </row>
    <row r="41" spans="1:19" x14ac:dyDescent="0.25">
      <c r="A41">
        <v>2018</v>
      </c>
      <c r="B41">
        <v>12</v>
      </c>
      <c r="C41" t="s">
        <v>17</v>
      </c>
      <c r="D41" t="s">
        <v>13</v>
      </c>
      <c r="E41" t="s">
        <v>14</v>
      </c>
      <c r="F41" t="s">
        <v>15</v>
      </c>
      <c r="G41">
        <v>955771</v>
      </c>
      <c r="H41">
        <v>12674772</v>
      </c>
      <c r="J41">
        <v>2018</v>
      </c>
      <c r="K41">
        <v>12</v>
      </c>
      <c r="L41" t="s">
        <v>17</v>
      </c>
      <c r="M41" t="s">
        <v>13</v>
      </c>
      <c r="N41" t="s">
        <v>14</v>
      </c>
      <c r="O41" t="s">
        <v>16</v>
      </c>
      <c r="P41">
        <v>69772</v>
      </c>
      <c r="Q41">
        <v>5245551</v>
      </c>
      <c r="S41" s="22">
        <f t="shared" si="0"/>
        <v>17920323</v>
      </c>
    </row>
    <row r="42" spans="1:19" x14ac:dyDescent="0.25">
      <c r="A42">
        <v>2019</v>
      </c>
      <c r="B42">
        <v>1</v>
      </c>
      <c r="C42" t="s">
        <v>17</v>
      </c>
      <c r="D42" t="s">
        <v>13</v>
      </c>
      <c r="E42" t="s">
        <v>14</v>
      </c>
      <c r="F42" t="s">
        <v>15</v>
      </c>
      <c r="G42">
        <v>960969</v>
      </c>
      <c r="H42">
        <v>13322894</v>
      </c>
      <c r="J42">
        <v>2019</v>
      </c>
      <c r="K42">
        <v>1</v>
      </c>
      <c r="L42" t="s">
        <v>17</v>
      </c>
      <c r="M42" t="s">
        <v>13</v>
      </c>
      <c r="N42" t="s">
        <v>14</v>
      </c>
      <c r="O42" t="s">
        <v>16</v>
      </c>
      <c r="P42">
        <v>70107</v>
      </c>
      <c r="Q42">
        <v>5548291</v>
      </c>
      <c r="S42" s="22">
        <f t="shared" si="0"/>
        <v>18871185</v>
      </c>
    </row>
    <row r="43" spans="1:19" x14ac:dyDescent="0.25">
      <c r="A43">
        <v>2019</v>
      </c>
      <c r="B43">
        <v>2</v>
      </c>
      <c r="C43" t="s">
        <v>17</v>
      </c>
      <c r="D43" t="s">
        <v>13</v>
      </c>
      <c r="E43" t="s">
        <v>14</v>
      </c>
      <c r="F43" t="s">
        <v>15</v>
      </c>
      <c r="G43">
        <v>962642</v>
      </c>
      <c r="H43">
        <v>10758830</v>
      </c>
      <c r="J43">
        <v>2019</v>
      </c>
      <c r="K43">
        <v>2</v>
      </c>
      <c r="L43" t="s">
        <v>17</v>
      </c>
      <c r="M43" t="s">
        <v>13</v>
      </c>
      <c r="N43" t="s">
        <v>14</v>
      </c>
      <c r="O43" t="s">
        <v>16</v>
      </c>
      <c r="P43">
        <v>70215</v>
      </c>
      <c r="Q43">
        <v>4480492</v>
      </c>
      <c r="S43" s="22">
        <f t="shared" si="0"/>
        <v>15239322</v>
      </c>
    </row>
    <row r="44" spans="1:19" x14ac:dyDescent="0.25">
      <c r="A44">
        <v>2019</v>
      </c>
      <c r="B44">
        <v>3</v>
      </c>
      <c r="C44" t="s">
        <v>17</v>
      </c>
      <c r="D44" t="s">
        <v>13</v>
      </c>
      <c r="E44" t="s">
        <v>14</v>
      </c>
      <c r="F44" t="s">
        <v>15</v>
      </c>
      <c r="G44">
        <v>965374</v>
      </c>
      <c r="H44">
        <v>8396617</v>
      </c>
      <c r="J44">
        <v>2019</v>
      </c>
      <c r="K44">
        <v>3</v>
      </c>
      <c r="L44" t="s">
        <v>17</v>
      </c>
      <c r="M44" t="s">
        <v>13</v>
      </c>
      <c r="N44" t="s">
        <v>14</v>
      </c>
      <c r="O44" t="s">
        <v>16</v>
      </c>
      <c r="P44">
        <v>70378</v>
      </c>
      <c r="Q44">
        <v>3496754</v>
      </c>
      <c r="S44" s="22">
        <f t="shared" si="0"/>
        <v>11893371</v>
      </c>
    </row>
    <row r="45" spans="1:19" x14ac:dyDescent="0.25">
      <c r="A45">
        <v>2019</v>
      </c>
      <c r="B45">
        <v>4</v>
      </c>
      <c r="C45" t="s">
        <v>18</v>
      </c>
      <c r="D45" t="s">
        <v>13</v>
      </c>
      <c r="E45" t="s">
        <v>14</v>
      </c>
      <c r="F45" t="s">
        <v>15</v>
      </c>
      <c r="G45">
        <v>965666</v>
      </c>
      <c r="H45">
        <v>5511111</v>
      </c>
      <c r="J45">
        <v>2019</v>
      </c>
      <c r="K45">
        <v>4</v>
      </c>
      <c r="L45" t="s">
        <v>18</v>
      </c>
      <c r="M45" t="s">
        <v>13</v>
      </c>
      <c r="N45" t="s">
        <v>14</v>
      </c>
      <c r="O45" t="s">
        <v>16</v>
      </c>
      <c r="P45">
        <v>70391</v>
      </c>
      <c r="Q45">
        <v>2295091</v>
      </c>
      <c r="S45" s="22">
        <f t="shared" si="0"/>
        <v>7806202</v>
      </c>
    </row>
    <row r="46" spans="1:19" x14ac:dyDescent="0.25">
      <c r="A46">
        <v>2019</v>
      </c>
      <c r="B46">
        <v>5</v>
      </c>
      <c r="C46" t="s">
        <v>18</v>
      </c>
      <c r="D46" t="s">
        <v>13</v>
      </c>
      <c r="E46" t="s">
        <v>14</v>
      </c>
      <c r="F46" t="s">
        <v>15</v>
      </c>
      <c r="G46">
        <v>966429</v>
      </c>
      <c r="H46">
        <v>3358592</v>
      </c>
      <c r="J46">
        <v>2019</v>
      </c>
      <c r="K46">
        <v>5</v>
      </c>
      <c r="L46" t="s">
        <v>18</v>
      </c>
      <c r="M46" t="s">
        <v>13</v>
      </c>
      <c r="N46" t="s">
        <v>14</v>
      </c>
      <c r="O46" t="s">
        <v>16</v>
      </c>
      <c r="P46">
        <v>70430</v>
      </c>
      <c r="Q46">
        <v>1398679</v>
      </c>
      <c r="S46" s="22">
        <f t="shared" si="0"/>
        <v>4757271</v>
      </c>
    </row>
    <row r="47" spans="1:19" x14ac:dyDescent="0.25">
      <c r="A47">
        <v>2019</v>
      </c>
      <c r="B47">
        <v>6</v>
      </c>
      <c r="C47" t="s">
        <v>18</v>
      </c>
      <c r="D47" t="s">
        <v>13</v>
      </c>
      <c r="E47" t="s">
        <v>14</v>
      </c>
      <c r="F47" t="s">
        <v>15</v>
      </c>
      <c r="G47">
        <v>966749</v>
      </c>
      <c r="H47">
        <v>1994069</v>
      </c>
      <c r="J47">
        <v>2019</v>
      </c>
      <c r="K47">
        <v>6</v>
      </c>
      <c r="L47" t="s">
        <v>18</v>
      </c>
      <c r="M47" t="s">
        <v>13</v>
      </c>
      <c r="N47" t="s">
        <v>14</v>
      </c>
      <c r="O47" t="s">
        <v>16</v>
      </c>
      <c r="P47">
        <v>70441</v>
      </c>
      <c r="Q47">
        <v>830426</v>
      </c>
      <c r="S47" s="22">
        <f t="shared" si="0"/>
        <v>2824495</v>
      </c>
    </row>
    <row r="48" spans="1:19" x14ac:dyDescent="0.25">
      <c r="A48">
        <v>2019</v>
      </c>
      <c r="B48">
        <v>7</v>
      </c>
      <c r="C48" t="s">
        <v>18</v>
      </c>
      <c r="D48" t="s">
        <v>13</v>
      </c>
      <c r="E48" t="s">
        <v>14</v>
      </c>
      <c r="F48" t="s">
        <v>15</v>
      </c>
      <c r="G48">
        <v>964788</v>
      </c>
      <c r="H48">
        <v>1680321</v>
      </c>
      <c r="J48">
        <v>2019</v>
      </c>
      <c r="K48">
        <v>7</v>
      </c>
      <c r="L48" t="s">
        <v>18</v>
      </c>
      <c r="M48" t="s">
        <v>13</v>
      </c>
      <c r="N48" t="s">
        <v>14</v>
      </c>
      <c r="O48" t="s">
        <v>16</v>
      </c>
      <c r="P48">
        <v>70307</v>
      </c>
      <c r="Q48">
        <v>699766</v>
      </c>
      <c r="S48" s="22">
        <f t="shared" si="0"/>
        <v>2380087</v>
      </c>
    </row>
    <row r="49" spans="1:19" x14ac:dyDescent="0.25">
      <c r="A49">
        <v>2019</v>
      </c>
      <c r="B49">
        <v>8</v>
      </c>
      <c r="C49" t="s">
        <v>18</v>
      </c>
      <c r="D49" t="s">
        <v>13</v>
      </c>
      <c r="E49" t="s">
        <v>14</v>
      </c>
      <c r="F49" t="s">
        <v>15</v>
      </c>
      <c r="G49">
        <v>966368</v>
      </c>
      <c r="H49">
        <v>1589535</v>
      </c>
      <c r="J49">
        <v>2019</v>
      </c>
      <c r="K49">
        <v>8</v>
      </c>
      <c r="L49" t="s">
        <v>18</v>
      </c>
      <c r="M49" t="s">
        <v>13</v>
      </c>
      <c r="N49" t="s">
        <v>14</v>
      </c>
      <c r="O49" t="s">
        <v>16</v>
      </c>
      <c r="P49">
        <v>70446</v>
      </c>
      <c r="Q49">
        <v>661959</v>
      </c>
      <c r="S49" s="22">
        <f t="shared" si="0"/>
        <v>2251494</v>
      </c>
    </row>
    <row r="50" spans="1:19" x14ac:dyDescent="0.25">
      <c r="A50">
        <v>2019</v>
      </c>
      <c r="B50">
        <v>9</v>
      </c>
      <c r="C50" t="s">
        <v>18</v>
      </c>
      <c r="D50" t="s">
        <v>13</v>
      </c>
      <c r="E50" t="s">
        <v>14</v>
      </c>
      <c r="F50" t="s">
        <v>15</v>
      </c>
      <c r="G50">
        <v>967320</v>
      </c>
      <c r="H50">
        <v>1739942</v>
      </c>
      <c r="J50">
        <v>2019</v>
      </c>
      <c r="K50">
        <v>9</v>
      </c>
      <c r="L50" t="s">
        <v>18</v>
      </c>
      <c r="M50" t="s">
        <v>13</v>
      </c>
      <c r="N50" t="s">
        <v>14</v>
      </c>
      <c r="O50" t="s">
        <v>16</v>
      </c>
      <c r="P50">
        <v>70449</v>
      </c>
      <c r="Q50">
        <v>724595</v>
      </c>
      <c r="S50" s="22">
        <f t="shared" si="0"/>
        <v>2464537</v>
      </c>
    </row>
    <row r="51" spans="1:19" x14ac:dyDescent="0.25">
      <c r="A51">
        <v>2019</v>
      </c>
      <c r="B51">
        <v>10</v>
      </c>
      <c r="C51" t="s">
        <v>18</v>
      </c>
      <c r="D51" t="s">
        <v>13</v>
      </c>
      <c r="E51" t="s">
        <v>14</v>
      </c>
      <c r="F51" t="s">
        <v>15</v>
      </c>
      <c r="G51">
        <v>970697</v>
      </c>
      <c r="H51">
        <v>4680083</v>
      </c>
      <c r="J51">
        <v>2019</v>
      </c>
      <c r="K51">
        <v>10</v>
      </c>
      <c r="L51" t="s">
        <v>18</v>
      </c>
      <c r="M51" t="s">
        <v>13</v>
      </c>
      <c r="N51" t="s">
        <v>14</v>
      </c>
      <c r="O51" t="s">
        <v>16</v>
      </c>
      <c r="P51">
        <v>70709</v>
      </c>
      <c r="Q51">
        <v>1949011</v>
      </c>
      <c r="S51" s="22">
        <f t="shared" si="0"/>
        <v>6629094</v>
      </c>
    </row>
    <row r="52" spans="1:19" x14ac:dyDescent="0.25">
      <c r="A52">
        <v>2019</v>
      </c>
      <c r="B52">
        <v>11</v>
      </c>
      <c r="C52" t="s">
        <v>17</v>
      </c>
      <c r="D52" t="s">
        <v>13</v>
      </c>
      <c r="E52" t="s">
        <v>14</v>
      </c>
      <c r="F52" t="s">
        <v>15</v>
      </c>
      <c r="G52">
        <v>974879</v>
      </c>
      <c r="H52">
        <v>8153478</v>
      </c>
      <c r="J52">
        <v>2019</v>
      </c>
      <c r="K52">
        <v>11</v>
      </c>
      <c r="L52" t="s">
        <v>17</v>
      </c>
      <c r="M52" t="s">
        <v>13</v>
      </c>
      <c r="N52" t="s">
        <v>14</v>
      </c>
      <c r="O52" t="s">
        <v>16</v>
      </c>
      <c r="P52">
        <v>71006</v>
      </c>
      <c r="Q52">
        <v>3395499</v>
      </c>
      <c r="S52" s="22">
        <f t="shared" si="0"/>
        <v>11548977</v>
      </c>
    </row>
    <row r="53" spans="1:19" x14ac:dyDescent="0.25">
      <c r="A53">
        <v>2019</v>
      </c>
      <c r="B53">
        <v>12</v>
      </c>
      <c r="C53" t="s">
        <v>17</v>
      </c>
      <c r="D53" t="s">
        <v>13</v>
      </c>
      <c r="E53" t="s">
        <v>14</v>
      </c>
      <c r="F53" t="s">
        <v>15</v>
      </c>
      <c r="G53">
        <v>979830</v>
      </c>
      <c r="H53">
        <v>12807322</v>
      </c>
      <c r="J53">
        <v>2019</v>
      </c>
      <c r="K53">
        <v>12</v>
      </c>
      <c r="L53" t="s">
        <v>17</v>
      </c>
      <c r="M53" t="s">
        <v>13</v>
      </c>
      <c r="N53" t="s">
        <v>14</v>
      </c>
      <c r="O53" t="s">
        <v>16</v>
      </c>
      <c r="P53">
        <v>71273</v>
      </c>
      <c r="Q53">
        <v>5333583</v>
      </c>
      <c r="S53" s="22">
        <f t="shared" si="0"/>
        <v>18140905</v>
      </c>
    </row>
    <row r="54" spans="1:19" x14ac:dyDescent="0.25">
      <c r="A54">
        <v>2020</v>
      </c>
      <c r="B54">
        <v>1</v>
      </c>
      <c r="C54" t="s">
        <v>17</v>
      </c>
      <c r="D54" t="s">
        <v>13</v>
      </c>
      <c r="E54" t="s">
        <v>14</v>
      </c>
      <c r="F54" t="s">
        <v>15</v>
      </c>
      <c r="G54">
        <v>985111</v>
      </c>
      <c r="H54">
        <v>13463085</v>
      </c>
      <c r="J54">
        <v>2020</v>
      </c>
      <c r="K54">
        <v>1</v>
      </c>
      <c r="L54" t="s">
        <v>17</v>
      </c>
      <c r="M54" t="s">
        <v>13</v>
      </c>
      <c r="N54" t="s">
        <v>14</v>
      </c>
      <c r="O54" t="s">
        <v>16</v>
      </c>
      <c r="P54">
        <v>71611</v>
      </c>
      <c r="Q54">
        <v>5642760</v>
      </c>
      <c r="S54" s="22">
        <f t="shared" si="0"/>
        <v>19105845</v>
      </c>
    </row>
    <row r="55" spans="1:19" x14ac:dyDescent="0.25">
      <c r="A55">
        <v>2020</v>
      </c>
      <c r="B55">
        <v>2</v>
      </c>
      <c r="C55" t="s">
        <v>17</v>
      </c>
      <c r="D55" t="s">
        <v>13</v>
      </c>
      <c r="E55" t="s">
        <v>14</v>
      </c>
      <c r="F55" t="s">
        <v>15</v>
      </c>
      <c r="G55">
        <v>986811</v>
      </c>
      <c r="H55">
        <v>10872041</v>
      </c>
      <c r="J55">
        <v>2020</v>
      </c>
      <c r="K55">
        <v>2</v>
      </c>
      <c r="L55" t="s">
        <v>17</v>
      </c>
      <c r="M55" t="s">
        <v>13</v>
      </c>
      <c r="N55" t="s">
        <v>14</v>
      </c>
      <c r="O55" t="s">
        <v>16</v>
      </c>
      <c r="P55">
        <v>71720</v>
      </c>
      <c r="Q55">
        <v>4556780</v>
      </c>
      <c r="S55" s="22">
        <f t="shared" si="0"/>
        <v>15428821</v>
      </c>
    </row>
    <row r="56" spans="1:19" x14ac:dyDescent="0.25">
      <c r="A56">
        <v>2020</v>
      </c>
      <c r="B56">
        <v>3</v>
      </c>
      <c r="C56" t="s">
        <v>17</v>
      </c>
      <c r="D56" t="s">
        <v>13</v>
      </c>
      <c r="E56" t="s">
        <v>14</v>
      </c>
      <c r="F56" t="s">
        <v>15</v>
      </c>
      <c r="G56">
        <v>989586</v>
      </c>
      <c r="H56">
        <v>8484971</v>
      </c>
      <c r="J56">
        <v>2020</v>
      </c>
      <c r="K56">
        <v>3</v>
      </c>
      <c r="L56" t="s">
        <v>17</v>
      </c>
      <c r="M56" t="s">
        <v>13</v>
      </c>
      <c r="N56" t="s">
        <v>14</v>
      </c>
      <c r="O56" t="s">
        <v>16</v>
      </c>
      <c r="P56">
        <v>71885</v>
      </c>
      <c r="Q56">
        <v>3556291</v>
      </c>
      <c r="S56" s="22">
        <f t="shared" si="0"/>
        <v>12041262</v>
      </c>
    </row>
    <row r="57" spans="1:19" x14ac:dyDescent="0.25">
      <c r="A57">
        <v>2020</v>
      </c>
      <c r="B57">
        <v>4</v>
      </c>
      <c r="C57" t="s">
        <v>18</v>
      </c>
      <c r="D57" t="s">
        <v>13</v>
      </c>
      <c r="E57" t="s">
        <v>14</v>
      </c>
      <c r="F57" t="s">
        <v>15</v>
      </c>
      <c r="G57">
        <v>989883</v>
      </c>
      <c r="H57">
        <v>5569103</v>
      </c>
      <c r="J57">
        <v>2020</v>
      </c>
      <c r="K57">
        <v>4</v>
      </c>
      <c r="L57" t="s">
        <v>18</v>
      </c>
      <c r="M57" t="s">
        <v>13</v>
      </c>
      <c r="N57" t="s">
        <v>14</v>
      </c>
      <c r="O57" t="s">
        <v>16</v>
      </c>
      <c r="P57">
        <v>71898</v>
      </c>
      <c r="Q57">
        <v>2334169</v>
      </c>
      <c r="S57" s="22">
        <f t="shared" si="0"/>
        <v>7903272</v>
      </c>
    </row>
    <row r="58" spans="1:19" x14ac:dyDescent="0.25">
      <c r="A58">
        <v>2020</v>
      </c>
      <c r="B58">
        <v>5</v>
      </c>
      <c r="C58" t="s">
        <v>18</v>
      </c>
      <c r="D58" t="s">
        <v>13</v>
      </c>
      <c r="E58" t="s">
        <v>14</v>
      </c>
      <c r="F58" t="s">
        <v>15</v>
      </c>
      <c r="G58">
        <v>990658</v>
      </c>
      <c r="H58">
        <v>3393933</v>
      </c>
      <c r="J58">
        <v>2020</v>
      </c>
      <c r="K58">
        <v>5</v>
      </c>
      <c r="L58" t="s">
        <v>18</v>
      </c>
      <c r="M58" t="s">
        <v>13</v>
      </c>
      <c r="N58" t="s">
        <v>14</v>
      </c>
      <c r="O58" t="s">
        <v>16</v>
      </c>
      <c r="P58">
        <v>71937</v>
      </c>
      <c r="Q58">
        <v>1422494</v>
      </c>
      <c r="S58" s="22">
        <f t="shared" si="0"/>
        <v>4816427</v>
      </c>
    </row>
    <row r="59" spans="1:19" x14ac:dyDescent="0.25">
      <c r="A59">
        <v>2020</v>
      </c>
      <c r="B59">
        <v>6</v>
      </c>
      <c r="C59" t="s">
        <v>18</v>
      </c>
      <c r="D59" t="s">
        <v>13</v>
      </c>
      <c r="E59" t="s">
        <v>14</v>
      </c>
      <c r="F59" t="s">
        <v>15</v>
      </c>
      <c r="G59">
        <v>990983</v>
      </c>
      <c r="H59">
        <v>2015052</v>
      </c>
      <c r="J59">
        <v>2020</v>
      </c>
      <c r="K59">
        <v>6</v>
      </c>
      <c r="L59" t="s">
        <v>18</v>
      </c>
      <c r="M59" t="s">
        <v>13</v>
      </c>
      <c r="N59" t="s">
        <v>14</v>
      </c>
      <c r="O59" t="s">
        <v>16</v>
      </c>
      <c r="P59">
        <v>71948</v>
      </c>
      <c r="Q59">
        <v>844565</v>
      </c>
      <c r="S59" s="22">
        <f t="shared" si="0"/>
        <v>2859617</v>
      </c>
    </row>
    <row r="60" spans="1:19" x14ac:dyDescent="0.25">
      <c r="A60">
        <v>2020</v>
      </c>
      <c r="B60">
        <v>7</v>
      </c>
      <c r="C60" t="s">
        <v>18</v>
      </c>
      <c r="D60" t="s">
        <v>13</v>
      </c>
      <c r="E60" t="s">
        <v>14</v>
      </c>
      <c r="F60" t="s">
        <v>15</v>
      </c>
      <c r="G60">
        <v>988991</v>
      </c>
      <c r="H60">
        <v>1698002</v>
      </c>
      <c r="J60">
        <v>2020</v>
      </c>
      <c r="K60">
        <v>7</v>
      </c>
      <c r="L60" t="s">
        <v>18</v>
      </c>
      <c r="M60" t="s">
        <v>13</v>
      </c>
      <c r="N60" t="s">
        <v>14</v>
      </c>
      <c r="O60" t="s">
        <v>16</v>
      </c>
      <c r="P60">
        <v>71813</v>
      </c>
      <c r="Q60">
        <v>711681</v>
      </c>
      <c r="S60" s="22">
        <f t="shared" si="0"/>
        <v>2409683</v>
      </c>
    </row>
    <row r="61" spans="1:19" x14ac:dyDescent="0.25">
      <c r="A61">
        <v>2020</v>
      </c>
      <c r="B61">
        <v>8</v>
      </c>
      <c r="C61" t="s">
        <v>18</v>
      </c>
      <c r="D61" t="s">
        <v>13</v>
      </c>
      <c r="E61" t="s">
        <v>14</v>
      </c>
      <c r="F61" t="s">
        <v>15</v>
      </c>
      <c r="G61">
        <v>990596</v>
      </c>
      <c r="H61">
        <v>1606261</v>
      </c>
      <c r="J61">
        <v>2020</v>
      </c>
      <c r="K61">
        <v>8</v>
      </c>
      <c r="L61" t="s">
        <v>18</v>
      </c>
      <c r="M61" t="s">
        <v>13</v>
      </c>
      <c r="N61" t="s">
        <v>14</v>
      </c>
      <c r="O61" t="s">
        <v>16</v>
      </c>
      <c r="P61">
        <v>71953</v>
      </c>
      <c r="Q61">
        <v>673229</v>
      </c>
      <c r="S61" s="22">
        <f t="shared" si="0"/>
        <v>2279490</v>
      </c>
    </row>
    <row r="62" spans="1:19" x14ac:dyDescent="0.25">
      <c r="A62">
        <v>2020</v>
      </c>
      <c r="B62">
        <v>9</v>
      </c>
      <c r="C62" t="s">
        <v>18</v>
      </c>
      <c r="D62" t="s">
        <v>13</v>
      </c>
      <c r="E62" t="s">
        <v>14</v>
      </c>
      <c r="F62" t="s">
        <v>15</v>
      </c>
      <c r="G62">
        <v>991563</v>
      </c>
      <c r="H62">
        <v>1758251</v>
      </c>
      <c r="J62">
        <v>2020</v>
      </c>
      <c r="K62">
        <v>9</v>
      </c>
      <c r="L62" t="s">
        <v>18</v>
      </c>
      <c r="M62" t="s">
        <v>13</v>
      </c>
      <c r="N62" t="s">
        <v>14</v>
      </c>
      <c r="O62" t="s">
        <v>16</v>
      </c>
      <c r="P62">
        <v>71956</v>
      </c>
      <c r="Q62">
        <v>736933</v>
      </c>
      <c r="S62" s="22">
        <f t="shared" si="0"/>
        <v>2495184</v>
      </c>
    </row>
    <row r="63" spans="1:19" x14ac:dyDescent="0.25">
      <c r="A63">
        <v>2020</v>
      </c>
      <c r="B63">
        <v>10</v>
      </c>
      <c r="C63" t="s">
        <v>18</v>
      </c>
      <c r="D63" t="s">
        <v>13</v>
      </c>
      <c r="E63" t="s">
        <v>14</v>
      </c>
      <c r="F63" t="s">
        <v>15</v>
      </c>
      <c r="G63">
        <v>994994</v>
      </c>
      <c r="H63">
        <v>4729329</v>
      </c>
      <c r="J63">
        <v>2020</v>
      </c>
      <c r="K63">
        <v>10</v>
      </c>
      <c r="L63" t="s">
        <v>18</v>
      </c>
      <c r="M63" t="s">
        <v>13</v>
      </c>
      <c r="N63" t="s">
        <v>14</v>
      </c>
      <c r="O63" t="s">
        <v>16</v>
      </c>
      <c r="P63">
        <v>72218</v>
      </c>
      <c r="Q63">
        <v>1982196</v>
      </c>
      <c r="S63" s="22">
        <f t="shared" si="0"/>
        <v>6711525</v>
      </c>
    </row>
    <row r="64" spans="1:19" x14ac:dyDescent="0.25">
      <c r="A64">
        <v>2020</v>
      </c>
      <c r="B64">
        <v>11</v>
      </c>
      <c r="C64" t="s">
        <v>17</v>
      </c>
      <c r="D64" t="s">
        <v>13</v>
      </c>
      <c r="E64" t="s">
        <v>14</v>
      </c>
      <c r="F64" t="s">
        <v>15</v>
      </c>
      <c r="G64">
        <v>999243</v>
      </c>
      <c r="H64">
        <v>8239274</v>
      </c>
      <c r="J64">
        <v>2020</v>
      </c>
      <c r="K64">
        <v>11</v>
      </c>
      <c r="L64" t="s">
        <v>17</v>
      </c>
      <c r="M64" t="s">
        <v>13</v>
      </c>
      <c r="N64" t="s">
        <v>14</v>
      </c>
      <c r="O64" t="s">
        <v>16</v>
      </c>
      <c r="P64">
        <v>72518</v>
      </c>
      <c r="Q64">
        <v>3453313</v>
      </c>
      <c r="S64" s="22">
        <f t="shared" si="0"/>
        <v>11692587</v>
      </c>
    </row>
    <row r="65" spans="1:19" x14ac:dyDescent="0.25">
      <c r="A65">
        <v>2020</v>
      </c>
      <c r="B65">
        <v>12</v>
      </c>
      <c r="C65" t="s">
        <v>17</v>
      </c>
      <c r="D65" t="s">
        <v>13</v>
      </c>
      <c r="E65" t="s">
        <v>14</v>
      </c>
      <c r="F65" t="s">
        <v>15</v>
      </c>
      <c r="G65">
        <v>1004273</v>
      </c>
      <c r="H65">
        <v>12942088</v>
      </c>
      <c r="J65">
        <v>2020</v>
      </c>
      <c r="K65">
        <v>12</v>
      </c>
      <c r="L65" t="s">
        <v>17</v>
      </c>
      <c r="M65" t="s">
        <v>13</v>
      </c>
      <c r="N65" t="s">
        <v>14</v>
      </c>
      <c r="O65" t="s">
        <v>16</v>
      </c>
      <c r="P65">
        <v>72788</v>
      </c>
      <c r="Q65">
        <v>5424396</v>
      </c>
      <c r="S65" s="22">
        <f t="shared" si="0"/>
        <v>18366484</v>
      </c>
    </row>
    <row r="66" spans="1:19" x14ac:dyDescent="0.25">
      <c r="A66">
        <v>2021</v>
      </c>
      <c r="B66">
        <v>1</v>
      </c>
      <c r="C66" t="s">
        <v>17</v>
      </c>
      <c r="D66" t="s">
        <v>13</v>
      </c>
      <c r="E66" t="s">
        <v>14</v>
      </c>
      <c r="F66" t="s">
        <v>15</v>
      </c>
      <c r="G66">
        <v>1009672</v>
      </c>
      <c r="H66">
        <v>13582993</v>
      </c>
      <c r="J66">
        <v>2021</v>
      </c>
      <c r="K66">
        <v>1</v>
      </c>
      <c r="L66" t="s">
        <v>17</v>
      </c>
      <c r="M66" t="s">
        <v>13</v>
      </c>
      <c r="N66" t="s">
        <v>14</v>
      </c>
      <c r="O66" t="s">
        <v>16</v>
      </c>
      <c r="P66">
        <v>73131</v>
      </c>
      <c r="Q66">
        <v>5736935</v>
      </c>
      <c r="S66" s="22">
        <f t="shared" si="0"/>
        <v>19319928</v>
      </c>
    </row>
    <row r="67" spans="1:19" x14ac:dyDescent="0.25">
      <c r="A67">
        <v>2021</v>
      </c>
      <c r="B67">
        <v>2</v>
      </c>
      <c r="C67" t="s">
        <v>17</v>
      </c>
      <c r="D67" t="s">
        <v>13</v>
      </c>
      <c r="E67" t="s">
        <v>14</v>
      </c>
      <c r="F67" t="s">
        <v>15</v>
      </c>
      <c r="G67">
        <v>1011410</v>
      </c>
      <c r="H67">
        <v>10968872</v>
      </c>
      <c r="J67">
        <v>2021</v>
      </c>
      <c r="K67">
        <v>2</v>
      </c>
      <c r="L67" t="s">
        <v>17</v>
      </c>
      <c r="M67" t="s">
        <v>13</v>
      </c>
      <c r="N67" t="s">
        <v>14</v>
      </c>
      <c r="O67" t="s">
        <v>16</v>
      </c>
      <c r="P67">
        <v>73242</v>
      </c>
      <c r="Q67">
        <v>4632831</v>
      </c>
      <c r="S67" s="22">
        <f t="shared" si="0"/>
        <v>15601703</v>
      </c>
    </row>
    <row r="68" spans="1:19" x14ac:dyDescent="0.25">
      <c r="A68">
        <v>2021</v>
      </c>
      <c r="B68">
        <v>3</v>
      </c>
      <c r="C68" t="s">
        <v>17</v>
      </c>
      <c r="D68" t="s">
        <v>13</v>
      </c>
      <c r="E68" t="s">
        <v>14</v>
      </c>
      <c r="F68" t="s">
        <v>15</v>
      </c>
      <c r="G68">
        <v>1014247</v>
      </c>
      <c r="H68">
        <v>8560542</v>
      </c>
      <c r="J68">
        <v>2021</v>
      </c>
      <c r="K68">
        <v>3</v>
      </c>
      <c r="L68" t="s">
        <v>17</v>
      </c>
      <c r="M68" t="s">
        <v>13</v>
      </c>
      <c r="N68" t="s">
        <v>14</v>
      </c>
      <c r="O68" t="s">
        <v>16</v>
      </c>
      <c r="P68">
        <v>73409</v>
      </c>
      <c r="Q68">
        <v>3615644</v>
      </c>
      <c r="S68" s="22">
        <f t="shared" si="0"/>
        <v>12176186</v>
      </c>
    </row>
    <row r="69" spans="1:19" x14ac:dyDescent="0.25">
      <c r="A69">
        <v>2021</v>
      </c>
      <c r="B69">
        <v>4</v>
      </c>
      <c r="C69" t="s">
        <v>18</v>
      </c>
      <c r="D69" t="s">
        <v>13</v>
      </c>
      <c r="E69" t="s">
        <v>14</v>
      </c>
      <c r="F69" t="s">
        <v>15</v>
      </c>
      <c r="G69">
        <v>1014550</v>
      </c>
      <c r="H69">
        <v>5618704</v>
      </c>
      <c r="J69">
        <v>2021</v>
      </c>
      <c r="K69">
        <v>4</v>
      </c>
      <c r="L69" t="s">
        <v>18</v>
      </c>
      <c r="M69" t="s">
        <v>13</v>
      </c>
      <c r="N69" t="s">
        <v>14</v>
      </c>
      <c r="O69" t="s">
        <v>16</v>
      </c>
      <c r="P69">
        <v>73422</v>
      </c>
      <c r="Q69">
        <v>2373125</v>
      </c>
      <c r="S69" s="22">
        <f t="shared" si="0"/>
        <v>7991829</v>
      </c>
    </row>
    <row r="70" spans="1:19" x14ac:dyDescent="0.25">
      <c r="A70">
        <v>2021</v>
      </c>
      <c r="B70">
        <v>5</v>
      </c>
      <c r="C70" t="s">
        <v>18</v>
      </c>
      <c r="D70" t="s">
        <v>13</v>
      </c>
      <c r="E70" t="s">
        <v>14</v>
      </c>
      <c r="F70" t="s">
        <v>15</v>
      </c>
      <c r="G70">
        <v>1015342</v>
      </c>
      <c r="H70">
        <v>3424161</v>
      </c>
      <c r="J70">
        <v>2021</v>
      </c>
      <c r="K70">
        <v>5</v>
      </c>
      <c r="L70" t="s">
        <v>18</v>
      </c>
      <c r="M70" t="s">
        <v>13</v>
      </c>
      <c r="N70" t="s">
        <v>14</v>
      </c>
      <c r="O70" t="s">
        <v>16</v>
      </c>
      <c r="P70">
        <v>73462</v>
      </c>
      <c r="Q70">
        <v>1446234</v>
      </c>
      <c r="S70" s="22">
        <f t="shared" si="0"/>
        <v>4870395</v>
      </c>
    </row>
    <row r="71" spans="1:19" x14ac:dyDescent="0.25">
      <c r="A71">
        <v>2021</v>
      </c>
      <c r="B71">
        <v>6</v>
      </c>
      <c r="C71" t="s">
        <v>18</v>
      </c>
      <c r="D71" t="s">
        <v>13</v>
      </c>
      <c r="E71" t="s">
        <v>14</v>
      </c>
      <c r="F71" t="s">
        <v>15</v>
      </c>
      <c r="G71">
        <v>1015674</v>
      </c>
      <c r="H71">
        <v>2032999</v>
      </c>
      <c r="J71">
        <v>2021</v>
      </c>
      <c r="K71">
        <v>6</v>
      </c>
      <c r="L71" t="s">
        <v>18</v>
      </c>
      <c r="M71" t="s">
        <v>13</v>
      </c>
      <c r="N71" t="s">
        <v>14</v>
      </c>
      <c r="O71" t="s">
        <v>16</v>
      </c>
      <c r="P71">
        <v>73474</v>
      </c>
      <c r="Q71">
        <v>858661</v>
      </c>
      <c r="S71" s="22">
        <f t="shared" ref="S71:S134" si="1">+Q71+H71</f>
        <v>2891660</v>
      </c>
    </row>
    <row r="72" spans="1:19" x14ac:dyDescent="0.25">
      <c r="A72">
        <v>2021</v>
      </c>
      <c r="B72">
        <v>7</v>
      </c>
      <c r="C72" t="s">
        <v>18</v>
      </c>
      <c r="D72" t="s">
        <v>13</v>
      </c>
      <c r="E72" t="s">
        <v>14</v>
      </c>
      <c r="F72" t="s">
        <v>15</v>
      </c>
      <c r="G72">
        <v>1013638</v>
      </c>
      <c r="H72">
        <v>1713125</v>
      </c>
      <c r="J72">
        <v>2021</v>
      </c>
      <c r="K72">
        <v>7</v>
      </c>
      <c r="L72" t="s">
        <v>18</v>
      </c>
      <c r="M72" t="s">
        <v>13</v>
      </c>
      <c r="N72" t="s">
        <v>14</v>
      </c>
      <c r="O72" t="s">
        <v>16</v>
      </c>
      <c r="P72">
        <v>73337</v>
      </c>
      <c r="Q72">
        <v>723558</v>
      </c>
      <c r="S72" s="22">
        <f t="shared" si="1"/>
        <v>2436683</v>
      </c>
    </row>
    <row r="73" spans="1:19" x14ac:dyDescent="0.25">
      <c r="A73">
        <v>2021</v>
      </c>
      <c r="B73">
        <v>8</v>
      </c>
      <c r="C73" t="s">
        <v>18</v>
      </c>
      <c r="D73" t="s">
        <v>13</v>
      </c>
      <c r="E73" t="s">
        <v>14</v>
      </c>
      <c r="F73" t="s">
        <v>15</v>
      </c>
      <c r="G73">
        <v>1015279</v>
      </c>
      <c r="H73">
        <v>1620567</v>
      </c>
      <c r="J73">
        <v>2021</v>
      </c>
      <c r="K73">
        <v>8</v>
      </c>
      <c r="L73" t="s">
        <v>18</v>
      </c>
      <c r="M73" t="s">
        <v>13</v>
      </c>
      <c r="N73" t="s">
        <v>14</v>
      </c>
      <c r="O73" t="s">
        <v>16</v>
      </c>
      <c r="P73">
        <v>73479</v>
      </c>
      <c r="Q73">
        <v>684465</v>
      </c>
      <c r="S73" s="22">
        <f t="shared" si="1"/>
        <v>2305032</v>
      </c>
    </row>
    <row r="74" spans="1:19" x14ac:dyDescent="0.25">
      <c r="A74">
        <v>2021</v>
      </c>
      <c r="B74">
        <v>9</v>
      </c>
      <c r="C74" t="s">
        <v>18</v>
      </c>
      <c r="D74" t="s">
        <v>13</v>
      </c>
      <c r="E74" t="s">
        <v>14</v>
      </c>
      <c r="F74" t="s">
        <v>15</v>
      </c>
      <c r="G74">
        <v>1016268</v>
      </c>
      <c r="H74">
        <v>1773911</v>
      </c>
      <c r="J74">
        <v>2021</v>
      </c>
      <c r="K74">
        <v>9</v>
      </c>
      <c r="L74" t="s">
        <v>18</v>
      </c>
      <c r="M74" t="s">
        <v>13</v>
      </c>
      <c r="N74" t="s">
        <v>14</v>
      </c>
      <c r="O74" t="s">
        <v>16</v>
      </c>
      <c r="P74">
        <v>73482</v>
      </c>
      <c r="Q74">
        <v>749232</v>
      </c>
      <c r="S74" s="22">
        <f t="shared" si="1"/>
        <v>2523143</v>
      </c>
    </row>
    <row r="75" spans="1:19" x14ac:dyDescent="0.25">
      <c r="A75">
        <v>2021</v>
      </c>
      <c r="B75">
        <v>10</v>
      </c>
      <c r="C75" t="s">
        <v>18</v>
      </c>
      <c r="D75" t="s">
        <v>13</v>
      </c>
      <c r="E75" t="s">
        <v>14</v>
      </c>
      <c r="F75" t="s">
        <v>15</v>
      </c>
      <c r="G75">
        <v>1019775</v>
      </c>
      <c r="H75">
        <v>4771451</v>
      </c>
      <c r="J75">
        <v>2021</v>
      </c>
      <c r="K75">
        <v>10</v>
      </c>
      <c r="L75" t="s">
        <v>18</v>
      </c>
      <c r="M75" t="s">
        <v>13</v>
      </c>
      <c r="N75" t="s">
        <v>14</v>
      </c>
      <c r="O75" t="s">
        <v>16</v>
      </c>
      <c r="P75">
        <v>73748</v>
      </c>
      <c r="Q75">
        <v>2015278</v>
      </c>
      <c r="S75" s="22">
        <f t="shared" si="1"/>
        <v>6786729</v>
      </c>
    </row>
    <row r="76" spans="1:19" x14ac:dyDescent="0.25">
      <c r="A76">
        <v>2021</v>
      </c>
      <c r="B76">
        <v>11</v>
      </c>
      <c r="C76" t="s">
        <v>17</v>
      </c>
      <c r="D76" t="s">
        <v>13</v>
      </c>
      <c r="E76" t="s">
        <v>14</v>
      </c>
      <c r="F76" t="s">
        <v>15</v>
      </c>
      <c r="G76">
        <v>1024119</v>
      </c>
      <c r="H76">
        <v>8312656</v>
      </c>
      <c r="J76">
        <v>2021</v>
      </c>
      <c r="K76">
        <v>11</v>
      </c>
      <c r="L76" t="s">
        <v>17</v>
      </c>
      <c r="M76" t="s">
        <v>13</v>
      </c>
      <c r="N76" t="s">
        <v>14</v>
      </c>
      <c r="O76" t="s">
        <v>16</v>
      </c>
      <c r="P76">
        <v>74052</v>
      </c>
      <c r="Q76">
        <v>3510947</v>
      </c>
      <c r="S76" s="22">
        <f t="shared" si="1"/>
        <v>11823603</v>
      </c>
    </row>
    <row r="77" spans="1:19" x14ac:dyDescent="0.25">
      <c r="A77">
        <v>2021</v>
      </c>
      <c r="B77">
        <v>12</v>
      </c>
      <c r="C77" t="s">
        <v>17</v>
      </c>
      <c r="D77" t="s">
        <v>13</v>
      </c>
      <c r="E77" t="s">
        <v>14</v>
      </c>
      <c r="F77" t="s">
        <v>15</v>
      </c>
      <c r="G77">
        <v>1029259</v>
      </c>
      <c r="H77">
        <v>13057357</v>
      </c>
      <c r="J77">
        <v>2021</v>
      </c>
      <c r="K77">
        <v>12</v>
      </c>
      <c r="L77" t="s">
        <v>17</v>
      </c>
      <c r="M77" t="s">
        <v>13</v>
      </c>
      <c r="N77" t="s">
        <v>14</v>
      </c>
      <c r="O77" t="s">
        <v>16</v>
      </c>
      <c r="P77">
        <v>74324</v>
      </c>
      <c r="Q77">
        <v>5514926</v>
      </c>
      <c r="S77" s="22">
        <f t="shared" si="1"/>
        <v>18572283</v>
      </c>
    </row>
    <row r="78" spans="1:19" x14ac:dyDescent="0.25">
      <c r="A78">
        <v>2022</v>
      </c>
      <c r="B78">
        <v>1</v>
      </c>
      <c r="C78" t="s">
        <v>17</v>
      </c>
      <c r="D78" t="s">
        <v>13</v>
      </c>
      <c r="E78" t="s">
        <v>14</v>
      </c>
      <c r="F78" t="s">
        <v>15</v>
      </c>
      <c r="G78">
        <v>1034729</v>
      </c>
      <c r="H78">
        <v>13701415</v>
      </c>
      <c r="J78">
        <v>2022</v>
      </c>
      <c r="K78">
        <v>1</v>
      </c>
      <c r="L78" t="s">
        <v>17</v>
      </c>
      <c r="M78" t="s">
        <v>13</v>
      </c>
      <c r="N78" t="s">
        <v>14</v>
      </c>
      <c r="O78" t="s">
        <v>16</v>
      </c>
      <c r="P78">
        <v>74670</v>
      </c>
      <c r="Q78">
        <v>5826292</v>
      </c>
      <c r="S78" s="22">
        <f t="shared" si="1"/>
        <v>19527707</v>
      </c>
    </row>
    <row r="79" spans="1:19" x14ac:dyDescent="0.25">
      <c r="A79">
        <v>2022</v>
      </c>
      <c r="B79">
        <v>2</v>
      </c>
      <c r="C79" t="s">
        <v>17</v>
      </c>
      <c r="D79" t="s">
        <v>13</v>
      </c>
      <c r="E79" t="s">
        <v>14</v>
      </c>
      <c r="F79" t="s">
        <v>15</v>
      </c>
      <c r="G79">
        <v>1036490</v>
      </c>
      <c r="H79">
        <v>11064503</v>
      </c>
      <c r="J79">
        <v>2022</v>
      </c>
      <c r="K79">
        <v>2</v>
      </c>
      <c r="L79" t="s">
        <v>17</v>
      </c>
      <c r="M79" t="s">
        <v>13</v>
      </c>
      <c r="N79" t="s">
        <v>14</v>
      </c>
      <c r="O79" t="s">
        <v>16</v>
      </c>
      <c r="P79">
        <v>74782</v>
      </c>
      <c r="Q79">
        <v>4704990</v>
      </c>
      <c r="S79" s="22">
        <f t="shared" si="1"/>
        <v>15769493</v>
      </c>
    </row>
    <row r="80" spans="1:19" x14ac:dyDescent="0.25">
      <c r="A80">
        <v>2022</v>
      </c>
      <c r="B80">
        <v>3</v>
      </c>
      <c r="C80" t="s">
        <v>17</v>
      </c>
      <c r="D80" t="s">
        <v>13</v>
      </c>
      <c r="E80" t="s">
        <v>14</v>
      </c>
      <c r="F80" t="s">
        <v>15</v>
      </c>
      <c r="G80">
        <v>1039365</v>
      </c>
      <c r="H80">
        <v>8635176</v>
      </c>
      <c r="J80">
        <v>2022</v>
      </c>
      <c r="K80">
        <v>3</v>
      </c>
      <c r="L80" t="s">
        <v>17</v>
      </c>
      <c r="M80" t="s">
        <v>13</v>
      </c>
      <c r="N80" t="s">
        <v>14</v>
      </c>
      <c r="O80" t="s">
        <v>16</v>
      </c>
      <c r="P80">
        <v>74951</v>
      </c>
      <c r="Q80">
        <v>3671961</v>
      </c>
      <c r="S80" s="22">
        <f t="shared" si="1"/>
        <v>12307137</v>
      </c>
    </row>
    <row r="81" spans="1:19" x14ac:dyDescent="0.25">
      <c r="A81">
        <v>2022</v>
      </c>
      <c r="B81">
        <v>4</v>
      </c>
      <c r="C81" t="s">
        <v>18</v>
      </c>
      <c r="D81" t="s">
        <v>13</v>
      </c>
      <c r="E81" t="s">
        <v>14</v>
      </c>
      <c r="F81" t="s">
        <v>15</v>
      </c>
      <c r="G81">
        <v>1039672</v>
      </c>
      <c r="H81">
        <v>5667690</v>
      </c>
      <c r="J81">
        <v>2022</v>
      </c>
      <c r="K81">
        <v>4</v>
      </c>
      <c r="L81" t="s">
        <v>18</v>
      </c>
      <c r="M81" t="s">
        <v>13</v>
      </c>
      <c r="N81" t="s">
        <v>14</v>
      </c>
      <c r="O81" t="s">
        <v>16</v>
      </c>
      <c r="P81">
        <v>74964</v>
      </c>
      <c r="Q81">
        <v>2410088</v>
      </c>
      <c r="S81" s="22">
        <f t="shared" si="1"/>
        <v>8077778</v>
      </c>
    </row>
    <row r="82" spans="1:19" x14ac:dyDescent="0.25">
      <c r="A82">
        <v>2022</v>
      </c>
      <c r="B82">
        <v>5</v>
      </c>
      <c r="C82" t="s">
        <v>18</v>
      </c>
      <c r="D82" t="s">
        <v>13</v>
      </c>
      <c r="E82" t="s">
        <v>14</v>
      </c>
      <c r="F82" t="s">
        <v>15</v>
      </c>
      <c r="G82">
        <v>1040475</v>
      </c>
      <c r="H82">
        <v>3454014</v>
      </c>
      <c r="J82">
        <v>2022</v>
      </c>
      <c r="K82">
        <v>5</v>
      </c>
      <c r="L82" t="s">
        <v>18</v>
      </c>
      <c r="M82" t="s">
        <v>13</v>
      </c>
      <c r="N82" t="s">
        <v>14</v>
      </c>
      <c r="O82" t="s">
        <v>16</v>
      </c>
      <c r="P82">
        <v>75004</v>
      </c>
      <c r="Q82">
        <v>1468761</v>
      </c>
      <c r="S82" s="22">
        <f t="shared" si="1"/>
        <v>4922775</v>
      </c>
    </row>
    <row r="83" spans="1:19" x14ac:dyDescent="0.25">
      <c r="A83">
        <v>2022</v>
      </c>
      <c r="B83">
        <v>6</v>
      </c>
      <c r="C83" t="s">
        <v>18</v>
      </c>
      <c r="D83" t="s">
        <v>13</v>
      </c>
      <c r="E83" t="s">
        <v>14</v>
      </c>
      <c r="F83" t="s">
        <v>15</v>
      </c>
      <c r="G83">
        <v>1040812</v>
      </c>
      <c r="H83">
        <v>2050724</v>
      </c>
      <c r="J83">
        <v>2022</v>
      </c>
      <c r="K83">
        <v>6</v>
      </c>
      <c r="L83" t="s">
        <v>18</v>
      </c>
      <c r="M83" t="s">
        <v>13</v>
      </c>
      <c r="N83" t="s">
        <v>14</v>
      </c>
      <c r="O83" t="s">
        <v>16</v>
      </c>
      <c r="P83">
        <v>75016</v>
      </c>
      <c r="Q83">
        <v>872035</v>
      </c>
      <c r="S83" s="22">
        <f t="shared" si="1"/>
        <v>2922759</v>
      </c>
    </row>
    <row r="84" spans="1:19" x14ac:dyDescent="0.25">
      <c r="A84">
        <v>2022</v>
      </c>
      <c r="B84">
        <v>7</v>
      </c>
      <c r="C84" t="s">
        <v>18</v>
      </c>
      <c r="D84" t="s">
        <v>13</v>
      </c>
      <c r="E84" t="s">
        <v>14</v>
      </c>
      <c r="F84" t="s">
        <v>15</v>
      </c>
      <c r="G84">
        <v>1038749</v>
      </c>
      <c r="H84">
        <v>1728061</v>
      </c>
      <c r="J84">
        <v>2022</v>
      </c>
      <c r="K84">
        <v>7</v>
      </c>
      <c r="L84" t="s">
        <v>18</v>
      </c>
      <c r="M84" t="s">
        <v>13</v>
      </c>
      <c r="N84" t="s">
        <v>14</v>
      </c>
      <c r="O84" t="s">
        <v>16</v>
      </c>
      <c r="P84">
        <v>74878</v>
      </c>
      <c r="Q84">
        <v>734828</v>
      </c>
      <c r="S84" s="22">
        <f t="shared" si="1"/>
        <v>2462889</v>
      </c>
    </row>
    <row r="85" spans="1:19" x14ac:dyDescent="0.25">
      <c r="A85">
        <v>2022</v>
      </c>
      <c r="B85">
        <v>8</v>
      </c>
      <c r="C85" t="s">
        <v>18</v>
      </c>
      <c r="D85" t="s">
        <v>13</v>
      </c>
      <c r="E85" t="s">
        <v>14</v>
      </c>
      <c r="F85" t="s">
        <v>15</v>
      </c>
      <c r="G85">
        <v>1040412</v>
      </c>
      <c r="H85">
        <v>1634696</v>
      </c>
      <c r="J85">
        <v>2022</v>
      </c>
      <c r="K85">
        <v>8</v>
      </c>
      <c r="L85" t="s">
        <v>18</v>
      </c>
      <c r="M85" t="s">
        <v>13</v>
      </c>
      <c r="N85" t="s">
        <v>14</v>
      </c>
      <c r="O85" t="s">
        <v>16</v>
      </c>
      <c r="P85">
        <v>75021</v>
      </c>
      <c r="Q85">
        <v>695126</v>
      </c>
      <c r="S85" s="22">
        <f t="shared" si="1"/>
        <v>2329822</v>
      </c>
    </row>
    <row r="86" spans="1:19" x14ac:dyDescent="0.25">
      <c r="A86">
        <v>2022</v>
      </c>
      <c r="B86">
        <v>9</v>
      </c>
      <c r="C86" t="s">
        <v>18</v>
      </c>
      <c r="D86" t="s">
        <v>13</v>
      </c>
      <c r="E86" t="s">
        <v>14</v>
      </c>
      <c r="F86" t="s">
        <v>15</v>
      </c>
      <c r="G86">
        <v>1041414</v>
      </c>
      <c r="H86">
        <v>1789377</v>
      </c>
      <c r="J86">
        <v>2022</v>
      </c>
      <c r="K86">
        <v>9</v>
      </c>
      <c r="L86" t="s">
        <v>18</v>
      </c>
      <c r="M86" t="s">
        <v>13</v>
      </c>
      <c r="N86" t="s">
        <v>14</v>
      </c>
      <c r="O86" t="s">
        <v>16</v>
      </c>
      <c r="P86">
        <v>75024</v>
      </c>
      <c r="Q86">
        <v>760902</v>
      </c>
      <c r="S86" s="22">
        <f t="shared" si="1"/>
        <v>2550279</v>
      </c>
    </row>
    <row r="87" spans="1:19" x14ac:dyDescent="0.25">
      <c r="A87">
        <v>2022</v>
      </c>
      <c r="B87">
        <v>10</v>
      </c>
      <c r="C87" t="s">
        <v>18</v>
      </c>
      <c r="D87" t="s">
        <v>13</v>
      </c>
      <c r="E87" t="s">
        <v>14</v>
      </c>
      <c r="F87" t="s">
        <v>15</v>
      </c>
      <c r="G87">
        <v>1044968</v>
      </c>
      <c r="H87">
        <v>4813050</v>
      </c>
      <c r="J87">
        <v>2022</v>
      </c>
      <c r="K87">
        <v>10</v>
      </c>
      <c r="L87" t="s">
        <v>18</v>
      </c>
      <c r="M87" t="s">
        <v>13</v>
      </c>
      <c r="N87" t="s">
        <v>14</v>
      </c>
      <c r="O87" t="s">
        <v>16</v>
      </c>
      <c r="P87">
        <v>75292</v>
      </c>
      <c r="Q87">
        <v>2046667</v>
      </c>
      <c r="S87" s="22">
        <f t="shared" si="1"/>
        <v>6859717</v>
      </c>
    </row>
    <row r="88" spans="1:19" x14ac:dyDescent="0.25">
      <c r="A88">
        <v>2022</v>
      </c>
      <c r="B88">
        <v>11</v>
      </c>
      <c r="C88" t="s">
        <v>17</v>
      </c>
      <c r="D88" t="s">
        <v>13</v>
      </c>
      <c r="E88" t="s">
        <v>14</v>
      </c>
      <c r="F88" t="s">
        <v>15</v>
      </c>
      <c r="G88">
        <v>1049369</v>
      </c>
      <c r="H88">
        <v>8385129</v>
      </c>
      <c r="J88">
        <v>2022</v>
      </c>
      <c r="K88">
        <v>11</v>
      </c>
      <c r="L88" t="s">
        <v>17</v>
      </c>
      <c r="M88" t="s">
        <v>13</v>
      </c>
      <c r="N88" t="s">
        <v>14</v>
      </c>
      <c r="O88" t="s">
        <v>16</v>
      </c>
      <c r="P88">
        <v>75598</v>
      </c>
      <c r="Q88">
        <v>3565633</v>
      </c>
      <c r="S88" s="22">
        <f t="shared" si="1"/>
        <v>11950762</v>
      </c>
    </row>
    <row r="89" spans="1:19" x14ac:dyDescent="0.25">
      <c r="A89">
        <v>2022</v>
      </c>
      <c r="B89">
        <v>12</v>
      </c>
      <c r="C89" t="s">
        <v>17</v>
      </c>
      <c r="D89" t="s">
        <v>13</v>
      </c>
      <c r="E89" t="s">
        <v>14</v>
      </c>
      <c r="F89" t="s">
        <v>15</v>
      </c>
      <c r="G89">
        <v>1054576</v>
      </c>
      <c r="H89">
        <v>13171196</v>
      </c>
      <c r="J89">
        <v>2022</v>
      </c>
      <c r="K89">
        <v>12</v>
      </c>
      <c r="L89" t="s">
        <v>17</v>
      </c>
      <c r="M89" t="s">
        <v>13</v>
      </c>
      <c r="N89" t="s">
        <v>14</v>
      </c>
      <c r="O89" t="s">
        <v>16</v>
      </c>
      <c r="P89">
        <v>75872</v>
      </c>
      <c r="Q89">
        <v>5600825</v>
      </c>
      <c r="S89" s="22">
        <f t="shared" si="1"/>
        <v>18772021</v>
      </c>
    </row>
    <row r="90" spans="1:19" x14ac:dyDescent="0.25">
      <c r="A90">
        <v>2023</v>
      </c>
      <c r="B90">
        <v>1</v>
      </c>
      <c r="C90" t="s">
        <v>17</v>
      </c>
      <c r="D90" t="s">
        <v>13</v>
      </c>
      <c r="E90" t="s">
        <v>14</v>
      </c>
      <c r="F90" t="s">
        <v>15</v>
      </c>
      <c r="G90">
        <v>1060078</v>
      </c>
      <c r="H90">
        <v>13831494</v>
      </c>
      <c r="J90">
        <v>2023</v>
      </c>
      <c r="K90">
        <v>1</v>
      </c>
      <c r="L90" t="s">
        <v>17</v>
      </c>
      <c r="M90" t="s">
        <v>13</v>
      </c>
      <c r="N90" t="s">
        <v>14</v>
      </c>
      <c r="O90" t="s">
        <v>16</v>
      </c>
      <c r="P90">
        <v>76219</v>
      </c>
      <c r="Q90">
        <v>5920858</v>
      </c>
      <c r="S90" s="22">
        <f t="shared" si="1"/>
        <v>19752352</v>
      </c>
    </row>
    <row r="91" spans="1:19" x14ac:dyDescent="0.25">
      <c r="A91">
        <v>2023</v>
      </c>
      <c r="B91">
        <v>2</v>
      </c>
      <c r="C91" t="s">
        <v>17</v>
      </c>
      <c r="D91" t="s">
        <v>13</v>
      </c>
      <c r="E91" t="s">
        <v>14</v>
      </c>
      <c r="F91" t="s">
        <v>15</v>
      </c>
      <c r="G91">
        <v>1061849</v>
      </c>
      <c r="H91">
        <v>11169547</v>
      </c>
      <c r="J91">
        <v>2023</v>
      </c>
      <c r="K91">
        <v>2</v>
      </c>
      <c r="L91" t="s">
        <v>17</v>
      </c>
      <c r="M91" t="s">
        <v>13</v>
      </c>
      <c r="N91" t="s">
        <v>14</v>
      </c>
      <c r="O91" t="s">
        <v>16</v>
      </c>
      <c r="P91">
        <v>76331</v>
      </c>
      <c r="Q91">
        <v>4781357</v>
      </c>
      <c r="S91" s="22">
        <f t="shared" si="1"/>
        <v>15950904</v>
      </c>
    </row>
    <row r="92" spans="1:19" x14ac:dyDescent="0.25">
      <c r="A92">
        <v>2023</v>
      </c>
      <c r="B92">
        <v>3</v>
      </c>
      <c r="C92" t="s">
        <v>17</v>
      </c>
      <c r="D92" t="s">
        <v>13</v>
      </c>
      <c r="E92" t="s">
        <v>14</v>
      </c>
      <c r="F92" t="s">
        <v>15</v>
      </c>
      <c r="G92">
        <v>1064740</v>
      </c>
      <c r="H92">
        <v>8717157</v>
      </c>
      <c r="J92">
        <v>2023</v>
      </c>
      <c r="K92">
        <v>3</v>
      </c>
      <c r="L92" t="s">
        <v>17</v>
      </c>
      <c r="M92" t="s">
        <v>13</v>
      </c>
      <c r="N92" t="s">
        <v>14</v>
      </c>
      <c r="O92" t="s">
        <v>16</v>
      </c>
      <c r="P92">
        <v>76500</v>
      </c>
      <c r="Q92">
        <v>3731560</v>
      </c>
      <c r="S92" s="22">
        <f t="shared" si="1"/>
        <v>12448717</v>
      </c>
    </row>
    <row r="93" spans="1:19" x14ac:dyDescent="0.25">
      <c r="A93">
        <v>2023</v>
      </c>
      <c r="B93">
        <v>4</v>
      </c>
      <c r="C93" t="s">
        <v>18</v>
      </c>
      <c r="D93" t="s">
        <v>13</v>
      </c>
      <c r="E93" t="s">
        <v>14</v>
      </c>
      <c r="F93" t="s">
        <v>15</v>
      </c>
      <c r="G93">
        <v>1065049</v>
      </c>
      <c r="H93">
        <v>5721498</v>
      </c>
      <c r="J93">
        <v>2023</v>
      </c>
      <c r="K93">
        <v>4</v>
      </c>
      <c r="L93" t="s">
        <v>18</v>
      </c>
      <c r="M93" t="s">
        <v>13</v>
      </c>
      <c r="N93" t="s">
        <v>14</v>
      </c>
      <c r="O93" t="s">
        <v>16</v>
      </c>
      <c r="P93">
        <v>76513</v>
      </c>
      <c r="Q93">
        <v>2449206</v>
      </c>
      <c r="S93" s="22">
        <f t="shared" si="1"/>
        <v>8170704</v>
      </c>
    </row>
    <row r="94" spans="1:19" x14ac:dyDescent="0.25">
      <c r="A94">
        <v>2023</v>
      </c>
      <c r="B94">
        <v>5</v>
      </c>
      <c r="C94" t="s">
        <v>18</v>
      </c>
      <c r="D94" t="s">
        <v>13</v>
      </c>
      <c r="E94" t="s">
        <v>14</v>
      </c>
      <c r="F94" t="s">
        <v>15</v>
      </c>
      <c r="G94">
        <v>1065856</v>
      </c>
      <c r="H94">
        <v>3486806</v>
      </c>
      <c r="J94">
        <v>2023</v>
      </c>
      <c r="K94">
        <v>5</v>
      </c>
      <c r="L94" t="s">
        <v>18</v>
      </c>
      <c r="M94" t="s">
        <v>13</v>
      </c>
      <c r="N94" t="s">
        <v>14</v>
      </c>
      <c r="O94" t="s">
        <v>16</v>
      </c>
      <c r="P94">
        <v>76553</v>
      </c>
      <c r="Q94">
        <v>1492600</v>
      </c>
      <c r="S94" s="22">
        <f t="shared" si="1"/>
        <v>4979406</v>
      </c>
    </row>
    <row r="95" spans="1:19" x14ac:dyDescent="0.25">
      <c r="A95">
        <v>2023</v>
      </c>
      <c r="B95">
        <v>6</v>
      </c>
      <c r="C95" t="s">
        <v>18</v>
      </c>
      <c r="D95" t="s">
        <v>13</v>
      </c>
      <c r="E95" t="s">
        <v>14</v>
      </c>
      <c r="F95" t="s">
        <v>15</v>
      </c>
      <c r="G95">
        <v>1066195</v>
      </c>
      <c r="H95">
        <v>2070193</v>
      </c>
      <c r="J95">
        <v>2023</v>
      </c>
      <c r="K95">
        <v>6</v>
      </c>
      <c r="L95" t="s">
        <v>18</v>
      </c>
      <c r="M95" t="s">
        <v>13</v>
      </c>
      <c r="N95" t="s">
        <v>14</v>
      </c>
      <c r="O95" t="s">
        <v>16</v>
      </c>
      <c r="P95">
        <v>76565</v>
      </c>
      <c r="Q95">
        <v>886189</v>
      </c>
      <c r="S95" s="22">
        <f t="shared" si="1"/>
        <v>2956382</v>
      </c>
    </row>
    <row r="96" spans="1:19" x14ac:dyDescent="0.25">
      <c r="A96">
        <v>2023</v>
      </c>
      <c r="B96">
        <v>7</v>
      </c>
      <c r="C96" t="s">
        <v>18</v>
      </c>
      <c r="D96" t="s">
        <v>13</v>
      </c>
      <c r="E96" t="s">
        <v>14</v>
      </c>
      <c r="F96" t="s">
        <v>15</v>
      </c>
      <c r="G96">
        <v>1064120</v>
      </c>
      <c r="H96">
        <v>1744467</v>
      </c>
      <c r="J96">
        <v>2023</v>
      </c>
      <c r="K96">
        <v>7</v>
      </c>
      <c r="L96" t="s">
        <v>18</v>
      </c>
      <c r="M96" t="s">
        <v>13</v>
      </c>
      <c r="N96" t="s">
        <v>14</v>
      </c>
      <c r="O96" t="s">
        <v>16</v>
      </c>
      <c r="P96">
        <v>76426</v>
      </c>
      <c r="Q96">
        <v>746755</v>
      </c>
      <c r="S96" s="22">
        <f t="shared" si="1"/>
        <v>2491222</v>
      </c>
    </row>
    <row r="97" spans="1:19" x14ac:dyDescent="0.25">
      <c r="A97">
        <v>2023</v>
      </c>
      <c r="B97">
        <v>8</v>
      </c>
      <c r="C97" t="s">
        <v>18</v>
      </c>
      <c r="D97" t="s">
        <v>13</v>
      </c>
      <c r="E97" t="s">
        <v>14</v>
      </c>
      <c r="F97" t="s">
        <v>15</v>
      </c>
      <c r="G97">
        <v>1065792</v>
      </c>
      <c r="H97">
        <v>1650215</v>
      </c>
      <c r="J97">
        <v>2023</v>
      </c>
      <c r="K97">
        <v>8</v>
      </c>
      <c r="L97" t="s">
        <v>18</v>
      </c>
      <c r="M97" t="s">
        <v>13</v>
      </c>
      <c r="N97" t="s">
        <v>14</v>
      </c>
      <c r="O97" t="s">
        <v>16</v>
      </c>
      <c r="P97">
        <v>76570</v>
      </c>
      <c r="Q97">
        <v>706409</v>
      </c>
      <c r="S97" s="22">
        <f t="shared" si="1"/>
        <v>2356624</v>
      </c>
    </row>
    <row r="98" spans="1:19" x14ac:dyDescent="0.25">
      <c r="A98">
        <v>2023</v>
      </c>
      <c r="B98">
        <v>9</v>
      </c>
      <c r="C98" t="s">
        <v>18</v>
      </c>
      <c r="D98" t="s">
        <v>13</v>
      </c>
      <c r="E98" t="s">
        <v>14</v>
      </c>
      <c r="F98" t="s">
        <v>15</v>
      </c>
      <c r="G98">
        <v>1066800</v>
      </c>
      <c r="H98">
        <v>1806365</v>
      </c>
      <c r="J98">
        <v>2023</v>
      </c>
      <c r="K98">
        <v>9</v>
      </c>
      <c r="L98" t="s">
        <v>18</v>
      </c>
      <c r="M98" t="s">
        <v>13</v>
      </c>
      <c r="N98" t="s">
        <v>14</v>
      </c>
      <c r="O98" t="s">
        <v>16</v>
      </c>
      <c r="P98">
        <v>76573</v>
      </c>
      <c r="Q98">
        <v>773252</v>
      </c>
      <c r="S98" s="22">
        <f t="shared" si="1"/>
        <v>2579617</v>
      </c>
    </row>
    <row r="99" spans="1:19" x14ac:dyDescent="0.25">
      <c r="A99">
        <v>2023</v>
      </c>
      <c r="B99">
        <v>10</v>
      </c>
      <c r="C99" t="s">
        <v>18</v>
      </c>
      <c r="D99" t="s">
        <v>13</v>
      </c>
      <c r="E99" t="s">
        <v>14</v>
      </c>
      <c r="F99" t="s">
        <v>15</v>
      </c>
      <c r="G99">
        <v>1070374</v>
      </c>
      <c r="H99">
        <v>4858744</v>
      </c>
      <c r="J99">
        <v>2023</v>
      </c>
      <c r="K99">
        <v>10</v>
      </c>
      <c r="L99" t="s">
        <v>18</v>
      </c>
      <c r="M99" t="s">
        <v>13</v>
      </c>
      <c r="N99" t="s">
        <v>14</v>
      </c>
      <c r="O99" t="s">
        <v>16</v>
      </c>
      <c r="P99">
        <v>76842</v>
      </c>
      <c r="Q99">
        <v>2079886</v>
      </c>
      <c r="S99" s="22">
        <f t="shared" si="1"/>
        <v>6938630</v>
      </c>
    </row>
    <row r="100" spans="1:19" x14ac:dyDescent="0.25">
      <c r="A100">
        <v>2023</v>
      </c>
      <c r="B100">
        <v>11</v>
      </c>
      <c r="C100" t="s">
        <v>17</v>
      </c>
      <c r="D100" t="s">
        <v>13</v>
      </c>
      <c r="E100" t="s">
        <v>14</v>
      </c>
      <c r="F100" t="s">
        <v>15</v>
      </c>
      <c r="G100">
        <v>1074800</v>
      </c>
      <c r="H100">
        <v>8464736</v>
      </c>
      <c r="J100">
        <v>2023</v>
      </c>
      <c r="K100">
        <v>11</v>
      </c>
      <c r="L100" t="s">
        <v>17</v>
      </c>
      <c r="M100" t="s">
        <v>13</v>
      </c>
      <c r="N100" t="s">
        <v>14</v>
      </c>
      <c r="O100" t="s">
        <v>16</v>
      </c>
      <c r="P100">
        <v>77149</v>
      </c>
      <c r="Q100">
        <v>3623506</v>
      </c>
      <c r="S100" s="22">
        <f t="shared" si="1"/>
        <v>12088242</v>
      </c>
    </row>
    <row r="101" spans="1:19" x14ac:dyDescent="0.25">
      <c r="A101">
        <v>2023</v>
      </c>
      <c r="B101">
        <v>12</v>
      </c>
      <c r="C101" t="s">
        <v>17</v>
      </c>
      <c r="D101" t="s">
        <v>13</v>
      </c>
      <c r="E101" t="s">
        <v>14</v>
      </c>
      <c r="F101" t="s">
        <v>15</v>
      </c>
      <c r="G101">
        <v>1080039</v>
      </c>
      <c r="H101">
        <v>13296240</v>
      </c>
      <c r="J101">
        <v>2023</v>
      </c>
      <c r="K101">
        <v>12</v>
      </c>
      <c r="L101" t="s">
        <v>17</v>
      </c>
      <c r="M101" t="s">
        <v>13</v>
      </c>
      <c r="N101" t="s">
        <v>14</v>
      </c>
      <c r="O101" t="s">
        <v>16</v>
      </c>
      <c r="P101">
        <v>77426</v>
      </c>
      <c r="Q101">
        <v>5691732</v>
      </c>
      <c r="S101" s="22">
        <f t="shared" si="1"/>
        <v>18987972</v>
      </c>
    </row>
    <row r="102" spans="1:19" x14ac:dyDescent="0.25">
      <c r="A102">
        <v>2024</v>
      </c>
      <c r="B102">
        <v>1</v>
      </c>
      <c r="C102" t="s">
        <v>17</v>
      </c>
      <c r="D102" t="s">
        <v>13</v>
      </c>
      <c r="E102" t="s">
        <v>14</v>
      </c>
      <c r="F102" t="s">
        <v>15</v>
      </c>
      <c r="G102">
        <v>1085554</v>
      </c>
      <c r="H102">
        <v>13960918</v>
      </c>
      <c r="J102">
        <v>2024</v>
      </c>
      <c r="K102">
        <v>1</v>
      </c>
      <c r="L102" t="s">
        <v>17</v>
      </c>
      <c r="M102" t="s">
        <v>13</v>
      </c>
      <c r="N102" t="s">
        <v>14</v>
      </c>
      <c r="O102" t="s">
        <v>16</v>
      </c>
      <c r="P102">
        <v>77774</v>
      </c>
      <c r="Q102">
        <v>6016731</v>
      </c>
      <c r="S102" s="22">
        <f t="shared" si="1"/>
        <v>19977649</v>
      </c>
    </row>
    <row r="103" spans="1:19" x14ac:dyDescent="0.25">
      <c r="A103">
        <v>2024</v>
      </c>
      <c r="B103">
        <v>2</v>
      </c>
      <c r="C103" t="s">
        <v>17</v>
      </c>
      <c r="D103" t="s">
        <v>13</v>
      </c>
      <c r="E103" t="s">
        <v>14</v>
      </c>
      <c r="F103" t="s">
        <v>15</v>
      </c>
      <c r="G103">
        <v>1087329</v>
      </c>
      <c r="H103">
        <v>11274063</v>
      </c>
      <c r="J103">
        <v>2024</v>
      </c>
      <c r="K103">
        <v>2</v>
      </c>
      <c r="L103" t="s">
        <v>17</v>
      </c>
      <c r="M103" t="s">
        <v>13</v>
      </c>
      <c r="N103" t="s">
        <v>14</v>
      </c>
      <c r="O103" t="s">
        <v>16</v>
      </c>
      <c r="P103">
        <v>77886</v>
      </c>
      <c r="Q103">
        <v>4858778</v>
      </c>
      <c r="S103" s="22">
        <f t="shared" si="1"/>
        <v>16132841</v>
      </c>
    </row>
    <row r="104" spans="1:19" x14ac:dyDescent="0.25">
      <c r="A104">
        <v>2024</v>
      </c>
      <c r="B104">
        <v>3</v>
      </c>
      <c r="C104" t="s">
        <v>17</v>
      </c>
      <c r="D104" t="s">
        <v>13</v>
      </c>
      <c r="E104" t="s">
        <v>14</v>
      </c>
      <c r="F104" t="s">
        <v>15</v>
      </c>
      <c r="G104">
        <v>1090227</v>
      </c>
      <c r="H104">
        <v>8798725</v>
      </c>
      <c r="J104">
        <v>2024</v>
      </c>
      <c r="K104">
        <v>3</v>
      </c>
      <c r="L104" t="s">
        <v>17</v>
      </c>
      <c r="M104" t="s">
        <v>13</v>
      </c>
      <c r="N104" t="s">
        <v>14</v>
      </c>
      <c r="O104" t="s">
        <v>16</v>
      </c>
      <c r="P104">
        <v>78055</v>
      </c>
      <c r="Q104">
        <v>3791983</v>
      </c>
      <c r="S104" s="22">
        <f t="shared" si="1"/>
        <v>12590708</v>
      </c>
    </row>
    <row r="105" spans="1:19" x14ac:dyDescent="0.25">
      <c r="A105">
        <v>2024</v>
      </c>
      <c r="B105">
        <v>4</v>
      </c>
      <c r="C105" t="s">
        <v>18</v>
      </c>
      <c r="D105" t="s">
        <v>13</v>
      </c>
      <c r="E105" t="s">
        <v>14</v>
      </c>
      <c r="F105" t="s">
        <v>15</v>
      </c>
      <c r="G105">
        <v>1090537</v>
      </c>
      <c r="H105">
        <v>5775035</v>
      </c>
      <c r="J105">
        <v>2024</v>
      </c>
      <c r="K105">
        <v>4</v>
      </c>
      <c r="L105" t="s">
        <v>18</v>
      </c>
      <c r="M105" t="s">
        <v>13</v>
      </c>
      <c r="N105" t="s">
        <v>14</v>
      </c>
      <c r="O105" t="s">
        <v>16</v>
      </c>
      <c r="P105">
        <v>78068</v>
      </c>
      <c r="Q105">
        <v>2488864</v>
      </c>
      <c r="S105" s="22">
        <f t="shared" si="1"/>
        <v>8263899</v>
      </c>
    </row>
    <row r="106" spans="1:19" x14ac:dyDescent="0.25">
      <c r="A106">
        <v>2024</v>
      </c>
      <c r="B106">
        <v>5</v>
      </c>
      <c r="C106" t="s">
        <v>18</v>
      </c>
      <c r="D106" t="s">
        <v>13</v>
      </c>
      <c r="E106" t="s">
        <v>14</v>
      </c>
      <c r="F106" t="s">
        <v>15</v>
      </c>
      <c r="G106">
        <v>1091346</v>
      </c>
      <c r="H106">
        <v>3519433</v>
      </c>
      <c r="J106">
        <v>2024</v>
      </c>
      <c r="K106">
        <v>5</v>
      </c>
      <c r="L106" t="s">
        <v>18</v>
      </c>
      <c r="M106" t="s">
        <v>13</v>
      </c>
      <c r="N106" t="s">
        <v>14</v>
      </c>
      <c r="O106" t="s">
        <v>16</v>
      </c>
      <c r="P106">
        <v>78108</v>
      </c>
      <c r="Q106">
        <v>1516769</v>
      </c>
      <c r="S106" s="22">
        <f t="shared" si="1"/>
        <v>5036202</v>
      </c>
    </row>
    <row r="107" spans="1:19" x14ac:dyDescent="0.25">
      <c r="A107">
        <v>2024</v>
      </c>
      <c r="B107">
        <v>6</v>
      </c>
      <c r="C107" t="s">
        <v>18</v>
      </c>
      <c r="D107" t="s">
        <v>13</v>
      </c>
      <c r="E107" t="s">
        <v>14</v>
      </c>
      <c r="F107" t="s">
        <v>15</v>
      </c>
      <c r="G107">
        <v>1091686</v>
      </c>
      <c r="H107">
        <v>2089564</v>
      </c>
      <c r="J107">
        <v>2024</v>
      </c>
      <c r="K107">
        <v>6</v>
      </c>
      <c r="L107" t="s">
        <v>18</v>
      </c>
      <c r="M107" t="s">
        <v>13</v>
      </c>
      <c r="N107" t="s">
        <v>14</v>
      </c>
      <c r="O107" t="s">
        <v>16</v>
      </c>
      <c r="P107">
        <v>78120</v>
      </c>
      <c r="Q107">
        <v>900539</v>
      </c>
      <c r="S107" s="22">
        <f t="shared" si="1"/>
        <v>2990103</v>
      </c>
    </row>
    <row r="108" spans="1:19" x14ac:dyDescent="0.25">
      <c r="A108">
        <v>2024</v>
      </c>
      <c r="B108">
        <v>7</v>
      </c>
      <c r="C108" t="s">
        <v>18</v>
      </c>
      <c r="D108" t="s">
        <v>13</v>
      </c>
      <c r="E108" t="s">
        <v>14</v>
      </c>
      <c r="F108" t="s">
        <v>15</v>
      </c>
      <c r="G108">
        <v>1089606</v>
      </c>
      <c r="H108">
        <v>1760790</v>
      </c>
      <c r="J108">
        <v>2024</v>
      </c>
      <c r="K108">
        <v>7</v>
      </c>
      <c r="L108" t="s">
        <v>18</v>
      </c>
      <c r="M108" t="s">
        <v>13</v>
      </c>
      <c r="N108" t="s">
        <v>14</v>
      </c>
      <c r="O108" t="s">
        <v>16</v>
      </c>
      <c r="P108">
        <v>77981</v>
      </c>
      <c r="Q108">
        <v>758847</v>
      </c>
      <c r="S108" s="22">
        <f t="shared" si="1"/>
        <v>2519637</v>
      </c>
    </row>
    <row r="109" spans="1:19" x14ac:dyDescent="0.25">
      <c r="A109">
        <v>2024</v>
      </c>
      <c r="B109">
        <v>8</v>
      </c>
      <c r="C109" t="s">
        <v>18</v>
      </c>
      <c r="D109" t="s">
        <v>13</v>
      </c>
      <c r="E109" t="s">
        <v>14</v>
      </c>
      <c r="F109" t="s">
        <v>15</v>
      </c>
      <c r="G109">
        <v>1091282</v>
      </c>
      <c r="H109">
        <v>1665657</v>
      </c>
      <c r="J109">
        <v>2024</v>
      </c>
      <c r="K109">
        <v>8</v>
      </c>
      <c r="L109" t="s">
        <v>18</v>
      </c>
      <c r="M109" t="s">
        <v>13</v>
      </c>
      <c r="N109" t="s">
        <v>14</v>
      </c>
      <c r="O109" t="s">
        <v>16</v>
      </c>
      <c r="P109">
        <v>78125</v>
      </c>
      <c r="Q109">
        <v>717847</v>
      </c>
      <c r="S109" s="22">
        <f t="shared" si="1"/>
        <v>2383504</v>
      </c>
    </row>
    <row r="110" spans="1:19" x14ac:dyDescent="0.25">
      <c r="A110">
        <v>2024</v>
      </c>
      <c r="B110">
        <v>9</v>
      </c>
      <c r="C110" t="s">
        <v>18</v>
      </c>
      <c r="D110" t="s">
        <v>13</v>
      </c>
      <c r="E110" t="s">
        <v>14</v>
      </c>
      <c r="F110" t="s">
        <v>15</v>
      </c>
      <c r="G110">
        <v>1092292</v>
      </c>
      <c r="H110">
        <v>1823267</v>
      </c>
      <c r="J110">
        <v>2024</v>
      </c>
      <c r="K110">
        <v>9</v>
      </c>
      <c r="L110" t="s">
        <v>18</v>
      </c>
      <c r="M110" t="s">
        <v>13</v>
      </c>
      <c r="N110" t="s">
        <v>14</v>
      </c>
      <c r="O110" t="s">
        <v>16</v>
      </c>
      <c r="P110">
        <v>78128</v>
      </c>
      <c r="Q110">
        <v>785773</v>
      </c>
      <c r="S110" s="22">
        <f t="shared" si="1"/>
        <v>2609040</v>
      </c>
    </row>
    <row r="111" spans="1:19" x14ac:dyDescent="0.25">
      <c r="A111">
        <v>2024</v>
      </c>
      <c r="B111">
        <v>10</v>
      </c>
      <c r="C111" t="s">
        <v>18</v>
      </c>
      <c r="D111" t="s">
        <v>13</v>
      </c>
      <c r="E111" t="s">
        <v>14</v>
      </c>
      <c r="F111" t="s">
        <v>15</v>
      </c>
      <c r="G111">
        <v>1095875</v>
      </c>
      <c r="H111">
        <v>4904209</v>
      </c>
      <c r="J111">
        <v>2024</v>
      </c>
      <c r="K111">
        <v>10</v>
      </c>
      <c r="L111" t="s">
        <v>18</v>
      </c>
      <c r="M111" t="s">
        <v>13</v>
      </c>
      <c r="N111" t="s">
        <v>14</v>
      </c>
      <c r="O111" t="s">
        <v>16</v>
      </c>
      <c r="P111">
        <v>78397</v>
      </c>
      <c r="Q111">
        <v>2113565</v>
      </c>
      <c r="S111" s="22">
        <f t="shared" si="1"/>
        <v>7017774</v>
      </c>
    </row>
    <row r="112" spans="1:19" x14ac:dyDescent="0.25">
      <c r="A112">
        <v>2024</v>
      </c>
      <c r="B112">
        <v>11</v>
      </c>
      <c r="C112" t="s">
        <v>17</v>
      </c>
      <c r="D112" t="s">
        <v>13</v>
      </c>
      <c r="E112" t="s">
        <v>14</v>
      </c>
      <c r="F112" t="s">
        <v>15</v>
      </c>
      <c r="G112">
        <v>1100312</v>
      </c>
      <c r="H112">
        <v>8543942</v>
      </c>
      <c r="J112">
        <v>2024</v>
      </c>
      <c r="K112">
        <v>11</v>
      </c>
      <c r="L112" t="s">
        <v>17</v>
      </c>
      <c r="M112" t="s">
        <v>13</v>
      </c>
      <c r="N112" t="s">
        <v>14</v>
      </c>
      <c r="O112" t="s">
        <v>16</v>
      </c>
      <c r="P112">
        <v>78705</v>
      </c>
      <c r="Q112">
        <v>3682179</v>
      </c>
      <c r="S112" s="22">
        <f t="shared" si="1"/>
        <v>12226121</v>
      </c>
    </row>
    <row r="113" spans="1:19" x14ac:dyDescent="0.25">
      <c r="A113">
        <v>2024</v>
      </c>
      <c r="B113">
        <v>12</v>
      </c>
      <c r="C113" t="s">
        <v>17</v>
      </c>
      <c r="D113" t="s">
        <v>13</v>
      </c>
      <c r="E113" t="s">
        <v>14</v>
      </c>
      <c r="F113" t="s">
        <v>15</v>
      </c>
      <c r="G113">
        <v>1105564</v>
      </c>
      <c r="H113">
        <v>13420656</v>
      </c>
      <c r="J113">
        <v>2024</v>
      </c>
      <c r="K113">
        <v>12</v>
      </c>
      <c r="L113" t="s">
        <v>17</v>
      </c>
      <c r="M113" t="s">
        <v>13</v>
      </c>
      <c r="N113" t="s">
        <v>14</v>
      </c>
      <c r="O113" t="s">
        <v>16</v>
      </c>
      <c r="P113">
        <v>78982</v>
      </c>
      <c r="Q113">
        <v>5783895</v>
      </c>
      <c r="S113" s="22">
        <f t="shared" si="1"/>
        <v>19204551</v>
      </c>
    </row>
    <row r="114" spans="1:19" x14ac:dyDescent="0.25">
      <c r="A114">
        <v>2025</v>
      </c>
      <c r="B114">
        <v>1</v>
      </c>
      <c r="C114" t="s">
        <v>17</v>
      </c>
      <c r="D114" t="s">
        <v>13</v>
      </c>
      <c r="E114" t="s">
        <v>14</v>
      </c>
      <c r="F114" t="s">
        <v>15</v>
      </c>
      <c r="G114">
        <v>1111046</v>
      </c>
      <c r="H114">
        <v>14083114</v>
      </c>
      <c r="J114">
        <v>2025</v>
      </c>
      <c r="K114">
        <v>1</v>
      </c>
      <c r="L114" t="s">
        <v>17</v>
      </c>
      <c r="M114" t="s">
        <v>13</v>
      </c>
      <c r="N114" t="s">
        <v>14</v>
      </c>
      <c r="O114" t="s">
        <v>16</v>
      </c>
      <c r="P114">
        <v>79328</v>
      </c>
      <c r="Q114">
        <v>6107505</v>
      </c>
      <c r="S114" s="22">
        <f t="shared" si="1"/>
        <v>20190619</v>
      </c>
    </row>
    <row r="115" spans="1:19" x14ac:dyDescent="0.25">
      <c r="A115">
        <v>2025</v>
      </c>
      <c r="B115">
        <v>2</v>
      </c>
      <c r="C115" t="s">
        <v>17</v>
      </c>
      <c r="D115" t="s">
        <v>13</v>
      </c>
      <c r="E115" t="s">
        <v>14</v>
      </c>
      <c r="F115" t="s">
        <v>15</v>
      </c>
      <c r="G115">
        <v>1112811</v>
      </c>
      <c r="H115">
        <v>11372742</v>
      </c>
      <c r="J115">
        <v>2025</v>
      </c>
      <c r="K115">
        <v>2</v>
      </c>
      <c r="L115" t="s">
        <v>17</v>
      </c>
      <c r="M115" t="s">
        <v>13</v>
      </c>
      <c r="N115" t="s">
        <v>14</v>
      </c>
      <c r="O115" t="s">
        <v>16</v>
      </c>
      <c r="P115">
        <v>79440</v>
      </c>
      <c r="Q115">
        <v>4932083</v>
      </c>
      <c r="S115" s="22">
        <f t="shared" si="1"/>
        <v>16304825</v>
      </c>
    </row>
    <row r="116" spans="1:19" x14ac:dyDescent="0.25">
      <c r="A116">
        <v>2025</v>
      </c>
      <c r="B116">
        <v>3</v>
      </c>
      <c r="C116" t="s">
        <v>17</v>
      </c>
      <c r="D116" t="s">
        <v>13</v>
      </c>
      <c r="E116" t="s">
        <v>14</v>
      </c>
      <c r="F116" t="s">
        <v>15</v>
      </c>
      <c r="G116">
        <v>1115692</v>
      </c>
      <c r="H116">
        <v>8875738</v>
      </c>
      <c r="J116">
        <v>2025</v>
      </c>
      <c r="K116">
        <v>3</v>
      </c>
      <c r="L116" t="s">
        <v>17</v>
      </c>
      <c r="M116" t="s">
        <v>13</v>
      </c>
      <c r="N116" t="s">
        <v>14</v>
      </c>
      <c r="O116" t="s">
        <v>16</v>
      </c>
      <c r="P116">
        <v>79609</v>
      </c>
      <c r="Q116">
        <v>3849193</v>
      </c>
      <c r="S116" s="22">
        <f t="shared" si="1"/>
        <v>12724931</v>
      </c>
    </row>
    <row r="117" spans="1:19" x14ac:dyDescent="0.25">
      <c r="A117">
        <v>2025</v>
      </c>
      <c r="B117">
        <v>4</v>
      </c>
      <c r="C117" t="s">
        <v>18</v>
      </c>
      <c r="D117" t="s">
        <v>13</v>
      </c>
      <c r="E117" t="s">
        <v>14</v>
      </c>
      <c r="F117" t="s">
        <v>15</v>
      </c>
      <c r="G117">
        <v>1116000</v>
      </c>
      <c r="H117">
        <v>5825582</v>
      </c>
      <c r="J117">
        <v>2025</v>
      </c>
      <c r="K117">
        <v>4</v>
      </c>
      <c r="L117" t="s">
        <v>18</v>
      </c>
      <c r="M117" t="s">
        <v>13</v>
      </c>
      <c r="N117" t="s">
        <v>14</v>
      </c>
      <c r="O117" t="s">
        <v>16</v>
      </c>
      <c r="P117">
        <v>79622</v>
      </c>
      <c r="Q117">
        <v>2526414</v>
      </c>
      <c r="S117" s="22">
        <f t="shared" si="1"/>
        <v>8351996</v>
      </c>
    </row>
    <row r="118" spans="1:19" x14ac:dyDescent="0.25">
      <c r="A118">
        <v>2025</v>
      </c>
      <c r="B118">
        <v>5</v>
      </c>
      <c r="C118" t="s">
        <v>18</v>
      </c>
      <c r="D118" t="s">
        <v>13</v>
      </c>
      <c r="E118" t="s">
        <v>14</v>
      </c>
      <c r="F118" t="s">
        <v>15</v>
      </c>
      <c r="G118">
        <v>1116805</v>
      </c>
      <c r="H118">
        <v>3550238</v>
      </c>
      <c r="J118">
        <v>2025</v>
      </c>
      <c r="K118">
        <v>5</v>
      </c>
      <c r="L118" t="s">
        <v>18</v>
      </c>
      <c r="M118" t="s">
        <v>13</v>
      </c>
      <c r="N118" t="s">
        <v>14</v>
      </c>
      <c r="O118" t="s">
        <v>16</v>
      </c>
      <c r="P118">
        <v>79662</v>
      </c>
      <c r="Q118">
        <v>1539652</v>
      </c>
      <c r="S118" s="22">
        <f t="shared" si="1"/>
        <v>5089890</v>
      </c>
    </row>
    <row r="119" spans="1:19" x14ac:dyDescent="0.25">
      <c r="A119">
        <v>2025</v>
      </c>
      <c r="B119">
        <v>6</v>
      </c>
      <c r="C119" t="s">
        <v>18</v>
      </c>
      <c r="D119" t="s">
        <v>13</v>
      </c>
      <c r="E119" t="s">
        <v>14</v>
      </c>
      <c r="F119" t="s">
        <v>15</v>
      </c>
      <c r="G119">
        <v>1117143</v>
      </c>
      <c r="H119">
        <v>2107853</v>
      </c>
      <c r="J119">
        <v>2025</v>
      </c>
      <c r="K119">
        <v>6</v>
      </c>
      <c r="L119" t="s">
        <v>18</v>
      </c>
      <c r="M119" t="s">
        <v>13</v>
      </c>
      <c r="N119" t="s">
        <v>14</v>
      </c>
      <c r="O119" t="s">
        <v>16</v>
      </c>
      <c r="P119">
        <v>79674</v>
      </c>
      <c r="Q119">
        <v>914125</v>
      </c>
      <c r="S119" s="22">
        <f t="shared" si="1"/>
        <v>3021978</v>
      </c>
    </row>
    <row r="120" spans="1:19" x14ac:dyDescent="0.25">
      <c r="A120">
        <v>2025</v>
      </c>
      <c r="B120">
        <v>7</v>
      </c>
      <c r="C120" t="s">
        <v>18</v>
      </c>
      <c r="D120" t="s">
        <v>13</v>
      </c>
      <c r="E120" t="s">
        <v>14</v>
      </c>
      <c r="F120" t="s">
        <v>15</v>
      </c>
      <c r="G120">
        <v>1115075</v>
      </c>
      <c r="H120">
        <v>1776202</v>
      </c>
      <c r="J120">
        <v>2025</v>
      </c>
      <c r="K120">
        <v>7</v>
      </c>
      <c r="L120" t="s">
        <v>18</v>
      </c>
      <c r="M120" t="s">
        <v>13</v>
      </c>
      <c r="N120" t="s">
        <v>14</v>
      </c>
      <c r="O120" t="s">
        <v>16</v>
      </c>
      <c r="P120">
        <v>79535</v>
      </c>
      <c r="Q120">
        <v>770296</v>
      </c>
      <c r="S120" s="22">
        <f t="shared" si="1"/>
        <v>2546498</v>
      </c>
    </row>
    <row r="121" spans="1:19" x14ac:dyDescent="0.25">
      <c r="A121">
        <v>2025</v>
      </c>
      <c r="B121">
        <v>8</v>
      </c>
      <c r="C121" t="s">
        <v>18</v>
      </c>
      <c r="D121" t="s">
        <v>13</v>
      </c>
      <c r="E121" t="s">
        <v>14</v>
      </c>
      <c r="F121" t="s">
        <v>15</v>
      </c>
      <c r="G121">
        <v>1116741</v>
      </c>
      <c r="H121">
        <v>1680236</v>
      </c>
      <c r="J121">
        <v>2025</v>
      </c>
      <c r="K121">
        <v>8</v>
      </c>
      <c r="L121" t="s">
        <v>18</v>
      </c>
      <c r="M121" t="s">
        <v>13</v>
      </c>
      <c r="N121" t="s">
        <v>14</v>
      </c>
      <c r="O121" t="s">
        <v>16</v>
      </c>
      <c r="P121">
        <v>79678</v>
      </c>
      <c r="Q121">
        <v>728678</v>
      </c>
      <c r="S121" s="22">
        <f t="shared" si="1"/>
        <v>2408914</v>
      </c>
    </row>
    <row r="122" spans="1:19" x14ac:dyDescent="0.25">
      <c r="A122">
        <v>2025</v>
      </c>
      <c r="B122">
        <v>9</v>
      </c>
      <c r="C122" t="s">
        <v>18</v>
      </c>
      <c r="D122" t="s">
        <v>13</v>
      </c>
      <c r="E122" t="s">
        <v>14</v>
      </c>
      <c r="F122" t="s">
        <v>15</v>
      </c>
      <c r="G122">
        <v>1117745</v>
      </c>
      <c r="H122">
        <v>1839226</v>
      </c>
      <c r="J122">
        <v>2025</v>
      </c>
      <c r="K122">
        <v>9</v>
      </c>
      <c r="L122" t="s">
        <v>18</v>
      </c>
      <c r="M122" t="s">
        <v>13</v>
      </c>
      <c r="N122" t="s">
        <v>14</v>
      </c>
      <c r="O122" t="s">
        <v>16</v>
      </c>
      <c r="P122">
        <v>79681</v>
      </c>
      <c r="Q122">
        <v>797628</v>
      </c>
      <c r="S122" s="22">
        <f t="shared" si="1"/>
        <v>2636854</v>
      </c>
    </row>
    <row r="123" spans="1:19" x14ac:dyDescent="0.25">
      <c r="A123">
        <v>2025</v>
      </c>
      <c r="B123">
        <v>10</v>
      </c>
      <c r="C123" t="s">
        <v>18</v>
      </c>
      <c r="D123" t="s">
        <v>13</v>
      </c>
      <c r="E123" t="s">
        <v>14</v>
      </c>
      <c r="F123" t="s">
        <v>15</v>
      </c>
      <c r="G123">
        <v>1121307</v>
      </c>
      <c r="H123">
        <v>4947134</v>
      </c>
      <c r="J123">
        <v>2025</v>
      </c>
      <c r="K123">
        <v>10</v>
      </c>
      <c r="L123" t="s">
        <v>18</v>
      </c>
      <c r="M123" t="s">
        <v>13</v>
      </c>
      <c r="N123" t="s">
        <v>14</v>
      </c>
      <c r="O123" t="s">
        <v>16</v>
      </c>
      <c r="P123">
        <v>79949</v>
      </c>
      <c r="Q123">
        <v>2145452</v>
      </c>
      <c r="S123" s="22">
        <f t="shared" si="1"/>
        <v>7092586</v>
      </c>
    </row>
    <row r="124" spans="1:19" x14ac:dyDescent="0.25">
      <c r="A124">
        <v>2025</v>
      </c>
      <c r="B124">
        <v>11</v>
      </c>
      <c r="C124" t="s">
        <v>17</v>
      </c>
      <c r="D124" t="s">
        <v>13</v>
      </c>
      <c r="E124" t="s">
        <v>14</v>
      </c>
      <c r="F124" t="s">
        <v>15</v>
      </c>
      <c r="G124">
        <v>1125718</v>
      </c>
      <c r="H124">
        <v>8618725</v>
      </c>
      <c r="J124">
        <v>2025</v>
      </c>
      <c r="K124">
        <v>11</v>
      </c>
      <c r="L124" t="s">
        <v>17</v>
      </c>
      <c r="M124" t="s">
        <v>13</v>
      </c>
      <c r="N124" t="s">
        <v>14</v>
      </c>
      <c r="O124" t="s">
        <v>16</v>
      </c>
      <c r="P124">
        <v>80255</v>
      </c>
      <c r="Q124">
        <v>3737732</v>
      </c>
      <c r="S124" s="22">
        <f t="shared" si="1"/>
        <v>12356457</v>
      </c>
    </row>
    <row r="125" spans="1:19" x14ac:dyDescent="0.25">
      <c r="A125">
        <v>2025</v>
      </c>
      <c r="B125">
        <v>12</v>
      </c>
      <c r="C125" t="s">
        <v>17</v>
      </c>
      <c r="D125" t="s">
        <v>13</v>
      </c>
      <c r="E125" t="s">
        <v>14</v>
      </c>
      <c r="F125" t="s">
        <v>15</v>
      </c>
      <c r="G125">
        <v>1130937</v>
      </c>
      <c r="H125">
        <v>13538123</v>
      </c>
      <c r="J125">
        <v>2025</v>
      </c>
      <c r="K125">
        <v>12</v>
      </c>
      <c r="L125" t="s">
        <v>17</v>
      </c>
      <c r="M125" t="s">
        <v>13</v>
      </c>
      <c r="N125" t="s">
        <v>14</v>
      </c>
      <c r="O125" t="s">
        <v>16</v>
      </c>
      <c r="P125">
        <v>80532</v>
      </c>
      <c r="Q125">
        <v>5871156</v>
      </c>
      <c r="S125" s="22">
        <f t="shared" si="1"/>
        <v>19409279</v>
      </c>
    </row>
    <row r="126" spans="1:19" x14ac:dyDescent="0.25">
      <c r="A126" s="8">
        <v>2026</v>
      </c>
      <c r="B126" s="8">
        <v>1</v>
      </c>
      <c r="C126" s="8" t="s">
        <v>17</v>
      </c>
      <c r="D126" s="8" t="s">
        <v>13</v>
      </c>
      <c r="E126" s="8" t="s">
        <v>14</v>
      </c>
      <c r="F126" s="8" t="s">
        <v>15</v>
      </c>
      <c r="G126">
        <v>1136384</v>
      </c>
      <c r="H126">
        <v>14209394</v>
      </c>
      <c r="J126">
        <v>2026</v>
      </c>
      <c r="K126">
        <v>1</v>
      </c>
      <c r="L126" s="8" t="s">
        <v>17</v>
      </c>
      <c r="M126" s="8" t="s">
        <v>13</v>
      </c>
      <c r="N126" s="8" t="s">
        <v>14</v>
      </c>
      <c r="O126" t="s">
        <v>16</v>
      </c>
      <c r="P126">
        <v>80877</v>
      </c>
      <c r="Q126">
        <v>6199214</v>
      </c>
      <c r="S126" s="22">
        <f t="shared" si="1"/>
        <v>20408608</v>
      </c>
    </row>
    <row r="127" spans="1:19" x14ac:dyDescent="0.25">
      <c r="A127" s="8">
        <v>2026</v>
      </c>
      <c r="B127" s="8">
        <v>2</v>
      </c>
      <c r="C127" s="8" t="s">
        <v>17</v>
      </c>
      <c r="D127" s="8" t="s">
        <v>13</v>
      </c>
      <c r="E127" s="8" t="s">
        <v>14</v>
      </c>
      <c r="F127" s="8" t="s">
        <v>15</v>
      </c>
      <c r="G127">
        <v>1138137</v>
      </c>
      <c r="H127">
        <v>11474719</v>
      </c>
      <c r="J127">
        <v>2026</v>
      </c>
      <c r="K127">
        <v>2</v>
      </c>
      <c r="L127" s="8" t="s">
        <v>17</v>
      </c>
      <c r="M127" s="8" t="s">
        <v>13</v>
      </c>
      <c r="N127" s="8" t="s">
        <v>14</v>
      </c>
      <c r="O127" t="s">
        <v>16</v>
      </c>
      <c r="P127">
        <v>80988</v>
      </c>
      <c r="Q127">
        <v>5006141</v>
      </c>
      <c r="S127" s="22">
        <f t="shared" si="1"/>
        <v>16480860</v>
      </c>
    </row>
    <row r="128" spans="1:19" x14ac:dyDescent="0.25">
      <c r="A128" s="8">
        <v>2026</v>
      </c>
      <c r="B128" s="8">
        <v>3</v>
      </c>
      <c r="C128" s="8" t="s">
        <v>17</v>
      </c>
      <c r="D128" s="8" t="s">
        <v>13</v>
      </c>
      <c r="E128" s="8" t="s">
        <v>14</v>
      </c>
      <c r="F128" s="8" t="s">
        <v>15</v>
      </c>
      <c r="G128">
        <v>1140999</v>
      </c>
      <c r="H128">
        <v>8955325</v>
      </c>
      <c r="J128">
        <v>2026</v>
      </c>
      <c r="K128">
        <v>3</v>
      </c>
      <c r="L128" s="8" t="s">
        <v>17</v>
      </c>
      <c r="M128" s="8" t="s">
        <v>13</v>
      </c>
      <c r="N128" s="8" t="s">
        <v>14</v>
      </c>
      <c r="O128" t="s">
        <v>16</v>
      </c>
      <c r="P128">
        <v>81156</v>
      </c>
      <c r="Q128">
        <v>3906991</v>
      </c>
      <c r="S128" s="22">
        <f t="shared" si="1"/>
        <v>12862316</v>
      </c>
    </row>
    <row r="129" spans="1:19" x14ac:dyDescent="0.25">
      <c r="A129" s="8">
        <v>2026</v>
      </c>
      <c r="B129" s="8">
        <v>4</v>
      </c>
      <c r="C129" s="8" t="s">
        <v>18</v>
      </c>
      <c r="D129" s="8" t="s">
        <v>13</v>
      </c>
      <c r="E129" s="8" t="s">
        <v>14</v>
      </c>
      <c r="F129" s="8" t="s">
        <v>15</v>
      </c>
      <c r="G129">
        <v>1141305</v>
      </c>
      <c r="H129">
        <v>5877819</v>
      </c>
      <c r="J129">
        <v>2026</v>
      </c>
      <c r="K129">
        <v>4</v>
      </c>
      <c r="L129" s="8" t="s">
        <v>18</v>
      </c>
      <c r="M129" s="8" t="s">
        <v>13</v>
      </c>
      <c r="N129" s="8" t="s">
        <v>14</v>
      </c>
      <c r="O129" t="s">
        <v>16</v>
      </c>
      <c r="P129">
        <v>81169</v>
      </c>
      <c r="Q129">
        <v>2564350</v>
      </c>
      <c r="S129" s="22">
        <f t="shared" si="1"/>
        <v>8442169</v>
      </c>
    </row>
    <row r="130" spans="1:19" x14ac:dyDescent="0.25">
      <c r="A130" s="8">
        <v>2026</v>
      </c>
      <c r="B130" s="8">
        <v>5</v>
      </c>
      <c r="C130" s="8" t="s">
        <v>18</v>
      </c>
      <c r="D130" s="8" t="s">
        <v>13</v>
      </c>
      <c r="E130" s="8" t="s">
        <v>14</v>
      </c>
      <c r="F130" s="8" t="s">
        <v>15</v>
      </c>
      <c r="G130">
        <v>1142104</v>
      </c>
      <c r="H130">
        <v>3582072</v>
      </c>
      <c r="J130">
        <v>2026</v>
      </c>
      <c r="K130">
        <v>5</v>
      </c>
      <c r="L130" s="8" t="s">
        <v>18</v>
      </c>
      <c r="M130" s="8" t="s">
        <v>13</v>
      </c>
      <c r="N130" s="8" t="s">
        <v>14</v>
      </c>
      <c r="O130" t="s">
        <v>16</v>
      </c>
      <c r="P130">
        <v>81209</v>
      </c>
      <c r="Q130">
        <v>1562771</v>
      </c>
      <c r="S130" s="22">
        <f t="shared" si="1"/>
        <v>5144843</v>
      </c>
    </row>
    <row r="131" spans="1:19" x14ac:dyDescent="0.25">
      <c r="A131" s="8">
        <v>2026</v>
      </c>
      <c r="B131" s="8">
        <v>6</v>
      </c>
      <c r="C131" s="8" t="s">
        <v>18</v>
      </c>
      <c r="D131" s="8" t="s">
        <v>13</v>
      </c>
      <c r="E131" s="8" t="s">
        <v>14</v>
      </c>
      <c r="F131" s="8" t="s">
        <v>15</v>
      </c>
      <c r="G131">
        <v>1142439</v>
      </c>
      <c r="H131">
        <v>2126754</v>
      </c>
      <c r="J131">
        <v>2026</v>
      </c>
      <c r="K131">
        <v>6</v>
      </c>
      <c r="L131" s="8" t="s">
        <v>18</v>
      </c>
      <c r="M131" s="8" t="s">
        <v>13</v>
      </c>
      <c r="N131" s="8" t="s">
        <v>14</v>
      </c>
      <c r="O131" t="s">
        <v>16</v>
      </c>
      <c r="P131">
        <v>81221</v>
      </c>
      <c r="Q131">
        <v>927851</v>
      </c>
      <c r="S131" s="22">
        <f t="shared" si="1"/>
        <v>3054605</v>
      </c>
    </row>
    <row r="132" spans="1:19" x14ac:dyDescent="0.25">
      <c r="A132" s="8">
        <v>2026</v>
      </c>
      <c r="B132" s="8">
        <v>7</v>
      </c>
      <c r="C132" s="8" t="s">
        <v>18</v>
      </c>
      <c r="D132" s="8" t="s">
        <v>13</v>
      </c>
      <c r="E132" s="8" t="s">
        <v>14</v>
      </c>
      <c r="F132" s="8" t="s">
        <v>15</v>
      </c>
      <c r="G132">
        <v>1140385</v>
      </c>
      <c r="H132">
        <v>1792129</v>
      </c>
      <c r="J132">
        <v>2026</v>
      </c>
      <c r="K132">
        <v>7</v>
      </c>
      <c r="L132" s="8" t="s">
        <v>18</v>
      </c>
      <c r="M132" s="8" t="s">
        <v>13</v>
      </c>
      <c r="N132" s="8" t="s">
        <v>14</v>
      </c>
      <c r="O132" t="s">
        <v>16</v>
      </c>
      <c r="P132">
        <v>81083</v>
      </c>
      <c r="Q132">
        <v>781862</v>
      </c>
      <c r="S132" s="22">
        <f t="shared" si="1"/>
        <v>2573991</v>
      </c>
    </row>
    <row r="133" spans="1:19" x14ac:dyDescent="0.25">
      <c r="A133" s="8">
        <v>2026</v>
      </c>
      <c r="B133" s="8">
        <v>8</v>
      </c>
      <c r="C133" s="8" t="s">
        <v>18</v>
      </c>
      <c r="D133" s="8" t="s">
        <v>13</v>
      </c>
      <c r="E133" s="8" t="s">
        <v>14</v>
      </c>
      <c r="F133" s="8" t="s">
        <v>15</v>
      </c>
      <c r="G133">
        <v>1142040</v>
      </c>
      <c r="H133">
        <v>1695302</v>
      </c>
      <c r="J133">
        <v>2026</v>
      </c>
      <c r="K133">
        <v>8</v>
      </c>
      <c r="L133" s="8" t="s">
        <v>18</v>
      </c>
      <c r="M133" s="8" t="s">
        <v>13</v>
      </c>
      <c r="N133" s="8" t="s">
        <v>14</v>
      </c>
      <c r="O133" t="s">
        <v>16</v>
      </c>
      <c r="P133">
        <v>81226</v>
      </c>
      <c r="Q133">
        <v>739619</v>
      </c>
      <c r="S133" s="22">
        <f t="shared" si="1"/>
        <v>2434921</v>
      </c>
    </row>
    <row r="134" spans="1:19" x14ac:dyDescent="0.25">
      <c r="A134" s="8">
        <v>2026</v>
      </c>
      <c r="B134" s="8">
        <v>9</v>
      </c>
      <c r="C134" s="8" t="s">
        <v>18</v>
      </c>
      <c r="D134" s="8" t="s">
        <v>13</v>
      </c>
      <c r="E134" s="8" t="s">
        <v>14</v>
      </c>
      <c r="F134" s="8" t="s">
        <v>15</v>
      </c>
      <c r="G134">
        <v>1143038</v>
      </c>
      <c r="H134">
        <v>1855718</v>
      </c>
      <c r="J134">
        <v>2026</v>
      </c>
      <c r="K134">
        <v>9</v>
      </c>
      <c r="L134" s="8" t="s">
        <v>18</v>
      </c>
      <c r="M134" s="8" t="s">
        <v>13</v>
      </c>
      <c r="N134" s="8" t="s">
        <v>14</v>
      </c>
      <c r="O134" t="s">
        <v>16</v>
      </c>
      <c r="P134">
        <v>81229</v>
      </c>
      <c r="Q134">
        <v>809605</v>
      </c>
      <c r="S134" s="22">
        <f t="shared" si="1"/>
        <v>2665323</v>
      </c>
    </row>
    <row r="135" spans="1:19" x14ac:dyDescent="0.25">
      <c r="A135" s="8">
        <v>2026</v>
      </c>
      <c r="B135" s="8">
        <v>10</v>
      </c>
      <c r="C135" s="8" t="s">
        <v>18</v>
      </c>
      <c r="D135" s="8" t="s">
        <v>13</v>
      </c>
      <c r="E135" s="8" t="s">
        <v>14</v>
      </c>
      <c r="F135" s="8" t="s">
        <v>15</v>
      </c>
      <c r="G135">
        <v>1146576</v>
      </c>
      <c r="H135">
        <v>4991494</v>
      </c>
      <c r="J135">
        <v>2026</v>
      </c>
      <c r="K135">
        <v>10</v>
      </c>
      <c r="L135" s="8" t="s">
        <v>18</v>
      </c>
      <c r="M135" s="8" t="s">
        <v>13</v>
      </c>
      <c r="N135" s="8" t="s">
        <v>14</v>
      </c>
      <c r="O135" t="s">
        <v>16</v>
      </c>
      <c r="P135">
        <v>81496</v>
      </c>
      <c r="Q135">
        <v>2177668</v>
      </c>
      <c r="S135" s="22">
        <f>+Q135+H135</f>
        <v>7169162</v>
      </c>
    </row>
    <row r="136" spans="1:19" x14ac:dyDescent="0.25">
      <c r="A136" s="8">
        <v>2026</v>
      </c>
      <c r="B136" s="8">
        <v>11</v>
      </c>
      <c r="C136" s="8" t="s">
        <v>17</v>
      </c>
      <c r="D136" s="8" t="s">
        <v>13</v>
      </c>
      <c r="E136" s="8" t="s">
        <v>14</v>
      </c>
      <c r="F136" s="8" t="s">
        <v>15</v>
      </c>
      <c r="G136">
        <v>1150958</v>
      </c>
      <c r="H136">
        <v>8696007</v>
      </c>
      <c r="J136">
        <v>2026</v>
      </c>
      <c r="K136">
        <v>11</v>
      </c>
      <c r="L136" s="8" t="s">
        <v>17</v>
      </c>
      <c r="M136" s="8" t="s">
        <v>13</v>
      </c>
      <c r="N136" s="8" t="s">
        <v>14</v>
      </c>
      <c r="O136" t="s">
        <v>16</v>
      </c>
      <c r="P136">
        <v>81801</v>
      </c>
      <c r="Q136">
        <v>3793857</v>
      </c>
      <c r="S136" s="22">
        <f>+Q136+H136</f>
        <v>12489864</v>
      </c>
    </row>
    <row r="137" spans="1:19" x14ac:dyDescent="0.25">
      <c r="A137" s="8">
        <v>2026</v>
      </c>
      <c r="B137" s="8">
        <v>12</v>
      </c>
      <c r="C137" s="8" t="s">
        <v>17</v>
      </c>
      <c r="D137" s="8" t="s">
        <v>13</v>
      </c>
      <c r="E137" s="8" t="s">
        <v>14</v>
      </c>
      <c r="F137" s="8" t="s">
        <v>15</v>
      </c>
      <c r="G137">
        <v>1156144</v>
      </c>
      <c r="H137">
        <v>13659517</v>
      </c>
      <c r="J137">
        <v>2026</v>
      </c>
      <c r="K137">
        <v>12</v>
      </c>
      <c r="L137" s="8" t="s">
        <v>17</v>
      </c>
      <c r="M137" s="8" t="s">
        <v>13</v>
      </c>
      <c r="N137" s="8" t="s">
        <v>14</v>
      </c>
      <c r="O137" t="s">
        <v>16</v>
      </c>
      <c r="P137">
        <v>82076</v>
      </c>
      <c r="Q137">
        <v>5959315</v>
      </c>
      <c r="S137" s="22">
        <f>+Q137+H137</f>
        <v>19618832</v>
      </c>
    </row>
    <row r="138" spans="1:19" x14ac:dyDescent="0.25">
      <c r="A138" s="19">
        <v>2027</v>
      </c>
      <c r="B138" s="19">
        <v>1</v>
      </c>
      <c r="C138" s="19" t="s">
        <v>17</v>
      </c>
      <c r="D138" s="19" t="s">
        <v>13</v>
      </c>
      <c r="E138" s="19" t="s">
        <v>14</v>
      </c>
      <c r="F138" s="19" t="s">
        <v>15</v>
      </c>
      <c r="J138" s="19">
        <v>2027</v>
      </c>
      <c r="K138" s="19">
        <v>1</v>
      </c>
      <c r="L138" s="19" t="s">
        <v>17</v>
      </c>
      <c r="M138" s="19" t="s">
        <v>13</v>
      </c>
      <c r="N138" s="19" t="s">
        <v>14</v>
      </c>
      <c r="O138" s="19" t="s">
        <v>16</v>
      </c>
    </row>
    <row r="139" spans="1:19" x14ac:dyDescent="0.25">
      <c r="A139" s="19">
        <v>2027</v>
      </c>
      <c r="B139" s="19">
        <v>2</v>
      </c>
      <c r="C139" s="19" t="s">
        <v>17</v>
      </c>
      <c r="D139" s="19" t="s">
        <v>13</v>
      </c>
      <c r="E139" s="19" t="s">
        <v>14</v>
      </c>
      <c r="F139" s="19" t="s">
        <v>15</v>
      </c>
      <c r="J139" s="19">
        <v>2027</v>
      </c>
      <c r="K139" s="19">
        <v>2</v>
      </c>
      <c r="L139" s="19" t="s">
        <v>17</v>
      </c>
      <c r="M139" s="19" t="s">
        <v>13</v>
      </c>
      <c r="N139" s="19" t="s">
        <v>14</v>
      </c>
      <c r="O139" s="19" t="s">
        <v>16</v>
      </c>
    </row>
    <row r="140" spans="1:19" x14ac:dyDescent="0.25">
      <c r="A140" s="19">
        <v>2027</v>
      </c>
      <c r="B140" s="19">
        <v>3</v>
      </c>
      <c r="C140" s="19" t="s">
        <v>17</v>
      </c>
      <c r="D140" s="19" t="s">
        <v>13</v>
      </c>
      <c r="E140" s="19" t="s">
        <v>14</v>
      </c>
      <c r="F140" s="19" t="s">
        <v>15</v>
      </c>
      <c r="J140" s="19">
        <v>2027</v>
      </c>
      <c r="K140" s="19">
        <v>3</v>
      </c>
      <c r="L140" s="19" t="s">
        <v>17</v>
      </c>
      <c r="M140" s="19" t="s">
        <v>13</v>
      </c>
      <c r="N140" s="19" t="s">
        <v>14</v>
      </c>
      <c r="O140" s="19" t="s">
        <v>16</v>
      </c>
    </row>
    <row r="141" spans="1:19" x14ac:dyDescent="0.25">
      <c r="A141" s="19">
        <v>2027</v>
      </c>
      <c r="B141" s="19">
        <v>4</v>
      </c>
      <c r="C141" s="19" t="s">
        <v>18</v>
      </c>
      <c r="D141" s="19" t="s">
        <v>13</v>
      </c>
      <c r="E141" s="19" t="s">
        <v>14</v>
      </c>
      <c r="F141" s="19" t="s">
        <v>15</v>
      </c>
      <c r="J141" s="19">
        <v>2027</v>
      </c>
      <c r="K141" s="19">
        <v>4</v>
      </c>
      <c r="L141" s="19" t="s">
        <v>18</v>
      </c>
      <c r="M141" s="19" t="s">
        <v>13</v>
      </c>
      <c r="N141" s="19" t="s">
        <v>14</v>
      </c>
      <c r="O141" s="19" t="s">
        <v>16</v>
      </c>
    </row>
    <row r="142" spans="1:19" x14ac:dyDescent="0.25">
      <c r="A142" s="19">
        <v>2027</v>
      </c>
      <c r="B142" s="19">
        <v>5</v>
      </c>
      <c r="C142" s="19" t="s">
        <v>18</v>
      </c>
      <c r="D142" s="19" t="s">
        <v>13</v>
      </c>
      <c r="E142" s="19" t="s">
        <v>14</v>
      </c>
      <c r="F142" s="19" t="s">
        <v>15</v>
      </c>
      <c r="J142" s="19">
        <v>2027</v>
      </c>
      <c r="K142" s="19">
        <v>5</v>
      </c>
      <c r="L142" s="19" t="s">
        <v>18</v>
      </c>
      <c r="M142" s="19" t="s">
        <v>13</v>
      </c>
      <c r="N142" s="19" t="s">
        <v>14</v>
      </c>
      <c r="O142" s="19" t="s">
        <v>16</v>
      </c>
    </row>
    <row r="143" spans="1:19" x14ac:dyDescent="0.25">
      <c r="A143" s="19">
        <v>2027</v>
      </c>
      <c r="B143" s="19">
        <v>6</v>
      </c>
      <c r="C143" s="19" t="s">
        <v>18</v>
      </c>
      <c r="D143" s="19" t="s">
        <v>13</v>
      </c>
      <c r="E143" s="19" t="s">
        <v>14</v>
      </c>
      <c r="F143" s="19" t="s">
        <v>15</v>
      </c>
      <c r="J143" s="19">
        <v>2027</v>
      </c>
      <c r="K143" s="19">
        <v>6</v>
      </c>
      <c r="L143" s="19" t="s">
        <v>18</v>
      </c>
      <c r="M143" s="19" t="s">
        <v>13</v>
      </c>
      <c r="N143" s="19" t="s">
        <v>14</v>
      </c>
      <c r="O143" s="19" t="s">
        <v>16</v>
      </c>
    </row>
    <row r="144" spans="1:19" x14ac:dyDescent="0.25">
      <c r="A144" s="19">
        <v>2027</v>
      </c>
      <c r="B144" s="19">
        <v>7</v>
      </c>
      <c r="C144" s="19" t="s">
        <v>18</v>
      </c>
      <c r="D144" s="19" t="s">
        <v>13</v>
      </c>
      <c r="E144" s="19" t="s">
        <v>14</v>
      </c>
      <c r="F144" s="19" t="s">
        <v>15</v>
      </c>
      <c r="J144" s="19">
        <v>2027</v>
      </c>
      <c r="K144" s="19">
        <v>7</v>
      </c>
      <c r="L144" s="19" t="s">
        <v>18</v>
      </c>
      <c r="M144" s="19" t="s">
        <v>13</v>
      </c>
      <c r="N144" s="19" t="s">
        <v>14</v>
      </c>
      <c r="O144" s="19" t="s">
        <v>16</v>
      </c>
    </row>
    <row r="145" spans="1:15" x14ac:dyDescent="0.25">
      <c r="A145" s="19">
        <v>2027</v>
      </c>
      <c r="B145" s="19">
        <v>8</v>
      </c>
      <c r="C145" s="19" t="s">
        <v>18</v>
      </c>
      <c r="D145" s="19" t="s">
        <v>13</v>
      </c>
      <c r="E145" s="19" t="s">
        <v>14</v>
      </c>
      <c r="F145" s="19" t="s">
        <v>15</v>
      </c>
      <c r="J145" s="19">
        <v>2027</v>
      </c>
      <c r="K145" s="19">
        <v>8</v>
      </c>
      <c r="L145" s="19" t="s">
        <v>18</v>
      </c>
      <c r="M145" s="19" t="s">
        <v>13</v>
      </c>
      <c r="N145" s="19" t="s">
        <v>14</v>
      </c>
      <c r="O145" s="19" t="s">
        <v>16</v>
      </c>
    </row>
    <row r="146" spans="1:15" x14ac:dyDescent="0.25">
      <c r="A146" s="19">
        <v>2027</v>
      </c>
      <c r="B146" s="19">
        <v>9</v>
      </c>
      <c r="C146" s="19" t="s">
        <v>18</v>
      </c>
      <c r="D146" s="19" t="s">
        <v>13</v>
      </c>
      <c r="E146" s="19" t="s">
        <v>14</v>
      </c>
      <c r="F146" s="19" t="s">
        <v>15</v>
      </c>
      <c r="J146" s="19">
        <v>2027</v>
      </c>
      <c r="K146" s="19">
        <v>9</v>
      </c>
      <c r="L146" s="19" t="s">
        <v>18</v>
      </c>
      <c r="M146" s="19" t="s">
        <v>13</v>
      </c>
      <c r="N146" s="19" t="s">
        <v>14</v>
      </c>
      <c r="O146" s="19" t="s">
        <v>16</v>
      </c>
    </row>
    <row r="147" spans="1:15" x14ac:dyDescent="0.25">
      <c r="A147" s="19">
        <v>2027</v>
      </c>
      <c r="B147" s="19">
        <v>10</v>
      </c>
      <c r="C147" s="19" t="s">
        <v>18</v>
      </c>
      <c r="D147" s="19" t="s">
        <v>13</v>
      </c>
      <c r="E147" s="19" t="s">
        <v>14</v>
      </c>
      <c r="F147" s="19" t="s">
        <v>15</v>
      </c>
      <c r="J147" s="19">
        <v>2027</v>
      </c>
      <c r="K147" s="19">
        <v>10</v>
      </c>
      <c r="L147" s="19" t="s">
        <v>18</v>
      </c>
      <c r="M147" s="19" t="s">
        <v>13</v>
      </c>
      <c r="N147" s="19" t="s">
        <v>14</v>
      </c>
      <c r="O147" s="19" t="s">
        <v>16</v>
      </c>
    </row>
    <row r="148" spans="1:15" x14ac:dyDescent="0.25">
      <c r="A148" s="19">
        <v>2027</v>
      </c>
      <c r="B148" s="19">
        <v>11</v>
      </c>
      <c r="C148" s="19" t="s">
        <v>17</v>
      </c>
      <c r="D148" s="19" t="s">
        <v>13</v>
      </c>
      <c r="E148" s="19" t="s">
        <v>14</v>
      </c>
      <c r="F148" s="19" t="s">
        <v>15</v>
      </c>
      <c r="J148" s="19">
        <v>2027</v>
      </c>
      <c r="K148" s="19">
        <v>11</v>
      </c>
      <c r="L148" s="19" t="s">
        <v>17</v>
      </c>
      <c r="M148" s="19" t="s">
        <v>13</v>
      </c>
      <c r="N148" s="19" t="s">
        <v>14</v>
      </c>
      <c r="O148" s="19" t="s">
        <v>16</v>
      </c>
    </row>
    <row r="149" spans="1:15" x14ac:dyDescent="0.25">
      <c r="A149" s="19">
        <v>2027</v>
      </c>
      <c r="B149" s="19">
        <v>12</v>
      </c>
      <c r="C149" s="19" t="s">
        <v>17</v>
      </c>
      <c r="D149" s="19" t="s">
        <v>13</v>
      </c>
      <c r="E149" s="19" t="s">
        <v>14</v>
      </c>
      <c r="F149" s="19" t="s">
        <v>15</v>
      </c>
      <c r="J149" s="19">
        <v>2027</v>
      </c>
      <c r="K149" s="19">
        <v>12</v>
      </c>
      <c r="L149" s="19" t="s">
        <v>17</v>
      </c>
      <c r="M149" s="19" t="s">
        <v>13</v>
      </c>
      <c r="N149" s="19" t="s">
        <v>14</v>
      </c>
      <c r="O149" s="19" t="s">
        <v>16</v>
      </c>
    </row>
    <row r="150" spans="1:15" x14ac:dyDescent="0.25">
      <c r="A150" s="19">
        <v>2028</v>
      </c>
      <c r="B150" s="19">
        <v>1</v>
      </c>
      <c r="C150" s="19" t="s">
        <v>17</v>
      </c>
      <c r="D150" s="19" t="s">
        <v>13</v>
      </c>
      <c r="E150" s="19" t="s">
        <v>14</v>
      </c>
      <c r="F150" s="19" t="s">
        <v>15</v>
      </c>
      <c r="J150" s="19">
        <v>2028</v>
      </c>
      <c r="K150" s="19">
        <v>1</v>
      </c>
      <c r="L150" s="19" t="s">
        <v>17</v>
      </c>
      <c r="M150" s="19" t="s">
        <v>13</v>
      </c>
      <c r="N150" s="19" t="s">
        <v>14</v>
      </c>
      <c r="O150" s="19" t="s">
        <v>16</v>
      </c>
    </row>
    <row r="151" spans="1:15" x14ac:dyDescent="0.25">
      <c r="A151" s="19">
        <v>2028</v>
      </c>
      <c r="B151" s="19">
        <v>2</v>
      </c>
      <c r="C151" s="19" t="s">
        <v>17</v>
      </c>
      <c r="D151" s="19" t="s">
        <v>13</v>
      </c>
      <c r="E151" s="19" t="s">
        <v>14</v>
      </c>
      <c r="F151" s="19" t="s">
        <v>15</v>
      </c>
      <c r="J151" s="19">
        <v>2028</v>
      </c>
      <c r="K151" s="19">
        <v>2</v>
      </c>
      <c r="L151" s="19" t="s">
        <v>17</v>
      </c>
      <c r="M151" s="19" t="s">
        <v>13</v>
      </c>
      <c r="N151" s="19" t="s">
        <v>14</v>
      </c>
      <c r="O151" s="19" t="s">
        <v>16</v>
      </c>
    </row>
    <row r="152" spans="1:15" x14ac:dyDescent="0.25">
      <c r="A152" s="19">
        <v>2028</v>
      </c>
      <c r="B152" s="19">
        <v>3</v>
      </c>
      <c r="C152" s="19" t="s">
        <v>17</v>
      </c>
      <c r="D152" s="19" t="s">
        <v>13</v>
      </c>
      <c r="E152" s="19" t="s">
        <v>14</v>
      </c>
      <c r="F152" s="19" t="s">
        <v>15</v>
      </c>
      <c r="J152" s="19">
        <v>2028</v>
      </c>
      <c r="K152" s="19">
        <v>3</v>
      </c>
      <c r="L152" s="19" t="s">
        <v>17</v>
      </c>
      <c r="M152" s="19" t="s">
        <v>13</v>
      </c>
      <c r="N152" s="19" t="s">
        <v>14</v>
      </c>
      <c r="O152" s="19" t="s">
        <v>16</v>
      </c>
    </row>
    <row r="153" spans="1:15" x14ac:dyDescent="0.25">
      <c r="A153" s="19">
        <v>2028</v>
      </c>
      <c r="B153" s="19">
        <v>4</v>
      </c>
      <c r="C153" s="19" t="s">
        <v>18</v>
      </c>
      <c r="D153" s="19" t="s">
        <v>13</v>
      </c>
      <c r="E153" s="19" t="s">
        <v>14</v>
      </c>
      <c r="F153" s="19" t="s">
        <v>15</v>
      </c>
      <c r="J153" s="19">
        <v>2028</v>
      </c>
      <c r="K153" s="19">
        <v>4</v>
      </c>
      <c r="L153" s="19" t="s">
        <v>18</v>
      </c>
      <c r="M153" s="19" t="s">
        <v>13</v>
      </c>
      <c r="N153" s="19" t="s">
        <v>14</v>
      </c>
      <c r="O153" s="19" t="s">
        <v>16</v>
      </c>
    </row>
    <row r="154" spans="1:15" x14ac:dyDescent="0.25">
      <c r="A154" s="19">
        <v>2028</v>
      </c>
      <c r="B154" s="19">
        <v>5</v>
      </c>
      <c r="C154" s="19" t="s">
        <v>18</v>
      </c>
      <c r="D154" s="19" t="s">
        <v>13</v>
      </c>
      <c r="E154" s="19" t="s">
        <v>14</v>
      </c>
      <c r="F154" s="19" t="s">
        <v>15</v>
      </c>
      <c r="J154" s="19">
        <v>2028</v>
      </c>
      <c r="K154" s="19">
        <v>5</v>
      </c>
      <c r="L154" s="19" t="s">
        <v>18</v>
      </c>
      <c r="M154" s="19" t="s">
        <v>13</v>
      </c>
      <c r="N154" s="19" t="s">
        <v>14</v>
      </c>
      <c r="O154" s="19" t="s">
        <v>16</v>
      </c>
    </row>
    <row r="155" spans="1:15" x14ac:dyDescent="0.25">
      <c r="A155" s="19">
        <v>2028</v>
      </c>
      <c r="B155" s="19">
        <v>6</v>
      </c>
      <c r="C155" s="19" t="s">
        <v>18</v>
      </c>
      <c r="D155" s="19" t="s">
        <v>13</v>
      </c>
      <c r="E155" s="19" t="s">
        <v>14</v>
      </c>
      <c r="F155" s="19" t="s">
        <v>15</v>
      </c>
      <c r="J155" s="19">
        <v>2028</v>
      </c>
      <c r="K155" s="19">
        <v>6</v>
      </c>
      <c r="L155" s="19" t="s">
        <v>18</v>
      </c>
      <c r="M155" s="19" t="s">
        <v>13</v>
      </c>
      <c r="N155" s="19" t="s">
        <v>14</v>
      </c>
      <c r="O155" s="19" t="s">
        <v>16</v>
      </c>
    </row>
    <row r="156" spans="1:15" x14ac:dyDescent="0.25">
      <c r="A156" s="19">
        <v>2028</v>
      </c>
      <c r="B156" s="19">
        <v>7</v>
      </c>
      <c r="C156" s="19" t="s">
        <v>18</v>
      </c>
      <c r="D156" s="19" t="s">
        <v>13</v>
      </c>
      <c r="E156" s="19" t="s">
        <v>14</v>
      </c>
      <c r="F156" s="19" t="s">
        <v>15</v>
      </c>
      <c r="J156" s="19">
        <v>2028</v>
      </c>
      <c r="K156" s="19">
        <v>7</v>
      </c>
      <c r="L156" s="19" t="s">
        <v>18</v>
      </c>
      <c r="M156" s="19" t="s">
        <v>13</v>
      </c>
      <c r="N156" s="19" t="s">
        <v>14</v>
      </c>
      <c r="O156" s="19" t="s">
        <v>16</v>
      </c>
    </row>
    <row r="157" spans="1:15" x14ac:dyDescent="0.25">
      <c r="A157" s="19">
        <v>2028</v>
      </c>
      <c r="B157" s="19">
        <v>8</v>
      </c>
      <c r="C157" s="19" t="s">
        <v>18</v>
      </c>
      <c r="D157" s="19" t="s">
        <v>13</v>
      </c>
      <c r="E157" s="19" t="s">
        <v>14</v>
      </c>
      <c r="F157" s="19" t="s">
        <v>15</v>
      </c>
      <c r="J157" s="19">
        <v>2028</v>
      </c>
      <c r="K157" s="19">
        <v>8</v>
      </c>
      <c r="L157" s="19" t="s">
        <v>18</v>
      </c>
      <c r="M157" s="19" t="s">
        <v>13</v>
      </c>
      <c r="N157" s="19" t="s">
        <v>14</v>
      </c>
      <c r="O157" s="19" t="s">
        <v>16</v>
      </c>
    </row>
    <row r="158" spans="1:15" x14ac:dyDescent="0.25">
      <c r="A158" s="19">
        <v>2028</v>
      </c>
      <c r="B158" s="19">
        <v>9</v>
      </c>
      <c r="C158" s="19" t="s">
        <v>18</v>
      </c>
      <c r="D158" s="19" t="s">
        <v>13</v>
      </c>
      <c r="E158" s="19" t="s">
        <v>14</v>
      </c>
      <c r="F158" s="19" t="s">
        <v>15</v>
      </c>
      <c r="J158" s="19">
        <v>2028</v>
      </c>
      <c r="K158" s="19">
        <v>9</v>
      </c>
      <c r="L158" s="19" t="s">
        <v>18</v>
      </c>
      <c r="M158" s="19" t="s">
        <v>13</v>
      </c>
      <c r="N158" s="19" t="s">
        <v>14</v>
      </c>
      <c r="O158" s="19" t="s">
        <v>16</v>
      </c>
    </row>
    <row r="159" spans="1:15" x14ac:dyDescent="0.25">
      <c r="A159" s="19">
        <v>2028</v>
      </c>
      <c r="B159" s="19">
        <v>10</v>
      </c>
      <c r="C159" s="19" t="s">
        <v>18</v>
      </c>
      <c r="D159" s="19" t="s">
        <v>13</v>
      </c>
      <c r="E159" s="19" t="s">
        <v>14</v>
      </c>
      <c r="F159" s="19" t="s">
        <v>15</v>
      </c>
      <c r="J159" s="19">
        <v>2028</v>
      </c>
      <c r="K159" s="19">
        <v>10</v>
      </c>
      <c r="L159" s="19" t="s">
        <v>18</v>
      </c>
      <c r="M159" s="19" t="s">
        <v>13</v>
      </c>
      <c r="N159" s="19" t="s">
        <v>14</v>
      </c>
      <c r="O159" s="19" t="s">
        <v>16</v>
      </c>
    </row>
    <row r="160" spans="1:15" x14ac:dyDescent="0.25">
      <c r="A160" s="19">
        <v>2028</v>
      </c>
      <c r="B160" s="19">
        <v>11</v>
      </c>
      <c r="C160" s="19" t="s">
        <v>17</v>
      </c>
      <c r="D160" s="19" t="s">
        <v>13</v>
      </c>
      <c r="E160" s="19" t="s">
        <v>14</v>
      </c>
      <c r="F160" s="19" t="s">
        <v>15</v>
      </c>
      <c r="J160" s="19">
        <v>2028</v>
      </c>
      <c r="K160" s="19">
        <v>11</v>
      </c>
      <c r="L160" s="19" t="s">
        <v>17</v>
      </c>
      <c r="M160" s="19" t="s">
        <v>13</v>
      </c>
      <c r="N160" s="19" t="s">
        <v>14</v>
      </c>
      <c r="O160" s="19" t="s">
        <v>16</v>
      </c>
    </row>
    <row r="161" spans="1:15" x14ac:dyDescent="0.25">
      <c r="A161" s="19">
        <v>2028</v>
      </c>
      <c r="B161" s="19">
        <v>12</v>
      </c>
      <c r="C161" s="19" t="s">
        <v>17</v>
      </c>
      <c r="D161" s="19" t="s">
        <v>13</v>
      </c>
      <c r="E161" s="19" t="s">
        <v>14</v>
      </c>
      <c r="F161" s="19" t="s">
        <v>15</v>
      </c>
      <c r="J161" s="19">
        <v>2028</v>
      </c>
      <c r="K161" s="19">
        <v>12</v>
      </c>
      <c r="L161" s="19" t="s">
        <v>17</v>
      </c>
      <c r="M161" s="19" t="s">
        <v>13</v>
      </c>
      <c r="N161" s="19" t="s">
        <v>14</v>
      </c>
      <c r="O161" s="19" t="s">
        <v>16</v>
      </c>
    </row>
    <row r="162" spans="1:15" x14ac:dyDescent="0.25">
      <c r="A162" s="19">
        <v>2029</v>
      </c>
      <c r="B162" s="19">
        <v>1</v>
      </c>
      <c r="C162" s="19" t="s">
        <v>17</v>
      </c>
      <c r="D162" s="19" t="s">
        <v>13</v>
      </c>
      <c r="E162" s="19" t="s">
        <v>14</v>
      </c>
      <c r="F162" s="19" t="s">
        <v>15</v>
      </c>
      <c r="J162" s="19">
        <v>2029</v>
      </c>
      <c r="K162" s="19">
        <v>1</v>
      </c>
      <c r="L162" s="19" t="s">
        <v>17</v>
      </c>
      <c r="M162" s="19" t="s">
        <v>13</v>
      </c>
      <c r="N162" s="19" t="s">
        <v>14</v>
      </c>
      <c r="O162" s="19" t="s">
        <v>16</v>
      </c>
    </row>
    <row r="163" spans="1:15" x14ac:dyDescent="0.25">
      <c r="A163" s="19">
        <v>2029</v>
      </c>
      <c r="B163" s="19">
        <v>2</v>
      </c>
      <c r="C163" s="19" t="s">
        <v>17</v>
      </c>
      <c r="D163" s="19" t="s">
        <v>13</v>
      </c>
      <c r="E163" s="19" t="s">
        <v>14</v>
      </c>
      <c r="F163" s="19" t="s">
        <v>15</v>
      </c>
      <c r="J163" s="19">
        <v>2029</v>
      </c>
      <c r="K163" s="19">
        <v>2</v>
      </c>
      <c r="L163" s="19" t="s">
        <v>17</v>
      </c>
      <c r="M163" s="19" t="s">
        <v>13</v>
      </c>
      <c r="N163" s="19" t="s">
        <v>14</v>
      </c>
      <c r="O163" s="19" t="s">
        <v>16</v>
      </c>
    </row>
    <row r="164" spans="1:15" x14ac:dyDescent="0.25">
      <c r="A164" s="19">
        <v>2029</v>
      </c>
      <c r="B164" s="19">
        <v>3</v>
      </c>
      <c r="C164" s="19" t="s">
        <v>17</v>
      </c>
      <c r="D164" s="19" t="s">
        <v>13</v>
      </c>
      <c r="E164" s="19" t="s">
        <v>14</v>
      </c>
      <c r="F164" s="19" t="s">
        <v>15</v>
      </c>
      <c r="J164" s="19">
        <v>2029</v>
      </c>
      <c r="K164" s="19">
        <v>3</v>
      </c>
      <c r="L164" s="19" t="s">
        <v>17</v>
      </c>
      <c r="M164" s="19" t="s">
        <v>13</v>
      </c>
      <c r="N164" s="19" t="s">
        <v>14</v>
      </c>
      <c r="O164" s="19" t="s">
        <v>16</v>
      </c>
    </row>
    <row r="165" spans="1:15" x14ac:dyDescent="0.25">
      <c r="A165" s="19">
        <v>2029</v>
      </c>
      <c r="B165" s="19">
        <v>4</v>
      </c>
      <c r="C165" s="19" t="s">
        <v>18</v>
      </c>
      <c r="D165" s="19" t="s">
        <v>13</v>
      </c>
      <c r="E165" s="19" t="s">
        <v>14</v>
      </c>
      <c r="F165" s="19" t="s">
        <v>15</v>
      </c>
      <c r="J165" s="19">
        <v>2029</v>
      </c>
      <c r="K165" s="19">
        <v>4</v>
      </c>
      <c r="L165" s="19" t="s">
        <v>18</v>
      </c>
      <c r="M165" s="19" t="s">
        <v>13</v>
      </c>
      <c r="N165" s="19" t="s">
        <v>14</v>
      </c>
      <c r="O165" s="19" t="s">
        <v>16</v>
      </c>
    </row>
    <row r="166" spans="1:15" x14ac:dyDescent="0.25">
      <c r="A166" s="19">
        <v>2029</v>
      </c>
      <c r="B166" s="19">
        <v>5</v>
      </c>
      <c r="C166" s="19" t="s">
        <v>18</v>
      </c>
      <c r="D166" s="19" t="s">
        <v>13</v>
      </c>
      <c r="E166" s="19" t="s">
        <v>14</v>
      </c>
      <c r="F166" s="19" t="s">
        <v>15</v>
      </c>
      <c r="J166" s="19">
        <v>2029</v>
      </c>
      <c r="K166" s="19">
        <v>5</v>
      </c>
      <c r="L166" s="19" t="s">
        <v>18</v>
      </c>
      <c r="M166" s="19" t="s">
        <v>13</v>
      </c>
      <c r="N166" s="19" t="s">
        <v>14</v>
      </c>
      <c r="O166" s="19" t="s">
        <v>16</v>
      </c>
    </row>
    <row r="167" spans="1:15" x14ac:dyDescent="0.25">
      <c r="A167" s="19">
        <v>2029</v>
      </c>
      <c r="B167" s="19">
        <v>6</v>
      </c>
      <c r="C167" s="19" t="s">
        <v>18</v>
      </c>
      <c r="D167" s="19" t="s">
        <v>13</v>
      </c>
      <c r="E167" s="19" t="s">
        <v>14</v>
      </c>
      <c r="F167" s="19" t="s">
        <v>15</v>
      </c>
      <c r="J167" s="19">
        <v>2029</v>
      </c>
      <c r="K167" s="19">
        <v>6</v>
      </c>
      <c r="L167" s="19" t="s">
        <v>18</v>
      </c>
      <c r="M167" s="19" t="s">
        <v>13</v>
      </c>
      <c r="N167" s="19" t="s">
        <v>14</v>
      </c>
      <c r="O167" s="19" t="s">
        <v>16</v>
      </c>
    </row>
    <row r="168" spans="1:15" x14ac:dyDescent="0.25">
      <c r="A168" s="19">
        <v>2029</v>
      </c>
      <c r="B168" s="19">
        <v>7</v>
      </c>
      <c r="C168" s="19" t="s">
        <v>18</v>
      </c>
      <c r="D168" s="19" t="s">
        <v>13</v>
      </c>
      <c r="E168" s="19" t="s">
        <v>14</v>
      </c>
      <c r="F168" s="19" t="s">
        <v>15</v>
      </c>
      <c r="J168" s="19">
        <v>2029</v>
      </c>
      <c r="K168" s="19">
        <v>7</v>
      </c>
      <c r="L168" s="19" t="s">
        <v>18</v>
      </c>
      <c r="M168" s="19" t="s">
        <v>13</v>
      </c>
      <c r="N168" s="19" t="s">
        <v>14</v>
      </c>
      <c r="O168" s="19" t="s">
        <v>16</v>
      </c>
    </row>
    <row r="169" spans="1:15" x14ac:dyDescent="0.25">
      <c r="A169" s="19">
        <v>2029</v>
      </c>
      <c r="B169" s="19">
        <v>8</v>
      </c>
      <c r="C169" s="19" t="s">
        <v>18</v>
      </c>
      <c r="D169" s="19" t="s">
        <v>13</v>
      </c>
      <c r="E169" s="19" t="s">
        <v>14</v>
      </c>
      <c r="F169" s="19" t="s">
        <v>15</v>
      </c>
      <c r="J169" s="19">
        <v>2029</v>
      </c>
      <c r="K169" s="19">
        <v>8</v>
      </c>
      <c r="L169" s="19" t="s">
        <v>18</v>
      </c>
      <c r="M169" s="19" t="s">
        <v>13</v>
      </c>
      <c r="N169" s="19" t="s">
        <v>14</v>
      </c>
      <c r="O169" s="19" t="s">
        <v>16</v>
      </c>
    </row>
    <row r="170" spans="1:15" x14ac:dyDescent="0.25">
      <c r="A170" s="19">
        <v>2029</v>
      </c>
      <c r="B170" s="19">
        <v>9</v>
      </c>
      <c r="C170" s="19" t="s">
        <v>18</v>
      </c>
      <c r="D170" s="19" t="s">
        <v>13</v>
      </c>
      <c r="E170" s="19" t="s">
        <v>14</v>
      </c>
      <c r="F170" s="19" t="s">
        <v>15</v>
      </c>
      <c r="J170" s="19">
        <v>2029</v>
      </c>
      <c r="K170" s="19">
        <v>9</v>
      </c>
      <c r="L170" s="19" t="s">
        <v>18</v>
      </c>
      <c r="M170" s="19" t="s">
        <v>13</v>
      </c>
      <c r="N170" s="19" t="s">
        <v>14</v>
      </c>
      <c r="O170" s="19" t="s">
        <v>16</v>
      </c>
    </row>
    <row r="171" spans="1:15" x14ac:dyDescent="0.25">
      <c r="A171" s="19">
        <v>2029</v>
      </c>
      <c r="B171" s="19">
        <v>10</v>
      </c>
      <c r="C171" s="19" t="s">
        <v>18</v>
      </c>
      <c r="D171" s="19" t="s">
        <v>13</v>
      </c>
      <c r="E171" s="19" t="s">
        <v>14</v>
      </c>
      <c r="F171" s="19" t="s">
        <v>15</v>
      </c>
      <c r="J171" s="19">
        <v>2029</v>
      </c>
      <c r="K171" s="19">
        <v>10</v>
      </c>
      <c r="L171" s="19" t="s">
        <v>18</v>
      </c>
      <c r="M171" s="19" t="s">
        <v>13</v>
      </c>
      <c r="N171" s="19" t="s">
        <v>14</v>
      </c>
      <c r="O171" s="19" t="s">
        <v>16</v>
      </c>
    </row>
    <row r="172" spans="1:15" x14ac:dyDescent="0.25">
      <c r="A172" s="19">
        <v>2029</v>
      </c>
      <c r="B172" s="19">
        <v>11</v>
      </c>
      <c r="C172" s="19" t="s">
        <v>17</v>
      </c>
      <c r="D172" s="19" t="s">
        <v>13</v>
      </c>
      <c r="E172" s="19" t="s">
        <v>14</v>
      </c>
      <c r="F172" s="19" t="s">
        <v>15</v>
      </c>
      <c r="J172" s="19">
        <v>2029</v>
      </c>
      <c r="K172" s="19">
        <v>11</v>
      </c>
      <c r="L172" s="19" t="s">
        <v>17</v>
      </c>
      <c r="M172" s="19" t="s">
        <v>13</v>
      </c>
      <c r="N172" s="19" t="s">
        <v>14</v>
      </c>
      <c r="O172" s="19" t="s">
        <v>16</v>
      </c>
    </row>
    <row r="173" spans="1:15" x14ac:dyDescent="0.25">
      <c r="A173" s="19">
        <v>2029</v>
      </c>
      <c r="B173" s="19">
        <v>12</v>
      </c>
      <c r="C173" s="19" t="s">
        <v>17</v>
      </c>
      <c r="D173" s="19" t="s">
        <v>13</v>
      </c>
      <c r="E173" s="19" t="s">
        <v>14</v>
      </c>
      <c r="F173" s="19" t="s">
        <v>15</v>
      </c>
      <c r="J173" s="19">
        <v>2029</v>
      </c>
      <c r="K173" s="19">
        <v>12</v>
      </c>
      <c r="L173" s="19" t="s">
        <v>17</v>
      </c>
      <c r="M173" s="19" t="s">
        <v>13</v>
      </c>
      <c r="N173" s="19" t="s">
        <v>14</v>
      </c>
      <c r="O173" s="19" t="s">
        <v>16</v>
      </c>
    </row>
    <row r="174" spans="1:15" x14ac:dyDescent="0.25">
      <c r="A174" s="19">
        <v>2030</v>
      </c>
      <c r="B174" s="19">
        <v>1</v>
      </c>
      <c r="C174" s="19" t="s">
        <v>17</v>
      </c>
      <c r="D174" s="19" t="s">
        <v>13</v>
      </c>
      <c r="E174" s="19" t="s">
        <v>14</v>
      </c>
      <c r="F174" s="19" t="s">
        <v>15</v>
      </c>
      <c r="J174" s="19">
        <v>2030</v>
      </c>
      <c r="K174" s="19">
        <v>1</v>
      </c>
      <c r="L174" s="19" t="s">
        <v>17</v>
      </c>
      <c r="M174" s="19" t="s">
        <v>13</v>
      </c>
      <c r="N174" s="19" t="s">
        <v>14</v>
      </c>
      <c r="O174" s="19" t="s">
        <v>16</v>
      </c>
    </row>
    <row r="175" spans="1:15" x14ac:dyDescent="0.25">
      <c r="A175" s="19">
        <v>2030</v>
      </c>
      <c r="B175" s="19">
        <v>2</v>
      </c>
      <c r="C175" s="19" t="s">
        <v>17</v>
      </c>
      <c r="D175" s="19" t="s">
        <v>13</v>
      </c>
      <c r="E175" s="19" t="s">
        <v>14</v>
      </c>
      <c r="F175" s="19" t="s">
        <v>15</v>
      </c>
      <c r="J175" s="19">
        <v>2030</v>
      </c>
      <c r="K175" s="19">
        <v>2</v>
      </c>
      <c r="L175" s="19" t="s">
        <v>17</v>
      </c>
      <c r="M175" s="19" t="s">
        <v>13</v>
      </c>
      <c r="N175" s="19" t="s">
        <v>14</v>
      </c>
      <c r="O175" s="19" t="s">
        <v>16</v>
      </c>
    </row>
    <row r="176" spans="1:15" x14ac:dyDescent="0.25">
      <c r="A176" s="19">
        <v>2030</v>
      </c>
      <c r="B176" s="19">
        <v>3</v>
      </c>
      <c r="C176" s="19" t="s">
        <v>17</v>
      </c>
      <c r="D176" s="19" t="s">
        <v>13</v>
      </c>
      <c r="E176" s="19" t="s">
        <v>14</v>
      </c>
      <c r="F176" s="19" t="s">
        <v>15</v>
      </c>
      <c r="J176" s="19">
        <v>2030</v>
      </c>
      <c r="K176" s="19">
        <v>3</v>
      </c>
      <c r="L176" s="19" t="s">
        <v>17</v>
      </c>
      <c r="M176" s="19" t="s">
        <v>13</v>
      </c>
      <c r="N176" s="19" t="s">
        <v>14</v>
      </c>
      <c r="O176" s="19" t="s">
        <v>16</v>
      </c>
    </row>
    <row r="177" spans="1:15" x14ac:dyDescent="0.25">
      <c r="A177" s="19">
        <v>2030</v>
      </c>
      <c r="B177" s="19">
        <v>4</v>
      </c>
      <c r="C177" s="19" t="s">
        <v>18</v>
      </c>
      <c r="D177" s="19" t="s">
        <v>13</v>
      </c>
      <c r="E177" s="19" t="s">
        <v>14</v>
      </c>
      <c r="F177" s="19" t="s">
        <v>15</v>
      </c>
      <c r="J177" s="19">
        <v>2030</v>
      </c>
      <c r="K177" s="19">
        <v>4</v>
      </c>
      <c r="L177" s="19" t="s">
        <v>18</v>
      </c>
      <c r="M177" s="19" t="s">
        <v>13</v>
      </c>
      <c r="N177" s="19" t="s">
        <v>14</v>
      </c>
      <c r="O177" s="19" t="s">
        <v>16</v>
      </c>
    </row>
    <row r="178" spans="1:15" x14ac:dyDescent="0.25">
      <c r="A178" s="19">
        <v>2030</v>
      </c>
      <c r="B178" s="19">
        <v>5</v>
      </c>
      <c r="C178" s="19" t="s">
        <v>18</v>
      </c>
      <c r="D178" s="19" t="s">
        <v>13</v>
      </c>
      <c r="E178" s="19" t="s">
        <v>14</v>
      </c>
      <c r="F178" s="19" t="s">
        <v>15</v>
      </c>
      <c r="J178" s="19">
        <v>2030</v>
      </c>
      <c r="K178" s="19">
        <v>5</v>
      </c>
      <c r="L178" s="19" t="s">
        <v>18</v>
      </c>
      <c r="M178" s="19" t="s">
        <v>13</v>
      </c>
      <c r="N178" s="19" t="s">
        <v>14</v>
      </c>
      <c r="O178" s="19" t="s">
        <v>16</v>
      </c>
    </row>
    <row r="179" spans="1:15" x14ac:dyDescent="0.25">
      <c r="A179" s="19">
        <v>2030</v>
      </c>
      <c r="B179" s="19">
        <v>6</v>
      </c>
      <c r="C179" s="19" t="s">
        <v>18</v>
      </c>
      <c r="D179" s="19" t="s">
        <v>13</v>
      </c>
      <c r="E179" s="19" t="s">
        <v>14</v>
      </c>
      <c r="F179" s="19" t="s">
        <v>15</v>
      </c>
      <c r="J179" s="19">
        <v>2030</v>
      </c>
      <c r="K179" s="19">
        <v>6</v>
      </c>
      <c r="L179" s="19" t="s">
        <v>18</v>
      </c>
      <c r="M179" s="19" t="s">
        <v>13</v>
      </c>
      <c r="N179" s="19" t="s">
        <v>14</v>
      </c>
      <c r="O179" s="19" t="s">
        <v>16</v>
      </c>
    </row>
    <row r="180" spans="1:15" x14ac:dyDescent="0.25">
      <c r="A180" s="19">
        <v>2030</v>
      </c>
      <c r="B180" s="19">
        <v>7</v>
      </c>
      <c r="C180" s="19" t="s">
        <v>18</v>
      </c>
      <c r="D180" s="19" t="s">
        <v>13</v>
      </c>
      <c r="E180" s="19" t="s">
        <v>14</v>
      </c>
      <c r="F180" s="19" t="s">
        <v>15</v>
      </c>
      <c r="J180" s="19">
        <v>2030</v>
      </c>
      <c r="K180" s="19">
        <v>7</v>
      </c>
      <c r="L180" s="19" t="s">
        <v>18</v>
      </c>
      <c r="M180" s="19" t="s">
        <v>13</v>
      </c>
      <c r="N180" s="19" t="s">
        <v>14</v>
      </c>
      <c r="O180" s="19" t="s">
        <v>16</v>
      </c>
    </row>
    <row r="181" spans="1:15" x14ac:dyDescent="0.25">
      <c r="A181" s="19">
        <v>2030</v>
      </c>
      <c r="B181" s="19">
        <v>8</v>
      </c>
      <c r="C181" s="19" t="s">
        <v>18</v>
      </c>
      <c r="D181" s="19" t="s">
        <v>13</v>
      </c>
      <c r="E181" s="19" t="s">
        <v>14</v>
      </c>
      <c r="F181" s="19" t="s">
        <v>15</v>
      </c>
      <c r="J181" s="19">
        <v>2030</v>
      </c>
      <c r="K181" s="19">
        <v>8</v>
      </c>
      <c r="L181" s="19" t="s">
        <v>18</v>
      </c>
      <c r="M181" s="19" t="s">
        <v>13</v>
      </c>
      <c r="N181" s="19" t="s">
        <v>14</v>
      </c>
      <c r="O181" s="19" t="s">
        <v>16</v>
      </c>
    </row>
    <row r="182" spans="1:15" x14ac:dyDescent="0.25">
      <c r="A182" s="19">
        <v>2030</v>
      </c>
      <c r="B182" s="19">
        <v>9</v>
      </c>
      <c r="C182" s="19" t="s">
        <v>18</v>
      </c>
      <c r="D182" s="19" t="s">
        <v>13</v>
      </c>
      <c r="E182" s="19" t="s">
        <v>14</v>
      </c>
      <c r="F182" s="19" t="s">
        <v>15</v>
      </c>
      <c r="J182" s="19">
        <v>2030</v>
      </c>
      <c r="K182" s="19">
        <v>9</v>
      </c>
      <c r="L182" s="19" t="s">
        <v>18</v>
      </c>
      <c r="M182" s="19" t="s">
        <v>13</v>
      </c>
      <c r="N182" s="19" t="s">
        <v>14</v>
      </c>
      <c r="O182" s="19" t="s">
        <v>16</v>
      </c>
    </row>
    <row r="183" spans="1:15" x14ac:dyDescent="0.25">
      <c r="A183" s="19">
        <v>2030</v>
      </c>
      <c r="B183" s="19">
        <v>10</v>
      </c>
      <c r="C183" s="19" t="s">
        <v>18</v>
      </c>
      <c r="D183" s="19" t="s">
        <v>13</v>
      </c>
      <c r="E183" s="19" t="s">
        <v>14</v>
      </c>
      <c r="F183" s="19" t="s">
        <v>15</v>
      </c>
      <c r="J183" s="19">
        <v>2030</v>
      </c>
      <c r="K183" s="19">
        <v>10</v>
      </c>
      <c r="L183" s="19" t="s">
        <v>18</v>
      </c>
      <c r="M183" s="19" t="s">
        <v>13</v>
      </c>
      <c r="N183" s="19" t="s">
        <v>14</v>
      </c>
      <c r="O183" s="19" t="s">
        <v>16</v>
      </c>
    </row>
    <row r="184" spans="1:15" x14ac:dyDescent="0.25">
      <c r="A184" s="19">
        <v>2030</v>
      </c>
      <c r="B184" s="19">
        <v>11</v>
      </c>
      <c r="C184" s="19" t="s">
        <v>17</v>
      </c>
      <c r="D184" s="19" t="s">
        <v>13</v>
      </c>
      <c r="E184" s="19" t="s">
        <v>14</v>
      </c>
      <c r="F184" s="19" t="s">
        <v>15</v>
      </c>
      <c r="J184" s="19">
        <v>2030</v>
      </c>
      <c r="K184" s="19">
        <v>11</v>
      </c>
      <c r="L184" s="19" t="s">
        <v>17</v>
      </c>
      <c r="M184" s="19" t="s">
        <v>13</v>
      </c>
      <c r="N184" s="19" t="s">
        <v>14</v>
      </c>
      <c r="O184" s="19" t="s">
        <v>16</v>
      </c>
    </row>
    <row r="185" spans="1:15" x14ac:dyDescent="0.25">
      <c r="A185" s="19">
        <v>2030</v>
      </c>
      <c r="B185" s="19">
        <v>12</v>
      </c>
      <c r="C185" s="19" t="s">
        <v>17</v>
      </c>
      <c r="D185" s="19" t="s">
        <v>13</v>
      </c>
      <c r="E185" s="19" t="s">
        <v>14</v>
      </c>
      <c r="F185" s="19" t="s">
        <v>15</v>
      </c>
      <c r="J185" s="19">
        <v>2030</v>
      </c>
      <c r="K185" s="19">
        <v>12</v>
      </c>
      <c r="L185" s="19" t="s">
        <v>17</v>
      </c>
      <c r="M185" s="19" t="s">
        <v>13</v>
      </c>
      <c r="N185" s="19" t="s">
        <v>14</v>
      </c>
      <c r="O185" s="19" t="s">
        <v>16</v>
      </c>
    </row>
    <row r="186" spans="1:15" x14ac:dyDescent="0.25">
      <c r="A186" s="19">
        <v>2031</v>
      </c>
      <c r="B186" s="19">
        <v>1</v>
      </c>
      <c r="C186" s="19" t="s">
        <v>17</v>
      </c>
      <c r="D186" s="19" t="s">
        <v>13</v>
      </c>
      <c r="E186" s="19" t="s">
        <v>14</v>
      </c>
      <c r="F186" s="19" t="s">
        <v>15</v>
      </c>
      <c r="J186" s="19">
        <v>2031</v>
      </c>
      <c r="K186" s="19">
        <v>1</v>
      </c>
      <c r="L186" s="19" t="s">
        <v>17</v>
      </c>
      <c r="M186" s="19" t="s">
        <v>13</v>
      </c>
      <c r="N186" s="19" t="s">
        <v>14</v>
      </c>
      <c r="O186" s="19" t="s">
        <v>16</v>
      </c>
    </row>
    <row r="187" spans="1:15" x14ac:dyDescent="0.25">
      <c r="A187" s="19">
        <v>2031</v>
      </c>
      <c r="B187" s="19">
        <v>2</v>
      </c>
      <c r="C187" s="19" t="s">
        <v>17</v>
      </c>
      <c r="D187" s="19" t="s">
        <v>13</v>
      </c>
      <c r="E187" s="19" t="s">
        <v>14</v>
      </c>
      <c r="F187" s="19" t="s">
        <v>15</v>
      </c>
      <c r="J187" s="19">
        <v>2031</v>
      </c>
      <c r="K187" s="19">
        <v>2</v>
      </c>
      <c r="L187" s="19" t="s">
        <v>17</v>
      </c>
      <c r="M187" s="19" t="s">
        <v>13</v>
      </c>
      <c r="N187" s="19" t="s">
        <v>14</v>
      </c>
      <c r="O187" s="19" t="s">
        <v>16</v>
      </c>
    </row>
    <row r="188" spans="1:15" x14ac:dyDescent="0.25">
      <c r="A188" s="19">
        <v>2031</v>
      </c>
      <c r="B188" s="19">
        <v>3</v>
      </c>
      <c r="C188" s="19" t="s">
        <v>17</v>
      </c>
      <c r="D188" s="19" t="s">
        <v>13</v>
      </c>
      <c r="E188" s="19" t="s">
        <v>14</v>
      </c>
      <c r="F188" s="19" t="s">
        <v>15</v>
      </c>
      <c r="J188" s="19">
        <v>2031</v>
      </c>
      <c r="K188" s="19">
        <v>3</v>
      </c>
      <c r="L188" s="19" t="s">
        <v>17</v>
      </c>
      <c r="M188" s="19" t="s">
        <v>13</v>
      </c>
      <c r="N188" s="19" t="s">
        <v>14</v>
      </c>
      <c r="O188" s="19" t="s">
        <v>16</v>
      </c>
    </row>
    <row r="189" spans="1:15" x14ac:dyDescent="0.25">
      <c r="A189" s="19">
        <v>2031</v>
      </c>
      <c r="B189" s="19">
        <v>4</v>
      </c>
      <c r="C189" s="19" t="s">
        <v>18</v>
      </c>
      <c r="D189" s="19" t="s">
        <v>13</v>
      </c>
      <c r="E189" s="19" t="s">
        <v>14</v>
      </c>
      <c r="F189" s="19" t="s">
        <v>15</v>
      </c>
      <c r="J189" s="19">
        <v>2031</v>
      </c>
      <c r="K189" s="19">
        <v>4</v>
      </c>
      <c r="L189" s="19" t="s">
        <v>18</v>
      </c>
      <c r="M189" s="19" t="s">
        <v>13</v>
      </c>
      <c r="N189" s="19" t="s">
        <v>14</v>
      </c>
      <c r="O189" s="19" t="s">
        <v>16</v>
      </c>
    </row>
    <row r="190" spans="1:15" x14ac:dyDescent="0.25">
      <c r="A190" s="19">
        <v>2031</v>
      </c>
      <c r="B190" s="19">
        <v>5</v>
      </c>
      <c r="C190" s="19" t="s">
        <v>18</v>
      </c>
      <c r="D190" s="19" t="s">
        <v>13</v>
      </c>
      <c r="E190" s="19" t="s">
        <v>14</v>
      </c>
      <c r="F190" s="19" t="s">
        <v>15</v>
      </c>
      <c r="J190" s="19">
        <v>2031</v>
      </c>
      <c r="K190" s="19">
        <v>5</v>
      </c>
      <c r="L190" s="19" t="s">
        <v>18</v>
      </c>
      <c r="M190" s="19" t="s">
        <v>13</v>
      </c>
      <c r="N190" s="19" t="s">
        <v>14</v>
      </c>
      <c r="O190" s="19" t="s">
        <v>16</v>
      </c>
    </row>
    <row r="191" spans="1:15" x14ac:dyDescent="0.25">
      <c r="A191" s="19">
        <v>2031</v>
      </c>
      <c r="B191" s="19">
        <v>6</v>
      </c>
      <c r="C191" s="19" t="s">
        <v>18</v>
      </c>
      <c r="D191" s="19" t="s">
        <v>13</v>
      </c>
      <c r="E191" s="19" t="s">
        <v>14</v>
      </c>
      <c r="F191" s="19" t="s">
        <v>15</v>
      </c>
      <c r="J191" s="19">
        <v>2031</v>
      </c>
      <c r="K191" s="19">
        <v>6</v>
      </c>
      <c r="L191" s="19" t="s">
        <v>18</v>
      </c>
      <c r="M191" s="19" t="s">
        <v>13</v>
      </c>
      <c r="N191" s="19" t="s">
        <v>14</v>
      </c>
      <c r="O191" s="19" t="s">
        <v>16</v>
      </c>
    </row>
    <row r="192" spans="1:15" x14ac:dyDescent="0.25">
      <c r="A192" s="19">
        <v>2031</v>
      </c>
      <c r="B192" s="19">
        <v>7</v>
      </c>
      <c r="C192" s="19" t="s">
        <v>18</v>
      </c>
      <c r="D192" s="19" t="s">
        <v>13</v>
      </c>
      <c r="E192" s="19" t="s">
        <v>14</v>
      </c>
      <c r="F192" s="19" t="s">
        <v>15</v>
      </c>
      <c r="J192" s="19">
        <v>2031</v>
      </c>
      <c r="K192" s="19">
        <v>7</v>
      </c>
      <c r="L192" s="19" t="s">
        <v>18</v>
      </c>
      <c r="M192" s="19" t="s">
        <v>13</v>
      </c>
      <c r="N192" s="19" t="s">
        <v>14</v>
      </c>
      <c r="O192" s="19" t="s">
        <v>16</v>
      </c>
    </row>
    <row r="193" spans="1:15" x14ac:dyDescent="0.25">
      <c r="A193" s="19">
        <v>2031</v>
      </c>
      <c r="B193" s="19">
        <v>8</v>
      </c>
      <c r="C193" s="19" t="s">
        <v>18</v>
      </c>
      <c r="D193" s="19" t="s">
        <v>13</v>
      </c>
      <c r="E193" s="19" t="s">
        <v>14</v>
      </c>
      <c r="F193" s="19" t="s">
        <v>15</v>
      </c>
      <c r="J193" s="19">
        <v>2031</v>
      </c>
      <c r="K193" s="19">
        <v>8</v>
      </c>
      <c r="L193" s="19" t="s">
        <v>18</v>
      </c>
      <c r="M193" s="19" t="s">
        <v>13</v>
      </c>
      <c r="N193" s="19" t="s">
        <v>14</v>
      </c>
      <c r="O193" s="19" t="s">
        <v>16</v>
      </c>
    </row>
    <row r="194" spans="1:15" x14ac:dyDescent="0.25">
      <c r="A194" s="19">
        <v>2031</v>
      </c>
      <c r="B194" s="19">
        <v>9</v>
      </c>
      <c r="C194" s="19" t="s">
        <v>18</v>
      </c>
      <c r="D194" s="19" t="s">
        <v>13</v>
      </c>
      <c r="E194" s="19" t="s">
        <v>14</v>
      </c>
      <c r="F194" s="19" t="s">
        <v>15</v>
      </c>
      <c r="J194" s="19">
        <v>2031</v>
      </c>
      <c r="K194" s="19">
        <v>9</v>
      </c>
      <c r="L194" s="19" t="s">
        <v>18</v>
      </c>
      <c r="M194" s="19" t="s">
        <v>13</v>
      </c>
      <c r="N194" s="19" t="s">
        <v>14</v>
      </c>
      <c r="O194" s="19" t="s">
        <v>16</v>
      </c>
    </row>
    <row r="195" spans="1:15" x14ac:dyDescent="0.25">
      <c r="A195" s="19">
        <v>2031</v>
      </c>
      <c r="B195" s="19">
        <v>10</v>
      </c>
      <c r="C195" s="19" t="s">
        <v>18</v>
      </c>
      <c r="D195" s="19" t="s">
        <v>13</v>
      </c>
      <c r="E195" s="19" t="s">
        <v>14</v>
      </c>
      <c r="F195" s="19" t="s">
        <v>15</v>
      </c>
      <c r="J195" s="19">
        <v>2031</v>
      </c>
      <c r="K195" s="19">
        <v>10</v>
      </c>
      <c r="L195" s="19" t="s">
        <v>18</v>
      </c>
      <c r="M195" s="19" t="s">
        <v>13</v>
      </c>
      <c r="N195" s="19" t="s">
        <v>14</v>
      </c>
      <c r="O195" s="19" t="s">
        <v>16</v>
      </c>
    </row>
    <row r="196" spans="1:15" x14ac:dyDescent="0.25">
      <c r="A196" s="19">
        <v>2031</v>
      </c>
      <c r="B196" s="19">
        <v>11</v>
      </c>
      <c r="C196" s="19" t="s">
        <v>17</v>
      </c>
      <c r="D196" s="19" t="s">
        <v>13</v>
      </c>
      <c r="E196" s="19" t="s">
        <v>14</v>
      </c>
      <c r="F196" s="19" t="s">
        <v>15</v>
      </c>
      <c r="J196" s="19">
        <v>2031</v>
      </c>
      <c r="K196" s="19">
        <v>11</v>
      </c>
      <c r="L196" s="19" t="s">
        <v>17</v>
      </c>
      <c r="M196" s="19" t="s">
        <v>13</v>
      </c>
      <c r="N196" s="19" t="s">
        <v>14</v>
      </c>
      <c r="O196" s="19" t="s">
        <v>16</v>
      </c>
    </row>
    <row r="197" spans="1:15" x14ac:dyDescent="0.25">
      <c r="A197" s="19">
        <v>2031</v>
      </c>
      <c r="B197" s="19">
        <v>12</v>
      </c>
      <c r="C197" s="19" t="s">
        <v>17</v>
      </c>
      <c r="D197" s="19" t="s">
        <v>13</v>
      </c>
      <c r="E197" s="19" t="s">
        <v>14</v>
      </c>
      <c r="F197" s="19" t="s">
        <v>15</v>
      </c>
      <c r="J197" s="19">
        <v>2031</v>
      </c>
      <c r="K197" s="19">
        <v>12</v>
      </c>
      <c r="L197" s="19" t="s">
        <v>17</v>
      </c>
      <c r="M197" s="19" t="s">
        <v>13</v>
      </c>
      <c r="N197" s="19" t="s">
        <v>14</v>
      </c>
      <c r="O197" s="19" t="s">
        <v>16</v>
      </c>
    </row>
    <row r="198" spans="1:15" x14ac:dyDescent="0.25">
      <c r="A198" s="19">
        <v>2032</v>
      </c>
      <c r="B198" s="19">
        <v>1</v>
      </c>
      <c r="C198" s="19" t="s">
        <v>17</v>
      </c>
      <c r="D198" s="19" t="s">
        <v>13</v>
      </c>
      <c r="E198" s="19" t="s">
        <v>14</v>
      </c>
      <c r="F198" s="19" t="s">
        <v>15</v>
      </c>
      <c r="J198" s="19">
        <v>2032</v>
      </c>
      <c r="K198" s="19">
        <v>1</v>
      </c>
      <c r="L198" s="19" t="s">
        <v>17</v>
      </c>
      <c r="M198" s="19" t="s">
        <v>13</v>
      </c>
      <c r="N198" s="19" t="s">
        <v>14</v>
      </c>
      <c r="O198" s="19" t="s">
        <v>16</v>
      </c>
    </row>
    <row r="199" spans="1:15" x14ac:dyDescent="0.25">
      <c r="A199" s="19">
        <v>2032</v>
      </c>
      <c r="B199" s="19">
        <v>2</v>
      </c>
      <c r="C199" s="19" t="s">
        <v>17</v>
      </c>
      <c r="D199" s="19" t="s">
        <v>13</v>
      </c>
      <c r="E199" s="19" t="s">
        <v>14</v>
      </c>
      <c r="F199" s="19" t="s">
        <v>15</v>
      </c>
      <c r="J199" s="19">
        <v>2032</v>
      </c>
      <c r="K199" s="19">
        <v>2</v>
      </c>
      <c r="L199" s="19" t="s">
        <v>17</v>
      </c>
      <c r="M199" s="19" t="s">
        <v>13</v>
      </c>
      <c r="N199" s="19" t="s">
        <v>14</v>
      </c>
      <c r="O199" s="19" t="s">
        <v>16</v>
      </c>
    </row>
    <row r="200" spans="1:15" x14ac:dyDescent="0.25">
      <c r="A200" s="19">
        <v>2032</v>
      </c>
      <c r="B200" s="19">
        <v>3</v>
      </c>
      <c r="C200" s="19" t="s">
        <v>17</v>
      </c>
      <c r="D200" s="19" t="s">
        <v>13</v>
      </c>
      <c r="E200" s="19" t="s">
        <v>14</v>
      </c>
      <c r="F200" s="19" t="s">
        <v>15</v>
      </c>
      <c r="J200" s="19">
        <v>2032</v>
      </c>
      <c r="K200" s="19">
        <v>3</v>
      </c>
      <c r="L200" s="19" t="s">
        <v>17</v>
      </c>
      <c r="M200" s="19" t="s">
        <v>13</v>
      </c>
      <c r="N200" s="19" t="s">
        <v>14</v>
      </c>
      <c r="O200" s="19" t="s">
        <v>16</v>
      </c>
    </row>
    <row r="201" spans="1:15" x14ac:dyDescent="0.25">
      <c r="A201" s="19">
        <v>2032</v>
      </c>
      <c r="B201" s="19">
        <v>4</v>
      </c>
      <c r="C201" s="19" t="s">
        <v>18</v>
      </c>
      <c r="D201" s="19" t="s">
        <v>13</v>
      </c>
      <c r="E201" s="19" t="s">
        <v>14</v>
      </c>
      <c r="F201" s="19" t="s">
        <v>15</v>
      </c>
      <c r="J201" s="19">
        <v>2032</v>
      </c>
      <c r="K201" s="19">
        <v>4</v>
      </c>
      <c r="L201" s="19" t="s">
        <v>18</v>
      </c>
      <c r="M201" s="19" t="s">
        <v>13</v>
      </c>
      <c r="N201" s="19" t="s">
        <v>14</v>
      </c>
      <c r="O201" s="19" t="s">
        <v>16</v>
      </c>
    </row>
    <row r="202" spans="1:15" x14ac:dyDescent="0.25">
      <c r="A202" s="19">
        <v>2032</v>
      </c>
      <c r="B202" s="19">
        <v>5</v>
      </c>
      <c r="C202" s="19" t="s">
        <v>18</v>
      </c>
      <c r="D202" s="19" t="s">
        <v>13</v>
      </c>
      <c r="E202" s="19" t="s">
        <v>14</v>
      </c>
      <c r="F202" s="19" t="s">
        <v>15</v>
      </c>
      <c r="J202" s="19">
        <v>2032</v>
      </c>
      <c r="K202" s="19">
        <v>5</v>
      </c>
      <c r="L202" s="19" t="s">
        <v>18</v>
      </c>
      <c r="M202" s="19" t="s">
        <v>13</v>
      </c>
      <c r="N202" s="19" t="s">
        <v>14</v>
      </c>
      <c r="O202" s="19" t="s">
        <v>16</v>
      </c>
    </row>
    <row r="203" spans="1:15" x14ac:dyDescent="0.25">
      <c r="A203" s="19">
        <v>2032</v>
      </c>
      <c r="B203" s="19">
        <v>6</v>
      </c>
      <c r="C203" s="19" t="s">
        <v>18</v>
      </c>
      <c r="D203" s="19" t="s">
        <v>13</v>
      </c>
      <c r="E203" s="19" t="s">
        <v>14</v>
      </c>
      <c r="F203" s="19" t="s">
        <v>15</v>
      </c>
      <c r="J203" s="19">
        <v>2032</v>
      </c>
      <c r="K203" s="19">
        <v>6</v>
      </c>
      <c r="L203" s="19" t="s">
        <v>18</v>
      </c>
      <c r="M203" s="19" t="s">
        <v>13</v>
      </c>
      <c r="N203" s="19" t="s">
        <v>14</v>
      </c>
      <c r="O203" s="19" t="s">
        <v>16</v>
      </c>
    </row>
    <row r="204" spans="1:15" x14ac:dyDescent="0.25">
      <c r="A204" s="19">
        <v>2032</v>
      </c>
      <c r="B204" s="19">
        <v>7</v>
      </c>
      <c r="C204" s="19" t="s">
        <v>18</v>
      </c>
      <c r="D204" s="19" t="s">
        <v>13</v>
      </c>
      <c r="E204" s="19" t="s">
        <v>14</v>
      </c>
      <c r="F204" s="19" t="s">
        <v>15</v>
      </c>
      <c r="J204" s="19">
        <v>2032</v>
      </c>
      <c r="K204" s="19">
        <v>7</v>
      </c>
      <c r="L204" s="19" t="s">
        <v>18</v>
      </c>
      <c r="M204" s="19" t="s">
        <v>13</v>
      </c>
      <c r="N204" s="19" t="s">
        <v>14</v>
      </c>
      <c r="O204" s="19" t="s">
        <v>16</v>
      </c>
    </row>
    <row r="205" spans="1:15" x14ac:dyDescent="0.25">
      <c r="A205" s="19">
        <v>2032</v>
      </c>
      <c r="B205" s="19">
        <v>8</v>
      </c>
      <c r="C205" s="19" t="s">
        <v>18</v>
      </c>
      <c r="D205" s="19" t="s">
        <v>13</v>
      </c>
      <c r="E205" s="19" t="s">
        <v>14</v>
      </c>
      <c r="F205" s="19" t="s">
        <v>15</v>
      </c>
      <c r="J205" s="19">
        <v>2032</v>
      </c>
      <c r="K205" s="19">
        <v>8</v>
      </c>
      <c r="L205" s="19" t="s">
        <v>18</v>
      </c>
      <c r="M205" s="19" t="s">
        <v>13</v>
      </c>
      <c r="N205" s="19" t="s">
        <v>14</v>
      </c>
      <c r="O205" s="19" t="s">
        <v>16</v>
      </c>
    </row>
    <row r="206" spans="1:15" x14ac:dyDescent="0.25">
      <c r="A206" s="19">
        <v>2032</v>
      </c>
      <c r="B206" s="19">
        <v>9</v>
      </c>
      <c r="C206" s="19" t="s">
        <v>18</v>
      </c>
      <c r="D206" s="19" t="s">
        <v>13</v>
      </c>
      <c r="E206" s="19" t="s">
        <v>14</v>
      </c>
      <c r="F206" s="19" t="s">
        <v>15</v>
      </c>
      <c r="J206" s="19">
        <v>2032</v>
      </c>
      <c r="K206" s="19">
        <v>9</v>
      </c>
      <c r="L206" s="19" t="s">
        <v>18</v>
      </c>
      <c r="M206" s="19" t="s">
        <v>13</v>
      </c>
      <c r="N206" s="19" t="s">
        <v>14</v>
      </c>
      <c r="O206" s="19" t="s">
        <v>16</v>
      </c>
    </row>
    <row r="207" spans="1:15" x14ac:dyDescent="0.25">
      <c r="A207" s="19">
        <v>2032</v>
      </c>
      <c r="B207" s="19">
        <v>10</v>
      </c>
      <c r="C207" s="19" t="s">
        <v>18</v>
      </c>
      <c r="D207" s="19" t="s">
        <v>13</v>
      </c>
      <c r="E207" s="19" t="s">
        <v>14</v>
      </c>
      <c r="F207" s="19" t="s">
        <v>15</v>
      </c>
      <c r="J207" s="19">
        <v>2032</v>
      </c>
      <c r="K207" s="19">
        <v>10</v>
      </c>
      <c r="L207" s="19" t="s">
        <v>18</v>
      </c>
      <c r="M207" s="19" t="s">
        <v>13</v>
      </c>
      <c r="N207" s="19" t="s">
        <v>14</v>
      </c>
      <c r="O207" s="19" t="s">
        <v>16</v>
      </c>
    </row>
    <row r="208" spans="1:15" x14ac:dyDescent="0.25">
      <c r="A208" s="19">
        <v>2032</v>
      </c>
      <c r="B208" s="19">
        <v>11</v>
      </c>
      <c r="C208" s="19" t="s">
        <v>17</v>
      </c>
      <c r="D208" s="19" t="s">
        <v>13</v>
      </c>
      <c r="E208" s="19" t="s">
        <v>14</v>
      </c>
      <c r="F208" s="19" t="s">
        <v>15</v>
      </c>
      <c r="J208" s="19">
        <v>2032</v>
      </c>
      <c r="K208" s="19">
        <v>11</v>
      </c>
      <c r="L208" s="19" t="s">
        <v>17</v>
      </c>
      <c r="M208" s="19" t="s">
        <v>13</v>
      </c>
      <c r="N208" s="19" t="s">
        <v>14</v>
      </c>
      <c r="O208" s="19" t="s">
        <v>16</v>
      </c>
    </row>
    <row r="209" spans="1:15" x14ac:dyDescent="0.25">
      <c r="A209" s="19">
        <v>2032</v>
      </c>
      <c r="B209" s="19">
        <v>12</v>
      </c>
      <c r="C209" s="19" t="s">
        <v>17</v>
      </c>
      <c r="D209" s="19" t="s">
        <v>13</v>
      </c>
      <c r="E209" s="19" t="s">
        <v>14</v>
      </c>
      <c r="F209" s="19" t="s">
        <v>15</v>
      </c>
      <c r="J209" s="19">
        <v>2032</v>
      </c>
      <c r="K209" s="19">
        <v>12</v>
      </c>
      <c r="L209" s="19" t="s">
        <v>17</v>
      </c>
      <c r="M209" s="19" t="s">
        <v>13</v>
      </c>
      <c r="N209" s="19" t="s">
        <v>14</v>
      </c>
      <c r="O209" s="19" t="s">
        <v>16</v>
      </c>
    </row>
    <row r="210" spans="1:15" x14ac:dyDescent="0.25">
      <c r="A210" s="19">
        <v>2033</v>
      </c>
      <c r="B210" s="19">
        <v>1</v>
      </c>
      <c r="C210" s="19" t="s">
        <v>17</v>
      </c>
      <c r="D210" s="19" t="s">
        <v>13</v>
      </c>
      <c r="E210" s="19" t="s">
        <v>14</v>
      </c>
      <c r="F210" s="19" t="s">
        <v>15</v>
      </c>
      <c r="J210" s="19">
        <v>2033</v>
      </c>
      <c r="K210" s="19">
        <v>1</v>
      </c>
      <c r="L210" s="19" t="s">
        <v>17</v>
      </c>
      <c r="M210" s="19" t="s">
        <v>13</v>
      </c>
      <c r="N210" s="19" t="s">
        <v>14</v>
      </c>
      <c r="O210" s="19" t="s">
        <v>16</v>
      </c>
    </row>
    <row r="211" spans="1:15" x14ac:dyDescent="0.25">
      <c r="A211" s="19">
        <v>2033</v>
      </c>
      <c r="B211" s="19">
        <v>2</v>
      </c>
      <c r="C211" s="19" t="s">
        <v>17</v>
      </c>
      <c r="D211" s="19" t="s">
        <v>13</v>
      </c>
      <c r="E211" s="19" t="s">
        <v>14</v>
      </c>
      <c r="F211" s="19" t="s">
        <v>15</v>
      </c>
      <c r="J211" s="19">
        <v>2033</v>
      </c>
      <c r="K211" s="19">
        <v>2</v>
      </c>
      <c r="L211" s="19" t="s">
        <v>17</v>
      </c>
      <c r="M211" s="19" t="s">
        <v>13</v>
      </c>
      <c r="N211" s="19" t="s">
        <v>14</v>
      </c>
      <c r="O211" s="19" t="s">
        <v>16</v>
      </c>
    </row>
    <row r="212" spans="1:15" x14ac:dyDescent="0.25">
      <c r="A212" s="19">
        <v>2033</v>
      </c>
      <c r="B212" s="19">
        <v>3</v>
      </c>
      <c r="C212" s="19" t="s">
        <v>17</v>
      </c>
      <c r="D212" s="19" t="s">
        <v>13</v>
      </c>
      <c r="E212" s="19" t="s">
        <v>14</v>
      </c>
      <c r="F212" s="19" t="s">
        <v>15</v>
      </c>
      <c r="J212" s="19">
        <v>2033</v>
      </c>
      <c r="K212" s="19">
        <v>3</v>
      </c>
      <c r="L212" s="19" t="s">
        <v>17</v>
      </c>
      <c r="M212" s="19" t="s">
        <v>13</v>
      </c>
      <c r="N212" s="19" t="s">
        <v>14</v>
      </c>
      <c r="O212" s="19" t="s">
        <v>16</v>
      </c>
    </row>
    <row r="213" spans="1:15" x14ac:dyDescent="0.25">
      <c r="A213" s="19">
        <v>2033</v>
      </c>
      <c r="B213" s="19">
        <v>4</v>
      </c>
      <c r="C213" s="19" t="s">
        <v>18</v>
      </c>
      <c r="D213" s="19" t="s">
        <v>13</v>
      </c>
      <c r="E213" s="19" t="s">
        <v>14</v>
      </c>
      <c r="F213" s="19" t="s">
        <v>15</v>
      </c>
      <c r="J213" s="19">
        <v>2033</v>
      </c>
      <c r="K213" s="19">
        <v>4</v>
      </c>
      <c r="L213" s="19" t="s">
        <v>18</v>
      </c>
      <c r="M213" s="19" t="s">
        <v>13</v>
      </c>
      <c r="N213" s="19" t="s">
        <v>14</v>
      </c>
      <c r="O213" s="19" t="s">
        <v>16</v>
      </c>
    </row>
    <row r="214" spans="1:15" x14ac:dyDescent="0.25">
      <c r="A214" s="19">
        <v>2033</v>
      </c>
      <c r="B214" s="19">
        <v>5</v>
      </c>
      <c r="C214" s="19" t="s">
        <v>18</v>
      </c>
      <c r="D214" s="19" t="s">
        <v>13</v>
      </c>
      <c r="E214" s="19" t="s">
        <v>14</v>
      </c>
      <c r="F214" s="19" t="s">
        <v>15</v>
      </c>
      <c r="J214" s="19">
        <v>2033</v>
      </c>
      <c r="K214" s="19">
        <v>5</v>
      </c>
      <c r="L214" s="19" t="s">
        <v>18</v>
      </c>
      <c r="M214" s="19" t="s">
        <v>13</v>
      </c>
      <c r="N214" s="19" t="s">
        <v>14</v>
      </c>
      <c r="O214" s="19" t="s">
        <v>16</v>
      </c>
    </row>
    <row r="215" spans="1:15" x14ac:dyDescent="0.25">
      <c r="A215" s="19">
        <v>2033</v>
      </c>
      <c r="B215" s="19">
        <v>6</v>
      </c>
      <c r="C215" s="19" t="s">
        <v>18</v>
      </c>
      <c r="D215" s="19" t="s">
        <v>13</v>
      </c>
      <c r="E215" s="19" t="s">
        <v>14</v>
      </c>
      <c r="F215" s="19" t="s">
        <v>15</v>
      </c>
      <c r="J215" s="19">
        <v>2033</v>
      </c>
      <c r="K215" s="19">
        <v>6</v>
      </c>
      <c r="L215" s="19" t="s">
        <v>18</v>
      </c>
      <c r="M215" s="19" t="s">
        <v>13</v>
      </c>
      <c r="N215" s="19" t="s">
        <v>14</v>
      </c>
      <c r="O215" s="19" t="s">
        <v>16</v>
      </c>
    </row>
    <row r="216" spans="1:15" x14ac:dyDescent="0.25">
      <c r="A216" s="19">
        <v>2033</v>
      </c>
      <c r="B216" s="19">
        <v>7</v>
      </c>
      <c r="C216" s="19" t="s">
        <v>18</v>
      </c>
      <c r="D216" s="19" t="s">
        <v>13</v>
      </c>
      <c r="E216" s="19" t="s">
        <v>14</v>
      </c>
      <c r="F216" s="19" t="s">
        <v>15</v>
      </c>
      <c r="J216" s="19">
        <v>2033</v>
      </c>
      <c r="K216" s="19">
        <v>7</v>
      </c>
      <c r="L216" s="19" t="s">
        <v>18</v>
      </c>
      <c r="M216" s="19" t="s">
        <v>13</v>
      </c>
      <c r="N216" s="19" t="s">
        <v>14</v>
      </c>
      <c r="O216" s="19" t="s">
        <v>16</v>
      </c>
    </row>
    <row r="217" spans="1:15" x14ac:dyDescent="0.25">
      <c r="A217" s="19">
        <v>2033</v>
      </c>
      <c r="B217" s="19">
        <v>8</v>
      </c>
      <c r="C217" s="19" t="s">
        <v>18</v>
      </c>
      <c r="D217" s="19" t="s">
        <v>13</v>
      </c>
      <c r="E217" s="19" t="s">
        <v>14</v>
      </c>
      <c r="F217" s="19" t="s">
        <v>15</v>
      </c>
      <c r="J217" s="19">
        <v>2033</v>
      </c>
      <c r="K217" s="19">
        <v>8</v>
      </c>
      <c r="L217" s="19" t="s">
        <v>18</v>
      </c>
      <c r="M217" s="19" t="s">
        <v>13</v>
      </c>
      <c r="N217" s="19" t="s">
        <v>14</v>
      </c>
      <c r="O217" s="19" t="s">
        <v>16</v>
      </c>
    </row>
    <row r="218" spans="1:15" x14ac:dyDescent="0.25">
      <c r="A218" s="19">
        <v>2033</v>
      </c>
      <c r="B218" s="19">
        <v>9</v>
      </c>
      <c r="C218" s="19" t="s">
        <v>18</v>
      </c>
      <c r="D218" s="19" t="s">
        <v>13</v>
      </c>
      <c r="E218" s="19" t="s">
        <v>14</v>
      </c>
      <c r="F218" s="19" t="s">
        <v>15</v>
      </c>
      <c r="J218" s="19">
        <v>2033</v>
      </c>
      <c r="K218" s="19">
        <v>9</v>
      </c>
      <c r="L218" s="19" t="s">
        <v>18</v>
      </c>
      <c r="M218" s="19" t="s">
        <v>13</v>
      </c>
      <c r="N218" s="19" t="s">
        <v>14</v>
      </c>
      <c r="O218" s="19" t="s">
        <v>16</v>
      </c>
    </row>
    <row r="219" spans="1:15" x14ac:dyDescent="0.25">
      <c r="A219" s="19">
        <v>2033</v>
      </c>
      <c r="B219" s="19">
        <v>10</v>
      </c>
      <c r="C219" s="19" t="s">
        <v>18</v>
      </c>
      <c r="D219" s="19" t="s">
        <v>13</v>
      </c>
      <c r="E219" s="19" t="s">
        <v>14</v>
      </c>
      <c r="F219" s="19" t="s">
        <v>15</v>
      </c>
      <c r="J219" s="19">
        <v>2033</v>
      </c>
      <c r="K219" s="19">
        <v>10</v>
      </c>
      <c r="L219" s="19" t="s">
        <v>18</v>
      </c>
      <c r="M219" s="19" t="s">
        <v>13</v>
      </c>
      <c r="N219" s="19" t="s">
        <v>14</v>
      </c>
      <c r="O219" s="19" t="s">
        <v>16</v>
      </c>
    </row>
    <row r="220" spans="1:15" x14ac:dyDescent="0.25">
      <c r="A220" s="19">
        <v>2033</v>
      </c>
      <c r="B220" s="19">
        <v>11</v>
      </c>
      <c r="C220" s="19" t="s">
        <v>17</v>
      </c>
      <c r="D220" s="19" t="s">
        <v>13</v>
      </c>
      <c r="E220" s="19" t="s">
        <v>14</v>
      </c>
      <c r="F220" s="19" t="s">
        <v>15</v>
      </c>
      <c r="J220" s="19">
        <v>2033</v>
      </c>
      <c r="K220" s="19">
        <v>11</v>
      </c>
      <c r="L220" s="19" t="s">
        <v>17</v>
      </c>
      <c r="M220" s="19" t="s">
        <v>13</v>
      </c>
      <c r="N220" s="19" t="s">
        <v>14</v>
      </c>
      <c r="O220" s="19" t="s">
        <v>16</v>
      </c>
    </row>
    <row r="221" spans="1:15" x14ac:dyDescent="0.25">
      <c r="A221" s="19">
        <v>2033</v>
      </c>
      <c r="B221" s="19">
        <v>12</v>
      </c>
      <c r="C221" s="19" t="s">
        <v>17</v>
      </c>
      <c r="D221" s="19" t="s">
        <v>13</v>
      </c>
      <c r="E221" s="19" t="s">
        <v>14</v>
      </c>
      <c r="F221" s="19" t="s">
        <v>15</v>
      </c>
      <c r="J221" s="19">
        <v>2033</v>
      </c>
      <c r="K221" s="19">
        <v>12</v>
      </c>
      <c r="L221" s="19" t="s">
        <v>17</v>
      </c>
      <c r="M221" s="19" t="s">
        <v>13</v>
      </c>
      <c r="N221" s="19" t="s">
        <v>14</v>
      </c>
      <c r="O221" s="19" t="s">
        <v>16</v>
      </c>
    </row>
    <row r="222" spans="1:15" x14ac:dyDescent="0.25">
      <c r="A222" s="19">
        <v>2034</v>
      </c>
      <c r="B222" s="19">
        <v>1</v>
      </c>
      <c r="C222" s="19" t="s">
        <v>17</v>
      </c>
      <c r="D222" s="19" t="s">
        <v>13</v>
      </c>
      <c r="E222" s="19" t="s">
        <v>14</v>
      </c>
      <c r="F222" s="19" t="s">
        <v>15</v>
      </c>
      <c r="J222" s="19">
        <v>2034</v>
      </c>
      <c r="K222" s="19">
        <v>1</v>
      </c>
      <c r="L222" s="19" t="s">
        <v>17</v>
      </c>
      <c r="M222" s="19" t="s">
        <v>13</v>
      </c>
      <c r="N222" s="19" t="s">
        <v>14</v>
      </c>
      <c r="O222" s="19" t="s">
        <v>16</v>
      </c>
    </row>
    <row r="223" spans="1:15" x14ac:dyDescent="0.25">
      <c r="A223" s="19">
        <v>2034</v>
      </c>
      <c r="B223" s="19">
        <v>2</v>
      </c>
      <c r="C223" s="19" t="s">
        <v>17</v>
      </c>
      <c r="D223" s="19" t="s">
        <v>13</v>
      </c>
      <c r="E223" s="19" t="s">
        <v>14</v>
      </c>
      <c r="F223" s="19" t="s">
        <v>15</v>
      </c>
      <c r="J223" s="19">
        <v>2034</v>
      </c>
      <c r="K223" s="19">
        <v>2</v>
      </c>
      <c r="L223" s="19" t="s">
        <v>17</v>
      </c>
      <c r="M223" s="19" t="s">
        <v>13</v>
      </c>
      <c r="N223" s="19" t="s">
        <v>14</v>
      </c>
      <c r="O223" s="19" t="s">
        <v>16</v>
      </c>
    </row>
    <row r="224" spans="1:15" x14ac:dyDescent="0.25">
      <c r="A224" s="19">
        <v>2034</v>
      </c>
      <c r="B224" s="19">
        <v>3</v>
      </c>
      <c r="C224" s="19" t="s">
        <v>17</v>
      </c>
      <c r="D224" s="19" t="s">
        <v>13</v>
      </c>
      <c r="E224" s="19" t="s">
        <v>14</v>
      </c>
      <c r="F224" s="19" t="s">
        <v>15</v>
      </c>
      <c r="J224" s="19">
        <v>2034</v>
      </c>
      <c r="K224" s="19">
        <v>3</v>
      </c>
      <c r="L224" s="19" t="s">
        <v>17</v>
      </c>
      <c r="M224" s="19" t="s">
        <v>13</v>
      </c>
      <c r="N224" s="19" t="s">
        <v>14</v>
      </c>
      <c r="O224" s="19" t="s">
        <v>16</v>
      </c>
    </row>
    <row r="225" spans="1:15" x14ac:dyDescent="0.25">
      <c r="A225" s="19">
        <v>2034</v>
      </c>
      <c r="B225" s="19">
        <v>4</v>
      </c>
      <c r="C225" s="19" t="s">
        <v>18</v>
      </c>
      <c r="D225" s="19" t="s">
        <v>13</v>
      </c>
      <c r="E225" s="19" t="s">
        <v>14</v>
      </c>
      <c r="F225" s="19" t="s">
        <v>15</v>
      </c>
      <c r="J225" s="19">
        <v>2034</v>
      </c>
      <c r="K225" s="19">
        <v>4</v>
      </c>
      <c r="L225" s="19" t="s">
        <v>18</v>
      </c>
      <c r="M225" s="19" t="s">
        <v>13</v>
      </c>
      <c r="N225" s="19" t="s">
        <v>14</v>
      </c>
      <c r="O225" s="19" t="s">
        <v>16</v>
      </c>
    </row>
    <row r="226" spans="1:15" x14ac:dyDescent="0.25">
      <c r="A226" s="19">
        <v>2034</v>
      </c>
      <c r="B226" s="19">
        <v>5</v>
      </c>
      <c r="C226" s="19" t="s">
        <v>18</v>
      </c>
      <c r="D226" s="19" t="s">
        <v>13</v>
      </c>
      <c r="E226" s="19" t="s">
        <v>14</v>
      </c>
      <c r="F226" s="19" t="s">
        <v>15</v>
      </c>
      <c r="J226" s="19">
        <v>2034</v>
      </c>
      <c r="K226" s="19">
        <v>5</v>
      </c>
      <c r="L226" s="19" t="s">
        <v>18</v>
      </c>
      <c r="M226" s="19" t="s">
        <v>13</v>
      </c>
      <c r="N226" s="19" t="s">
        <v>14</v>
      </c>
      <c r="O226" s="19" t="s">
        <v>16</v>
      </c>
    </row>
    <row r="227" spans="1:15" x14ac:dyDescent="0.25">
      <c r="A227" s="19">
        <v>2034</v>
      </c>
      <c r="B227" s="19">
        <v>6</v>
      </c>
      <c r="C227" s="19" t="s">
        <v>18</v>
      </c>
      <c r="D227" s="19" t="s">
        <v>13</v>
      </c>
      <c r="E227" s="19" t="s">
        <v>14</v>
      </c>
      <c r="F227" s="19" t="s">
        <v>15</v>
      </c>
      <c r="J227" s="19">
        <v>2034</v>
      </c>
      <c r="K227" s="19">
        <v>6</v>
      </c>
      <c r="L227" s="19" t="s">
        <v>18</v>
      </c>
      <c r="M227" s="19" t="s">
        <v>13</v>
      </c>
      <c r="N227" s="19" t="s">
        <v>14</v>
      </c>
      <c r="O227" s="19" t="s">
        <v>16</v>
      </c>
    </row>
    <row r="228" spans="1:15" x14ac:dyDescent="0.25">
      <c r="A228" s="19">
        <v>2034</v>
      </c>
      <c r="B228" s="19">
        <v>7</v>
      </c>
      <c r="C228" s="19" t="s">
        <v>18</v>
      </c>
      <c r="D228" s="19" t="s">
        <v>13</v>
      </c>
      <c r="E228" s="19" t="s">
        <v>14</v>
      </c>
      <c r="F228" s="19" t="s">
        <v>15</v>
      </c>
      <c r="J228" s="19">
        <v>2034</v>
      </c>
      <c r="K228" s="19">
        <v>7</v>
      </c>
      <c r="L228" s="19" t="s">
        <v>18</v>
      </c>
      <c r="M228" s="19" t="s">
        <v>13</v>
      </c>
      <c r="N228" s="19" t="s">
        <v>14</v>
      </c>
      <c r="O228" s="19" t="s">
        <v>16</v>
      </c>
    </row>
    <row r="229" spans="1:15" x14ac:dyDescent="0.25">
      <c r="A229" s="19">
        <v>2034</v>
      </c>
      <c r="B229" s="19">
        <v>8</v>
      </c>
      <c r="C229" s="19" t="s">
        <v>18</v>
      </c>
      <c r="D229" s="19" t="s">
        <v>13</v>
      </c>
      <c r="E229" s="19" t="s">
        <v>14</v>
      </c>
      <c r="F229" s="19" t="s">
        <v>15</v>
      </c>
      <c r="J229" s="19">
        <v>2034</v>
      </c>
      <c r="K229" s="19">
        <v>8</v>
      </c>
      <c r="L229" s="19" t="s">
        <v>18</v>
      </c>
      <c r="M229" s="19" t="s">
        <v>13</v>
      </c>
      <c r="N229" s="19" t="s">
        <v>14</v>
      </c>
      <c r="O229" s="19" t="s">
        <v>16</v>
      </c>
    </row>
    <row r="230" spans="1:15" x14ac:dyDescent="0.25">
      <c r="A230" s="19">
        <v>2034</v>
      </c>
      <c r="B230" s="19">
        <v>9</v>
      </c>
      <c r="C230" s="19" t="s">
        <v>18</v>
      </c>
      <c r="D230" s="19" t="s">
        <v>13</v>
      </c>
      <c r="E230" s="19" t="s">
        <v>14</v>
      </c>
      <c r="F230" s="19" t="s">
        <v>15</v>
      </c>
      <c r="J230" s="19">
        <v>2034</v>
      </c>
      <c r="K230" s="19">
        <v>9</v>
      </c>
      <c r="L230" s="19" t="s">
        <v>18</v>
      </c>
      <c r="M230" s="19" t="s">
        <v>13</v>
      </c>
      <c r="N230" s="19" t="s">
        <v>14</v>
      </c>
      <c r="O230" s="19" t="s">
        <v>16</v>
      </c>
    </row>
    <row r="231" spans="1:15" x14ac:dyDescent="0.25">
      <c r="A231" s="19">
        <v>2034</v>
      </c>
      <c r="B231" s="19">
        <v>10</v>
      </c>
      <c r="C231" s="19" t="s">
        <v>18</v>
      </c>
      <c r="D231" s="19" t="s">
        <v>13</v>
      </c>
      <c r="E231" s="19" t="s">
        <v>14</v>
      </c>
      <c r="F231" s="19" t="s">
        <v>15</v>
      </c>
      <c r="J231" s="19">
        <v>2034</v>
      </c>
      <c r="K231" s="19">
        <v>10</v>
      </c>
      <c r="L231" s="19" t="s">
        <v>18</v>
      </c>
      <c r="M231" s="19" t="s">
        <v>13</v>
      </c>
      <c r="N231" s="19" t="s">
        <v>14</v>
      </c>
      <c r="O231" s="19" t="s">
        <v>16</v>
      </c>
    </row>
    <row r="232" spans="1:15" x14ac:dyDescent="0.25">
      <c r="A232" s="19">
        <v>2034</v>
      </c>
      <c r="B232" s="19">
        <v>11</v>
      </c>
      <c r="C232" s="19" t="s">
        <v>17</v>
      </c>
      <c r="D232" s="19" t="s">
        <v>13</v>
      </c>
      <c r="E232" s="19" t="s">
        <v>14</v>
      </c>
      <c r="F232" s="19" t="s">
        <v>15</v>
      </c>
      <c r="J232" s="19">
        <v>2034</v>
      </c>
      <c r="K232" s="19">
        <v>11</v>
      </c>
      <c r="L232" s="19" t="s">
        <v>17</v>
      </c>
      <c r="M232" s="19" t="s">
        <v>13</v>
      </c>
      <c r="N232" s="19" t="s">
        <v>14</v>
      </c>
      <c r="O232" s="19" t="s">
        <v>16</v>
      </c>
    </row>
    <row r="233" spans="1:15" x14ac:dyDescent="0.25">
      <c r="A233" s="19">
        <v>2034</v>
      </c>
      <c r="B233" s="19">
        <v>12</v>
      </c>
      <c r="C233" s="19" t="s">
        <v>17</v>
      </c>
      <c r="D233" s="19" t="s">
        <v>13</v>
      </c>
      <c r="E233" s="19" t="s">
        <v>14</v>
      </c>
      <c r="F233" s="19" t="s">
        <v>15</v>
      </c>
      <c r="J233" s="19">
        <v>2034</v>
      </c>
      <c r="K233" s="19">
        <v>12</v>
      </c>
      <c r="L233" s="19" t="s">
        <v>17</v>
      </c>
      <c r="M233" s="19" t="s">
        <v>13</v>
      </c>
      <c r="N233" s="19" t="s">
        <v>14</v>
      </c>
      <c r="O233" s="19" t="s">
        <v>16</v>
      </c>
    </row>
    <row r="234" spans="1:15" x14ac:dyDescent="0.25">
      <c r="A234" s="19">
        <v>2035</v>
      </c>
      <c r="B234" s="19">
        <v>1</v>
      </c>
      <c r="C234" s="19" t="s">
        <v>17</v>
      </c>
      <c r="D234" s="19" t="s">
        <v>13</v>
      </c>
      <c r="E234" s="19" t="s">
        <v>14</v>
      </c>
      <c r="F234" s="19" t="s">
        <v>15</v>
      </c>
      <c r="J234" s="19">
        <v>2035</v>
      </c>
      <c r="K234" s="19">
        <v>1</v>
      </c>
      <c r="L234" s="19" t="s">
        <v>17</v>
      </c>
      <c r="M234" s="19" t="s">
        <v>13</v>
      </c>
      <c r="N234" s="19" t="s">
        <v>14</v>
      </c>
      <c r="O234" s="19" t="s">
        <v>16</v>
      </c>
    </row>
    <row r="235" spans="1:15" x14ac:dyDescent="0.25">
      <c r="A235" s="19">
        <v>2035</v>
      </c>
      <c r="B235" s="19">
        <v>2</v>
      </c>
      <c r="C235" s="19" t="s">
        <v>17</v>
      </c>
      <c r="D235" s="19" t="s">
        <v>13</v>
      </c>
      <c r="E235" s="19" t="s">
        <v>14</v>
      </c>
      <c r="F235" s="19" t="s">
        <v>15</v>
      </c>
      <c r="J235" s="19">
        <v>2035</v>
      </c>
      <c r="K235" s="19">
        <v>2</v>
      </c>
      <c r="L235" s="19" t="s">
        <v>17</v>
      </c>
      <c r="M235" s="19" t="s">
        <v>13</v>
      </c>
      <c r="N235" s="19" t="s">
        <v>14</v>
      </c>
      <c r="O235" s="19" t="s">
        <v>16</v>
      </c>
    </row>
    <row r="236" spans="1:15" x14ac:dyDescent="0.25">
      <c r="A236" s="19">
        <v>2035</v>
      </c>
      <c r="B236" s="19">
        <v>3</v>
      </c>
      <c r="C236" s="19" t="s">
        <v>17</v>
      </c>
      <c r="D236" s="19" t="s">
        <v>13</v>
      </c>
      <c r="E236" s="19" t="s">
        <v>14</v>
      </c>
      <c r="F236" s="19" t="s">
        <v>15</v>
      </c>
      <c r="J236" s="19">
        <v>2035</v>
      </c>
      <c r="K236" s="19">
        <v>3</v>
      </c>
      <c r="L236" s="19" t="s">
        <v>17</v>
      </c>
      <c r="M236" s="19" t="s">
        <v>13</v>
      </c>
      <c r="N236" s="19" t="s">
        <v>14</v>
      </c>
      <c r="O236" s="19" t="s">
        <v>16</v>
      </c>
    </row>
    <row r="237" spans="1:15" x14ac:dyDescent="0.25">
      <c r="A237" s="19">
        <v>2035</v>
      </c>
      <c r="B237" s="19">
        <v>4</v>
      </c>
      <c r="C237" s="19" t="s">
        <v>18</v>
      </c>
      <c r="D237" s="19" t="s">
        <v>13</v>
      </c>
      <c r="E237" s="19" t="s">
        <v>14</v>
      </c>
      <c r="F237" s="19" t="s">
        <v>15</v>
      </c>
      <c r="J237" s="19">
        <v>2035</v>
      </c>
      <c r="K237" s="19">
        <v>4</v>
      </c>
      <c r="L237" s="19" t="s">
        <v>18</v>
      </c>
      <c r="M237" s="19" t="s">
        <v>13</v>
      </c>
      <c r="N237" s="19" t="s">
        <v>14</v>
      </c>
      <c r="O237" s="19" t="s">
        <v>16</v>
      </c>
    </row>
    <row r="238" spans="1:15" x14ac:dyDescent="0.25">
      <c r="A238" s="19">
        <v>2035</v>
      </c>
      <c r="B238" s="19">
        <v>5</v>
      </c>
      <c r="C238" s="19" t="s">
        <v>18</v>
      </c>
      <c r="D238" s="19" t="s">
        <v>13</v>
      </c>
      <c r="E238" s="19" t="s">
        <v>14</v>
      </c>
      <c r="F238" s="19" t="s">
        <v>15</v>
      </c>
      <c r="J238" s="19">
        <v>2035</v>
      </c>
      <c r="K238" s="19">
        <v>5</v>
      </c>
      <c r="L238" s="19" t="s">
        <v>18</v>
      </c>
      <c r="M238" s="19" t="s">
        <v>13</v>
      </c>
      <c r="N238" s="19" t="s">
        <v>14</v>
      </c>
      <c r="O238" s="19" t="s">
        <v>16</v>
      </c>
    </row>
    <row r="239" spans="1:15" x14ac:dyDescent="0.25">
      <c r="A239" s="19">
        <v>2035</v>
      </c>
      <c r="B239" s="19">
        <v>6</v>
      </c>
      <c r="C239" s="19" t="s">
        <v>18</v>
      </c>
      <c r="D239" s="19" t="s">
        <v>13</v>
      </c>
      <c r="E239" s="19" t="s">
        <v>14</v>
      </c>
      <c r="F239" s="19" t="s">
        <v>15</v>
      </c>
      <c r="J239" s="19">
        <v>2035</v>
      </c>
      <c r="K239" s="19">
        <v>6</v>
      </c>
      <c r="L239" s="19" t="s">
        <v>18</v>
      </c>
      <c r="M239" s="19" t="s">
        <v>13</v>
      </c>
      <c r="N239" s="19" t="s">
        <v>14</v>
      </c>
      <c r="O239" s="19" t="s">
        <v>16</v>
      </c>
    </row>
    <row r="240" spans="1:15" x14ac:dyDescent="0.25">
      <c r="A240" s="19">
        <v>2035</v>
      </c>
      <c r="B240" s="19">
        <v>7</v>
      </c>
      <c r="C240" s="19" t="s">
        <v>18</v>
      </c>
      <c r="D240" s="19" t="s">
        <v>13</v>
      </c>
      <c r="E240" s="19" t="s">
        <v>14</v>
      </c>
      <c r="F240" s="19" t="s">
        <v>15</v>
      </c>
      <c r="J240" s="19">
        <v>2035</v>
      </c>
      <c r="K240" s="19">
        <v>7</v>
      </c>
      <c r="L240" s="19" t="s">
        <v>18</v>
      </c>
      <c r="M240" s="19" t="s">
        <v>13</v>
      </c>
      <c r="N240" s="19" t="s">
        <v>14</v>
      </c>
      <c r="O240" s="19" t="s">
        <v>16</v>
      </c>
    </row>
    <row r="241" spans="1:15" x14ac:dyDescent="0.25">
      <c r="A241" s="19">
        <v>2035</v>
      </c>
      <c r="B241" s="19">
        <v>8</v>
      </c>
      <c r="C241" s="19" t="s">
        <v>18</v>
      </c>
      <c r="D241" s="19" t="s">
        <v>13</v>
      </c>
      <c r="E241" s="19" t="s">
        <v>14</v>
      </c>
      <c r="F241" s="19" t="s">
        <v>15</v>
      </c>
      <c r="J241" s="19">
        <v>2035</v>
      </c>
      <c r="K241" s="19">
        <v>8</v>
      </c>
      <c r="L241" s="19" t="s">
        <v>18</v>
      </c>
      <c r="M241" s="19" t="s">
        <v>13</v>
      </c>
      <c r="N241" s="19" t="s">
        <v>14</v>
      </c>
      <c r="O241" s="19" t="s">
        <v>16</v>
      </c>
    </row>
    <row r="242" spans="1:15" x14ac:dyDescent="0.25">
      <c r="A242" s="19">
        <v>2035</v>
      </c>
      <c r="B242" s="19">
        <v>9</v>
      </c>
      <c r="C242" s="19" t="s">
        <v>18</v>
      </c>
      <c r="D242" s="19" t="s">
        <v>13</v>
      </c>
      <c r="E242" s="19" t="s">
        <v>14</v>
      </c>
      <c r="F242" s="19" t="s">
        <v>15</v>
      </c>
      <c r="J242" s="19">
        <v>2035</v>
      </c>
      <c r="K242" s="19">
        <v>9</v>
      </c>
      <c r="L242" s="19" t="s">
        <v>18</v>
      </c>
      <c r="M242" s="19" t="s">
        <v>13</v>
      </c>
      <c r="N242" s="19" t="s">
        <v>14</v>
      </c>
      <c r="O242" s="19" t="s">
        <v>16</v>
      </c>
    </row>
    <row r="243" spans="1:15" x14ac:dyDescent="0.25">
      <c r="A243" s="19">
        <v>2035</v>
      </c>
      <c r="B243" s="19">
        <v>10</v>
      </c>
      <c r="C243" s="19" t="s">
        <v>18</v>
      </c>
      <c r="D243" s="19" t="s">
        <v>13</v>
      </c>
      <c r="E243" s="19" t="s">
        <v>14</v>
      </c>
      <c r="F243" s="19" t="s">
        <v>15</v>
      </c>
      <c r="J243" s="19">
        <v>2035</v>
      </c>
      <c r="K243" s="19">
        <v>10</v>
      </c>
      <c r="L243" s="19" t="s">
        <v>18</v>
      </c>
      <c r="M243" s="19" t="s">
        <v>13</v>
      </c>
      <c r="N243" s="19" t="s">
        <v>14</v>
      </c>
      <c r="O243" s="19" t="s">
        <v>16</v>
      </c>
    </row>
    <row r="244" spans="1:15" x14ac:dyDescent="0.25">
      <c r="A244" s="19">
        <v>2035</v>
      </c>
      <c r="B244" s="19">
        <v>11</v>
      </c>
      <c r="C244" s="19" t="s">
        <v>17</v>
      </c>
      <c r="D244" s="19" t="s">
        <v>13</v>
      </c>
      <c r="E244" s="19" t="s">
        <v>14</v>
      </c>
      <c r="F244" s="19" t="s">
        <v>15</v>
      </c>
      <c r="J244" s="19">
        <v>2035</v>
      </c>
      <c r="K244" s="19">
        <v>11</v>
      </c>
      <c r="L244" s="19" t="s">
        <v>17</v>
      </c>
      <c r="M244" s="19" t="s">
        <v>13</v>
      </c>
      <c r="N244" s="19" t="s">
        <v>14</v>
      </c>
      <c r="O244" s="19" t="s">
        <v>16</v>
      </c>
    </row>
    <row r="245" spans="1:15" x14ac:dyDescent="0.25">
      <c r="A245" s="19">
        <v>2035</v>
      </c>
      <c r="B245" s="19">
        <v>12</v>
      </c>
      <c r="C245" s="19" t="s">
        <v>17</v>
      </c>
      <c r="D245" s="19" t="s">
        <v>13</v>
      </c>
      <c r="E245" s="19" t="s">
        <v>14</v>
      </c>
      <c r="F245" s="19" t="s">
        <v>15</v>
      </c>
      <c r="J245" s="19">
        <v>2035</v>
      </c>
      <c r="K245" s="19">
        <v>12</v>
      </c>
      <c r="L245" s="19" t="s">
        <v>17</v>
      </c>
      <c r="M245" s="19" t="s">
        <v>13</v>
      </c>
      <c r="N245" s="19" t="s">
        <v>14</v>
      </c>
      <c r="O245" s="19" t="s">
        <v>16</v>
      </c>
    </row>
    <row r="246" spans="1:15" x14ac:dyDescent="0.25">
      <c r="A246" s="19">
        <v>2036</v>
      </c>
      <c r="B246" s="19">
        <v>1</v>
      </c>
      <c r="C246" s="19" t="s">
        <v>17</v>
      </c>
      <c r="D246" s="19" t="s">
        <v>13</v>
      </c>
      <c r="E246" s="19" t="s">
        <v>14</v>
      </c>
      <c r="F246" s="19" t="s">
        <v>15</v>
      </c>
      <c r="J246" s="19">
        <v>2036</v>
      </c>
      <c r="K246" s="19">
        <v>1</v>
      </c>
      <c r="L246" s="19" t="s">
        <v>17</v>
      </c>
      <c r="M246" s="19" t="s">
        <v>13</v>
      </c>
      <c r="N246" s="19" t="s">
        <v>14</v>
      </c>
      <c r="O246" s="19" t="s">
        <v>16</v>
      </c>
    </row>
    <row r="247" spans="1:15" x14ac:dyDescent="0.25">
      <c r="A247" s="19">
        <v>2036</v>
      </c>
      <c r="B247" s="19">
        <v>2</v>
      </c>
      <c r="C247" s="19" t="s">
        <v>17</v>
      </c>
      <c r="D247" s="19" t="s">
        <v>13</v>
      </c>
      <c r="E247" s="19" t="s">
        <v>14</v>
      </c>
      <c r="F247" s="19" t="s">
        <v>15</v>
      </c>
      <c r="J247" s="19">
        <v>2036</v>
      </c>
      <c r="K247" s="19">
        <v>2</v>
      </c>
      <c r="L247" s="19" t="s">
        <v>17</v>
      </c>
      <c r="M247" s="19" t="s">
        <v>13</v>
      </c>
      <c r="N247" s="19" t="s">
        <v>14</v>
      </c>
      <c r="O247" s="19" t="s">
        <v>16</v>
      </c>
    </row>
    <row r="248" spans="1:15" x14ac:dyDescent="0.25">
      <c r="A248" s="19">
        <v>2036</v>
      </c>
      <c r="B248" s="19">
        <v>3</v>
      </c>
      <c r="C248" s="19" t="s">
        <v>17</v>
      </c>
      <c r="D248" s="19" t="s">
        <v>13</v>
      </c>
      <c r="E248" s="19" t="s">
        <v>14</v>
      </c>
      <c r="F248" s="19" t="s">
        <v>15</v>
      </c>
      <c r="J248" s="19">
        <v>2036</v>
      </c>
      <c r="K248" s="19">
        <v>3</v>
      </c>
      <c r="L248" s="19" t="s">
        <v>17</v>
      </c>
      <c r="M248" s="19" t="s">
        <v>13</v>
      </c>
      <c r="N248" s="19" t="s">
        <v>14</v>
      </c>
      <c r="O248" s="19" t="s">
        <v>16</v>
      </c>
    </row>
    <row r="249" spans="1:15" x14ac:dyDescent="0.25">
      <c r="A249" s="19">
        <v>2036</v>
      </c>
      <c r="B249" s="19">
        <v>4</v>
      </c>
      <c r="C249" s="19" t="s">
        <v>18</v>
      </c>
      <c r="D249" s="19" t="s">
        <v>13</v>
      </c>
      <c r="E249" s="19" t="s">
        <v>14</v>
      </c>
      <c r="F249" s="19" t="s">
        <v>15</v>
      </c>
      <c r="J249" s="19">
        <v>2036</v>
      </c>
      <c r="K249" s="19">
        <v>4</v>
      </c>
      <c r="L249" s="19" t="s">
        <v>18</v>
      </c>
      <c r="M249" s="19" t="s">
        <v>13</v>
      </c>
      <c r="N249" s="19" t="s">
        <v>14</v>
      </c>
      <c r="O249" s="19" t="s">
        <v>16</v>
      </c>
    </row>
    <row r="250" spans="1:15" x14ac:dyDescent="0.25">
      <c r="A250" s="19">
        <v>2036</v>
      </c>
      <c r="B250" s="19">
        <v>5</v>
      </c>
      <c r="C250" s="19" t="s">
        <v>18</v>
      </c>
      <c r="D250" s="19" t="s">
        <v>13</v>
      </c>
      <c r="E250" s="19" t="s">
        <v>14</v>
      </c>
      <c r="F250" s="19" t="s">
        <v>15</v>
      </c>
      <c r="J250" s="19">
        <v>2036</v>
      </c>
      <c r="K250" s="19">
        <v>5</v>
      </c>
      <c r="L250" s="19" t="s">
        <v>18</v>
      </c>
      <c r="M250" s="19" t="s">
        <v>13</v>
      </c>
      <c r="N250" s="19" t="s">
        <v>14</v>
      </c>
      <c r="O250" s="19" t="s">
        <v>16</v>
      </c>
    </row>
    <row r="251" spans="1:15" x14ac:dyDescent="0.25">
      <c r="A251" s="19">
        <v>2036</v>
      </c>
      <c r="B251" s="19">
        <v>6</v>
      </c>
      <c r="C251" s="19" t="s">
        <v>18</v>
      </c>
      <c r="D251" s="19" t="s">
        <v>13</v>
      </c>
      <c r="E251" s="19" t="s">
        <v>14</v>
      </c>
      <c r="F251" s="19" t="s">
        <v>15</v>
      </c>
      <c r="J251" s="19">
        <v>2036</v>
      </c>
      <c r="K251" s="19">
        <v>6</v>
      </c>
      <c r="L251" s="19" t="s">
        <v>18</v>
      </c>
      <c r="M251" s="19" t="s">
        <v>13</v>
      </c>
      <c r="N251" s="19" t="s">
        <v>14</v>
      </c>
      <c r="O251" s="19" t="s">
        <v>16</v>
      </c>
    </row>
    <row r="252" spans="1:15" x14ac:dyDescent="0.25">
      <c r="A252" s="19">
        <v>2036</v>
      </c>
      <c r="B252" s="19">
        <v>7</v>
      </c>
      <c r="C252" s="19" t="s">
        <v>18</v>
      </c>
      <c r="D252" s="19" t="s">
        <v>13</v>
      </c>
      <c r="E252" s="19" t="s">
        <v>14</v>
      </c>
      <c r="F252" s="19" t="s">
        <v>15</v>
      </c>
      <c r="J252" s="19">
        <v>2036</v>
      </c>
      <c r="K252" s="19">
        <v>7</v>
      </c>
      <c r="L252" s="19" t="s">
        <v>18</v>
      </c>
      <c r="M252" s="19" t="s">
        <v>13</v>
      </c>
      <c r="N252" s="19" t="s">
        <v>14</v>
      </c>
      <c r="O252" s="19" t="s">
        <v>16</v>
      </c>
    </row>
    <row r="253" spans="1:15" x14ac:dyDescent="0.25">
      <c r="A253" s="19">
        <v>2036</v>
      </c>
      <c r="B253" s="19">
        <v>8</v>
      </c>
      <c r="C253" s="19" t="s">
        <v>18</v>
      </c>
      <c r="D253" s="19" t="s">
        <v>13</v>
      </c>
      <c r="E253" s="19" t="s">
        <v>14</v>
      </c>
      <c r="F253" s="19" t="s">
        <v>15</v>
      </c>
      <c r="J253" s="19">
        <v>2036</v>
      </c>
      <c r="K253" s="19">
        <v>8</v>
      </c>
      <c r="L253" s="19" t="s">
        <v>18</v>
      </c>
      <c r="M253" s="19" t="s">
        <v>13</v>
      </c>
      <c r="N253" s="19" t="s">
        <v>14</v>
      </c>
      <c r="O253" s="19" t="s">
        <v>16</v>
      </c>
    </row>
    <row r="254" spans="1:15" x14ac:dyDescent="0.25">
      <c r="A254" s="19">
        <v>2036</v>
      </c>
      <c r="B254" s="19">
        <v>9</v>
      </c>
      <c r="C254" s="19" t="s">
        <v>18</v>
      </c>
      <c r="D254" s="19" t="s">
        <v>13</v>
      </c>
      <c r="E254" s="19" t="s">
        <v>14</v>
      </c>
      <c r="F254" s="19" t="s">
        <v>15</v>
      </c>
      <c r="J254" s="19">
        <v>2036</v>
      </c>
      <c r="K254" s="19">
        <v>9</v>
      </c>
      <c r="L254" s="19" t="s">
        <v>18</v>
      </c>
      <c r="M254" s="19" t="s">
        <v>13</v>
      </c>
      <c r="N254" s="19" t="s">
        <v>14</v>
      </c>
      <c r="O254" s="19" t="s">
        <v>16</v>
      </c>
    </row>
    <row r="255" spans="1:15" x14ac:dyDescent="0.25">
      <c r="A255" s="19">
        <v>2036</v>
      </c>
      <c r="B255" s="19">
        <v>10</v>
      </c>
      <c r="C255" s="19" t="s">
        <v>18</v>
      </c>
      <c r="D255" s="19" t="s">
        <v>13</v>
      </c>
      <c r="E255" s="19" t="s">
        <v>14</v>
      </c>
      <c r="F255" s="19" t="s">
        <v>15</v>
      </c>
      <c r="J255" s="19">
        <v>2036</v>
      </c>
      <c r="K255" s="19">
        <v>10</v>
      </c>
      <c r="L255" s="19" t="s">
        <v>18</v>
      </c>
      <c r="M255" s="19" t="s">
        <v>13</v>
      </c>
      <c r="N255" s="19" t="s">
        <v>14</v>
      </c>
      <c r="O255" s="19" t="s">
        <v>16</v>
      </c>
    </row>
    <row r="256" spans="1:15" x14ac:dyDescent="0.25">
      <c r="A256" s="19">
        <v>2036</v>
      </c>
      <c r="B256" s="19">
        <v>11</v>
      </c>
      <c r="C256" s="19" t="s">
        <v>17</v>
      </c>
      <c r="D256" s="19" t="s">
        <v>13</v>
      </c>
      <c r="E256" s="19" t="s">
        <v>14</v>
      </c>
      <c r="F256" s="19" t="s">
        <v>15</v>
      </c>
      <c r="J256" s="19">
        <v>2036</v>
      </c>
      <c r="K256" s="19">
        <v>11</v>
      </c>
      <c r="L256" s="19" t="s">
        <v>17</v>
      </c>
      <c r="M256" s="19" t="s">
        <v>13</v>
      </c>
      <c r="N256" s="19" t="s">
        <v>14</v>
      </c>
      <c r="O256" s="19" t="s">
        <v>16</v>
      </c>
    </row>
    <row r="257" spans="1:15" x14ac:dyDescent="0.25">
      <c r="A257" s="19">
        <v>2036</v>
      </c>
      <c r="B257" s="19">
        <v>12</v>
      </c>
      <c r="C257" s="19" t="s">
        <v>17</v>
      </c>
      <c r="D257" s="19" t="s">
        <v>13</v>
      </c>
      <c r="E257" s="19" t="s">
        <v>14</v>
      </c>
      <c r="F257" s="19" t="s">
        <v>15</v>
      </c>
      <c r="J257" s="19">
        <v>2036</v>
      </c>
      <c r="K257" s="19">
        <v>12</v>
      </c>
      <c r="L257" s="19" t="s">
        <v>17</v>
      </c>
      <c r="M257" s="19" t="s">
        <v>13</v>
      </c>
      <c r="N257" s="19" t="s">
        <v>14</v>
      </c>
      <c r="O257" s="19" t="s">
        <v>16</v>
      </c>
    </row>
    <row r="258" spans="1:15" x14ac:dyDescent="0.25">
      <c r="A258" s="19">
        <v>2037</v>
      </c>
      <c r="B258" s="19">
        <v>1</v>
      </c>
      <c r="C258" s="19" t="s">
        <v>17</v>
      </c>
      <c r="D258" s="19" t="s">
        <v>13</v>
      </c>
      <c r="E258" s="19" t="s">
        <v>14</v>
      </c>
      <c r="F258" s="19" t="s">
        <v>15</v>
      </c>
      <c r="J258" s="19">
        <v>2037</v>
      </c>
      <c r="K258" s="19">
        <v>1</v>
      </c>
      <c r="L258" s="19" t="s">
        <v>17</v>
      </c>
      <c r="M258" s="19" t="s">
        <v>13</v>
      </c>
      <c r="N258" s="19" t="s">
        <v>14</v>
      </c>
      <c r="O258" s="19" t="s">
        <v>16</v>
      </c>
    </row>
    <row r="259" spans="1:15" x14ac:dyDescent="0.25">
      <c r="A259" s="19">
        <v>2037</v>
      </c>
      <c r="B259" s="19">
        <v>2</v>
      </c>
      <c r="C259" s="19" t="s">
        <v>17</v>
      </c>
      <c r="D259" s="19" t="s">
        <v>13</v>
      </c>
      <c r="E259" s="19" t="s">
        <v>14</v>
      </c>
      <c r="F259" s="19" t="s">
        <v>15</v>
      </c>
      <c r="J259" s="19">
        <v>2037</v>
      </c>
      <c r="K259" s="19">
        <v>2</v>
      </c>
      <c r="L259" s="19" t="s">
        <v>17</v>
      </c>
      <c r="M259" s="19" t="s">
        <v>13</v>
      </c>
      <c r="N259" s="19" t="s">
        <v>14</v>
      </c>
      <c r="O259" s="19" t="s">
        <v>16</v>
      </c>
    </row>
    <row r="260" spans="1:15" x14ac:dyDescent="0.25">
      <c r="A260" s="19">
        <v>2037</v>
      </c>
      <c r="B260" s="19">
        <v>3</v>
      </c>
      <c r="C260" s="19" t="s">
        <v>17</v>
      </c>
      <c r="D260" s="19" t="s">
        <v>13</v>
      </c>
      <c r="E260" s="19" t="s">
        <v>14</v>
      </c>
      <c r="F260" s="19" t="s">
        <v>15</v>
      </c>
      <c r="J260" s="19">
        <v>2037</v>
      </c>
      <c r="K260" s="19">
        <v>3</v>
      </c>
      <c r="L260" s="19" t="s">
        <v>17</v>
      </c>
      <c r="M260" s="19" t="s">
        <v>13</v>
      </c>
      <c r="N260" s="19" t="s">
        <v>14</v>
      </c>
      <c r="O260" s="19" t="s">
        <v>16</v>
      </c>
    </row>
    <row r="261" spans="1:15" x14ac:dyDescent="0.25">
      <c r="A261" s="19">
        <v>2037</v>
      </c>
      <c r="B261" s="19">
        <v>4</v>
      </c>
      <c r="C261" s="19" t="s">
        <v>18</v>
      </c>
      <c r="D261" s="19" t="s">
        <v>13</v>
      </c>
      <c r="E261" s="19" t="s">
        <v>14</v>
      </c>
      <c r="F261" s="19" t="s">
        <v>15</v>
      </c>
      <c r="J261" s="19">
        <v>2037</v>
      </c>
      <c r="K261" s="19">
        <v>4</v>
      </c>
      <c r="L261" s="19" t="s">
        <v>18</v>
      </c>
      <c r="M261" s="19" t="s">
        <v>13</v>
      </c>
      <c r="N261" s="19" t="s">
        <v>14</v>
      </c>
      <c r="O261" s="19" t="s">
        <v>16</v>
      </c>
    </row>
    <row r="262" spans="1:15" x14ac:dyDescent="0.25">
      <c r="A262" s="19">
        <v>2037</v>
      </c>
      <c r="B262" s="19">
        <v>5</v>
      </c>
      <c r="C262" s="19" t="s">
        <v>18</v>
      </c>
      <c r="D262" s="19" t="s">
        <v>13</v>
      </c>
      <c r="E262" s="19" t="s">
        <v>14</v>
      </c>
      <c r="F262" s="19" t="s">
        <v>15</v>
      </c>
      <c r="J262" s="19">
        <v>2037</v>
      </c>
      <c r="K262" s="19">
        <v>5</v>
      </c>
      <c r="L262" s="19" t="s">
        <v>18</v>
      </c>
      <c r="M262" s="19" t="s">
        <v>13</v>
      </c>
      <c r="N262" s="19" t="s">
        <v>14</v>
      </c>
      <c r="O262" s="19" t="s">
        <v>16</v>
      </c>
    </row>
    <row r="263" spans="1:15" x14ac:dyDescent="0.25">
      <c r="A263" s="19">
        <v>2037</v>
      </c>
      <c r="B263" s="19">
        <v>6</v>
      </c>
      <c r="C263" s="19" t="s">
        <v>18</v>
      </c>
      <c r="D263" s="19" t="s">
        <v>13</v>
      </c>
      <c r="E263" s="19" t="s">
        <v>14</v>
      </c>
      <c r="F263" s="19" t="s">
        <v>15</v>
      </c>
      <c r="J263" s="19">
        <v>2037</v>
      </c>
      <c r="K263" s="19">
        <v>6</v>
      </c>
      <c r="L263" s="19" t="s">
        <v>18</v>
      </c>
      <c r="M263" s="19" t="s">
        <v>13</v>
      </c>
      <c r="N263" s="19" t="s">
        <v>14</v>
      </c>
      <c r="O263" s="19" t="s">
        <v>16</v>
      </c>
    </row>
    <row r="264" spans="1:15" x14ac:dyDescent="0.25">
      <c r="A264" s="19">
        <v>2037</v>
      </c>
      <c r="B264" s="19">
        <v>7</v>
      </c>
      <c r="C264" s="19" t="s">
        <v>18</v>
      </c>
      <c r="D264" s="19" t="s">
        <v>13</v>
      </c>
      <c r="E264" s="19" t="s">
        <v>14</v>
      </c>
      <c r="F264" s="19" t="s">
        <v>15</v>
      </c>
      <c r="J264" s="19">
        <v>2037</v>
      </c>
      <c r="K264" s="19">
        <v>7</v>
      </c>
      <c r="L264" s="19" t="s">
        <v>18</v>
      </c>
      <c r="M264" s="19" t="s">
        <v>13</v>
      </c>
      <c r="N264" s="19" t="s">
        <v>14</v>
      </c>
      <c r="O264" s="19" t="s">
        <v>16</v>
      </c>
    </row>
    <row r="265" spans="1:15" x14ac:dyDescent="0.25">
      <c r="A265" s="19">
        <v>2037</v>
      </c>
      <c r="B265" s="19">
        <v>8</v>
      </c>
      <c r="C265" s="19" t="s">
        <v>18</v>
      </c>
      <c r="D265" s="19" t="s">
        <v>13</v>
      </c>
      <c r="E265" s="19" t="s">
        <v>14</v>
      </c>
      <c r="F265" s="19" t="s">
        <v>15</v>
      </c>
      <c r="J265" s="19">
        <v>2037</v>
      </c>
      <c r="K265" s="19">
        <v>8</v>
      </c>
      <c r="L265" s="19" t="s">
        <v>18</v>
      </c>
      <c r="M265" s="19" t="s">
        <v>13</v>
      </c>
      <c r="N265" s="19" t="s">
        <v>14</v>
      </c>
      <c r="O265" s="19" t="s">
        <v>16</v>
      </c>
    </row>
    <row r="266" spans="1:15" x14ac:dyDescent="0.25">
      <c r="A266" s="19">
        <v>2037</v>
      </c>
      <c r="B266" s="19">
        <v>9</v>
      </c>
      <c r="C266" s="19" t="s">
        <v>18</v>
      </c>
      <c r="D266" s="19" t="s">
        <v>13</v>
      </c>
      <c r="E266" s="19" t="s">
        <v>14</v>
      </c>
      <c r="F266" s="19" t="s">
        <v>15</v>
      </c>
      <c r="J266" s="19">
        <v>2037</v>
      </c>
      <c r="K266" s="19">
        <v>9</v>
      </c>
      <c r="L266" s="19" t="s">
        <v>18</v>
      </c>
      <c r="M266" s="19" t="s">
        <v>13</v>
      </c>
      <c r="N266" s="19" t="s">
        <v>14</v>
      </c>
      <c r="O266" s="19" t="s">
        <v>16</v>
      </c>
    </row>
    <row r="267" spans="1:15" x14ac:dyDescent="0.25">
      <c r="A267" s="19">
        <v>2037</v>
      </c>
      <c r="B267" s="19">
        <v>10</v>
      </c>
      <c r="C267" s="19" t="s">
        <v>18</v>
      </c>
      <c r="D267" s="19" t="s">
        <v>13</v>
      </c>
      <c r="E267" s="19" t="s">
        <v>14</v>
      </c>
      <c r="F267" s="19" t="s">
        <v>15</v>
      </c>
      <c r="J267" s="19">
        <v>2037</v>
      </c>
      <c r="K267" s="19">
        <v>10</v>
      </c>
      <c r="L267" s="19" t="s">
        <v>18</v>
      </c>
      <c r="M267" s="19" t="s">
        <v>13</v>
      </c>
      <c r="N267" s="19" t="s">
        <v>14</v>
      </c>
      <c r="O267" s="19" t="s">
        <v>16</v>
      </c>
    </row>
    <row r="268" spans="1:15" x14ac:dyDescent="0.25">
      <c r="A268" s="19">
        <v>2037</v>
      </c>
      <c r="B268" s="19">
        <v>11</v>
      </c>
      <c r="C268" s="19" t="s">
        <v>17</v>
      </c>
      <c r="D268" s="19" t="s">
        <v>13</v>
      </c>
      <c r="E268" s="19" t="s">
        <v>14</v>
      </c>
      <c r="F268" s="19" t="s">
        <v>15</v>
      </c>
      <c r="J268" s="19">
        <v>2037</v>
      </c>
      <c r="K268" s="19">
        <v>11</v>
      </c>
      <c r="L268" s="19" t="s">
        <v>17</v>
      </c>
      <c r="M268" s="19" t="s">
        <v>13</v>
      </c>
      <c r="N268" s="19" t="s">
        <v>14</v>
      </c>
      <c r="O268" s="19" t="s">
        <v>16</v>
      </c>
    </row>
    <row r="269" spans="1:15" x14ac:dyDescent="0.25">
      <c r="A269" s="19">
        <v>2037</v>
      </c>
      <c r="B269" s="19">
        <v>12</v>
      </c>
      <c r="C269" s="19" t="s">
        <v>17</v>
      </c>
      <c r="D269" s="19" t="s">
        <v>13</v>
      </c>
      <c r="E269" s="19" t="s">
        <v>14</v>
      </c>
      <c r="F269" s="19" t="s">
        <v>15</v>
      </c>
      <c r="J269" s="19">
        <v>2037</v>
      </c>
      <c r="K269" s="19">
        <v>12</v>
      </c>
      <c r="L269" s="19" t="s">
        <v>17</v>
      </c>
      <c r="M269" s="19" t="s">
        <v>13</v>
      </c>
      <c r="N269" s="19" t="s">
        <v>14</v>
      </c>
      <c r="O269" s="19" t="s">
        <v>16</v>
      </c>
    </row>
    <row r="270" spans="1:15" x14ac:dyDescent="0.25">
      <c r="A270" s="19">
        <v>2038</v>
      </c>
      <c r="B270" s="19">
        <v>1</v>
      </c>
      <c r="C270" s="19" t="s">
        <v>17</v>
      </c>
      <c r="D270" s="19" t="s">
        <v>13</v>
      </c>
      <c r="E270" s="19" t="s">
        <v>14</v>
      </c>
      <c r="F270" s="19" t="s">
        <v>15</v>
      </c>
      <c r="J270" s="19">
        <v>2038</v>
      </c>
      <c r="K270" s="19">
        <v>1</v>
      </c>
      <c r="L270" s="19" t="s">
        <v>17</v>
      </c>
      <c r="M270" s="19" t="s">
        <v>13</v>
      </c>
      <c r="N270" s="19" t="s">
        <v>14</v>
      </c>
      <c r="O270" s="19" t="s">
        <v>16</v>
      </c>
    </row>
    <row r="271" spans="1:15" x14ac:dyDescent="0.25">
      <c r="A271" s="19">
        <v>2038</v>
      </c>
      <c r="B271" s="19">
        <v>2</v>
      </c>
      <c r="C271" s="19" t="s">
        <v>17</v>
      </c>
      <c r="D271" s="19" t="s">
        <v>13</v>
      </c>
      <c r="E271" s="19" t="s">
        <v>14</v>
      </c>
      <c r="F271" s="19" t="s">
        <v>15</v>
      </c>
      <c r="J271" s="19">
        <v>2038</v>
      </c>
      <c r="K271" s="19">
        <v>2</v>
      </c>
      <c r="L271" s="19" t="s">
        <v>17</v>
      </c>
      <c r="M271" s="19" t="s">
        <v>13</v>
      </c>
      <c r="N271" s="19" t="s">
        <v>14</v>
      </c>
      <c r="O271" s="19" t="s">
        <v>16</v>
      </c>
    </row>
    <row r="272" spans="1:15" x14ac:dyDescent="0.25">
      <c r="A272" s="19">
        <v>2038</v>
      </c>
      <c r="B272" s="19">
        <v>3</v>
      </c>
      <c r="C272" s="19" t="s">
        <v>17</v>
      </c>
      <c r="D272" s="19" t="s">
        <v>13</v>
      </c>
      <c r="E272" s="19" t="s">
        <v>14</v>
      </c>
      <c r="F272" s="19" t="s">
        <v>15</v>
      </c>
      <c r="J272" s="19">
        <v>2038</v>
      </c>
      <c r="K272" s="19">
        <v>3</v>
      </c>
      <c r="L272" s="19" t="s">
        <v>17</v>
      </c>
      <c r="M272" s="19" t="s">
        <v>13</v>
      </c>
      <c r="N272" s="19" t="s">
        <v>14</v>
      </c>
      <c r="O272" s="19" t="s">
        <v>16</v>
      </c>
    </row>
    <row r="273" spans="1:15" x14ac:dyDescent="0.25">
      <c r="A273" s="19">
        <v>2038</v>
      </c>
      <c r="B273" s="19">
        <v>4</v>
      </c>
      <c r="C273" s="19" t="s">
        <v>18</v>
      </c>
      <c r="D273" s="19" t="s">
        <v>13</v>
      </c>
      <c r="E273" s="19" t="s">
        <v>14</v>
      </c>
      <c r="F273" s="19" t="s">
        <v>15</v>
      </c>
      <c r="J273" s="19">
        <v>2038</v>
      </c>
      <c r="K273" s="19">
        <v>4</v>
      </c>
      <c r="L273" s="19" t="s">
        <v>18</v>
      </c>
      <c r="M273" s="19" t="s">
        <v>13</v>
      </c>
      <c r="N273" s="19" t="s">
        <v>14</v>
      </c>
      <c r="O273" s="19" t="s">
        <v>16</v>
      </c>
    </row>
    <row r="274" spans="1:15" x14ac:dyDescent="0.25">
      <c r="A274" s="19">
        <v>2038</v>
      </c>
      <c r="B274" s="19">
        <v>5</v>
      </c>
      <c r="C274" s="19" t="s">
        <v>18</v>
      </c>
      <c r="D274" s="19" t="s">
        <v>13</v>
      </c>
      <c r="E274" s="19" t="s">
        <v>14</v>
      </c>
      <c r="F274" s="19" t="s">
        <v>15</v>
      </c>
      <c r="J274" s="19">
        <v>2038</v>
      </c>
      <c r="K274" s="19">
        <v>5</v>
      </c>
      <c r="L274" s="19" t="s">
        <v>18</v>
      </c>
      <c r="M274" s="19" t="s">
        <v>13</v>
      </c>
      <c r="N274" s="19" t="s">
        <v>14</v>
      </c>
      <c r="O274" s="19" t="s">
        <v>16</v>
      </c>
    </row>
    <row r="275" spans="1:15" x14ac:dyDescent="0.25">
      <c r="A275" s="19">
        <v>2038</v>
      </c>
      <c r="B275" s="19">
        <v>6</v>
      </c>
      <c r="C275" s="19" t="s">
        <v>18</v>
      </c>
      <c r="D275" s="19" t="s">
        <v>13</v>
      </c>
      <c r="E275" s="19" t="s">
        <v>14</v>
      </c>
      <c r="F275" s="19" t="s">
        <v>15</v>
      </c>
      <c r="J275" s="19">
        <v>2038</v>
      </c>
      <c r="K275" s="19">
        <v>6</v>
      </c>
      <c r="L275" s="19" t="s">
        <v>18</v>
      </c>
      <c r="M275" s="19" t="s">
        <v>13</v>
      </c>
      <c r="N275" s="19" t="s">
        <v>14</v>
      </c>
      <c r="O275" s="19" t="s">
        <v>16</v>
      </c>
    </row>
    <row r="276" spans="1:15" x14ac:dyDescent="0.25">
      <c r="A276" s="19">
        <v>2038</v>
      </c>
      <c r="B276" s="19">
        <v>7</v>
      </c>
      <c r="C276" s="19" t="s">
        <v>18</v>
      </c>
      <c r="D276" s="19" t="s">
        <v>13</v>
      </c>
      <c r="E276" s="19" t="s">
        <v>14</v>
      </c>
      <c r="F276" s="19" t="s">
        <v>15</v>
      </c>
      <c r="J276" s="19">
        <v>2038</v>
      </c>
      <c r="K276" s="19">
        <v>7</v>
      </c>
      <c r="L276" s="19" t="s">
        <v>18</v>
      </c>
      <c r="M276" s="19" t="s">
        <v>13</v>
      </c>
      <c r="N276" s="19" t="s">
        <v>14</v>
      </c>
      <c r="O276" s="19" t="s">
        <v>16</v>
      </c>
    </row>
    <row r="277" spans="1:15" x14ac:dyDescent="0.25">
      <c r="A277" s="19">
        <v>2038</v>
      </c>
      <c r="B277" s="19">
        <v>8</v>
      </c>
      <c r="C277" s="19" t="s">
        <v>18</v>
      </c>
      <c r="D277" s="19" t="s">
        <v>13</v>
      </c>
      <c r="E277" s="19" t="s">
        <v>14</v>
      </c>
      <c r="F277" s="19" t="s">
        <v>15</v>
      </c>
      <c r="J277" s="19">
        <v>2038</v>
      </c>
      <c r="K277" s="19">
        <v>8</v>
      </c>
      <c r="L277" s="19" t="s">
        <v>18</v>
      </c>
      <c r="M277" s="19" t="s">
        <v>13</v>
      </c>
      <c r="N277" s="19" t="s">
        <v>14</v>
      </c>
      <c r="O277" s="19" t="s">
        <v>16</v>
      </c>
    </row>
    <row r="278" spans="1:15" x14ac:dyDescent="0.25">
      <c r="A278" s="19">
        <v>2038</v>
      </c>
      <c r="B278" s="19">
        <v>9</v>
      </c>
      <c r="C278" s="19" t="s">
        <v>18</v>
      </c>
      <c r="D278" s="19" t="s">
        <v>13</v>
      </c>
      <c r="E278" s="19" t="s">
        <v>14</v>
      </c>
      <c r="F278" s="19" t="s">
        <v>15</v>
      </c>
      <c r="J278" s="19">
        <v>2038</v>
      </c>
      <c r="K278" s="19">
        <v>9</v>
      </c>
      <c r="L278" s="19" t="s">
        <v>18</v>
      </c>
      <c r="M278" s="19" t="s">
        <v>13</v>
      </c>
      <c r="N278" s="19" t="s">
        <v>14</v>
      </c>
      <c r="O278" s="19" t="s">
        <v>16</v>
      </c>
    </row>
    <row r="279" spans="1:15" x14ac:dyDescent="0.25">
      <c r="A279" s="19">
        <v>2038</v>
      </c>
      <c r="B279" s="19">
        <v>10</v>
      </c>
      <c r="C279" s="19" t="s">
        <v>18</v>
      </c>
      <c r="D279" s="19" t="s">
        <v>13</v>
      </c>
      <c r="E279" s="19" t="s">
        <v>14</v>
      </c>
      <c r="F279" s="19" t="s">
        <v>15</v>
      </c>
      <c r="J279" s="19">
        <v>2038</v>
      </c>
      <c r="K279" s="19">
        <v>10</v>
      </c>
      <c r="L279" s="19" t="s">
        <v>18</v>
      </c>
      <c r="M279" s="19" t="s">
        <v>13</v>
      </c>
      <c r="N279" s="19" t="s">
        <v>14</v>
      </c>
      <c r="O279" s="19" t="s">
        <v>16</v>
      </c>
    </row>
    <row r="280" spans="1:15" x14ac:dyDescent="0.25">
      <c r="A280" s="19">
        <v>2038</v>
      </c>
      <c r="B280" s="19">
        <v>11</v>
      </c>
      <c r="C280" s="19" t="s">
        <v>17</v>
      </c>
      <c r="D280" s="19" t="s">
        <v>13</v>
      </c>
      <c r="E280" s="19" t="s">
        <v>14</v>
      </c>
      <c r="F280" s="19" t="s">
        <v>15</v>
      </c>
      <c r="J280" s="19">
        <v>2038</v>
      </c>
      <c r="K280" s="19">
        <v>11</v>
      </c>
      <c r="L280" s="19" t="s">
        <v>17</v>
      </c>
      <c r="M280" s="19" t="s">
        <v>13</v>
      </c>
      <c r="N280" s="19" t="s">
        <v>14</v>
      </c>
      <c r="O280" s="19" t="s">
        <v>16</v>
      </c>
    </row>
    <row r="281" spans="1:15" x14ac:dyDescent="0.25">
      <c r="A281" s="19">
        <v>2038</v>
      </c>
      <c r="B281" s="19">
        <v>12</v>
      </c>
      <c r="C281" s="19" t="s">
        <v>17</v>
      </c>
      <c r="D281" s="19" t="s">
        <v>13</v>
      </c>
      <c r="E281" s="19" t="s">
        <v>14</v>
      </c>
      <c r="F281" s="19" t="s">
        <v>15</v>
      </c>
      <c r="J281" s="19">
        <v>2038</v>
      </c>
      <c r="K281" s="19">
        <v>12</v>
      </c>
      <c r="L281" s="19" t="s">
        <v>17</v>
      </c>
      <c r="M281" s="19" t="s">
        <v>13</v>
      </c>
      <c r="N281" s="19" t="s">
        <v>14</v>
      </c>
      <c r="O281" s="19" t="s">
        <v>16</v>
      </c>
    </row>
    <row r="282" spans="1:15" x14ac:dyDescent="0.25">
      <c r="A282" s="19">
        <v>2039</v>
      </c>
      <c r="B282" s="19">
        <v>1</v>
      </c>
      <c r="C282" s="19" t="s">
        <v>17</v>
      </c>
      <c r="D282" s="19" t="s">
        <v>13</v>
      </c>
      <c r="E282" s="19" t="s">
        <v>14</v>
      </c>
      <c r="F282" s="19" t="s">
        <v>15</v>
      </c>
      <c r="J282" s="19">
        <v>2039</v>
      </c>
      <c r="K282" s="19">
        <v>1</v>
      </c>
      <c r="L282" s="19" t="s">
        <v>17</v>
      </c>
      <c r="M282" s="19" t="s">
        <v>13</v>
      </c>
      <c r="N282" s="19" t="s">
        <v>14</v>
      </c>
      <c r="O282" s="19" t="s">
        <v>16</v>
      </c>
    </row>
    <row r="283" spans="1:15" x14ac:dyDescent="0.25">
      <c r="A283" s="19">
        <v>2039</v>
      </c>
      <c r="B283" s="19">
        <v>2</v>
      </c>
      <c r="C283" s="19" t="s">
        <v>17</v>
      </c>
      <c r="D283" s="19" t="s">
        <v>13</v>
      </c>
      <c r="E283" s="19" t="s">
        <v>14</v>
      </c>
      <c r="F283" s="19" t="s">
        <v>15</v>
      </c>
      <c r="J283" s="19">
        <v>2039</v>
      </c>
      <c r="K283" s="19">
        <v>2</v>
      </c>
      <c r="L283" s="19" t="s">
        <v>17</v>
      </c>
      <c r="M283" s="19" t="s">
        <v>13</v>
      </c>
      <c r="N283" s="19" t="s">
        <v>14</v>
      </c>
      <c r="O283" s="19" t="s">
        <v>16</v>
      </c>
    </row>
    <row r="284" spans="1:15" x14ac:dyDescent="0.25">
      <c r="A284" s="19">
        <v>2039</v>
      </c>
      <c r="B284" s="19">
        <v>3</v>
      </c>
      <c r="C284" s="19" t="s">
        <v>17</v>
      </c>
      <c r="D284" s="19" t="s">
        <v>13</v>
      </c>
      <c r="E284" s="19" t="s">
        <v>14</v>
      </c>
      <c r="F284" s="19" t="s">
        <v>15</v>
      </c>
      <c r="J284" s="19">
        <v>2039</v>
      </c>
      <c r="K284" s="19">
        <v>3</v>
      </c>
      <c r="L284" s="19" t="s">
        <v>17</v>
      </c>
      <c r="M284" s="19" t="s">
        <v>13</v>
      </c>
      <c r="N284" s="19" t="s">
        <v>14</v>
      </c>
      <c r="O284" s="19" t="s">
        <v>16</v>
      </c>
    </row>
    <row r="285" spans="1:15" x14ac:dyDescent="0.25">
      <c r="A285" s="19">
        <v>2039</v>
      </c>
      <c r="B285" s="19">
        <v>4</v>
      </c>
      <c r="C285" s="19" t="s">
        <v>18</v>
      </c>
      <c r="D285" s="19" t="s">
        <v>13</v>
      </c>
      <c r="E285" s="19" t="s">
        <v>14</v>
      </c>
      <c r="F285" s="19" t="s">
        <v>15</v>
      </c>
      <c r="J285" s="19">
        <v>2039</v>
      </c>
      <c r="K285" s="19">
        <v>4</v>
      </c>
      <c r="L285" s="19" t="s">
        <v>18</v>
      </c>
      <c r="M285" s="19" t="s">
        <v>13</v>
      </c>
      <c r="N285" s="19" t="s">
        <v>14</v>
      </c>
      <c r="O285" s="19" t="s">
        <v>16</v>
      </c>
    </row>
    <row r="286" spans="1:15" x14ac:dyDescent="0.25">
      <c r="A286" s="19">
        <v>2039</v>
      </c>
      <c r="B286" s="19">
        <v>5</v>
      </c>
      <c r="C286" s="19" t="s">
        <v>18</v>
      </c>
      <c r="D286" s="19" t="s">
        <v>13</v>
      </c>
      <c r="E286" s="19" t="s">
        <v>14</v>
      </c>
      <c r="F286" s="19" t="s">
        <v>15</v>
      </c>
      <c r="J286" s="19">
        <v>2039</v>
      </c>
      <c r="K286" s="19">
        <v>5</v>
      </c>
      <c r="L286" s="19" t="s">
        <v>18</v>
      </c>
      <c r="M286" s="19" t="s">
        <v>13</v>
      </c>
      <c r="N286" s="19" t="s">
        <v>14</v>
      </c>
      <c r="O286" s="19" t="s">
        <v>16</v>
      </c>
    </row>
    <row r="287" spans="1:15" x14ac:dyDescent="0.25">
      <c r="A287" s="19">
        <v>2039</v>
      </c>
      <c r="B287" s="19">
        <v>6</v>
      </c>
      <c r="C287" s="19" t="s">
        <v>18</v>
      </c>
      <c r="D287" s="19" t="s">
        <v>13</v>
      </c>
      <c r="E287" s="19" t="s">
        <v>14</v>
      </c>
      <c r="F287" s="19" t="s">
        <v>15</v>
      </c>
      <c r="J287" s="19">
        <v>2039</v>
      </c>
      <c r="K287" s="19">
        <v>6</v>
      </c>
      <c r="L287" s="19" t="s">
        <v>18</v>
      </c>
      <c r="M287" s="19" t="s">
        <v>13</v>
      </c>
      <c r="N287" s="19" t="s">
        <v>14</v>
      </c>
      <c r="O287" s="19" t="s">
        <v>16</v>
      </c>
    </row>
    <row r="288" spans="1:15" x14ac:dyDescent="0.25">
      <c r="A288" s="19">
        <v>2039</v>
      </c>
      <c r="B288" s="19">
        <v>7</v>
      </c>
      <c r="C288" s="19" t="s">
        <v>18</v>
      </c>
      <c r="D288" s="19" t="s">
        <v>13</v>
      </c>
      <c r="E288" s="19" t="s">
        <v>14</v>
      </c>
      <c r="F288" s="19" t="s">
        <v>15</v>
      </c>
      <c r="J288" s="19">
        <v>2039</v>
      </c>
      <c r="K288" s="19">
        <v>7</v>
      </c>
      <c r="L288" s="19" t="s">
        <v>18</v>
      </c>
      <c r="M288" s="19" t="s">
        <v>13</v>
      </c>
      <c r="N288" s="19" t="s">
        <v>14</v>
      </c>
      <c r="O288" s="19" t="s">
        <v>16</v>
      </c>
    </row>
    <row r="289" spans="1:15" x14ac:dyDescent="0.25">
      <c r="A289" s="19">
        <v>2039</v>
      </c>
      <c r="B289" s="19">
        <v>8</v>
      </c>
      <c r="C289" s="19" t="s">
        <v>18</v>
      </c>
      <c r="D289" s="19" t="s">
        <v>13</v>
      </c>
      <c r="E289" s="19" t="s">
        <v>14</v>
      </c>
      <c r="F289" s="19" t="s">
        <v>15</v>
      </c>
      <c r="J289" s="19">
        <v>2039</v>
      </c>
      <c r="K289" s="19">
        <v>8</v>
      </c>
      <c r="L289" s="19" t="s">
        <v>18</v>
      </c>
      <c r="M289" s="19" t="s">
        <v>13</v>
      </c>
      <c r="N289" s="19" t="s">
        <v>14</v>
      </c>
      <c r="O289" s="19" t="s">
        <v>16</v>
      </c>
    </row>
    <row r="290" spans="1:15" x14ac:dyDescent="0.25">
      <c r="A290" s="19">
        <v>2039</v>
      </c>
      <c r="B290" s="19">
        <v>9</v>
      </c>
      <c r="C290" s="19" t="s">
        <v>18</v>
      </c>
      <c r="D290" s="19" t="s">
        <v>13</v>
      </c>
      <c r="E290" s="19" t="s">
        <v>14</v>
      </c>
      <c r="F290" s="19" t="s">
        <v>15</v>
      </c>
      <c r="J290" s="19">
        <v>2039</v>
      </c>
      <c r="K290" s="19">
        <v>9</v>
      </c>
      <c r="L290" s="19" t="s">
        <v>18</v>
      </c>
      <c r="M290" s="19" t="s">
        <v>13</v>
      </c>
      <c r="N290" s="19" t="s">
        <v>14</v>
      </c>
      <c r="O290" s="19" t="s">
        <v>16</v>
      </c>
    </row>
    <row r="291" spans="1:15" x14ac:dyDescent="0.25">
      <c r="A291" s="19">
        <v>2039</v>
      </c>
      <c r="B291" s="19">
        <v>10</v>
      </c>
      <c r="C291" s="19" t="s">
        <v>18</v>
      </c>
      <c r="D291" s="19" t="s">
        <v>13</v>
      </c>
      <c r="E291" s="19" t="s">
        <v>14</v>
      </c>
      <c r="F291" s="19" t="s">
        <v>15</v>
      </c>
      <c r="J291" s="19">
        <v>2039</v>
      </c>
      <c r="K291" s="19">
        <v>10</v>
      </c>
      <c r="L291" s="19" t="s">
        <v>18</v>
      </c>
      <c r="M291" s="19" t="s">
        <v>13</v>
      </c>
      <c r="N291" s="19" t="s">
        <v>14</v>
      </c>
      <c r="O291" s="19" t="s">
        <v>16</v>
      </c>
    </row>
    <row r="292" spans="1:15" x14ac:dyDescent="0.25">
      <c r="A292" s="19">
        <v>2039</v>
      </c>
      <c r="B292" s="19">
        <v>11</v>
      </c>
      <c r="C292" s="19" t="s">
        <v>17</v>
      </c>
      <c r="D292" s="19" t="s">
        <v>13</v>
      </c>
      <c r="E292" s="19" t="s">
        <v>14</v>
      </c>
      <c r="F292" s="19" t="s">
        <v>15</v>
      </c>
      <c r="J292" s="19">
        <v>2039</v>
      </c>
      <c r="K292" s="19">
        <v>11</v>
      </c>
      <c r="L292" s="19" t="s">
        <v>17</v>
      </c>
      <c r="M292" s="19" t="s">
        <v>13</v>
      </c>
      <c r="N292" s="19" t="s">
        <v>14</v>
      </c>
      <c r="O292" s="19" t="s">
        <v>16</v>
      </c>
    </row>
    <row r="293" spans="1:15" x14ac:dyDescent="0.25">
      <c r="A293" s="19">
        <v>2039</v>
      </c>
      <c r="B293" s="19">
        <v>12</v>
      </c>
      <c r="C293" s="19" t="s">
        <v>17</v>
      </c>
      <c r="D293" s="19" t="s">
        <v>13</v>
      </c>
      <c r="E293" s="19" t="s">
        <v>14</v>
      </c>
      <c r="F293" s="19" t="s">
        <v>15</v>
      </c>
      <c r="J293" s="19">
        <v>2039</v>
      </c>
      <c r="K293" s="19">
        <v>12</v>
      </c>
      <c r="L293" s="19" t="s">
        <v>17</v>
      </c>
      <c r="M293" s="19" t="s">
        <v>13</v>
      </c>
      <c r="N293" s="19" t="s">
        <v>14</v>
      </c>
      <c r="O293" s="19" t="s">
        <v>16</v>
      </c>
    </row>
    <row r="294" spans="1:15" x14ac:dyDescent="0.25">
      <c r="A294" s="19">
        <v>2040</v>
      </c>
      <c r="B294" s="19">
        <v>1</v>
      </c>
      <c r="C294" s="19" t="s">
        <v>17</v>
      </c>
      <c r="D294" s="19" t="s">
        <v>13</v>
      </c>
      <c r="E294" s="19" t="s">
        <v>14</v>
      </c>
      <c r="F294" s="19" t="s">
        <v>15</v>
      </c>
      <c r="J294" s="19">
        <v>2040</v>
      </c>
      <c r="K294" s="19">
        <v>1</v>
      </c>
      <c r="L294" s="19" t="s">
        <v>17</v>
      </c>
      <c r="M294" s="19" t="s">
        <v>13</v>
      </c>
      <c r="N294" s="19" t="s">
        <v>14</v>
      </c>
      <c r="O294" s="19" t="s">
        <v>16</v>
      </c>
    </row>
    <row r="295" spans="1:15" x14ac:dyDescent="0.25">
      <c r="A295" s="19">
        <v>2040</v>
      </c>
      <c r="B295" s="19">
        <v>2</v>
      </c>
      <c r="C295" s="19" t="s">
        <v>17</v>
      </c>
      <c r="D295" s="19" t="s">
        <v>13</v>
      </c>
      <c r="E295" s="19" t="s">
        <v>14</v>
      </c>
      <c r="F295" s="19" t="s">
        <v>15</v>
      </c>
      <c r="J295" s="19">
        <v>2040</v>
      </c>
      <c r="K295" s="19">
        <v>2</v>
      </c>
      <c r="L295" s="19" t="s">
        <v>17</v>
      </c>
      <c r="M295" s="19" t="s">
        <v>13</v>
      </c>
      <c r="N295" s="19" t="s">
        <v>14</v>
      </c>
      <c r="O295" s="19" t="s">
        <v>16</v>
      </c>
    </row>
    <row r="296" spans="1:15" x14ac:dyDescent="0.25">
      <c r="A296" s="19">
        <v>2040</v>
      </c>
      <c r="B296" s="19">
        <v>3</v>
      </c>
      <c r="C296" s="19" t="s">
        <v>17</v>
      </c>
      <c r="D296" s="19" t="s">
        <v>13</v>
      </c>
      <c r="E296" s="19" t="s">
        <v>14</v>
      </c>
      <c r="F296" s="19" t="s">
        <v>15</v>
      </c>
      <c r="J296" s="19">
        <v>2040</v>
      </c>
      <c r="K296" s="19">
        <v>3</v>
      </c>
      <c r="L296" s="19" t="s">
        <v>17</v>
      </c>
      <c r="M296" s="19" t="s">
        <v>13</v>
      </c>
      <c r="N296" s="19" t="s">
        <v>14</v>
      </c>
      <c r="O296" s="19" t="s">
        <v>16</v>
      </c>
    </row>
    <row r="297" spans="1:15" x14ac:dyDescent="0.25">
      <c r="A297" s="19">
        <v>2040</v>
      </c>
      <c r="B297" s="19">
        <v>4</v>
      </c>
      <c r="C297" s="19" t="s">
        <v>18</v>
      </c>
      <c r="D297" s="19" t="s">
        <v>13</v>
      </c>
      <c r="E297" s="19" t="s">
        <v>14</v>
      </c>
      <c r="F297" s="19" t="s">
        <v>15</v>
      </c>
      <c r="J297" s="19">
        <v>2040</v>
      </c>
      <c r="K297" s="19">
        <v>4</v>
      </c>
      <c r="L297" s="19" t="s">
        <v>18</v>
      </c>
      <c r="M297" s="19" t="s">
        <v>13</v>
      </c>
      <c r="N297" s="19" t="s">
        <v>14</v>
      </c>
      <c r="O297" s="19" t="s">
        <v>16</v>
      </c>
    </row>
    <row r="298" spans="1:15" x14ac:dyDescent="0.25">
      <c r="A298" s="19">
        <v>2040</v>
      </c>
      <c r="B298" s="19">
        <v>5</v>
      </c>
      <c r="C298" s="19" t="s">
        <v>18</v>
      </c>
      <c r="D298" s="19" t="s">
        <v>13</v>
      </c>
      <c r="E298" s="19" t="s">
        <v>14</v>
      </c>
      <c r="F298" s="19" t="s">
        <v>15</v>
      </c>
      <c r="J298" s="19">
        <v>2040</v>
      </c>
      <c r="K298" s="19">
        <v>5</v>
      </c>
      <c r="L298" s="19" t="s">
        <v>18</v>
      </c>
      <c r="M298" s="19" t="s">
        <v>13</v>
      </c>
      <c r="N298" s="19" t="s">
        <v>14</v>
      </c>
      <c r="O298" s="19" t="s">
        <v>16</v>
      </c>
    </row>
    <row r="299" spans="1:15" x14ac:dyDescent="0.25">
      <c r="A299" s="19">
        <v>2040</v>
      </c>
      <c r="B299" s="19">
        <v>6</v>
      </c>
      <c r="C299" s="19" t="s">
        <v>18</v>
      </c>
      <c r="D299" s="19" t="s">
        <v>13</v>
      </c>
      <c r="E299" s="19" t="s">
        <v>14</v>
      </c>
      <c r="F299" s="19" t="s">
        <v>15</v>
      </c>
      <c r="J299" s="19">
        <v>2040</v>
      </c>
      <c r="K299" s="19">
        <v>6</v>
      </c>
      <c r="L299" s="19" t="s">
        <v>18</v>
      </c>
      <c r="M299" s="19" t="s">
        <v>13</v>
      </c>
      <c r="N299" s="19" t="s">
        <v>14</v>
      </c>
      <c r="O299" s="19" t="s">
        <v>16</v>
      </c>
    </row>
    <row r="300" spans="1:15" x14ac:dyDescent="0.25">
      <c r="A300" s="19">
        <v>2040</v>
      </c>
      <c r="B300" s="19">
        <v>7</v>
      </c>
      <c r="C300" s="19" t="s">
        <v>18</v>
      </c>
      <c r="D300" s="19" t="s">
        <v>13</v>
      </c>
      <c r="E300" s="19" t="s">
        <v>14</v>
      </c>
      <c r="F300" s="19" t="s">
        <v>15</v>
      </c>
      <c r="J300" s="19">
        <v>2040</v>
      </c>
      <c r="K300" s="19">
        <v>7</v>
      </c>
      <c r="L300" s="19" t="s">
        <v>18</v>
      </c>
      <c r="M300" s="19" t="s">
        <v>13</v>
      </c>
      <c r="N300" s="19" t="s">
        <v>14</v>
      </c>
      <c r="O300" s="19" t="s">
        <v>16</v>
      </c>
    </row>
    <row r="301" spans="1:15" x14ac:dyDescent="0.25">
      <c r="A301" s="19">
        <v>2040</v>
      </c>
      <c r="B301" s="19">
        <v>8</v>
      </c>
      <c r="C301" s="19" t="s">
        <v>18</v>
      </c>
      <c r="D301" s="19" t="s">
        <v>13</v>
      </c>
      <c r="E301" s="19" t="s">
        <v>14</v>
      </c>
      <c r="F301" s="19" t="s">
        <v>15</v>
      </c>
      <c r="J301" s="19">
        <v>2040</v>
      </c>
      <c r="K301" s="19">
        <v>8</v>
      </c>
      <c r="L301" s="19" t="s">
        <v>18</v>
      </c>
      <c r="M301" s="19" t="s">
        <v>13</v>
      </c>
      <c r="N301" s="19" t="s">
        <v>14</v>
      </c>
      <c r="O301" s="19" t="s">
        <v>16</v>
      </c>
    </row>
    <row r="302" spans="1:15" x14ac:dyDescent="0.25">
      <c r="A302" s="19">
        <v>2040</v>
      </c>
      <c r="B302" s="19">
        <v>9</v>
      </c>
      <c r="C302" s="19" t="s">
        <v>18</v>
      </c>
      <c r="D302" s="19" t="s">
        <v>13</v>
      </c>
      <c r="E302" s="19" t="s">
        <v>14</v>
      </c>
      <c r="F302" s="19" t="s">
        <v>15</v>
      </c>
      <c r="J302" s="19">
        <v>2040</v>
      </c>
      <c r="K302" s="19">
        <v>9</v>
      </c>
      <c r="L302" s="19" t="s">
        <v>18</v>
      </c>
      <c r="M302" s="19" t="s">
        <v>13</v>
      </c>
      <c r="N302" s="19" t="s">
        <v>14</v>
      </c>
      <c r="O302" s="19" t="s">
        <v>16</v>
      </c>
    </row>
    <row r="303" spans="1:15" x14ac:dyDescent="0.25">
      <c r="A303" s="19">
        <v>2040</v>
      </c>
      <c r="B303" s="19">
        <v>10</v>
      </c>
      <c r="C303" s="19" t="s">
        <v>18</v>
      </c>
      <c r="D303" s="19" t="s">
        <v>13</v>
      </c>
      <c r="E303" s="19" t="s">
        <v>14</v>
      </c>
      <c r="F303" s="19" t="s">
        <v>15</v>
      </c>
      <c r="J303" s="19">
        <v>2040</v>
      </c>
      <c r="K303" s="19">
        <v>10</v>
      </c>
      <c r="L303" s="19" t="s">
        <v>18</v>
      </c>
      <c r="M303" s="19" t="s">
        <v>13</v>
      </c>
      <c r="N303" s="19" t="s">
        <v>14</v>
      </c>
      <c r="O303" s="19" t="s">
        <v>16</v>
      </c>
    </row>
    <row r="304" spans="1:15" x14ac:dyDescent="0.25">
      <c r="A304" s="19">
        <v>2040</v>
      </c>
      <c r="B304" s="19">
        <v>11</v>
      </c>
      <c r="C304" s="19" t="s">
        <v>17</v>
      </c>
      <c r="D304" s="19" t="s">
        <v>13</v>
      </c>
      <c r="E304" s="19" t="s">
        <v>14</v>
      </c>
      <c r="F304" s="19" t="s">
        <v>15</v>
      </c>
      <c r="J304" s="19">
        <v>2040</v>
      </c>
      <c r="K304" s="19">
        <v>11</v>
      </c>
      <c r="L304" s="19" t="s">
        <v>17</v>
      </c>
      <c r="M304" s="19" t="s">
        <v>13</v>
      </c>
      <c r="N304" s="19" t="s">
        <v>14</v>
      </c>
      <c r="O304" s="19" t="s">
        <v>16</v>
      </c>
    </row>
    <row r="305" spans="1:15" x14ac:dyDescent="0.25">
      <c r="A305" s="19">
        <v>2040</v>
      </c>
      <c r="B305" s="19">
        <v>12</v>
      </c>
      <c r="C305" s="19" t="s">
        <v>17</v>
      </c>
      <c r="D305" s="19" t="s">
        <v>13</v>
      </c>
      <c r="E305" s="19" t="s">
        <v>14</v>
      </c>
      <c r="F305" s="19" t="s">
        <v>15</v>
      </c>
      <c r="J305" s="19">
        <v>2040</v>
      </c>
      <c r="K305" s="19">
        <v>12</v>
      </c>
      <c r="L305" s="19" t="s">
        <v>17</v>
      </c>
      <c r="M305" s="19" t="s">
        <v>13</v>
      </c>
      <c r="N305" s="19" t="s">
        <v>14</v>
      </c>
      <c r="O305" s="19" t="s">
        <v>16</v>
      </c>
    </row>
  </sheetData>
  <sortState ref="A6:E137">
    <sortCondition ref="A6:A137"/>
    <sortCondition ref="B6:B13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Page 2</vt:lpstr>
      <vt:lpstr>Page 1 Backup</vt:lpstr>
      <vt:lpstr>IRP Volumes</vt:lpstr>
      <vt:lpstr>Page 1</vt:lpstr>
      <vt:lpstr>'Page 2'!Print_Area</vt:lpstr>
    </vt:vector>
  </TitlesOfParts>
  <Company>QUESTAR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Orton</dc:creator>
  <cp:lastModifiedBy>laurieharris</cp:lastModifiedBy>
  <cp:lastPrinted>2017-08-28T13:48:16Z</cp:lastPrinted>
  <dcterms:created xsi:type="dcterms:W3CDTF">2013-08-30T14:46:33Z</dcterms:created>
  <dcterms:modified xsi:type="dcterms:W3CDTF">2017-09-01T19:14:12Z</dcterms:modified>
</cp:coreProperties>
</file>