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1140" windowWidth="14220" windowHeight="10770" tabRatio="798" activeTab="0"/>
  </bookViews>
  <sheets>
    <sheet name="Exhibit 1.5" sheetId="1" r:id="rId1"/>
    <sheet name="GS 2.02" sheetId="2" r:id="rId2"/>
  </sheets>
  <externalReferences>
    <externalReference r:id="rId5"/>
  </externalReferences>
  <definedNames>
    <definedName name="\P">#REF!</definedName>
    <definedName name="EXH1.7P1" localSheetId="0">'Exhibit 1.5'!$B$1:$L$32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'Exhibit 1.5'!$A$1:$L$34</definedName>
    <definedName name="TARIFF">#REF!</definedName>
  </definedNames>
  <calcPr fullCalcOnLoad="1"/>
</workbook>
</file>

<file path=xl/sharedStrings.xml><?xml version="1.0" encoding="utf-8"?>
<sst xmlns="http://schemas.openxmlformats.org/spreadsheetml/2006/main" count="72" uniqueCount="64">
  <si>
    <t xml:space="preserve"> 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</si>
  <si>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</si>
  <si>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</si>
  <si>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</si>
  <si>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</si>
  <si>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</si>
  <si>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</si>
  <si>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</si>
  <si>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</si>
  <si>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</si>
  <si>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</si>
  <si>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</si>
  <si>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</si>
  <si>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</si>
  <si>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</si>
  <si>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</si>
  <si>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</si>
  <si>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</si>
  <si>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</si>
  <si>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</si>
  <si>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</si>
  <si>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</si>
  <si>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</si>
  <si>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</si>
  <si>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</si>
  <si>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</si>
  <si>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</si>
  <si>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</si>
  <si>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</si>
  <si>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Billed at Current</t>
  </si>
  <si>
    <t xml:space="preserve">   Rate Effective</t>
  </si>
  <si>
    <t xml:space="preserve">    (F)</t>
  </si>
  <si>
    <t xml:space="preserve">   (E)</t>
  </si>
  <si>
    <t xml:space="preserve">   Billed at</t>
  </si>
  <si>
    <t xml:space="preserve">   Proposed</t>
  </si>
  <si>
    <t xml:space="preserve">   Rate</t>
  </si>
  <si>
    <t>BSF</t>
  </si>
  <si>
    <t>Summer</t>
  </si>
  <si>
    <t>Winter</t>
  </si>
  <si>
    <t>1st Block</t>
  </si>
  <si>
    <t>GS</t>
  </si>
  <si>
    <t>EFFECT ON GS TYPICAL CUSTOMER</t>
  </si>
  <si>
    <t>Difference</t>
  </si>
  <si>
    <t>First 45 Dth</t>
  </si>
  <si>
    <t xml:space="preserve">All Over 45 Dth </t>
  </si>
  <si>
    <t xml:space="preserve">Base DNG </t>
  </si>
  <si>
    <t>CET</t>
  </si>
  <si>
    <t>DSM</t>
  </si>
  <si>
    <t xml:space="preserve">Energy Assistance </t>
  </si>
  <si>
    <t xml:space="preserve">IRA </t>
  </si>
  <si>
    <t xml:space="preserve">DNG </t>
  </si>
  <si>
    <t xml:space="preserve">Base SNG </t>
  </si>
  <si>
    <t>SNG Amortization</t>
  </si>
  <si>
    <t xml:space="preserve">Supplier Non-Gas Rate </t>
  </si>
  <si>
    <t xml:space="preserve">Base Gas Cost </t>
  </si>
  <si>
    <t xml:space="preserve">191 Amoritization </t>
  </si>
  <si>
    <t xml:space="preserve">Commodity Rate </t>
  </si>
  <si>
    <t xml:space="preserve">Total Rate </t>
  </si>
  <si>
    <t>Docket No. 17-057-17</t>
  </si>
  <si>
    <t>Dominion Energy Utah</t>
  </si>
  <si>
    <t>10/1/2017</t>
  </si>
  <si>
    <t>6/1/2017</t>
  </si>
  <si>
    <t>d</t>
  </si>
  <si>
    <t>Exhibit 1.5U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</si>
</sst>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&quot;$&quot;#,##0.000_);[Red]\(&quot;$&quot;#,##0.000\)"/>
    <numFmt numFmtId="187" formatCode="0.0000"/>
    <numFmt numFmtId="188" formatCode="General_)"/>
    <numFmt numFmtId="189" formatCode="mm/dd/yy_)"/>
    <numFmt numFmtId="190" formatCode="[$-409]mmmm\-yy;@"/>
    <numFmt numFmtId="191" formatCode="[$-409]d\-mmm\-yy;@"/>
    <numFmt numFmtId="192" formatCode="&quot;$&quot;#,##0.00000_);[Red]\(&quot;$&quot;#,##0.00000\)"/>
    <numFmt numFmtId="193" formatCode="#,##0.0000"/>
    <numFmt numFmtId="194" formatCode="0.000"/>
    <numFmt numFmtId="195" formatCode="&quot;$&quot;#,##0.000000"/>
    <numFmt numFmtId="196" formatCode="[$-409]mmm\-yy;@"/>
    <numFmt numFmtId="197" formatCode="&quot;$&quot;#,##0.0000_);\(&quot;$&quot;#,##0.0000\)"/>
    <numFmt numFmtId="198" formatCode="0.000000000%"/>
    <numFmt numFmtId="199" formatCode="[$-409]mmmm\ d\,\ yyyy;@"/>
    <numFmt numFmtId="200" formatCode="[$-409]d\-mmm\-yyyy;@"/>
    <numFmt numFmtId="201" formatCode="#,##0.000"/>
    <numFmt numFmtId="202" formatCode="0.0%"/>
    <numFmt numFmtId="203" formatCode="&quot;$&quot;#,##0.000_);\(&quot;$&quot;#,##0.000\)"/>
    <numFmt numFmtId="204" formatCode="0.0"/>
    <numFmt numFmtId="205" formatCode="#,##0.000_);\(#,##0.000\)"/>
    <numFmt numFmtId="206" formatCode="0.00000%"/>
    <numFmt numFmtId="207" formatCode="_(&quot;$&quot;* #,##0_);_(&quot;$&quot;* \(#,##0\);_(&quot;$&quot;* &quot;-&quot;??_);_(@_)"/>
    <numFmt numFmtId="208" formatCode="0.00_);\(0.00\)"/>
    <numFmt numFmtId="209" formatCode="_(&quot;$&quot;* #,##0.0_);_(&quot;$&quot;* \(#,##0.0\);_(&quot;$&quot;* &quot;-&quot;??_);_(@_)"/>
    <numFmt numFmtId="210" formatCode="[$-409]dddd\,\ mmmm\ dd\,\ yyyy"/>
    <numFmt numFmtId="211" formatCode="0.000000"/>
    <numFmt numFmtId="212" formatCode="0.000000000"/>
    <numFmt numFmtId="213" formatCode="0.00000000"/>
    <numFmt numFmtId="214" formatCode="0.0000000"/>
    <numFmt numFmtId="215" formatCode="&quot;$&quot;#,##0.0_);\(&quot;$&quot;#,##0.0\)"/>
    <numFmt numFmtId="216" formatCode="_(* #,##0.0000_);_(* \(#,##0.0000\);_(* &quot;-&quot;??_);_(@_)"/>
    <numFmt numFmtId="217" formatCode="m/d/yy;@"/>
    <numFmt numFmtId="218" formatCode="_(&quot;$&quot;* #,##0.00000_);_(&quot;$&quot;* \(#,##0.00000\);_(&quot;$&quot;* &quot;-&quot;??_);_(@_)"/>
    <numFmt numFmtId="219" formatCode="0.00000_);\(0.000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57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right"/>
      <protection/>
    </xf>
    <xf numFmtId="39" fontId="0" fillId="0" borderId="0" xfId="57" applyNumberFormat="1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Continuous"/>
      <protection/>
    </xf>
    <xf numFmtId="0" fontId="9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0" fillId="0" borderId="0" xfId="57" applyFont="1" applyFill="1" applyAlignment="1" applyProtection="1" quotePrefix="1">
      <alignment horizontal="right"/>
      <protection/>
    </xf>
    <xf numFmtId="0" fontId="0" fillId="0" borderId="0" xfId="57" applyFont="1" applyFill="1" applyAlignment="1" applyProtection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 applyProtection="1">
      <alignment vertical="top"/>
      <protection/>
    </xf>
    <xf numFmtId="0" fontId="0" fillId="0" borderId="0" xfId="57" applyFont="1" applyFill="1" applyAlignment="1">
      <alignment vertical="top"/>
      <protection/>
    </xf>
    <xf numFmtId="185" fontId="0" fillId="0" borderId="0" xfId="57" applyNumberFormat="1" applyFont="1" applyFill="1" applyAlignment="1" applyProtection="1">
      <alignment horizontal="right"/>
      <protection/>
    </xf>
    <xf numFmtId="187" fontId="0" fillId="0" borderId="0" xfId="57" applyNumberFormat="1" applyFont="1" applyFill="1" applyProtection="1">
      <alignment/>
      <protection/>
    </xf>
    <xf numFmtId="185" fontId="0" fillId="0" borderId="11" xfId="57" applyNumberFormat="1" applyFont="1" applyFill="1" applyBorder="1" applyAlignment="1" applyProtection="1">
      <alignment horizontal="center"/>
      <protection/>
    </xf>
    <xf numFmtId="7" fontId="0" fillId="0" borderId="11" xfId="57" applyNumberFormat="1" applyFont="1" applyFill="1" applyBorder="1" applyAlignment="1" applyProtection="1">
      <alignment horizontal="center"/>
      <protection/>
    </xf>
    <xf numFmtId="39" fontId="0" fillId="0" borderId="11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center"/>
      <protection/>
    </xf>
    <xf numFmtId="185" fontId="0" fillId="0" borderId="0" xfId="57" applyNumberFormat="1" applyFont="1" applyFill="1" applyAlignment="1">
      <alignment horizontal="center"/>
      <protection/>
    </xf>
    <xf numFmtId="7" fontId="0" fillId="0" borderId="0" xfId="57" applyNumberFormat="1" applyFont="1" applyFill="1" applyProtection="1">
      <alignment/>
      <protection/>
    </xf>
    <xf numFmtId="208" fontId="0" fillId="0" borderId="0" xfId="60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 quotePrefix="1">
      <alignment horizontal="left"/>
      <protection/>
    </xf>
    <xf numFmtId="39" fontId="0" fillId="0" borderId="0" xfId="57" applyNumberFormat="1" applyFont="1" applyFill="1" applyProtection="1">
      <alignment/>
      <protection/>
    </xf>
    <xf numFmtId="10" fontId="0" fillId="0" borderId="0" xfId="57" applyNumberFormat="1" applyFont="1" applyFill="1" applyAlignment="1" applyProtection="1">
      <alignment horizontal="center"/>
      <protection/>
    </xf>
    <xf numFmtId="37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4" fillId="0" borderId="0" xfId="57" applyFont="1" applyFill="1" applyProtection="1">
      <alignment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 quotePrefix="1">
      <alignment horizontal="right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4" fillId="0" borderId="9" xfId="57" applyFont="1" applyFill="1" applyBorder="1" applyAlignment="1" applyProtection="1" quotePrefix="1">
      <alignment horizontal="right" vertical="top"/>
      <protection/>
    </xf>
    <xf numFmtId="0" fontId="4" fillId="0" borderId="9" xfId="57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19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14" fontId="5" fillId="0" borderId="0" xfId="57" applyNumberFormat="1" applyFont="1" applyFill="1" applyBorder="1" applyAlignment="1" applyProtection="1" quotePrefix="1">
      <alignment horizontal="center" vertical="top"/>
      <protection/>
    </xf>
    <xf numFmtId="10" fontId="0" fillId="0" borderId="0" xfId="57" applyNumberFormat="1" applyFont="1" applyFill="1" applyBorder="1" applyProtection="1">
      <alignment/>
      <protection/>
    </xf>
    <xf numFmtId="176" fontId="0" fillId="0" borderId="0" xfId="57" applyNumberFormat="1" applyFont="1" applyFill="1" applyAlignment="1" applyProtection="1">
      <alignment horizontal="center"/>
      <protection/>
    </xf>
    <xf numFmtId="174" fontId="0" fillId="0" borderId="0" xfId="0" applyNumberFormat="1" applyFill="1" applyBorder="1" applyAlignment="1">
      <alignment/>
    </xf>
    <xf numFmtId="174" fontId="0" fillId="0" borderId="0" xfId="57" applyNumberFormat="1" applyFont="1" applyFill="1" applyAlignment="1" applyProtection="1">
      <alignment horizontal="center"/>
      <protection/>
    </xf>
    <xf numFmtId="197" fontId="0" fillId="0" borderId="0" xfId="57" applyNumberFormat="1" applyFont="1" applyFill="1" applyAlignment="1" applyProtection="1">
      <alignment horizontal="center"/>
      <protection/>
    </xf>
    <xf numFmtId="0" fontId="5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4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218" fontId="12" fillId="0" borderId="0" xfId="44" applyNumberFormat="1" applyFont="1" applyAlignment="1">
      <alignment/>
    </xf>
    <xf numFmtId="17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32" borderId="0" xfId="0" applyFont="1" applyFill="1" applyAlignment="1">
      <alignment/>
    </xf>
    <xf numFmtId="0" fontId="13" fillId="0" borderId="12" xfId="0" applyFont="1" applyBorder="1" applyAlignment="1">
      <alignment/>
    </xf>
    <xf numFmtId="218" fontId="14" fillId="0" borderId="12" xfId="44" applyNumberFormat="1" applyFont="1" applyBorder="1" applyAlignment="1">
      <alignment/>
    </xf>
    <xf numFmtId="174" fontId="14" fillId="0" borderId="12" xfId="0" applyNumberFormat="1" applyFont="1" applyBorder="1" applyAlignment="1">
      <alignment/>
    </xf>
    <xf numFmtId="0" fontId="13" fillId="0" borderId="0" xfId="0" applyFont="1" applyBorder="1" applyAlignment="1">
      <alignment/>
    </xf>
    <xf numFmtId="219" fontId="12" fillId="0" borderId="0" xfId="0" applyNumberFormat="1" applyFont="1" applyAlignment="1">
      <alignment/>
    </xf>
    <xf numFmtId="0" fontId="15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6" fillId="0" borderId="0" xfId="0" applyFont="1" applyAlignment="1">
      <alignment/>
    </xf>
    <xf numFmtId="0" fontId="0" fillId="32" borderId="0" xfId="0" applyFill="1" applyAlignment="1">
      <alignment/>
    </xf>
    <xf numFmtId="174" fontId="14" fillId="32" borderId="0" xfId="0" applyNumberFormat="1" applyFont="1" applyFill="1" applyAlignment="1">
      <alignment/>
    </xf>
    <xf numFmtId="218" fontId="12" fillId="0" borderId="0" xfId="0" applyNumberFormat="1" applyFont="1" applyAlignment="1">
      <alignment/>
    </xf>
    <xf numFmtId="2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1" fillId="0" borderId="0" xfId="0" applyFont="1" applyFill="1" applyAlignment="1">
      <alignment/>
    </xf>
    <xf numFmtId="219" fontId="12" fillId="0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4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 quotePrefix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14" fontId="4" fillId="0" borderId="9" xfId="57" applyNumberFormat="1" applyFont="1" applyFill="1" applyBorder="1" applyAlignment="1" applyProtection="1" quotePrefix="1">
      <alignment horizontal="left" vertical="top" indent="4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9" xfId="57" applyFont="1" applyFill="1" applyBorder="1" applyAlignment="1" applyProtection="1" quotePrefix="1">
      <alignment horizontal="center"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ss-Through Model 11_2007 - 10_2008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Filings%20CET%20Amortization\16-057-XX\16-057-XX%20Exhibit%20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.2"/>
      <sheetName val="Calculations"/>
      <sheetName val="GS 2.02"/>
    </sheetNames>
    <sheetDataSet>
      <sheetData sheetId="0">
        <row r="12">
          <cell r="F12">
            <v>0</v>
          </cell>
        </row>
        <row r="13">
          <cell r="F13">
            <v>0</v>
          </cell>
        </row>
        <row r="15">
          <cell r="F15">
            <v>0</v>
          </cell>
        </row>
        <row r="16">
          <cell r="F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62"/>
  <sheetViews>
    <sheetView tabSelected="1" zoomScalePageLayoutView="0" workbookViewId="0" topLeftCell="A1">
      <selection activeCell="F38" sqref="F38"/>
    </sheetView>
  </sheetViews>
  <sheetFormatPr defaultColWidth="8.421875" defaultRowHeight="12.75"/>
  <cols>
    <col min="1" max="1" width="11.7109375" style="9" customWidth="1"/>
    <col min="2" max="2" width="5.00390625" style="9" customWidth="1"/>
    <col min="3" max="3" width="8.7109375" style="9" bestFit="1" customWidth="1"/>
    <col min="4" max="4" width="9.00390625" style="34" customWidth="1"/>
    <col min="5" max="5" width="10.421875" style="9" customWidth="1"/>
    <col min="6" max="6" width="14.140625" style="9" customWidth="1"/>
    <col min="7" max="7" width="3.57421875" style="9" customWidth="1"/>
    <col min="8" max="8" width="12.7109375" style="9" customWidth="1"/>
    <col min="9" max="9" width="2.8515625" style="9" customWidth="1"/>
    <col min="10" max="10" width="12.7109375" style="9" customWidth="1"/>
    <col min="11" max="11" width="2.8515625" style="9" customWidth="1"/>
    <col min="12" max="12" width="10.00390625" style="9" customWidth="1"/>
    <col min="13" max="13" width="7.57421875" style="9" customWidth="1"/>
    <col min="14" max="16384" width="8.421875" style="9" customWidth="1"/>
  </cols>
  <sheetData>
    <row r="1" spans="1:20" ht="12.75">
      <c r="A1" s="7"/>
      <c r="B1" s="7"/>
      <c r="C1" s="7" t="s">
        <v>0</v>
      </c>
      <c r="D1" s="4"/>
      <c r="E1" s="7"/>
      <c r="F1" s="7"/>
      <c r="G1" s="7"/>
      <c r="H1" s="7"/>
      <c r="I1" s="7"/>
      <c r="J1" s="7"/>
      <c r="K1" s="7"/>
      <c r="L1" s="8" t="s">
        <v>59</v>
      </c>
      <c r="M1" s="7"/>
      <c r="N1" s="7"/>
      <c r="O1" s="7"/>
      <c r="P1" s="7"/>
      <c r="Q1" s="7"/>
      <c r="R1" s="7"/>
      <c r="S1" s="7"/>
      <c r="T1" s="7"/>
    </row>
    <row r="2" spans="1:20" ht="12.75">
      <c r="A2" s="10"/>
      <c r="B2" s="11"/>
      <c r="C2" s="82" t="s">
        <v>58</v>
      </c>
      <c r="D2" s="83"/>
      <c r="E2" s="83"/>
      <c r="F2" s="83"/>
      <c r="G2" s="83"/>
      <c r="H2" s="83"/>
      <c r="I2" s="83"/>
      <c r="J2" s="83"/>
      <c r="K2" s="83"/>
      <c r="L2" s="83"/>
      <c r="M2" s="7"/>
      <c r="N2" s="7"/>
      <c r="O2" s="7"/>
      <c r="P2" s="7"/>
      <c r="Q2" s="7"/>
      <c r="R2" s="7"/>
      <c r="S2" s="7"/>
      <c r="T2" s="7"/>
    </row>
    <row r="3" spans="1:20" ht="12.75">
      <c r="A3" s="7"/>
      <c r="B3" s="7"/>
      <c r="C3" s="1"/>
      <c r="D3" s="1"/>
      <c r="E3" s="1"/>
      <c r="F3" s="1"/>
      <c r="G3" s="1"/>
      <c r="H3" s="1"/>
      <c r="I3" s="1"/>
      <c r="J3" s="1"/>
      <c r="K3" s="1"/>
      <c r="L3" s="3" t="s">
        <v>63</v>
      </c>
      <c r="M3" s="7"/>
      <c r="N3" s="7"/>
      <c r="O3" s="7"/>
      <c r="P3" s="7"/>
      <c r="Q3" s="7"/>
      <c r="R3" s="7"/>
      <c r="S3" s="7"/>
      <c r="T3" s="7"/>
    </row>
    <row r="4" spans="1:20" ht="12.75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</row>
    <row r="5" spans="1:20" ht="12.75">
      <c r="A5" s="7"/>
      <c r="B5" s="7"/>
      <c r="C5" s="7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>
      <c r="A6" s="7"/>
      <c r="B6" s="7"/>
      <c r="C6" s="7"/>
      <c r="D6" s="4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7"/>
      <c r="B7" s="7"/>
      <c r="C7" s="84" t="s">
        <v>41</v>
      </c>
      <c r="D7" s="85"/>
      <c r="E7" s="85"/>
      <c r="F7" s="85"/>
      <c r="G7" s="85"/>
      <c r="H7" s="85"/>
      <c r="I7" s="85"/>
      <c r="J7" s="85"/>
      <c r="K7" s="12"/>
      <c r="L7" s="7"/>
      <c r="M7" s="7"/>
      <c r="N7" s="7"/>
      <c r="O7" s="7"/>
      <c r="P7" s="7"/>
      <c r="Q7" s="7"/>
      <c r="R7" s="7"/>
      <c r="S7" s="7"/>
      <c r="T7" s="7"/>
    </row>
    <row r="8" spans="1:20" ht="12.75">
      <c r="A8" s="7"/>
      <c r="B8" s="7"/>
      <c r="C8" s="84" t="s">
        <v>26</v>
      </c>
      <c r="D8" s="85"/>
      <c r="E8" s="85"/>
      <c r="F8" s="85"/>
      <c r="G8" s="85"/>
      <c r="H8" s="85"/>
      <c r="I8" s="85"/>
      <c r="J8" s="85"/>
      <c r="K8" s="12"/>
      <c r="L8" s="7"/>
      <c r="M8" s="7"/>
      <c r="N8" s="7"/>
      <c r="O8" s="7"/>
      <c r="P8" s="7"/>
      <c r="Q8" s="7"/>
      <c r="R8" s="7"/>
      <c r="S8" s="7"/>
      <c r="T8" s="7"/>
    </row>
    <row r="9" spans="1:20" ht="12.75">
      <c r="A9" s="7"/>
      <c r="B9" s="7"/>
      <c r="C9" s="7"/>
      <c r="D9" s="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>
      <c r="A10" s="7"/>
      <c r="B10" s="7"/>
      <c r="C10" s="7"/>
      <c r="D10" s="4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2.75">
      <c r="A11" s="7"/>
      <c r="B11" s="7"/>
      <c r="C11" s="13" t="s">
        <v>11</v>
      </c>
      <c r="D11" s="13" t="s">
        <v>12</v>
      </c>
      <c r="E11" s="14" t="s">
        <v>27</v>
      </c>
      <c r="F11" s="86" t="s">
        <v>28</v>
      </c>
      <c r="G11" s="86"/>
      <c r="H11" s="86" t="s">
        <v>32</v>
      </c>
      <c r="I11" s="86"/>
      <c r="J11" s="86" t="s">
        <v>31</v>
      </c>
      <c r="K11" s="86"/>
      <c r="L11" s="7"/>
      <c r="M11" s="7"/>
      <c r="N11" s="7"/>
      <c r="O11" s="7"/>
      <c r="P11" s="7"/>
      <c r="Q11" s="7"/>
      <c r="R11" s="7"/>
      <c r="S11" s="7"/>
      <c r="T11" s="7"/>
    </row>
    <row r="12" spans="1:20" ht="19.5" customHeight="1">
      <c r="A12" s="7"/>
      <c r="B12" s="7"/>
      <c r="C12" s="35"/>
      <c r="D12" s="12"/>
      <c r="E12" s="35"/>
      <c r="F12" s="84" t="s">
        <v>29</v>
      </c>
      <c r="G12" s="85"/>
      <c r="H12" s="84" t="s">
        <v>33</v>
      </c>
      <c r="I12" s="85"/>
      <c r="J12" s="35"/>
      <c r="K12" s="35"/>
      <c r="L12" s="7"/>
      <c r="M12" s="7"/>
      <c r="N12" s="7"/>
      <c r="O12" s="7"/>
      <c r="P12" s="7"/>
      <c r="Q12" s="7"/>
      <c r="R12" s="7"/>
      <c r="S12" s="7"/>
      <c r="T12" s="7"/>
    </row>
    <row r="13" spans="1:20" s="16" customFormat="1" ht="12.75">
      <c r="A13" s="15"/>
      <c r="B13" s="15"/>
      <c r="C13" s="36" t="s">
        <v>1</v>
      </c>
      <c r="D13" s="36"/>
      <c r="E13" s="37" t="s">
        <v>13</v>
      </c>
      <c r="F13" s="87" t="s">
        <v>30</v>
      </c>
      <c r="G13" s="88"/>
      <c r="H13" s="90" t="s">
        <v>34</v>
      </c>
      <c r="I13" s="91"/>
      <c r="J13" s="38"/>
      <c r="K13" s="38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8" customFormat="1" ht="15.75" customHeight="1" thickBot="1">
      <c r="A14" s="17"/>
      <c r="B14" s="17"/>
      <c r="C14" s="39" t="s">
        <v>2</v>
      </c>
      <c r="D14" s="39" t="s">
        <v>3</v>
      </c>
      <c r="E14" s="40" t="s">
        <v>14</v>
      </c>
      <c r="F14" s="89" t="str">
        <f>A45</f>
        <v>6/1/2017</v>
      </c>
      <c r="G14" s="89"/>
      <c r="H14" s="92" t="s">
        <v>35</v>
      </c>
      <c r="I14" s="93"/>
      <c r="J14" s="41" t="s">
        <v>4</v>
      </c>
      <c r="K14" s="39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8.25" customHeight="1">
      <c r="A15" s="7"/>
      <c r="B15" s="7"/>
      <c r="C15" s="7"/>
      <c r="D15" s="4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2.75">
      <c r="A16" s="7"/>
      <c r="B16" s="4">
        <v>1</v>
      </c>
      <c r="C16" s="4" t="s">
        <v>40</v>
      </c>
      <c r="D16" s="4" t="s">
        <v>15</v>
      </c>
      <c r="E16" s="2">
        <v>14.9</v>
      </c>
      <c r="F16" s="5">
        <f>ROUND((+'Exhibit 1.5'!E16*'Exhibit 1.5'!D$45)+$B$45,2)</f>
        <v>126.57</v>
      </c>
      <c r="G16" s="5"/>
      <c r="H16" s="5">
        <f>ROUND((+'Exhibit 1.5'!E16*'Exhibit 1.5'!D$42)+$B$42,2)</f>
        <v>126.77</v>
      </c>
      <c r="I16" s="5"/>
      <c r="J16" s="5">
        <f>H16-F16</f>
        <v>0.20000000000000284</v>
      </c>
      <c r="K16" s="5"/>
      <c r="L16" s="7"/>
      <c r="M16" s="7"/>
      <c r="N16" s="7"/>
      <c r="O16" s="7"/>
      <c r="P16" s="7"/>
      <c r="Q16" s="7"/>
      <c r="R16" s="7"/>
      <c r="S16" s="7"/>
      <c r="T16" s="7"/>
    </row>
    <row r="17" spans="1:24" ht="12.75">
      <c r="A17" s="7"/>
      <c r="B17" s="4">
        <f aca="true" t="shared" si="0" ref="B17:B27">B16+1</f>
        <v>2</v>
      </c>
      <c r="C17" s="7"/>
      <c r="D17" s="4" t="s">
        <v>16</v>
      </c>
      <c r="E17" s="2">
        <v>12.5</v>
      </c>
      <c r="F17" s="6">
        <f>ROUND((+'Exhibit 1.5'!E17*'Exhibit 1.5'!D$45)+$B$45,2)</f>
        <v>107.27</v>
      </c>
      <c r="G17" s="6"/>
      <c r="H17" s="6">
        <f>ROUND((+'Exhibit 1.5'!E17*'Exhibit 1.5'!D$42)+$B$42,2)</f>
        <v>107.44</v>
      </c>
      <c r="I17" s="6"/>
      <c r="J17" s="6">
        <f aca="true" t="shared" si="1" ref="J17:J27">H17-F17</f>
        <v>0.1700000000000017</v>
      </c>
      <c r="K17" s="6"/>
      <c r="L17" s="7"/>
      <c r="M17" s="7"/>
      <c r="N17" s="7"/>
      <c r="O17" s="7"/>
      <c r="P17" s="7"/>
      <c r="Q17" s="7"/>
      <c r="R17" s="7"/>
      <c r="S17" s="7"/>
      <c r="T17" s="7"/>
      <c r="X17" s="9" t="s">
        <v>62</v>
      </c>
    </row>
    <row r="18" spans="1:20" ht="12.75">
      <c r="A18" s="7"/>
      <c r="B18" s="4">
        <f t="shared" si="0"/>
        <v>3</v>
      </c>
      <c r="C18" s="7"/>
      <c r="D18" s="4" t="s">
        <v>17</v>
      </c>
      <c r="E18" s="2">
        <v>10.1</v>
      </c>
      <c r="F18" s="6">
        <f>ROUND((+'Exhibit 1.5'!E18*'Exhibit 1.5'!D$45)+$B$45,2)</f>
        <v>87.97</v>
      </c>
      <c r="G18" s="6"/>
      <c r="H18" s="6">
        <f>ROUND((+'Exhibit 1.5'!E18*'Exhibit 1.5'!D$42)+$B$42,2)</f>
        <v>88.1</v>
      </c>
      <c r="I18" s="6"/>
      <c r="J18" s="6">
        <f t="shared" si="1"/>
        <v>0.12999999999999545</v>
      </c>
      <c r="K18" s="6"/>
      <c r="L18" s="7"/>
      <c r="M18" s="7"/>
      <c r="N18" s="7"/>
      <c r="O18" s="7"/>
      <c r="P18" s="7"/>
      <c r="Q18" s="7"/>
      <c r="R18" s="7"/>
      <c r="S18" s="7"/>
      <c r="T18" s="7"/>
    </row>
    <row r="19" spans="1:20" ht="12.75">
      <c r="A19" s="7"/>
      <c r="B19" s="4">
        <f t="shared" si="0"/>
        <v>4</v>
      </c>
      <c r="C19" s="7"/>
      <c r="D19" s="4" t="s">
        <v>18</v>
      </c>
      <c r="E19" s="2">
        <v>8.3</v>
      </c>
      <c r="F19" s="6">
        <f>ROUND((+'Exhibit 1.5'!E19*'Exhibit 1.5'!C$45)+$B$45,2)</f>
        <v>62.32</v>
      </c>
      <c r="G19" s="6"/>
      <c r="H19" s="6">
        <f>ROUND((+'Exhibit 1.5'!E19*'Exhibit 1.5'!C$42)+$B$42,2)</f>
        <v>62.43</v>
      </c>
      <c r="I19" s="6"/>
      <c r="J19" s="6">
        <f t="shared" si="1"/>
        <v>0.10999999999999943</v>
      </c>
      <c r="K19" s="6"/>
      <c r="L19" s="7"/>
      <c r="M19" s="7"/>
      <c r="N19" s="7"/>
      <c r="O19" s="7"/>
      <c r="P19" s="7"/>
      <c r="Q19" s="7"/>
      <c r="R19" s="7"/>
      <c r="S19" s="7"/>
      <c r="T19" s="7"/>
    </row>
    <row r="20" spans="1:20" ht="12.75">
      <c r="A20" s="7"/>
      <c r="B20" s="4">
        <f t="shared" si="0"/>
        <v>5</v>
      </c>
      <c r="C20" s="7"/>
      <c r="D20" s="4" t="s">
        <v>5</v>
      </c>
      <c r="E20" s="2">
        <v>4.4</v>
      </c>
      <c r="F20" s="6">
        <f>ROUND((+'Exhibit 1.5'!E20*'Exhibit 1.5'!C$45)+$B$45,2)</f>
        <v>36.21</v>
      </c>
      <c r="G20" s="6"/>
      <c r="H20" s="6">
        <f>ROUND((+'Exhibit 1.5'!E20*'Exhibit 1.5'!C$42)+$B$42,2)</f>
        <v>36.27</v>
      </c>
      <c r="I20" s="6"/>
      <c r="J20" s="6">
        <f t="shared" si="1"/>
        <v>0.060000000000002274</v>
      </c>
      <c r="K20" s="6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7"/>
      <c r="B21" s="4">
        <f t="shared" si="0"/>
        <v>6</v>
      </c>
      <c r="C21" s="7"/>
      <c r="D21" s="4" t="s">
        <v>19</v>
      </c>
      <c r="E21" s="2">
        <v>3.1</v>
      </c>
      <c r="F21" s="6">
        <f>ROUND((+'Exhibit 1.5'!E21*'Exhibit 1.5'!C$45)+$B$45,2)</f>
        <v>27.5</v>
      </c>
      <c r="G21" s="6"/>
      <c r="H21" s="6">
        <f>ROUND((+'Exhibit 1.5'!E21*'Exhibit 1.5'!C$42)+$B$42,2)</f>
        <v>27.54</v>
      </c>
      <c r="I21" s="6"/>
      <c r="J21" s="6">
        <f t="shared" si="1"/>
        <v>0.03999999999999915</v>
      </c>
      <c r="K21" s="6"/>
      <c r="L21" s="7"/>
      <c r="M21" s="7"/>
      <c r="N21" s="7"/>
      <c r="O21" s="7"/>
      <c r="P21" s="7"/>
      <c r="Q21" s="7"/>
      <c r="R21" s="7"/>
      <c r="S21" s="7"/>
      <c r="T21" s="7"/>
    </row>
    <row r="22" spans="1:20" ht="12.75">
      <c r="A22" s="7"/>
      <c r="B22" s="4">
        <f t="shared" si="0"/>
        <v>7</v>
      </c>
      <c r="C22" s="7"/>
      <c r="D22" s="4" t="s">
        <v>20</v>
      </c>
      <c r="E22" s="2">
        <v>2</v>
      </c>
      <c r="F22" s="6">
        <f>ROUND((+'Exhibit 1.5'!E22*'Exhibit 1.5'!C$45)+$B$45,2)</f>
        <v>20.14</v>
      </c>
      <c r="G22" s="6"/>
      <c r="H22" s="6">
        <f>ROUND((+'Exhibit 1.5'!E22*'Exhibit 1.5'!C$42)+$B$42,2)</f>
        <v>20.17</v>
      </c>
      <c r="I22" s="6"/>
      <c r="J22" s="6">
        <f t="shared" si="1"/>
        <v>0.030000000000001137</v>
      </c>
      <c r="K22" s="6"/>
      <c r="L22" s="7"/>
      <c r="M22" s="7"/>
      <c r="N22" s="7"/>
      <c r="O22" s="7"/>
      <c r="P22" s="7"/>
      <c r="Q22" s="7"/>
      <c r="R22" s="7"/>
      <c r="S22" s="7"/>
      <c r="T22" s="7"/>
    </row>
    <row r="23" spans="1:20" ht="12.75">
      <c r="A23" s="7"/>
      <c r="B23" s="4">
        <f t="shared" si="0"/>
        <v>8</v>
      </c>
      <c r="C23" s="7"/>
      <c r="D23" s="4" t="s">
        <v>21</v>
      </c>
      <c r="E23" s="2">
        <v>1.8</v>
      </c>
      <c r="F23" s="6">
        <f>ROUND((+'Exhibit 1.5'!E23*'Exhibit 1.5'!C$45)+$B$45,2)</f>
        <v>18.8</v>
      </c>
      <c r="G23" s="6"/>
      <c r="H23" s="6">
        <f>ROUND((+'Exhibit 1.5'!E23*'Exhibit 1.5'!C$42)+$B$42,2)</f>
        <v>18.82</v>
      </c>
      <c r="I23" s="6"/>
      <c r="J23" s="6">
        <f t="shared" si="1"/>
        <v>0.019999999999999574</v>
      </c>
      <c r="K23" s="6"/>
      <c r="L23" s="7"/>
      <c r="M23" s="7"/>
      <c r="N23" s="7"/>
      <c r="O23" s="7"/>
      <c r="P23" s="7"/>
      <c r="Q23" s="7"/>
      <c r="R23" s="7"/>
      <c r="S23" s="7"/>
      <c r="T23" s="7"/>
    </row>
    <row r="24" spans="1:20" ht="12.75">
      <c r="A24" s="7"/>
      <c r="B24" s="4">
        <f t="shared" si="0"/>
        <v>9</v>
      </c>
      <c r="C24" s="7"/>
      <c r="D24" s="4" t="s">
        <v>22</v>
      </c>
      <c r="E24" s="2">
        <v>2</v>
      </c>
      <c r="F24" s="6">
        <f>ROUND((+'Exhibit 1.5'!E24*'Exhibit 1.5'!C$45)+$B$45,2)</f>
        <v>20.14</v>
      </c>
      <c r="G24" s="6"/>
      <c r="H24" s="6">
        <f>ROUND((+'Exhibit 1.5'!E24*'Exhibit 1.5'!C$42)+$B$42,2)</f>
        <v>20.17</v>
      </c>
      <c r="I24" s="6"/>
      <c r="J24" s="6">
        <f t="shared" si="1"/>
        <v>0.030000000000001137</v>
      </c>
      <c r="K24" s="6"/>
      <c r="L24" s="7"/>
      <c r="M24" s="7"/>
      <c r="N24" s="7"/>
      <c r="O24" s="7"/>
      <c r="P24" s="7"/>
      <c r="Q24" s="7"/>
      <c r="R24" s="7"/>
      <c r="S24" s="7"/>
      <c r="T24" s="7"/>
    </row>
    <row r="25" spans="1:20" ht="12.75">
      <c r="A25" s="7"/>
      <c r="B25" s="4">
        <f t="shared" si="0"/>
        <v>10</v>
      </c>
      <c r="C25" s="7"/>
      <c r="D25" s="4" t="s">
        <v>23</v>
      </c>
      <c r="E25" s="2">
        <v>3.1</v>
      </c>
      <c r="F25" s="6">
        <f>ROUND((+'Exhibit 1.5'!E25*'Exhibit 1.5'!C$45)+$B$45,2)</f>
        <v>27.5</v>
      </c>
      <c r="G25" s="6"/>
      <c r="H25" s="6">
        <f>ROUND((+'Exhibit 1.5'!E25*'Exhibit 1.5'!C$42)+$B$42,2)</f>
        <v>27.54</v>
      </c>
      <c r="I25" s="6"/>
      <c r="J25" s="6">
        <f t="shared" si="1"/>
        <v>0.03999999999999915</v>
      </c>
      <c r="K25" s="6"/>
      <c r="L25" s="7"/>
      <c r="M25" s="7"/>
      <c r="N25" s="7"/>
      <c r="O25" s="7"/>
      <c r="P25" s="7"/>
      <c r="Q25" s="7"/>
      <c r="R25" s="7"/>
      <c r="S25" s="7"/>
      <c r="T25" s="7"/>
    </row>
    <row r="26" spans="1:20" ht="12.75">
      <c r="A26" s="7"/>
      <c r="B26" s="4">
        <f t="shared" si="0"/>
        <v>11</v>
      </c>
      <c r="C26" s="7"/>
      <c r="D26" s="4" t="s">
        <v>24</v>
      </c>
      <c r="E26" s="2">
        <v>6.3</v>
      </c>
      <c r="F26" s="6">
        <f>ROUND((+'Exhibit 1.5'!E26*'Exhibit 1.5'!D$45)+$B$45,2)</f>
        <v>57.41</v>
      </c>
      <c r="G26" s="6"/>
      <c r="H26" s="6">
        <f>ROUND((+'Exhibit 1.5'!E26*'Exhibit 1.5'!D$42)+$B$42,2)</f>
        <v>57.5</v>
      </c>
      <c r="I26" s="6"/>
      <c r="J26" s="6">
        <f t="shared" si="1"/>
        <v>0.09000000000000341</v>
      </c>
      <c r="K26" s="6"/>
      <c r="L26" s="7"/>
      <c r="M26" s="20"/>
      <c r="N26" s="20"/>
      <c r="O26" s="7"/>
      <c r="P26" s="7"/>
      <c r="Q26" s="7"/>
      <c r="R26" s="7"/>
      <c r="S26" s="7"/>
      <c r="T26" s="7"/>
    </row>
    <row r="27" spans="1:20" ht="12.75">
      <c r="A27" s="7"/>
      <c r="B27" s="4">
        <f t="shared" si="0"/>
        <v>12</v>
      </c>
      <c r="C27" s="7"/>
      <c r="D27" s="4" t="s">
        <v>25</v>
      </c>
      <c r="E27" s="2">
        <v>11.5</v>
      </c>
      <c r="F27" s="6">
        <f>ROUND((+'Exhibit 1.5'!E27*'Exhibit 1.5'!D$45)+$B$45,2)</f>
        <v>99.23</v>
      </c>
      <c r="G27" s="6"/>
      <c r="H27" s="6">
        <f>ROUND((+'Exhibit 1.5'!E27*'Exhibit 1.5'!D$42)+$B$42,2)</f>
        <v>99.38</v>
      </c>
      <c r="I27" s="6"/>
      <c r="J27" s="6">
        <f t="shared" si="1"/>
        <v>0.14999999999999147</v>
      </c>
      <c r="K27" s="6"/>
      <c r="L27" s="7"/>
      <c r="M27" s="20"/>
      <c r="N27" s="20"/>
      <c r="O27" s="7"/>
      <c r="P27" s="7"/>
      <c r="Q27" s="7"/>
      <c r="R27" s="7"/>
      <c r="S27" s="7"/>
      <c r="T27" s="7"/>
    </row>
    <row r="28" spans="1:20" ht="7.5" customHeight="1" thickBot="1">
      <c r="A28" s="7"/>
      <c r="B28" s="4"/>
      <c r="C28" s="7"/>
      <c r="D28" s="4"/>
      <c r="E28" s="21"/>
      <c r="F28" s="22"/>
      <c r="G28" s="22"/>
      <c r="H28" s="22"/>
      <c r="I28" s="22"/>
      <c r="J28" s="23"/>
      <c r="K28" s="24"/>
      <c r="L28" s="7"/>
      <c r="M28" s="7"/>
      <c r="N28" s="7"/>
      <c r="O28" s="7"/>
      <c r="P28" s="7"/>
      <c r="Q28" s="7"/>
      <c r="R28" s="7"/>
      <c r="S28" s="7"/>
      <c r="T28" s="7"/>
    </row>
    <row r="29" spans="1:20" ht="7.5" customHeight="1" thickTop="1">
      <c r="A29" s="7"/>
      <c r="B29" s="4"/>
      <c r="C29" s="7"/>
      <c r="D29" s="4"/>
      <c r="E29" s="25"/>
      <c r="F29" s="26"/>
      <c r="G29" s="26"/>
      <c r="H29" s="4"/>
      <c r="I29" s="4"/>
      <c r="J29" s="26" t="s">
        <v>0</v>
      </c>
      <c r="K29" s="26"/>
      <c r="L29" s="7"/>
      <c r="M29" s="20"/>
      <c r="N29" s="20"/>
      <c r="O29" s="20"/>
      <c r="P29" s="20"/>
      <c r="Q29" s="7"/>
      <c r="R29" s="7"/>
      <c r="S29" s="7"/>
      <c r="T29" s="7"/>
    </row>
    <row r="30" spans="1:20" ht="12.75">
      <c r="A30" s="7"/>
      <c r="B30" s="4">
        <f>B27+1</f>
        <v>13</v>
      </c>
      <c r="C30" s="7"/>
      <c r="D30" s="27" t="s">
        <v>6</v>
      </c>
      <c r="E30" s="19">
        <f>SUM(E16:E29)</f>
        <v>80</v>
      </c>
      <c r="F30" s="5">
        <f>SUM(F16:F27)</f>
        <v>691.0599999999998</v>
      </c>
      <c r="G30" s="5"/>
      <c r="H30" s="5">
        <f>SUM(H16:H27)</f>
        <v>692.13</v>
      </c>
      <c r="I30" s="5"/>
      <c r="J30" s="5">
        <f>SUM(J16:J27)</f>
        <v>1.0699999999999967</v>
      </c>
      <c r="K30" s="5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7"/>
      <c r="B31" s="7"/>
      <c r="C31" s="7"/>
      <c r="D31" s="4"/>
      <c r="E31" s="7"/>
      <c r="F31" s="28"/>
      <c r="G31" s="2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7"/>
      <c r="B32" s="7"/>
      <c r="C32" s="7" t="s">
        <v>0</v>
      </c>
      <c r="D32" s="4"/>
      <c r="E32" s="7"/>
      <c r="F32" s="7"/>
      <c r="G32" s="7"/>
      <c r="H32" s="8" t="s">
        <v>7</v>
      </c>
      <c r="I32" s="8"/>
      <c r="J32" s="29">
        <f>ROUND(J30/F30,4)*100</f>
        <v>0.15</v>
      </c>
      <c r="K32" s="30" t="s">
        <v>8</v>
      </c>
      <c r="M32" s="7"/>
      <c r="N32" s="7"/>
      <c r="O32" s="7"/>
      <c r="P32" s="7"/>
      <c r="Q32" s="7"/>
      <c r="R32" s="7"/>
      <c r="S32" s="7"/>
      <c r="T32" s="7"/>
    </row>
    <row r="33" spans="1:20" ht="12.75">
      <c r="A33" s="7"/>
      <c r="B33" s="7"/>
      <c r="C33" s="7"/>
      <c r="D33" s="4"/>
      <c r="E33" s="7"/>
      <c r="F33" s="7"/>
      <c r="G33" s="7"/>
      <c r="H33" s="7"/>
      <c r="I33" s="7"/>
      <c r="J33" s="31"/>
      <c r="K33" s="31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7"/>
      <c r="B34" s="7"/>
      <c r="C34" s="7"/>
      <c r="D34" s="4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7"/>
      <c r="B35" s="7"/>
      <c r="C35" s="7"/>
      <c r="D35" s="4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7"/>
      <c r="B36" s="7"/>
      <c r="C36" s="7"/>
      <c r="D36" s="4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7"/>
      <c r="B37" s="7"/>
      <c r="C37" s="7"/>
      <c r="D37" s="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7"/>
      <c r="B38" s="7"/>
      <c r="C38" s="7"/>
      <c r="D38" s="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7"/>
      <c r="B39" s="7"/>
      <c r="C39" s="7"/>
      <c r="D39" s="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18" ht="12.75">
      <c r="A40" s="43"/>
      <c r="B40" s="42"/>
      <c r="C40" s="45" t="s">
        <v>37</v>
      </c>
      <c r="D40" s="45" t="s">
        <v>38</v>
      </c>
      <c r="E40" s="4"/>
      <c r="F40" s="4"/>
      <c r="G40" s="4"/>
      <c r="H40" s="4"/>
      <c r="I40" s="4"/>
      <c r="J40" s="7"/>
      <c r="K40" s="7"/>
      <c r="L40" s="7"/>
      <c r="M40" s="7"/>
      <c r="N40" s="7"/>
      <c r="O40" s="7"/>
      <c r="P40" s="7"/>
      <c r="Q40" s="7"/>
      <c r="R40" s="7"/>
    </row>
    <row r="41" spans="1:18" ht="13.5" thickBot="1">
      <c r="A41" s="42"/>
      <c r="B41" s="49" t="s">
        <v>36</v>
      </c>
      <c r="C41" s="50" t="s">
        <v>39</v>
      </c>
      <c r="D41" s="50" t="s">
        <v>39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2.75">
      <c r="A42" s="46" t="s">
        <v>9</v>
      </c>
      <c r="B42" s="44">
        <v>6.75</v>
      </c>
      <c r="C42" s="54">
        <f>'GS 2.02'!B22</f>
        <v>6.70799</v>
      </c>
      <c r="D42" s="54">
        <f>'GS 2.02'!D22</f>
        <v>8.05481</v>
      </c>
      <c r="E42" s="26"/>
      <c r="F42" s="53"/>
      <c r="G42" s="26"/>
      <c r="H42" s="26"/>
      <c r="I42" s="26"/>
      <c r="J42" s="7"/>
      <c r="K42" s="7"/>
      <c r="L42" s="7"/>
      <c r="M42" s="7"/>
      <c r="N42" s="7"/>
      <c r="O42" s="7"/>
      <c r="P42" s="7"/>
      <c r="Q42" s="7"/>
      <c r="R42" s="7"/>
    </row>
    <row r="43" spans="1:18" ht="12.75">
      <c r="A43" s="51" t="s">
        <v>60</v>
      </c>
      <c r="B43" s="44"/>
      <c r="C43" s="56"/>
      <c r="D43" s="56"/>
      <c r="E43" s="26"/>
      <c r="F43" s="53"/>
      <c r="G43" s="26"/>
      <c r="H43" s="26"/>
      <c r="I43" s="26"/>
      <c r="J43" s="7"/>
      <c r="K43" s="7"/>
      <c r="L43" s="7"/>
      <c r="M43" s="7"/>
      <c r="N43" s="7"/>
      <c r="O43" s="7"/>
      <c r="P43" s="7"/>
      <c r="Q43" s="7"/>
      <c r="R43" s="7"/>
    </row>
    <row r="44" spans="1:18" ht="12.75">
      <c r="A44" s="42" t="s">
        <v>10</v>
      </c>
      <c r="B44" s="44"/>
      <c r="C44" s="48"/>
      <c r="D44" s="48"/>
      <c r="E44" s="26"/>
      <c r="F44" s="26"/>
      <c r="G44" s="26"/>
      <c r="H44" s="53"/>
      <c r="I44" s="26"/>
      <c r="J44" s="7"/>
      <c r="K44" s="7"/>
      <c r="L44" s="7"/>
      <c r="M44" s="7"/>
      <c r="N44" s="7"/>
      <c r="O44" s="7"/>
      <c r="P44" s="7"/>
      <c r="Q44" s="7"/>
      <c r="R44" s="7"/>
    </row>
    <row r="45" spans="1:18" ht="12.75">
      <c r="A45" s="51" t="s">
        <v>61</v>
      </c>
      <c r="B45" s="44">
        <v>6.75</v>
      </c>
      <c r="C45" s="47">
        <v>6.69483</v>
      </c>
      <c r="D45" s="47">
        <v>8.04165</v>
      </c>
      <c r="E45" s="26"/>
      <c r="G45" s="26"/>
      <c r="H45" s="53"/>
      <c r="I45" s="26"/>
      <c r="J45" s="7"/>
      <c r="K45" s="7"/>
      <c r="L45" s="7"/>
      <c r="M45" s="7"/>
      <c r="N45" s="7"/>
      <c r="O45" s="7"/>
      <c r="P45" s="7"/>
      <c r="Q45" s="7"/>
      <c r="R45" s="7"/>
    </row>
    <row r="46" spans="1:20" ht="12.75">
      <c r="A46" s="52" t="s">
        <v>42</v>
      </c>
      <c r="B46" s="7"/>
      <c r="C46" s="55">
        <f>C42-C45</f>
        <v>0.01316000000000006</v>
      </c>
      <c r="D46" s="55">
        <f>D42-D45</f>
        <v>0.013159999999999172</v>
      </c>
      <c r="E46" s="4"/>
      <c r="G46" s="26"/>
      <c r="H46" s="26"/>
      <c r="I46" s="26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>
      <c r="A47" s="32"/>
      <c r="B47" s="7"/>
      <c r="C47" s="7"/>
      <c r="D47" s="4"/>
      <c r="E47" s="33"/>
      <c r="F47" s="26"/>
      <c r="G47" s="26"/>
      <c r="H47" s="26"/>
      <c r="I47" s="26"/>
      <c r="J47" s="26"/>
      <c r="K47" s="26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7"/>
      <c r="B48" s="7"/>
      <c r="C48" s="7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>
      <c r="A49" s="7"/>
      <c r="B49" s="7"/>
      <c r="C49" s="7"/>
      <c r="D49" s="4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>
      <c r="A51" s="7"/>
      <c r="B51" s="7"/>
      <c r="C51" s="7"/>
      <c r="D51" s="4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>
      <c r="A52" s="7"/>
      <c r="B52" s="7"/>
      <c r="C52" s="7"/>
      <c r="D52" s="4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>
      <c r="A53" s="7"/>
      <c r="B53" s="7"/>
      <c r="C53" s="7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>
      <c r="A54" s="7"/>
      <c r="B54" s="7"/>
      <c r="C54" s="7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>
      <c r="A55" s="7"/>
      <c r="B55" s="7"/>
      <c r="C55" s="7"/>
      <c r="D55" s="4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>
      <c r="A56" s="7"/>
      <c r="B56" s="7"/>
      <c r="C56" s="7"/>
      <c r="D56" s="4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>
      <c r="A57" s="7"/>
      <c r="B57" s="7"/>
      <c r="C57" s="7"/>
      <c r="D57" s="4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>
      <c r="A58" s="7"/>
      <c r="B58" s="7"/>
      <c r="C58" s="7"/>
      <c r="D58" s="4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>
      <c r="A59" s="7"/>
      <c r="B59" s="7"/>
      <c r="C59" s="7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>
      <c r="A60" s="7"/>
      <c r="B60" s="7"/>
      <c r="C60" s="7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>
      <c r="A61" s="7"/>
      <c r="B61" s="7"/>
      <c r="C61" s="7"/>
      <c r="D61" s="4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>
      <c r="A62" s="7"/>
      <c r="B62" s="7"/>
      <c r="C62" s="7"/>
      <c r="D62" s="4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</sheetData>
  <sheetProtection/>
  <mergeCells count="12">
    <mergeCell ref="F13:G13"/>
    <mergeCell ref="F14:G14"/>
    <mergeCell ref="H11:I11"/>
    <mergeCell ref="H12:I12"/>
    <mergeCell ref="H13:I13"/>
    <mergeCell ref="H14:I14"/>
    <mergeCell ref="C2:L2"/>
    <mergeCell ref="C7:J7"/>
    <mergeCell ref="C8:J8"/>
    <mergeCell ref="F11:G11"/>
    <mergeCell ref="F12:G12"/>
    <mergeCell ref="J11:K11"/>
  </mergeCells>
  <printOptions horizontalCentered="1"/>
  <pageMargins left="1.16" right="0.49" top="0.5" bottom="0.5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22.57421875" style="0" bestFit="1" customWidth="1"/>
    <col min="2" max="2" width="18.7109375" style="0" customWidth="1"/>
    <col min="3" max="3" width="13.57421875" style="0" bestFit="1" customWidth="1"/>
    <col min="4" max="4" width="15.57421875" style="0" customWidth="1"/>
    <col min="5" max="5" width="19.8515625" style="0" customWidth="1"/>
  </cols>
  <sheetData>
    <row r="2" spans="2:5" ht="12.75">
      <c r="B2" s="57" t="s">
        <v>37</v>
      </c>
      <c r="C2" s="58"/>
      <c r="D2" s="59" t="s">
        <v>38</v>
      </c>
      <c r="E2" s="58"/>
    </row>
    <row r="3" spans="2:5" ht="12.75">
      <c r="B3" s="60" t="s">
        <v>43</v>
      </c>
      <c r="C3" s="60" t="s">
        <v>44</v>
      </c>
      <c r="D3" s="60" t="s">
        <v>43</v>
      </c>
      <c r="E3" s="60" t="s">
        <v>44</v>
      </c>
    </row>
    <row r="5" spans="1:5" ht="15">
      <c r="A5" s="61" t="s">
        <v>45</v>
      </c>
      <c r="B5" s="62">
        <v>1.7267</v>
      </c>
      <c r="C5" s="63">
        <v>0.7267</v>
      </c>
      <c r="D5" s="64">
        <v>2.34949</v>
      </c>
      <c r="E5" s="64">
        <v>1.34949</v>
      </c>
    </row>
    <row r="6" spans="1:5" ht="15">
      <c r="A6" s="79" t="s">
        <v>46</v>
      </c>
      <c r="B6" s="80">
        <f>'[1]Exhibit 1.2'!F12</f>
        <v>0</v>
      </c>
      <c r="C6" s="80">
        <f>'[1]Exhibit 1.2'!F13</f>
        <v>0</v>
      </c>
      <c r="D6" s="80">
        <f>'[1]Exhibit 1.2'!F15</f>
        <v>0</v>
      </c>
      <c r="E6" s="80">
        <f>'[1]Exhibit 1.2'!F16</f>
        <v>0</v>
      </c>
    </row>
    <row r="7" spans="1:5" ht="15">
      <c r="A7" s="65" t="s">
        <v>47</v>
      </c>
      <c r="B7" s="81">
        <v>0.2037</v>
      </c>
      <c r="C7" s="81">
        <v>0.2037</v>
      </c>
      <c r="D7" s="81">
        <v>0.2037</v>
      </c>
      <c r="E7" s="81">
        <v>0.2037</v>
      </c>
    </row>
    <row r="8" spans="1:5" ht="15">
      <c r="A8" s="61" t="s">
        <v>48</v>
      </c>
      <c r="B8" s="64">
        <v>0.01409</v>
      </c>
      <c r="C8" s="64">
        <v>0.01409</v>
      </c>
      <c r="D8" s="64">
        <v>0.01409</v>
      </c>
      <c r="E8" s="64">
        <v>0.01409</v>
      </c>
    </row>
    <row r="9" spans="1:5" ht="15">
      <c r="A9" s="61" t="s">
        <v>49</v>
      </c>
      <c r="B9" s="64">
        <v>0.15178</v>
      </c>
      <c r="C9" s="63">
        <v>0.06388</v>
      </c>
      <c r="D9" s="64">
        <v>0.20653</v>
      </c>
      <c r="E9" s="64">
        <v>0.11863</v>
      </c>
    </row>
    <row r="10" spans="1:6" ht="15" thickBot="1">
      <c r="A10" s="66" t="s">
        <v>50</v>
      </c>
      <c r="B10" s="67">
        <f>SUM(B5:B9)</f>
        <v>2.0962699999999996</v>
      </c>
      <c r="C10" s="68">
        <f>SUM(C5:C9)</f>
        <v>1.00837</v>
      </c>
      <c r="D10" s="68">
        <f>SUM(D5:D9)</f>
        <v>2.7738099999999997</v>
      </c>
      <c r="E10" s="68">
        <f>SUM(E5:E9)</f>
        <v>1.68591</v>
      </c>
      <c r="F10" s="69"/>
    </row>
    <row r="11" spans="2:5" ht="15.75" thickTop="1">
      <c r="B11" s="64"/>
      <c r="C11" s="64"/>
      <c r="D11" s="64"/>
      <c r="E11" s="64"/>
    </row>
    <row r="12" spans="1:5" ht="15">
      <c r="A12" s="61" t="s">
        <v>51</v>
      </c>
      <c r="B12" s="64">
        <v>0.56865</v>
      </c>
      <c r="C12" s="64">
        <v>0.56865</v>
      </c>
      <c r="D12" s="64">
        <v>1.21114</v>
      </c>
      <c r="E12" s="64">
        <v>1.21114</v>
      </c>
    </row>
    <row r="13" spans="1:5" ht="15">
      <c r="A13" s="61" t="s">
        <v>52</v>
      </c>
      <c r="B13" s="64">
        <v>0.02371</v>
      </c>
      <c r="C13" s="64">
        <v>0.02371</v>
      </c>
      <c r="D13" s="70">
        <v>0.0505</v>
      </c>
      <c r="E13" s="70">
        <v>0.0505</v>
      </c>
    </row>
    <row r="14" spans="1:5" ht="15" thickBot="1">
      <c r="A14" s="71" t="s">
        <v>53</v>
      </c>
      <c r="B14" s="72">
        <f>SUM(B12:B13)</f>
        <v>0.59236</v>
      </c>
      <c r="C14" s="72">
        <f>SUM(C12:C13)</f>
        <v>0.59236</v>
      </c>
      <c r="D14" s="72">
        <f>SUM(D12:D13)</f>
        <v>1.26164</v>
      </c>
      <c r="E14" s="72">
        <f>SUM(E12:E13)</f>
        <v>1.26164</v>
      </c>
    </row>
    <row r="15" spans="2:6" ht="15.75" thickTop="1">
      <c r="B15" s="64"/>
      <c r="C15" s="64"/>
      <c r="D15" s="64"/>
      <c r="E15" s="64"/>
      <c r="F15" s="73"/>
    </row>
    <row r="16" spans="2:5" ht="15">
      <c r="B16" s="64"/>
      <c r="C16" s="64"/>
      <c r="D16" s="64"/>
      <c r="E16" s="64"/>
    </row>
    <row r="17" spans="1:5" ht="15">
      <c r="A17" s="61" t="s">
        <v>54</v>
      </c>
      <c r="B17" s="64">
        <v>4.0683</v>
      </c>
      <c r="C17" s="64">
        <v>4.0683</v>
      </c>
      <c r="D17" s="64">
        <v>4.0683</v>
      </c>
      <c r="E17" s="64">
        <v>4.0683</v>
      </c>
    </row>
    <row r="18" spans="1:5" ht="15">
      <c r="A18" s="61" t="s">
        <v>55</v>
      </c>
      <c r="B18" s="70">
        <v>-0.04894</v>
      </c>
      <c r="C18" s="70">
        <v>-0.04894</v>
      </c>
      <c r="D18" s="70">
        <v>-0.04894</v>
      </c>
      <c r="E18" s="70">
        <v>-0.04894</v>
      </c>
    </row>
    <row r="19" spans="1:5" ht="15" thickBot="1">
      <c r="A19" s="71" t="s">
        <v>56</v>
      </c>
      <c r="B19" s="72">
        <f>SUM(B17:B18)</f>
        <v>4.01936</v>
      </c>
      <c r="C19" s="72">
        <f>SUM(C17:C18)</f>
        <v>4.01936</v>
      </c>
      <c r="D19" s="72">
        <f>SUM(D17:D18)</f>
        <v>4.01936</v>
      </c>
      <c r="E19" s="72">
        <f>SUM(E17:E18)</f>
        <v>4.01936</v>
      </c>
    </row>
    <row r="20" spans="2:6" ht="15.75" thickTop="1">
      <c r="B20" s="64"/>
      <c r="C20" s="64"/>
      <c r="D20" s="64"/>
      <c r="E20" s="64"/>
      <c r="F20" s="73"/>
    </row>
    <row r="21" spans="2:6" ht="15">
      <c r="B21" s="64"/>
      <c r="C21" s="64"/>
      <c r="D21" s="64"/>
      <c r="E21" s="64"/>
      <c r="F21" s="73"/>
    </row>
    <row r="22" spans="1:6" ht="14.25">
      <c r="A22" s="74" t="s">
        <v>57</v>
      </c>
      <c r="B22" s="75">
        <f>SUM(B10+B14+B19)</f>
        <v>6.70799</v>
      </c>
      <c r="C22" s="75">
        <f>SUM(C10+C14+C19)</f>
        <v>5.620089999999999</v>
      </c>
      <c r="D22" s="75">
        <f>SUM(D10+D14+D19)</f>
        <v>8.05481</v>
      </c>
      <c r="E22" s="75">
        <f>SUM(E10+E14+E19)</f>
        <v>6.96691</v>
      </c>
      <c r="F22" s="73"/>
    </row>
    <row r="23" spans="2:6" ht="15">
      <c r="B23" s="76"/>
      <c r="C23" s="76"/>
      <c r="D23" s="76"/>
      <c r="E23" s="76"/>
      <c r="F23" s="73"/>
    </row>
    <row r="24" spans="2:5" ht="12.75">
      <c r="B24">
        <v>6.69483</v>
      </c>
      <c r="C24">
        <v>5.60594</v>
      </c>
      <c r="D24">
        <v>8.04066</v>
      </c>
      <c r="E24">
        <v>6.95276</v>
      </c>
    </row>
    <row r="25" ht="12.75">
      <c r="B25" s="77"/>
    </row>
    <row r="26" spans="2:5" ht="12.75">
      <c r="B26" s="77">
        <f>B24-B22</f>
        <v>-0.01316000000000006</v>
      </c>
      <c r="C26" s="77">
        <f>C24-C22</f>
        <v>-0.014149999999998997</v>
      </c>
      <c r="D26" s="77">
        <f>D24-D22</f>
        <v>-0.014149999999998997</v>
      </c>
      <c r="E26" s="77">
        <f>E24-E22</f>
        <v>-0.014150000000000773</v>
      </c>
    </row>
    <row r="27" ht="12.75">
      <c r="B27" s="77"/>
    </row>
    <row r="28" ht="12.75">
      <c r="B28" s="77"/>
    </row>
    <row r="29" spans="1:2" ht="12.75">
      <c r="A29" t="s">
        <v>36</v>
      </c>
      <c r="B29">
        <v>6.75</v>
      </c>
    </row>
    <row r="30" ht="12.75">
      <c r="B30">
        <v>18.25</v>
      </c>
    </row>
    <row r="31" ht="12.75">
      <c r="B31" s="78">
        <v>63.5</v>
      </c>
    </row>
    <row r="32" ht="12.75">
      <c r="B32">
        <v>420.25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02066</dc:creator>
  <cp:keywords/>
  <dc:description/>
  <cp:lastModifiedBy>laurieharris</cp:lastModifiedBy>
  <cp:lastPrinted>2017-09-19T13:48:42Z</cp:lastPrinted>
  <dcterms:created xsi:type="dcterms:W3CDTF">2007-05-04T18:42:28Z</dcterms:created>
  <dcterms:modified xsi:type="dcterms:W3CDTF">2017-09-19T15:33:49Z</dcterms:modified>
  <cp:category/>
  <cp:version/>
  <cp:contentType/>
  <cp:contentStatus/>
</cp:coreProperties>
</file>