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8docs\1805717\"/>
    </mc:Choice>
  </mc:AlternateContent>
  <bookViews>
    <workbookView xWindow="0" yWindow="0" windowWidth="28800" windowHeight="14235" tabRatio="798"/>
  </bookViews>
  <sheets>
    <sheet name="Exhibit 1.4" sheetId="2" r:id="rId1"/>
  </sheet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1.4'!$A$1:$L$38</definedName>
    <definedName name="TARIFF">#REF!</definedName>
  </definedNames>
  <calcPr calcId="152511"/>
</workbook>
</file>

<file path=xl/calcChain.xml><?xml version="1.0" encoding="utf-8"?>
<calcChain xmlns="http://schemas.openxmlformats.org/spreadsheetml/2006/main">
  <c r="T51" i="2" l="1"/>
  <c r="V51" i="2"/>
  <c r="X51" i="2"/>
  <c r="Z51" i="2"/>
  <c r="T56" i="2"/>
  <c r="T64" i="2" s="1"/>
  <c r="X56" i="2"/>
  <c r="Z56" i="2"/>
  <c r="Z64" i="2" s="1"/>
  <c r="T61" i="2"/>
  <c r="V61" i="2"/>
  <c r="X61" i="2"/>
  <c r="Z61" i="2"/>
  <c r="V64" i="2"/>
  <c r="X64" i="2"/>
  <c r="D42" i="2" l="1"/>
  <c r="C42" i="2" l="1"/>
  <c r="F16" i="2"/>
  <c r="D46" i="2" l="1"/>
  <c r="C46" i="2"/>
  <c r="F17" i="2" l="1"/>
  <c r="H17" i="2" l="1"/>
  <c r="H19" i="2"/>
  <c r="F14" i="2"/>
  <c r="H16" i="2"/>
  <c r="B17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30" i="2" s="1"/>
  <c r="F18" i="2"/>
  <c r="H18" i="2"/>
  <c r="F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E30" i="2"/>
  <c r="J24" i="2" l="1"/>
  <c r="J22" i="2"/>
  <c r="J27" i="2"/>
  <c r="F30" i="2"/>
  <c r="J21" i="2"/>
  <c r="J18" i="2"/>
  <c r="J26" i="2"/>
  <c r="J16" i="2"/>
  <c r="J17" i="2"/>
  <c r="J20" i="2"/>
  <c r="J25" i="2"/>
  <c r="J23" i="2"/>
  <c r="J19" i="2"/>
  <c r="H30" i="2"/>
  <c r="J30" i="2" l="1"/>
  <c r="J32" i="2" s="1"/>
</calcChain>
</file>

<file path=xl/sharedStrings.xml><?xml version="1.0" encoding="utf-8"?>
<sst xmlns="http://schemas.openxmlformats.org/spreadsheetml/2006/main" count="57" uniqueCount="47">
  <si>
    <t xml:space="preserve"> 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</si>
  <si>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</si>
  <si>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</si>
  <si>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</si>
  <si>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</si>
  <si>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</si>
  <si>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</si>
  <si>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</si>
  <si>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</si>
  <si>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</si>
  <si>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</si>
  <si>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</si>
  <si>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</si>
  <si>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</si>
  <si>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</si>
  <si>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</si>
  <si>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</si>
  <si>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</si>
  <si>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</si>
  <si>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</si>
  <si>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</si>
  <si>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</si>
  <si>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</si>
  <si>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</si>
  <si>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</si>
  <si>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</si>
  <si>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</si>
  <si>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</si>
  <si>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</si>
  <si>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</si>
  <si>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</si>
  <si>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</si>
  <si>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</si>
  <si>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</si>
  <si>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</si>
  <si>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</si>
  <si>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</si>
  <si>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</si>
  <si>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</si>
  <si>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</si>
  <si>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</si>
  <si>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</si>
  <si>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Exhibit 1.4</t>
  </si>
  <si>
    <t>Dominion Energy Utah</t>
  </si>
  <si>
    <t>11/1/2018</t>
  </si>
  <si>
    <t>10/1/2018</t>
  </si>
  <si>
    <t>Docket No. 18-057-17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</si>
</sst>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164" formatCode="#,##0.0"/>
    <numFmt numFmtId="165" formatCode="0.00000"/>
    <numFmt numFmtId="166" formatCode="&quot;$&quot;#,##0.00000_);\(&quot;$&quot;#,##0.00000\)"/>
    <numFmt numFmtId="167" formatCode="#,##0.0_);\(#,##0.0\)"/>
    <numFmt numFmtId="168" formatCode="0.0000"/>
    <numFmt numFmtId="169" formatCode="[$-409]d\-mmm\-yy;@"/>
    <numFmt numFmtId="170" formatCode="0.00_);\(0.00\)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164" fontId="3" fillId="0" borderId="0" xfId="0" applyNumberFormat="1" applyFont="1" applyAlignment="1" applyProtection="1">
      <alignment horizontal="right"/>
    </xf>
    <xf numFmtId="0" fontId="2" fillId="0" borderId="0" xfId="1" applyFont="1" applyFill="1" applyAlignment="1" applyProtection="1">
      <alignment horizontal="center"/>
    </xf>
    <xf numFmtId="7" fontId="2" fillId="0" borderId="0" xfId="1" applyNumberFormat="1" applyFont="1" applyFill="1" applyAlignment="1" applyProtection="1">
      <alignment horizontal="right"/>
    </xf>
    <xf numFmtId="39" fontId="2" fillId="0" borderId="0" xfId="1" applyNumberFormat="1" applyFont="1" applyFill="1" applyAlignment="1" applyProtection="1">
      <alignment horizontal="right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2" fillId="0" borderId="0" xfId="1" applyFont="1" applyFill="1"/>
    <xf numFmtId="0" fontId="2" fillId="0" borderId="0" xfId="1" applyFont="1" applyFill="1" applyAlignment="1" applyProtection="1">
      <alignment horizontal="centerContinuous"/>
    </xf>
    <xf numFmtId="0" fontId="9" fillId="0" borderId="0" xfId="1" applyFont="1" applyFill="1" applyAlignment="1" applyProtection="1">
      <alignment horizontal="centerContinuous"/>
    </xf>
    <xf numFmtId="0" fontId="4" fillId="0" borderId="0" xfId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right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>
      <alignment vertical="top"/>
    </xf>
    <xf numFmtId="167" fontId="2" fillId="0" borderId="0" xfId="1" applyNumberFormat="1" applyFont="1" applyFill="1" applyAlignment="1" applyProtection="1">
      <alignment horizontal="right"/>
    </xf>
    <xf numFmtId="168" fontId="2" fillId="0" borderId="0" xfId="1" applyNumberFormat="1" applyFont="1" applyFill="1" applyProtection="1"/>
    <xf numFmtId="167" fontId="2" fillId="0" borderId="2" xfId="1" applyNumberFormat="1" applyFont="1" applyFill="1" applyBorder="1" applyAlignment="1" applyProtection="1">
      <alignment horizontal="center"/>
    </xf>
    <xf numFmtId="7" fontId="2" fillId="0" borderId="2" xfId="1" applyNumberFormat="1" applyFont="1" applyFill="1" applyBorder="1" applyAlignment="1" applyProtection="1">
      <alignment horizontal="center"/>
    </xf>
    <xf numFmtId="39" fontId="2" fillId="0" borderId="2" xfId="1" applyNumberFormat="1" applyFont="1" applyFill="1" applyBorder="1" applyAlignment="1" applyProtection="1">
      <alignment horizontal="center"/>
    </xf>
    <xf numFmtId="39" fontId="2" fillId="0" borderId="0" xfId="1" applyNumberFormat="1" applyFont="1" applyFill="1" applyBorder="1" applyAlignment="1" applyProtection="1">
      <alignment horizontal="center"/>
    </xf>
    <xf numFmtId="167" fontId="2" fillId="0" borderId="0" xfId="1" applyNumberFormat="1" applyFont="1" applyFill="1" applyAlignment="1" applyProtection="1">
      <alignment horizontal="center"/>
    </xf>
    <xf numFmtId="7" fontId="2" fillId="0" borderId="0" xfId="1" applyNumberFormat="1" applyFont="1" applyFill="1" applyAlignment="1" applyProtection="1">
      <alignment horizontal="center"/>
    </xf>
    <xf numFmtId="167" fontId="2" fillId="0" borderId="0" xfId="1" applyNumberFormat="1" applyFont="1" applyFill="1" applyAlignment="1">
      <alignment horizontal="center"/>
    </xf>
    <xf numFmtId="7" fontId="2" fillId="0" borderId="0" xfId="1" applyNumberFormat="1" applyFont="1" applyFill="1" applyProtection="1"/>
    <xf numFmtId="170" fontId="2" fillId="0" borderId="0" xfId="2" applyNumberFormat="1" applyFont="1" applyFill="1" applyAlignment="1" applyProtection="1">
      <alignment horizontal="right"/>
    </xf>
    <xf numFmtId="0" fontId="2" fillId="0" borderId="0" xfId="1" quotePrefix="1" applyFont="1" applyFill="1" applyAlignment="1" applyProtection="1">
      <alignment horizontal="left"/>
    </xf>
    <xf numFmtId="39" fontId="2" fillId="0" borderId="0" xfId="1" applyNumberFormat="1" applyFont="1" applyFill="1" applyProtection="1"/>
    <xf numFmtId="10" fontId="2" fillId="0" borderId="0" xfId="1" applyNumberFormat="1" applyFont="1" applyFill="1" applyAlignment="1" applyProtection="1">
      <alignment horizontal="center"/>
    </xf>
    <xf numFmtId="37" fontId="2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center" vertical="center"/>
    </xf>
    <xf numFmtId="0" fontId="4" fillId="0" borderId="0" xfId="1" quotePrefix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top"/>
    </xf>
    <xf numFmtId="0" fontId="4" fillId="0" borderId="1" xfId="1" quotePrefix="1" applyFont="1" applyFill="1" applyBorder="1" applyAlignment="1" applyProtection="1">
      <alignment horizontal="right" vertical="top"/>
    </xf>
    <xf numFmtId="0" fontId="4" fillId="0" borderId="1" xfId="1" applyFont="1" applyFill="1" applyBorder="1" applyAlignment="1" applyProtection="1">
      <alignment horizontal="right" vertical="top"/>
    </xf>
    <xf numFmtId="0" fontId="0" fillId="0" borderId="0" xfId="0" applyBorder="1"/>
    <xf numFmtId="169" fontId="0" fillId="0" borderId="0" xfId="0" applyNumberFormat="1" applyBorder="1"/>
    <xf numFmtId="2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165" fontId="0" fillId="0" borderId="0" xfId="0" applyNumberFormat="1" applyBorder="1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14" fontId="5" fillId="0" borderId="0" xfId="1" quotePrefix="1" applyNumberFormat="1" applyFont="1" applyFill="1" applyBorder="1" applyAlignment="1" applyProtection="1">
      <alignment horizontal="center" vertical="top"/>
    </xf>
    <xf numFmtId="166" fontId="2" fillId="0" borderId="0" xfId="1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5" fontId="1" fillId="0" borderId="0" xfId="1" applyNumberFormat="1" applyFont="1" applyFill="1" applyAlignment="1" applyProtection="1">
      <alignment horizontal="center"/>
    </xf>
    <xf numFmtId="165" fontId="1" fillId="0" borderId="0" xfId="1" applyNumberFormat="1" applyFont="1" applyFill="1" applyProtection="1"/>
    <xf numFmtId="10" fontId="1" fillId="0" borderId="0" xfId="1" applyNumberFormat="1" applyFont="1" applyFill="1" applyBorder="1" applyProtection="1"/>
    <xf numFmtId="165" fontId="2" fillId="0" borderId="0" xfId="0" quotePrefix="1" applyNumberFormat="1" applyFont="1" applyBorder="1" applyAlignment="1">
      <alignment horizontal="center"/>
    </xf>
    <xf numFmtId="165" fontId="1" fillId="0" borderId="0" xfId="1" applyNumberFormat="1" applyFont="1" applyFill="1" applyAlignment="1" applyProtection="1">
      <alignment horizontal="right"/>
    </xf>
    <xf numFmtId="165" fontId="0" fillId="0" borderId="0" xfId="0" applyNumberFormat="1" applyFill="1" applyBorder="1"/>
    <xf numFmtId="0" fontId="1" fillId="0" borderId="0" xfId="1" applyFont="1" applyFill="1" applyAlignment="1" applyProtection="1">
      <alignment horizontal="right"/>
    </xf>
    <xf numFmtId="0" fontId="1" fillId="0" borderId="0" xfId="1" applyFont="1" applyFill="1" applyProtection="1"/>
    <xf numFmtId="165" fontId="2" fillId="0" borderId="0" xfId="1" applyNumberFormat="1" applyFont="1" applyFill="1" applyProtection="1"/>
    <xf numFmtId="0" fontId="2" fillId="0" borderId="3" xfId="1" applyFont="1" applyFill="1" applyBorder="1" applyProtection="1"/>
    <xf numFmtId="0" fontId="1" fillId="0" borderId="0" xfId="1" applyFont="1" applyFill="1"/>
    <xf numFmtId="0" fontId="2" fillId="0" borderId="3" xfId="1" applyFont="1" applyFill="1" applyBorder="1"/>
    <xf numFmtId="0" fontId="2" fillId="0" borderId="0" xfId="1" applyFont="1" applyFill="1" applyBorder="1" applyProtection="1"/>
    <xf numFmtId="0" fontId="4" fillId="0" borderId="0" xfId="1" quotePrefix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14" fontId="4" fillId="0" borderId="1" xfId="1" quotePrefix="1" applyNumberFormat="1" applyFont="1" applyFill="1" applyBorder="1" applyAlignment="1" applyProtection="1">
      <alignment horizontal="left" vertical="top" indent="4"/>
    </xf>
    <xf numFmtId="0" fontId="2" fillId="0" borderId="0" xfId="1" quotePrefix="1" applyFont="1" applyFill="1" applyAlignment="1" applyProtection="1">
      <alignment horizontal="center"/>
    </xf>
    <xf numFmtId="0" fontId="4" fillId="0" borderId="0" xfId="1" quotePrefix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center"/>
    </xf>
    <xf numFmtId="0" fontId="4" fillId="0" borderId="0" xfId="1" quotePrefix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" xfId="1" quotePrefix="1" applyFont="1" applyFill="1" applyBorder="1" applyAlignment="1" applyProtection="1">
      <alignment horizontal="center" vertical="top"/>
    </xf>
    <xf numFmtId="0" fontId="4" fillId="0" borderId="1" xfId="1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right"/>
    </xf>
  </cellXfs>
  <cellStyles count="9">
    <cellStyle name="Normal" xfId="0" builtinId="0"/>
    <cellStyle name="Normal_Pass-Through Model 11_2007 - 10_2008" xfId="1"/>
    <cellStyle name="Percent" xfId="2" builtinId="5"/>
    <cellStyle name="PSChar" xfId="3"/>
    <cellStyle name="PSDate" xfId="4"/>
    <cellStyle name="PSDec" xfId="5"/>
    <cellStyle name="PSHeading" xfId="6"/>
    <cellStyle name="PSInt" xfId="7"/>
    <cellStyle name="PSSpacer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Z64"/>
  <sheetViews>
    <sheetView tabSelected="1" zoomScaleNormal="100" workbookViewId="0">
      <selection activeCell="O25" sqref="O25"/>
    </sheetView>
  </sheetViews>
  <sheetFormatPr defaultColWidth="8.42578125" defaultRowHeight="12.75"/>
  <cols>
    <col min="1" max="1" width="11.7109375" style="8" customWidth="1"/>
    <col min="2" max="2" width="5" style="8" customWidth="1"/>
    <col min="3" max="3" width="10.42578125" style="8" customWidth="1"/>
    <col min="4" max="4" width="9" style="33" customWidth="1"/>
    <col min="5" max="5" width="10.42578125" style="8" customWidth="1"/>
    <col min="6" max="6" width="14.140625" style="8" customWidth="1"/>
    <col min="7" max="7" width="3.5703125" style="8" customWidth="1"/>
    <col min="8" max="8" width="12.7109375" style="8" customWidth="1"/>
    <col min="9" max="9" width="2.85546875" style="8" customWidth="1"/>
    <col min="10" max="10" width="12.7109375" style="8" customWidth="1"/>
    <col min="11" max="11" width="2.85546875" style="8" customWidth="1"/>
    <col min="12" max="12" width="10" style="8" customWidth="1"/>
    <col min="13" max="13" width="7.5703125" style="8" customWidth="1"/>
    <col min="14" max="19" width="8.42578125" style="8"/>
    <col min="20" max="26" width="0" style="8" hidden="1" customWidth="1"/>
    <col min="27" max="28" width="8.42578125" style="8"/>
    <col min="29" max="29" width="8.7109375" style="8" customWidth="1"/>
    <col min="30" max="16384" width="8.42578125" style="8"/>
  </cols>
  <sheetData>
    <row r="1" spans="1:22">
      <c r="A1" s="6"/>
      <c r="B1" s="6"/>
      <c r="C1" s="6" t="s">
        <v>0</v>
      </c>
      <c r="D1" s="3"/>
      <c r="E1" s="6"/>
      <c r="F1" s="6"/>
      <c r="G1" s="6"/>
      <c r="H1" s="6"/>
      <c r="I1" s="6"/>
      <c r="J1" s="6"/>
      <c r="K1" s="6"/>
      <c r="L1" s="58" t="s">
        <v>43</v>
      </c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>
      <c r="A2" s="9"/>
      <c r="B2" s="10"/>
      <c r="C2" s="75" t="s">
        <v>46</v>
      </c>
      <c r="D2" s="76"/>
      <c r="E2" s="76"/>
      <c r="F2" s="76"/>
      <c r="G2" s="76"/>
      <c r="H2" s="76"/>
      <c r="I2" s="76"/>
      <c r="J2" s="76"/>
      <c r="K2" s="76"/>
      <c r="L2" s="7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>
      <c r="A3" s="6"/>
      <c r="B3" s="6"/>
      <c r="C3" s="1"/>
      <c r="D3" s="1"/>
      <c r="E3" s="1"/>
      <c r="F3" s="1"/>
      <c r="G3" s="1"/>
      <c r="H3" s="1"/>
      <c r="I3" s="1"/>
      <c r="J3" s="1"/>
      <c r="K3" s="1"/>
      <c r="L3" s="51" t="s">
        <v>42</v>
      </c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>
      <c r="A4" s="6"/>
      <c r="B4" s="6"/>
      <c r="C4" s="6"/>
      <c r="D4" s="3"/>
      <c r="E4" s="6"/>
      <c r="F4" s="6"/>
      <c r="G4" s="6"/>
      <c r="H4" s="6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>
      <c r="A5" s="6"/>
      <c r="B5" s="6"/>
      <c r="C5" s="6"/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>
      <c r="A6" s="6"/>
      <c r="B6" s="6"/>
      <c r="C6" s="6"/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>
      <c r="A7" s="6"/>
      <c r="B7" s="6"/>
      <c r="C7" s="69" t="s">
        <v>40</v>
      </c>
      <c r="D7" s="70"/>
      <c r="E7" s="70"/>
      <c r="F7" s="70"/>
      <c r="G7" s="70"/>
      <c r="H7" s="70"/>
      <c r="I7" s="70"/>
      <c r="J7" s="70"/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>
      <c r="A8" s="6"/>
      <c r="B8" s="6"/>
      <c r="C8" s="70" t="s">
        <v>0</v>
      </c>
      <c r="D8" s="70"/>
      <c r="E8" s="70"/>
      <c r="F8" s="70"/>
      <c r="G8" s="70"/>
      <c r="H8" s="70"/>
      <c r="I8" s="70"/>
      <c r="J8" s="70"/>
      <c r="K8" s="11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>
      <c r="A9" s="6"/>
      <c r="B9" s="6"/>
      <c r="C9" s="6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>
      <c r="A10" s="6"/>
      <c r="B10" s="6"/>
      <c r="C10" s="6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>
      <c r="A11" s="6"/>
      <c r="B11" s="6"/>
      <c r="C11" s="12" t="s">
        <v>11</v>
      </c>
      <c r="D11" s="12" t="s">
        <v>12</v>
      </c>
      <c r="E11" s="13" t="s">
        <v>26</v>
      </c>
      <c r="F11" s="68" t="s">
        <v>27</v>
      </c>
      <c r="G11" s="68"/>
      <c r="H11" s="68" t="s">
        <v>31</v>
      </c>
      <c r="I11" s="68"/>
      <c r="J11" s="68" t="s">
        <v>30</v>
      </c>
      <c r="K11" s="6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9.5" customHeight="1">
      <c r="A12" s="6"/>
      <c r="B12" s="6"/>
      <c r="C12" s="34"/>
      <c r="D12" s="11"/>
      <c r="E12" s="34"/>
      <c r="F12" s="69" t="s">
        <v>28</v>
      </c>
      <c r="G12" s="70"/>
      <c r="H12" s="69" t="s">
        <v>32</v>
      </c>
      <c r="I12" s="70"/>
      <c r="J12" s="34"/>
      <c r="K12" s="3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s="15" customFormat="1">
      <c r="A13" s="14"/>
      <c r="B13" s="14"/>
      <c r="C13" s="35" t="s">
        <v>1</v>
      </c>
      <c r="D13" s="35"/>
      <c r="E13" s="36" t="s">
        <v>13</v>
      </c>
      <c r="F13" s="65" t="s">
        <v>29</v>
      </c>
      <c r="G13" s="66"/>
      <c r="H13" s="71" t="s">
        <v>33</v>
      </c>
      <c r="I13" s="72"/>
      <c r="J13" s="37"/>
      <c r="K13" s="3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7" customFormat="1" ht="15.75" customHeight="1" thickBot="1">
      <c r="A14" s="16"/>
      <c r="B14" s="16"/>
      <c r="C14" s="38" t="s">
        <v>2</v>
      </c>
      <c r="D14" s="38" t="s">
        <v>3</v>
      </c>
      <c r="E14" s="39" t="s">
        <v>14</v>
      </c>
      <c r="F14" s="67" t="str">
        <f>A45</f>
        <v>10/1/2018</v>
      </c>
      <c r="G14" s="67"/>
      <c r="H14" s="73" t="s">
        <v>34</v>
      </c>
      <c r="I14" s="74"/>
      <c r="J14" s="40" t="s">
        <v>4</v>
      </c>
      <c r="K14" s="3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8.25" customHeight="1">
      <c r="A15" s="6"/>
      <c r="B15" s="6"/>
      <c r="C15" s="6"/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>
      <c r="A16" s="6"/>
      <c r="B16" s="3">
        <v>1</v>
      </c>
      <c r="C16" s="3" t="s">
        <v>39</v>
      </c>
      <c r="D16" s="3" t="s">
        <v>15</v>
      </c>
      <c r="E16" s="2">
        <v>14.9</v>
      </c>
      <c r="F16" s="4">
        <f>ROUND((+'Exhibit 1.4'!E16*'Exhibit 1.4'!D$45)+$B$45,2)</f>
        <v>116.34</v>
      </c>
      <c r="G16" s="4"/>
      <c r="H16" s="4">
        <f>ROUND((+'Exhibit 1.4'!E16*'Exhibit 1.4'!D$42)+$B$42,2)</f>
        <v>116.33</v>
      </c>
      <c r="I16" s="4"/>
      <c r="J16" s="4">
        <f>H16-F16</f>
        <v>-1.0000000000005116E-2</v>
      </c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>
      <c r="A17" s="6"/>
      <c r="B17" s="3">
        <f t="shared" ref="B17:B27" si="0">B16+1</f>
        <v>2</v>
      </c>
      <c r="C17" s="6"/>
      <c r="D17" s="3" t="s">
        <v>16</v>
      </c>
      <c r="E17" s="2">
        <v>12.5</v>
      </c>
      <c r="F17" s="5">
        <f>ROUND((+'Exhibit 1.4'!E17*'Exhibit 1.4'!D$45)+$B$45,2)</f>
        <v>98.69</v>
      </c>
      <c r="G17" s="5"/>
      <c r="H17" s="5">
        <f>ROUND((+'Exhibit 1.4'!E17*'Exhibit 1.4'!D$42)+$B$42,2)</f>
        <v>98.68</v>
      </c>
      <c r="I17" s="5"/>
      <c r="J17" s="5">
        <f t="shared" ref="J17:J27" si="1">H17-F17</f>
        <v>-9.9999999999909051E-3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>
      <c r="A18" s="6"/>
      <c r="B18" s="3">
        <f t="shared" si="0"/>
        <v>3</v>
      </c>
      <c r="C18" s="6"/>
      <c r="D18" s="3" t="s">
        <v>17</v>
      </c>
      <c r="E18" s="2">
        <v>10.1</v>
      </c>
      <c r="F18" s="5">
        <f>ROUND((+'Exhibit 1.4'!E18*'Exhibit 1.4'!D$45)+$B$45,2)</f>
        <v>81.040000000000006</v>
      </c>
      <c r="G18" s="5"/>
      <c r="H18" s="5">
        <f>ROUND((+'Exhibit 1.4'!E18*'Exhibit 1.4'!D$42)+$B$42,2)</f>
        <v>81.03</v>
      </c>
      <c r="I18" s="5"/>
      <c r="J18" s="5">
        <f t="shared" si="1"/>
        <v>-1.0000000000005116E-2</v>
      </c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>
      <c r="A19" s="6"/>
      <c r="B19" s="3">
        <f t="shared" si="0"/>
        <v>4</v>
      </c>
      <c r="C19" s="6"/>
      <c r="D19" s="3" t="s">
        <v>18</v>
      </c>
      <c r="E19" s="2">
        <v>8.3000000000000007</v>
      </c>
      <c r="F19" s="5">
        <f>ROUND((+'Exhibit 1.4'!E19*'Exhibit 1.4'!C$45)+$B$45,2)</f>
        <v>56.86</v>
      </c>
      <c r="G19" s="5"/>
      <c r="H19" s="5">
        <f>ROUND((+'Exhibit 1.4'!E19*'Exhibit 1.4'!C$42)+$B$42,2)</f>
        <v>56.85</v>
      </c>
      <c r="I19" s="5"/>
      <c r="J19" s="5">
        <f t="shared" si="1"/>
        <v>-9.9999999999980105E-3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>
      <c r="A20" s="6"/>
      <c r="B20" s="3">
        <f t="shared" si="0"/>
        <v>5</v>
      </c>
      <c r="C20" s="6"/>
      <c r="D20" s="3" t="s">
        <v>5</v>
      </c>
      <c r="E20" s="2">
        <v>4.4000000000000004</v>
      </c>
      <c r="F20" s="5">
        <f>ROUND((+'Exhibit 1.4'!E20*'Exhibit 1.4'!C$45)+$B$45,2)</f>
        <v>33.31</v>
      </c>
      <c r="G20" s="5"/>
      <c r="H20" s="5">
        <f>ROUND((+'Exhibit 1.4'!E20*'Exhibit 1.4'!C$42)+$B$42,2)</f>
        <v>33.31</v>
      </c>
      <c r="I20" s="5"/>
      <c r="J20" s="5">
        <f t="shared" si="1"/>
        <v>0</v>
      </c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>
      <c r="A21" s="6"/>
      <c r="B21" s="3">
        <f t="shared" si="0"/>
        <v>6</v>
      </c>
      <c r="C21" s="6"/>
      <c r="D21" s="3" t="s">
        <v>19</v>
      </c>
      <c r="E21" s="2">
        <v>3.1</v>
      </c>
      <c r="F21" s="5">
        <f>ROUND((+'Exhibit 1.4'!E21*'Exhibit 1.4'!C$45)+$B$45,2)</f>
        <v>25.46</v>
      </c>
      <c r="G21" s="5"/>
      <c r="H21" s="5">
        <f>ROUND((+'Exhibit 1.4'!E21*'Exhibit 1.4'!C$42)+$B$42,2)</f>
        <v>25.46</v>
      </c>
      <c r="I21" s="5"/>
      <c r="J21" s="5">
        <f t="shared" si="1"/>
        <v>0</v>
      </c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>
      <c r="A22" s="6"/>
      <c r="B22" s="3">
        <f t="shared" si="0"/>
        <v>7</v>
      </c>
      <c r="C22" s="6"/>
      <c r="D22" s="3" t="s">
        <v>20</v>
      </c>
      <c r="E22" s="2">
        <v>2</v>
      </c>
      <c r="F22" s="5">
        <f>ROUND((+'Exhibit 1.4'!E22*'Exhibit 1.4'!C$45)+$B$45,2)</f>
        <v>18.82</v>
      </c>
      <c r="G22" s="5"/>
      <c r="H22" s="5">
        <f>ROUND((+'Exhibit 1.4'!E22*'Exhibit 1.4'!C$42)+$B$42,2)</f>
        <v>18.82</v>
      </c>
      <c r="I22" s="5"/>
      <c r="J22" s="5">
        <f t="shared" si="1"/>
        <v>0</v>
      </c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>
      <c r="A23" s="6"/>
      <c r="B23" s="3">
        <f t="shared" si="0"/>
        <v>8</v>
      </c>
      <c r="C23" s="6"/>
      <c r="D23" s="3" t="s">
        <v>21</v>
      </c>
      <c r="E23" s="2">
        <v>1.8</v>
      </c>
      <c r="F23" s="5">
        <f>ROUND((+'Exhibit 1.4'!E23*'Exhibit 1.4'!C$45)+$B$45,2)</f>
        <v>17.62</v>
      </c>
      <c r="G23" s="5"/>
      <c r="H23" s="5">
        <f>ROUND((+'Exhibit 1.4'!E23*'Exhibit 1.4'!C$42)+$B$42,2)</f>
        <v>17.61</v>
      </c>
      <c r="I23" s="5"/>
      <c r="J23" s="5">
        <f t="shared" si="1"/>
        <v>-1.0000000000001563E-2</v>
      </c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>
      <c r="A24" s="6"/>
      <c r="B24" s="3">
        <f t="shared" si="0"/>
        <v>9</v>
      </c>
      <c r="C24" s="6"/>
      <c r="D24" s="3" t="s">
        <v>22</v>
      </c>
      <c r="E24" s="2">
        <v>2</v>
      </c>
      <c r="F24" s="5">
        <f>ROUND((+'Exhibit 1.4'!E24*'Exhibit 1.4'!C$45)+$B$45,2)</f>
        <v>18.82</v>
      </c>
      <c r="G24" s="5"/>
      <c r="H24" s="5">
        <f>ROUND((+'Exhibit 1.4'!E24*'Exhibit 1.4'!C$42)+$B$42,2)</f>
        <v>18.82</v>
      </c>
      <c r="I24" s="5"/>
      <c r="J24" s="5">
        <f t="shared" si="1"/>
        <v>0</v>
      </c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>
      <c r="A25" s="6"/>
      <c r="B25" s="3">
        <f t="shared" si="0"/>
        <v>10</v>
      </c>
      <c r="C25" s="6"/>
      <c r="D25" s="3" t="s">
        <v>23</v>
      </c>
      <c r="E25" s="2">
        <v>3.1</v>
      </c>
      <c r="F25" s="5">
        <f>ROUND((+'Exhibit 1.4'!E25*'Exhibit 1.4'!C$45)+$B$45,2)</f>
        <v>25.46</v>
      </c>
      <c r="G25" s="5"/>
      <c r="H25" s="5">
        <f>ROUND((+'Exhibit 1.4'!E25*'Exhibit 1.4'!C$42)+$B$42,2)</f>
        <v>25.46</v>
      </c>
      <c r="I25" s="5"/>
      <c r="J25" s="5">
        <f t="shared" si="1"/>
        <v>0</v>
      </c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>
      <c r="A26" s="6"/>
      <c r="B26" s="3">
        <f t="shared" si="0"/>
        <v>11</v>
      </c>
      <c r="C26" s="6"/>
      <c r="D26" s="3" t="s">
        <v>24</v>
      </c>
      <c r="E26" s="2">
        <v>6.3</v>
      </c>
      <c r="F26" s="5">
        <f>ROUND((+'Exhibit 1.4'!E26*'Exhibit 1.4'!D$45)+$B$45,2)</f>
        <v>53.09</v>
      </c>
      <c r="G26" s="5"/>
      <c r="H26" s="5">
        <f>ROUND((+'Exhibit 1.4'!E26*'Exhibit 1.4'!D$42)+$B$42,2)</f>
        <v>53.08</v>
      </c>
      <c r="I26" s="5"/>
      <c r="J26" s="5">
        <f t="shared" si="1"/>
        <v>-1.0000000000005116E-2</v>
      </c>
      <c r="K26" s="5"/>
      <c r="L26" s="6"/>
      <c r="M26" s="19"/>
      <c r="N26" s="19"/>
      <c r="O26" s="6"/>
      <c r="P26" s="6"/>
      <c r="Q26" s="6"/>
      <c r="R26" s="6"/>
      <c r="S26" s="6"/>
      <c r="T26" s="6"/>
      <c r="U26" s="6"/>
      <c r="V26" s="6"/>
    </row>
    <row r="27" spans="1:22">
      <c r="A27" s="6"/>
      <c r="B27" s="3">
        <f t="shared" si="0"/>
        <v>12</v>
      </c>
      <c r="C27" s="6"/>
      <c r="D27" s="3" t="s">
        <v>25</v>
      </c>
      <c r="E27" s="2">
        <v>11.5</v>
      </c>
      <c r="F27" s="5">
        <f>ROUND((+'Exhibit 1.4'!E27*'Exhibit 1.4'!D$45)+$B$45,2)</f>
        <v>91.33</v>
      </c>
      <c r="G27" s="5"/>
      <c r="H27" s="5">
        <f>ROUND((+'Exhibit 1.4'!E27*'Exhibit 1.4'!D$42)+$B$42,2)</f>
        <v>91.33</v>
      </c>
      <c r="I27" s="5"/>
      <c r="J27" s="5">
        <f t="shared" si="1"/>
        <v>0</v>
      </c>
      <c r="K27" s="5"/>
      <c r="L27" s="6"/>
      <c r="M27" s="19"/>
      <c r="N27" s="19"/>
      <c r="O27" s="6"/>
      <c r="P27" s="6"/>
      <c r="Q27" s="6"/>
      <c r="R27" s="6"/>
      <c r="S27" s="6"/>
      <c r="T27" s="6"/>
      <c r="U27" s="6"/>
      <c r="V27" s="6"/>
    </row>
    <row r="28" spans="1:22" ht="7.5" customHeight="1" thickBot="1">
      <c r="A28" s="6"/>
      <c r="B28" s="3"/>
      <c r="C28" s="6"/>
      <c r="D28" s="3"/>
      <c r="E28" s="20"/>
      <c r="F28" s="21"/>
      <c r="G28" s="21"/>
      <c r="H28" s="21"/>
      <c r="I28" s="21"/>
      <c r="J28" s="22"/>
      <c r="K28" s="2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7.5" customHeight="1" thickTop="1">
      <c r="A29" s="6"/>
      <c r="B29" s="3"/>
      <c r="C29" s="6"/>
      <c r="D29" s="3"/>
      <c r="E29" s="24"/>
      <c r="F29" s="25"/>
      <c r="G29" s="25"/>
      <c r="H29" s="3"/>
      <c r="I29" s="3"/>
      <c r="J29" s="25" t="s">
        <v>0</v>
      </c>
      <c r="K29" s="25"/>
      <c r="L29" s="6"/>
      <c r="M29" s="19"/>
      <c r="N29" s="19"/>
      <c r="O29" s="19"/>
      <c r="P29" s="19"/>
      <c r="Q29" s="6"/>
      <c r="R29" s="6"/>
      <c r="S29" s="6"/>
      <c r="T29" s="6"/>
      <c r="U29" s="6"/>
      <c r="V29" s="6"/>
    </row>
    <row r="30" spans="1:22">
      <c r="A30" s="6"/>
      <c r="B30" s="3">
        <f>B27+1</f>
        <v>13</v>
      </c>
      <c r="C30" s="6"/>
      <c r="D30" s="26" t="s">
        <v>6</v>
      </c>
      <c r="E30" s="18">
        <f>SUM(E16:E29)</f>
        <v>80</v>
      </c>
      <c r="F30" s="4">
        <f>SUM(F16:F27)</f>
        <v>636.84</v>
      </c>
      <c r="G30" s="4"/>
      <c r="H30" s="4">
        <f>SUM(H16:H27)</f>
        <v>636.78</v>
      </c>
      <c r="I30" s="4"/>
      <c r="J30" s="4">
        <f>SUM(J16:J27)</f>
        <v>-6.0000000000005826E-2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>
      <c r="A31" s="6"/>
      <c r="B31" s="6"/>
      <c r="C31" s="6"/>
      <c r="D31" s="3"/>
      <c r="E31" s="6"/>
      <c r="F31" s="27"/>
      <c r="G31" s="2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>
      <c r="A32" s="6"/>
      <c r="B32" s="6"/>
      <c r="C32" s="6" t="s">
        <v>0</v>
      </c>
      <c r="D32" s="3"/>
      <c r="E32" s="6"/>
      <c r="F32" s="6"/>
      <c r="G32" s="6"/>
      <c r="H32" s="7" t="s">
        <v>7</v>
      </c>
      <c r="I32" s="7"/>
      <c r="J32" s="28">
        <f>ROUND(J30/F30,4)*100</f>
        <v>-0.01</v>
      </c>
      <c r="K32" s="29" t="s">
        <v>8</v>
      </c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6">
      <c r="A33" s="6"/>
      <c r="B33" s="6"/>
      <c r="C33" s="6"/>
      <c r="D33" s="3"/>
      <c r="E33" s="6"/>
      <c r="F33" s="6"/>
      <c r="G33" s="6"/>
      <c r="H33" s="6"/>
      <c r="I33" s="6"/>
      <c r="J33" s="30"/>
      <c r="K33" s="3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6">
      <c r="A34" s="6"/>
      <c r="B34" s="6"/>
      <c r="C34" s="6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6">
      <c r="A35" s="6"/>
      <c r="B35" s="6"/>
      <c r="C35" s="6"/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6">
      <c r="A36" s="6"/>
      <c r="B36" s="6"/>
      <c r="C36" s="6"/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6">
      <c r="A37" s="6"/>
      <c r="B37" s="6"/>
      <c r="C37" s="6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6">
      <c r="A38" s="6"/>
      <c r="B38" s="6"/>
      <c r="C38" s="6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6">
      <c r="A39" s="6"/>
      <c r="B39" s="6"/>
      <c r="C39" s="6"/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6">
      <c r="A40" s="42"/>
      <c r="B40" s="41"/>
      <c r="C40" s="44" t="s">
        <v>36</v>
      </c>
      <c r="D40" s="44" t="s">
        <v>37</v>
      </c>
      <c r="E40" s="3"/>
      <c r="F40" s="3"/>
      <c r="G40" s="3"/>
      <c r="H40" s="3"/>
      <c r="I40" s="3"/>
      <c r="J40" s="6"/>
      <c r="K40" s="6"/>
      <c r="L40" s="6"/>
      <c r="M40" s="6"/>
      <c r="N40" s="6"/>
      <c r="O40" s="6"/>
      <c r="P40" s="6"/>
      <c r="Q40" s="6"/>
      <c r="R40" s="6"/>
    </row>
    <row r="41" spans="1:26" ht="13.5" thickBot="1">
      <c r="A41" s="41"/>
      <c r="B41" s="47" t="s">
        <v>35</v>
      </c>
      <c r="C41" s="48" t="s">
        <v>38</v>
      </c>
      <c r="D41" s="48" t="s">
        <v>38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26">
      <c r="A42" s="45" t="s">
        <v>9</v>
      </c>
      <c r="B42" s="43">
        <v>6.75</v>
      </c>
      <c r="C42" s="59">
        <f>T64</f>
        <v>6.0360899999999997</v>
      </c>
      <c r="D42" s="57">
        <f>X64</f>
        <v>7.3544599999999996</v>
      </c>
      <c r="E42" s="25"/>
      <c r="F42" s="50"/>
      <c r="G42" s="25"/>
      <c r="H42" s="25"/>
      <c r="I42" s="25"/>
      <c r="J42" s="6"/>
      <c r="K42" s="6"/>
      <c r="L42" s="6"/>
      <c r="M42" s="6"/>
      <c r="N42" s="6"/>
      <c r="O42" s="6"/>
      <c r="P42" s="6"/>
      <c r="Q42" s="6"/>
      <c r="R42" s="6"/>
    </row>
    <row r="43" spans="1:26">
      <c r="A43" s="49" t="s">
        <v>44</v>
      </c>
      <c r="B43" s="43"/>
      <c r="C43" s="46"/>
      <c r="D43" s="46"/>
      <c r="E43" s="25"/>
      <c r="F43" s="50"/>
      <c r="G43" s="25"/>
      <c r="H43" s="25"/>
      <c r="I43" s="25"/>
      <c r="J43" s="6"/>
      <c r="K43" s="6"/>
      <c r="L43" s="6"/>
      <c r="M43" s="6"/>
      <c r="N43" s="6"/>
      <c r="O43" s="6"/>
      <c r="P43" s="6"/>
      <c r="Q43" s="6"/>
      <c r="R43" s="6"/>
      <c r="T43" s="62" t="s">
        <v>36</v>
      </c>
      <c r="U43" s="62"/>
      <c r="V43" s="62"/>
      <c r="X43" s="62" t="s">
        <v>37</v>
      </c>
    </row>
    <row r="44" spans="1:26">
      <c r="A44" s="41" t="s">
        <v>10</v>
      </c>
      <c r="B44" s="43"/>
      <c r="C44" s="55"/>
      <c r="D44" s="55"/>
      <c r="E44" s="25"/>
      <c r="F44" s="25"/>
      <c r="G44" s="25"/>
      <c r="H44" s="50"/>
      <c r="I44" s="25"/>
      <c r="J44" s="6"/>
      <c r="K44" s="6"/>
      <c r="L44" s="6"/>
      <c r="M44" s="6"/>
      <c r="N44" s="6"/>
      <c r="O44" s="6"/>
      <c r="P44" s="6"/>
      <c r="Q44" s="6"/>
      <c r="R44" s="6"/>
      <c r="T44" s="8">
        <v>1.7266999999999999</v>
      </c>
      <c r="V44" s="8">
        <v>0.72670000000000001</v>
      </c>
      <c r="X44" s="8">
        <v>2.3494899999999999</v>
      </c>
      <c r="Z44" s="8">
        <v>1.3494900000000001</v>
      </c>
    </row>
    <row r="45" spans="1:26">
      <c r="A45" s="49" t="s">
        <v>45</v>
      </c>
      <c r="B45" s="43">
        <v>6.75</v>
      </c>
      <c r="C45" s="46">
        <v>6.0368000000000004</v>
      </c>
      <c r="D45" s="46">
        <v>7.3551700000000002</v>
      </c>
      <c r="E45" s="25"/>
      <c r="F45" s="25"/>
      <c r="G45" s="25"/>
      <c r="H45" s="50"/>
      <c r="I45" s="25"/>
      <c r="J45" s="6"/>
      <c r="K45" s="6"/>
      <c r="L45" s="6"/>
      <c r="M45" s="6"/>
      <c r="N45" s="6"/>
      <c r="O45" s="6"/>
      <c r="P45" s="6"/>
      <c r="Q45" s="6"/>
      <c r="R45" s="6"/>
      <c r="T45" s="8">
        <v>0</v>
      </c>
      <c r="V45" s="8">
        <v>0</v>
      </c>
      <c r="X45" s="8">
        <v>0</v>
      </c>
      <c r="Z45" s="8">
        <v>0</v>
      </c>
    </row>
    <row r="46" spans="1:26">
      <c r="A46" s="54" t="s">
        <v>41</v>
      </c>
      <c r="B46" s="6"/>
      <c r="C46" s="56">
        <f>C42-C45</f>
        <v>-7.1000000000065455E-4</v>
      </c>
      <c r="D46" s="56">
        <f>D42-D45</f>
        <v>-7.1000000000065455E-4</v>
      </c>
      <c r="E46" s="3"/>
      <c r="F46" s="25"/>
      <c r="G46" s="25"/>
      <c r="H46" s="25"/>
      <c r="I46" s="25"/>
      <c r="J46" s="6"/>
      <c r="K46" s="6"/>
      <c r="L46" s="6"/>
      <c r="M46" s="6"/>
      <c r="N46" s="6"/>
      <c r="O46" s="6"/>
      <c r="P46" s="6"/>
      <c r="Q46" s="6"/>
      <c r="R46" s="6"/>
      <c r="S46" s="6"/>
      <c r="T46" s="6">
        <v>0.20369999999999999</v>
      </c>
      <c r="U46" s="6"/>
      <c r="V46" s="6">
        <v>0.20369999999999999</v>
      </c>
      <c r="X46" s="8">
        <v>0.20369999999999999</v>
      </c>
      <c r="Z46" s="8">
        <v>0.20369999999999999</v>
      </c>
    </row>
    <row r="47" spans="1:26">
      <c r="A47" s="31"/>
      <c r="B47" s="6"/>
      <c r="C47" s="52" t="s">
        <v>0</v>
      </c>
      <c r="D47" s="52" t="s">
        <v>0</v>
      </c>
      <c r="E47" s="32"/>
      <c r="F47" s="25"/>
      <c r="G47" s="25"/>
      <c r="H47" s="25"/>
      <c r="I47" s="25"/>
      <c r="J47" s="25"/>
      <c r="K47" s="25"/>
      <c r="L47" s="6"/>
      <c r="M47" s="6"/>
      <c r="N47" s="6"/>
      <c r="O47" s="6"/>
      <c r="P47" s="6"/>
      <c r="Q47" s="6"/>
      <c r="R47" s="6"/>
      <c r="S47" s="6"/>
      <c r="T47" s="6">
        <v>1.239E-2</v>
      </c>
      <c r="U47" s="6"/>
      <c r="V47" s="6">
        <v>1.239E-2</v>
      </c>
      <c r="X47" s="6">
        <v>1.239E-2</v>
      </c>
      <c r="Z47" s="8">
        <v>1.239E-2</v>
      </c>
    </row>
    <row r="48" spans="1:26">
      <c r="A48" s="6"/>
      <c r="B48" s="6"/>
      <c r="C48" s="52" t="s">
        <v>0</v>
      </c>
      <c r="D48" s="52" t="s"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>
        <v>0.19108</v>
      </c>
      <c r="U48" s="6"/>
      <c r="V48" s="6">
        <v>7.3029999999999998E-2</v>
      </c>
      <c r="X48" s="8">
        <v>0.25999</v>
      </c>
      <c r="Z48" s="8">
        <v>0.14194000000000001</v>
      </c>
    </row>
    <row r="49" spans="1:26">
      <c r="A49" s="6"/>
      <c r="B49" s="6"/>
      <c r="C49" s="53"/>
      <c r="D49" s="5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v>-0.10813</v>
      </c>
      <c r="U49" s="6"/>
      <c r="V49" s="6">
        <v>-0.10813</v>
      </c>
      <c r="X49" s="8">
        <v>-0.14721999999999999</v>
      </c>
      <c r="Z49" s="8">
        <v>-0.14721999999999999</v>
      </c>
    </row>
    <row r="50" spans="1:26">
      <c r="A50" s="6"/>
      <c r="B50" s="6"/>
      <c r="C50" s="53"/>
      <c r="D50" s="53"/>
      <c r="E50" s="6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1">
        <v>-6.5949999999999995E-2</v>
      </c>
      <c r="U50" s="64"/>
      <c r="V50" s="61">
        <v>-6.5949999999999995E-2</v>
      </c>
      <c r="X50" s="63">
        <v>-8.7330000000000005E-2</v>
      </c>
      <c r="Z50" s="63">
        <v>-8.7330000000000005E-2</v>
      </c>
    </row>
    <row r="51" spans="1:26">
      <c r="A51" s="6"/>
      <c r="B51" s="6"/>
      <c r="C51" s="6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f>SUM(T44:T50)</f>
        <v>1.9597899999999999</v>
      </c>
      <c r="U51" s="6"/>
      <c r="V51" s="6">
        <f>SUM(V44:V50)</f>
        <v>0.84173999999999993</v>
      </c>
      <c r="X51" s="8">
        <f>SUM(X44:X50)</f>
        <v>2.5910199999999999</v>
      </c>
      <c r="Z51" s="8">
        <f>SUM(Z44:Z50)</f>
        <v>1.4729700000000001</v>
      </c>
    </row>
    <row r="52" spans="1:26">
      <c r="A52" s="6"/>
      <c r="B52" s="6"/>
      <c r="C52" s="6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6">
      <c r="A53" s="6"/>
      <c r="B53" s="6"/>
      <c r="C53" s="6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6">
      <c r="A54" s="6"/>
      <c r="B54" s="6"/>
      <c r="C54" s="6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>
        <v>0.56769999999999998</v>
      </c>
      <c r="U54" s="6"/>
      <c r="V54" s="6">
        <v>0.56769999999999998</v>
      </c>
      <c r="X54" s="8">
        <v>1.20913</v>
      </c>
      <c r="Z54" s="8">
        <v>1.20913</v>
      </c>
    </row>
    <row r="55" spans="1:26">
      <c r="A55" s="6"/>
      <c r="B55" s="6"/>
      <c r="C55" s="6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1">
        <v>4.0460000000000003E-2</v>
      </c>
      <c r="U55" s="64"/>
      <c r="V55" s="61">
        <v>4.0460000000000003E-2</v>
      </c>
      <c r="X55" s="63">
        <v>8.6169999999999997E-2</v>
      </c>
      <c r="Z55" s="63">
        <v>8.6169999999999997E-2</v>
      </c>
    </row>
    <row r="56" spans="1:26">
      <c r="A56" s="6"/>
      <c r="B56" s="6"/>
      <c r="C56" s="6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>
        <f>SUM(T54:T55)</f>
        <v>0.60816000000000003</v>
      </c>
      <c r="U56" s="6"/>
      <c r="V56" s="6">
        <v>0.60816000000000003</v>
      </c>
      <c r="X56" s="8">
        <f>SUM(X54:X55)</f>
        <v>1.2953000000000001</v>
      </c>
      <c r="Z56" s="8">
        <f>SUM(Z54:Z55)</f>
        <v>1.2953000000000001</v>
      </c>
    </row>
    <row r="57" spans="1:26">
      <c r="A57" s="6"/>
      <c r="B57" s="6"/>
      <c r="C57" s="6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6">
      <c r="A58" s="6"/>
      <c r="B58" s="6"/>
      <c r="C58" s="6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6">
      <c r="A59" s="6"/>
      <c r="B59" s="6"/>
      <c r="C59" s="6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>
        <v>3.3326199999999999</v>
      </c>
      <c r="U59" s="6"/>
      <c r="V59" s="6">
        <v>3.3326199999999999</v>
      </c>
      <c r="X59" s="8">
        <v>3.3326199999999999</v>
      </c>
      <c r="Z59" s="8">
        <v>3.3326199999999999</v>
      </c>
    </row>
    <row r="60" spans="1:26">
      <c r="A60" s="6"/>
      <c r="B60" s="6"/>
      <c r="C60" s="6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1">
        <v>0.13552</v>
      </c>
      <c r="U60" s="64"/>
      <c r="V60" s="61">
        <v>0.13552</v>
      </c>
      <c r="X60" s="63">
        <v>0.13552</v>
      </c>
      <c r="Z60" s="63">
        <v>0.13552</v>
      </c>
    </row>
    <row r="61" spans="1:26">
      <c r="A61" s="6"/>
      <c r="B61" s="6"/>
      <c r="C61" s="6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>
        <f>SUM(T59:T60)</f>
        <v>3.46814</v>
      </c>
      <c r="U61" s="6"/>
      <c r="V61" s="6">
        <f>SUM(V59:V60)</f>
        <v>3.46814</v>
      </c>
      <c r="X61" s="8">
        <f>SUM(X59:X60)</f>
        <v>3.46814</v>
      </c>
      <c r="Z61" s="8">
        <f>SUM(Z59:Z60)</f>
        <v>3.46814</v>
      </c>
    </row>
    <row r="62" spans="1:26">
      <c r="A62" s="6"/>
      <c r="B62" s="6"/>
      <c r="C62" s="6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4" spans="1:26">
      <c r="T64" s="8">
        <f>T51+T56+T61</f>
        <v>6.0360899999999997</v>
      </c>
      <c r="V64" s="8">
        <f>V61+V56+V51</f>
        <v>4.9180399999999995</v>
      </c>
      <c r="X64" s="8">
        <f>X61+X56+X51</f>
        <v>7.3544599999999996</v>
      </c>
      <c r="Z64" s="8">
        <f>Z61+Z56+Z51</f>
        <v>6.2364100000000002</v>
      </c>
    </row>
  </sheetData>
  <mergeCells count="12">
    <mergeCell ref="C2:L2"/>
    <mergeCell ref="C7:J7"/>
    <mergeCell ref="C8:J8"/>
    <mergeCell ref="F11:G11"/>
    <mergeCell ref="F12:G12"/>
    <mergeCell ref="J11:K11"/>
    <mergeCell ref="F13:G13"/>
    <mergeCell ref="F14:G14"/>
    <mergeCell ref="H11:I11"/>
    <mergeCell ref="H12:I12"/>
    <mergeCell ref="H13:I13"/>
    <mergeCell ref="H14:I14"/>
  </mergeCells>
  <phoneticPr fontId="6" type="noConversion"/>
  <printOptions horizontalCentered="1"/>
  <pageMargins left="1.1599999999999999" right="0.49" top="0.5" bottom="0.5" header="0.5" footer="0.5"/>
  <pageSetup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8539E26C4CFD4DACB078958C588700" ma:contentTypeVersion="4" ma:contentTypeDescription="Create a new document." ma:contentTypeScope="" ma:versionID="3190d06ab2eaa9fec7d6fee06ab16922">
  <xsd:schema xmlns:xsd="http://www.w3.org/2001/XMLSchema" xmlns:xs="http://www.w3.org/2001/XMLSchema" xmlns:p="http://schemas.microsoft.com/office/2006/metadata/properties" xmlns:ns2="eb141065-81b4-4018-8894-ac28303ff9c0" targetNamespace="http://schemas.microsoft.com/office/2006/metadata/properties" ma:root="true" ma:fieldsID="d23652a9fb839e4a65bc139c4b310362" ns2:_="">
    <xsd:import namespace="eb141065-81b4-4018-8894-ac28303ff9c0"/>
    <xsd:element name="properties">
      <xsd:complexType>
        <xsd:sequence>
          <xsd:element name="documentManagement">
            <xsd:complexType>
              <xsd:all>
                <xsd:element ref="ns2:Data" minOccurs="0"/>
                <xsd:element ref="ns2:FROM" minOccurs="0"/>
                <xsd:element ref="ns2:V_x002d_Typ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41065-81b4-4018-8894-ac28303ff9c0" elementFormDefault="qualified">
    <xsd:import namespace="http://schemas.microsoft.com/office/2006/documentManagement/types"/>
    <xsd:import namespace="http://schemas.microsoft.com/office/infopath/2007/PartnerControls"/>
    <xsd:element name="Data" ma:index="8" nillable="true" ma:displayName="Data" ma:default="Backup" ma:format="Dropdown" ma:internalName="Data">
      <xsd:simpleType>
        <xsd:restriction base="dms:Choice">
          <xsd:enumeration value="Backup"/>
          <xsd:enumeration value="Exhibit"/>
          <xsd:enumeration value="Application"/>
          <xsd:enumeration value="Tariffs"/>
          <xsd:enumeration value="Worksheet"/>
        </xsd:restriction>
      </xsd:simpleType>
    </xsd:element>
    <xsd:element name="FROM" ma:index="9" nillable="true" ma:displayName="FROM" ma:internalName="FROM">
      <xsd:simpleType>
        <xsd:restriction base="dms:Text">
          <xsd:maxLength value="255"/>
        </xsd:restriction>
      </xsd:simpleType>
    </xsd:element>
    <xsd:element name="V_x002d_Type" ma:index="10" nillable="true" ma:displayName="V-Type" ma:description="Type of version: legislative (redline) or proposed" ma:format="Dropdown" ma:internalName="V_x002d_Type">
      <xsd:simpleType>
        <xsd:restriction base="dms:Choice">
          <xsd:enumeration value="Legislative"/>
          <xsd:enumeration value="Proposed"/>
        </xsd:restriction>
      </xsd:simpleType>
    </xsd:element>
    <xsd:element name="Year" ma:index="11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eb141065-81b4-4018-8894-ac28303ff9c0">Backup</Data>
    <V_x002d_Type xmlns="eb141065-81b4-4018-8894-ac28303ff9c0" xsi:nil="true"/>
    <FROM xmlns="eb141065-81b4-4018-8894-ac28303ff9c0" xsi:nil="true"/>
    <Year xmlns="eb141065-81b4-4018-8894-ac28303ff9c0">2016</Year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6A29C2-3338-470D-B2F3-38CB9C24C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41065-81b4-4018-8894-ac28303ff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D993B1-5708-41E3-AA4B-4CE8384E9704}">
  <ds:schemaRefs>
    <ds:schemaRef ds:uri="http://schemas.microsoft.com/office/2006/documentManagement/types"/>
    <ds:schemaRef ds:uri="http://purl.org/dc/dcmitype/"/>
    <ds:schemaRef ds:uri="eb141065-81b4-4018-8894-ac28303ff9c0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F51C18-4449-49A0-ABB7-D6E7A50D8D2B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5865C4F8-CC31-4D11-AA8F-E7F3811E5B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1.4</vt:lpstr>
      <vt:lpstr>'Exhibit 1.4'!EXH1.7P1</vt:lpstr>
      <vt:lpstr>'Exhibit 1.4'!Print_Area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02066</dc:creator>
  <cp:lastModifiedBy>Fred Nass</cp:lastModifiedBy>
  <cp:lastPrinted>2017-08-17T14:09:29Z</cp:lastPrinted>
  <dcterms:created xsi:type="dcterms:W3CDTF">2007-05-04T18:42:28Z</dcterms:created>
  <dcterms:modified xsi:type="dcterms:W3CDTF">2018-10-02T18:33:36Z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0x010100498539E26C4CFD4DACB078958C588700</vt:lpwstr>
  </property>
</Properties>
</file>