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1\"/>
    </mc:Choice>
  </mc:AlternateContent>
  <bookViews>
    <workbookView xWindow="0" yWindow="0" windowWidth="19125" windowHeight="1152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2" l="1"/>
  <c r="F44" i="2" s="1"/>
  <c r="D44" i="2"/>
  <c r="I44" i="2"/>
  <c r="F119" i="2" l="1"/>
  <c r="F113" i="2"/>
  <c r="F114" i="2"/>
  <c r="F117" i="2"/>
  <c r="F118" i="2"/>
  <c r="J163" i="3"/>
  <c r="J162" i="3"/>
  <c r="H163" i="3"/>
  <c r="H162" i="3"/>
  <c r="E163" i="3"/>
  <c r="E162" i="3"/>
  <c r="D162" i="3"/>
  <c r="D163" i="3"/>
  <c r="H44" i="1"/>
  <c r="F44" i="1"/>
  <c r="E44" i="1" s="1"/>
  <c r="E117" i="1" l="1"/>
  <c r="E118" i="1"/>
  <c r="C118" i="1"/>
  <c r="C117" i="1"/>
  <c r="C116" i="1"/>
  <c r="I117" i="2"/>
  <c r="I118" i="2"/>
  <c r="I119" i="2"/>
  <c r="J161" i="3"/>
  <c r="H161" i="3"/>
  <c r="E161" i="3"/>
  <c r="E116" i="1" s="1"/>
  <c r="D161" i="3"/>
  <c r="C43" i="3" l="1"/>
  <c r="C42" i="3"/>
  <c r="C41" i="3"/>
  <c r="B43" i="3"/>
  <c r="B42" i="3"/>
  <c r="B41" i="3"/>
  <c r="B40" i="3"/>
  <c r="B39" i="3"/>
  <c r="I114" i="2" l="1"/>
  <c r="I115" i="2"/>
  <c r="I116" i="2"/>
  <c r="J160" i="3" l="1"/>
  <c r="J159" i="3"/>
  <c r="J158" i="3"/>
  <c r="H160" i="3"/>
  <c r="H159" i="3"/>
  <c r="H158" i="3"/>
  <c r="E160" i="3"/>
  <c r="E115" i="1" s="1"/>
  <c r="E159" i="3"/>
  <c r="E114" i="1" s="1"/>
  <c r="E158" i="3"/>
  <c r="E113" i="1" s="1"/>
  <c r="D158" i="3"/>
  <c r="D159" i="3"/>
  <c r="D160" i="3"/>
  <c r="C115" i="1"/>
  <c r="C114" i="1"/>
  <c r="C113" i="1"/>
  <c r="I113" i="2" l="1"/>
  <c r="C112" i="1"/>
  <c r="C111" i="1"/>
  <c r="C110" i="1"/>
  <c r="E157" i="3" l="1"/>
  <c r="E112" i="1" s="1"/>
  <c r="E156" i="3"/>
  <c r="E111" i="1" s="1"/>
  <c r="E155" i="3"/>
  <c r="E110" i="1" s="1"/>
  <c r="J157" i="3"/>
  <c r="J156" i="3"/>
  <c r="J155" i="3"/>
  <c r="H157" i="3"/>
  <c r="H156" i="3"/>
  <c r="H155" i="3"/>
  <c r="D157" i="3"/>
  <c r="B89" i="3" l="1"/>
  <c r="J154" i="3" l="1"/>
  <c r="J153" i="3"/>
  <c r="H154" i="3"/>
  <c r="H153" i="3"/>
  <c r="E154" i="3"/>
  <c r="E109" i="1" s="1"/>
  <c r="E153" i="3"/>
  <c r="E108" i="1" s="1"/>
  <c r="C89" i="3"/>
  <c r="D43" i="2"/>
  <c r="B43" i="2"/>
  <c r="C109" i="1"/>
  <c r="C108" i="1"/>
  <c r="C44" i="1" s="1"/>
  <c r="K44" i="1" l="1"/>
  <c r="E89" i="3" s="1"/>
  <c r="I111" i="2"/>
  <c r="D155" i="3" s="1"/>
  <c r="I112" i="2"/>
  <c r="D156" i="3" s="1"/>
  <c r="F111" i="2"/>
  <c r="F112" i="2"/>
  <c r="I109" i="2" l="1"/>
  <c r="I110" i="2"/>
  <c r="D154" i="3" s="1"/>
  <c r="F110" i="2"/>
  <c r="F109" i="2"/>
  <c r="G89" i="3" l="1"/>
  <c r="D153" i="3"/>
  <c r="H43" i="1"/>
  <c r="F43" i="1"/>
  <c r="F43" i="2"/>
  <c r="J152" i="3"/>
  <c r="H152" i="3"/>
  <c r="E152" i="3"/>
  <c r="E107" i="1" s="1"/>
  <c r="C107" i="1"/>
  <c r="E43" i="1" l="1"/>
  <c r="J151" i="3"/>
  <c r="J150" i="3"/>
  <c r="J149" i="3"/>
  <c r="H151" i="3"/>
  <c r="H150" i="3"/>
  <c r="H149" i="3"/>
  <c r="E151" i="3"/>
  <c r="E150" i="3"/>
  <c r="E149" i="3"/>
  <c r="E104" i="1" l="1"/>
  <c r="E105" i="1"/>
  <c r="E106" i="1"/>
  <c r="C106" i="1"/>
  <c r="C105" i="1"/>
  <c r="C104" i="1"/>
  <c r="I105" i="2" l="1"/>
  <c r="D149" i="3" s="1"/>
  <c r="I106" i="2"/>
  <c r="D150" i="3" s="1"/>
  <c r="I107" i="2"/>
  <c r="D151" i="3" s="1"/>
  <c r="I108" i="2"/>
  <c r="D152" i="3" s="1"/>
  <c r="F105" i="2"/>
  <c r="F106" i="2"/>
  <c r="F107" i="2"/>
  <c r="F108" i="2"/>
  <c r="J148" i="3" l="1"/>
  <c r="J147" i="3"/>
  <c r="H148" i="3"/>
  <c r="H147" i="3"/>
  <c r="E148" i="3"/>
  <c r="E103" i="1" s="1"/>
  <c r="E147" i="3"/>
  <c r="E102" i="1" s="1"/>
  <c r="C103" i="1"/>
  <c r="C102" i="1"/>
  <c r="I103" i="2" l="1"/>
  <c r="D147" i="3" s="1"/>
  <c r="I104" i="2"/>
  <c r="D148" i="3" s="1"/>
  <c r="F103" i="2"/>
  <c r="I102" i="2" l="1"/>
  <c r="D146" i="3" s="1"/>
  <c r="C101" i="1"/>
  <c r="J146" i="3"/>
  <c r="H146" i="3"/>
  <c r="E146" i="3"/>
  <c r="E101" i="1" s="1"/>
  <c r="C88" i="3" l="1"/>
  <c r="J145" i="3"/>
  <c r="H145" i="3"/>
  <c r="E145" i="3" l="1"/>
  <c r="E144" i="3"/>
  <c r="J144" i="3"/>
  <c r="H144" i="3"/>
  <c r="H143" i="3"/>
  <c r="J143" i="3"/>
  <c r="E143" i="3"/>
  <c r="I99" i="2"/>
  <c r="D143" i="3" s="1"/>
  <c r="I100" i="2"/>
  <c r="D144" i="3" s="1"/>
  <c r="I101" i="2"/>
  <c r="D145" i="3" s="1"/>
  <c r="F99" i="2"/>
  <c r="F100" i="2"/>
  <c r="C100" i="1"/>
  <c r="C99" i="1"/>
  <c r="C98" i="1"/>
  <c r="E98" i="1" l="1"/>
  <c r="E99" i="1"/>
  <c r="E100" i="1"/>
  <c r="J142" i="3" l="1"/>
  <c r="J141" i="3"/>
  <c r="H142" i="3"/>
  <c r="H141" i="3"/>
  <c r="E142" i="3"/>
  <c r="E97" i="1" s="1"/>
  <c r="E141" i="3"/>
  <c r="E96" i="1" s="1"/>
  <c r="B88" i="3"/>
  <c r="F42" i="2"/>
  <c r="D42" i="2"/>
  <c r="B42" i="2"/>
  <c r="I97" i="2"/>
  <c r="I98" i="2"/>
  <c r="D142" i="3" s="1"/>
  <c r="F97" i="2"/>
  <c r="F98" i="2"/>
  <c r="C97" i="1"/>
  <c r="C96" i="1"/>
  <c r="I43" i="2" l="1"/>
  <c r="G88" i="3" s="1"/>
  <c r="C43" i="1"/>
  <c r="K43" i="1" s="1"/>
  <c r="D141" i="3"/>
  <c r="H42" i="1"/>
  <c r="F42" i="1"/>
  <c r="C95" i="1"/>
  <c r="E88" i="3" l="1"/>
  <c r="E42" i="1"/>
  <c r="I96" i="2"/>
  <c r="D140" i="3" s="1"/>
  <c r="F96" i="2"/>
  <c r="E140" i="3"/>
  <c r="E95" i="1" s="1"/>
  <c r="J140" i="3"/>
  <c r="H140" i="3"/>
  <c r="J139" i="3" l="1"/>
  <c r="H139" i="3"/>
  <c r="E139" i="3"/>
  <c r="E94" i="1" s="1"/>
  <c r="I95" i="2"/>
  <c r="D139" i="3" s="1"/>
  <c r="F95" i="2"/>
  <c r="C94" i="1"/>
  <c r="J138" i="3"/>
  <c r="H138" i="3"/>
  <c r="E138" i="3"/>
  <c r="E93" i="1" s="1"/>
  <c r="I94" i="2"/>
  <c r="D138" i="3" s="1"/>
  <c r="F94" i="2"/>
  <c r="C93" i="1"/>
  <c r="F93" i="2" l="1"/>
  <c r="E137" i="3"/>
  <c r="E92" i="1" s="1"/>
  <c r="H137" i="3"/>
  <c r="J137" i="3"/>
  <c r="I93" i="2"/>
  <c r="D137" i="3" s="1"/>
  <c r="C92" i="1"/>
  <c r="D92" i="1"/>
  <c r="C91" i="1" l="1"/>
  <c r="C90" i="1"/>
  <c r="C42" i="1" l="1"/>
  <c r="K42" i="1" s="1"/>
  <c r="E87" i="3" s="1"/>
  <c r="D91" i="1"/>
  <c r="J136" i="3"/>
  <c r="H136" i="3"/>
  <c r="E136" i="3"/>
  <c r="E91" i="1" s="1"/>
  <c r="D89" i="1" l="1"/>
  <c r="D90" i="1"/>
  <c r="J135" i="3"/>
  <c r="J134" i="3"/>
  <c r="H135" i="3"/>
  <c r="H134" i="3"/>
  <c r="E135" i="3"/>
  <c r="E90" i="1" s="1"/>
  <c r="E134" i="3"/>
  <c r="E89" i="1" s="1"/>
  <c r="I90" i="2" l="1"/>
  <c r="D134" i="3" s="1"/>
  <c r="I91" i="2"/>
  <c r="D135" i="3" s="1"/>
  <c r="I92" i="2"/>
  <c r="D136" i="3" s="1"/>
  <c r="F90" i="2"/>
  <c r="E133" i="3" l="1"/>
  <c r="H133" i="3" l="1"/>
  <c r="J133" i="3"/>
  <c r="D86" i="1"/>
  <c r="D87" i="1"/>
  <c r="D88" i="1"/>
  <c r="J132" i="3" l="1"/>
  <c r="J131" i="3"/>
  <c r="H132" i="3"/>
  <c r="H131" i="3"/>
  <c r="E88" i="1"/>
  <c r="E132" i="3"/>
  <c r="E87" i="1" s="1"/>
  <c r="E131" i="3"/>
  <c r="E86" i="1" s="1"/>
  <c r="F89" i="2"/>
  <c r="I87" i="2"/>
  <c r="D131" i="3" s="1"/>
  <c r="I88" i="2"/>
  <c r="D132" i="3" s="1"/>
  <c r="I89" i="2"/>
  <c r="D133" i="3" s="1"/>
  <c r="F87" i="2"/>
  <c r="F88" i="2"/>
  <c r="B87" i="3" l="1"/>
  <c r="C87" i="3"/>
  <c r="F41" i="1"/>
  <c r="H41" i="1"/>
  <c r="F86" i="2"/>
  <c r="I85" i="2"/>
  <c r="F85" i="2"/>
  <c r="D41" i="2"/>
  <c r="F41" i="2" s="1"/>
  <c r="B41" i="2"/>
  <c r="E41" i="1" l="1"/>
  <c r="D84" i="1"/>
  <c r="D85" i="1"/>
  <c r="J130" i="3" l="1"/>
  <c r="H130" i="3"/>
  <c r="E130" i="3"/>
  <c r="E85" i="1" s="1"/>
  <c r="I86" i="2" l="1"/>
  <c r="I42" i="2" s="1"/>
  <c r="G87" i="3" s="1"/>
  <c r="D130" i="3" l="1"/>
  <c r="D129" i="3"/>
  <c r="H129" i="3" l="1"/>
  <c r="J129" i="3"/>
  <c r="E129" i="3" l="1"/>
  <c r="E84" i="1" l="1"/>
  <c r="J128" i="3"/>
  <c r="H128" i="3"/>
  <c r="E128" i="3"/>
  <c r="E83" i="1" s="1"/>
  <c r="D83" i="1"/>
  <c r="I84" i="2"/>
  <c r="D128" i="3" s="1"/>
  <c r="F84" i="2"/>
  <c r="F83" i="2"/>
  <c r="I83" i="2"/>
  <c r="D127" i="3" s="1"/>
  <c r="H127" i="3"/>
  <c r="J127" i="3"/>
  <c r="E127" i="3"/>
  <c r="E82" i="1" s="1"/>
  <c r="D82" i="1"/>
  <c r="J126" i="3"/>
  <c r="H126" i="3"/>
  <c r="E126" i="3"/>
  <c r="E81" i="1" s="1"/>
  <c r="D81" i="1"/>
  <c r="I82" i="2"/>
  <c r="D126" i="3" s="1"/>
  <c r="F80" i="2"/>
  <c r="F81" i="2"/>
  <c r="F82" i="2"/>
  <c r="J125" i="3"/>
  <c r="H125" i="3"/>
  <c r="E125" i="3"/>
  <c r="E80" i="1" s="1"/>
  <c r="D80" i="1"/>
  <c r="F79" i="2"/>
  <c r="J124" i="3"/>
  <c r="H124" i="3"/>
  <c r="E124" i="3"/>
  <c r="E79" i="1" s="1"/>
  <c r="D79" i="1"/>
  <c r="I81" i="2"/>
  <c r="D125" i="3" s="1"/>
  <c r="J123" i="3"/>
  <c r="H123" i="3"/>
  <c r="E123" i="3"/>
  <c r="E78" i="1" s="1"/>
  <c r="D78" i="1"/>
  <c r="C75" i="1"/>
  <c r="C74" i="1"/>
  <c r="C73" i="1"/>
  <c r="J122" i="3"/>
  <c r="I122" i="3"/>
  <c r="H122" i="3"/>
  <c r="G122" i="3"/>
  <c r="E122" i="3"/>
  <c r="E77" i="1" s="1"/>
  <c r="B122" i="3"/>
  <c r="D77" i="1" s="1"/>
  <c r="F76" i="2"/>
  <c r="F77" i="2"/>
  <c r="F78" i="2"/>
  <c r="I78" i="2"/>
  <c r="D122" i="3" s="1"/>
  <c r="I79" i="2"/>
  <c r="D123" i="3" s="1"/>
  <c r="I80" i="2"/>
  <c r="D124" i="3" s="1"/>
  <c r="I77" i="2"/>
  <c r="D121" i="3" s="1"/>
  <c r="I76" i="2"/>
  <c r="D120" i="3" s="1"/>
  <c r="J121" i="3"/>
  <c r="I121" i="3"/>
  <c r="H121" i="3"/>
  <c r="G121" i="3"/>
  <c r="E121" i="3"/>
  <c r="E76" i="1" s="1"/>
  <c r="B121" i="3"/>
  <c r="D76" i="1" s="1"/>
  <c r="J120" i="3"/>
  <c r="I120" i="3"/>
  <c r="H120" i="3"/>
  <c r="G120" i="3"/>
  <c r="E120" i="3"/>
  <c r="E75" i="1" s="1"/>
  <c r="B120" i="3"/>
  <c r="D75" i="1" s="1"/>
  <c r="J119" i="3"/>
  <c r="I119" i="3"/>
  <c r="H119" i="3"/>
  <c r="G119" i="3"/>
  <c r="E119" i="3"/>
  <c r="E74" i="1" s="1"/>
  <c r="B119" i="3"/>
  <c r="D74" i="1" s="1"/>
  <c r="E116" i="3"/>
  <c r="E71" i="1" s="1"/>
  <c r="C40" i="1"/>
  <c r="I66" i="2"/>
  <c r="I67" i="2"/>
  <c r="I68" i="2"/>
  <c r="I69" i="2"/>
  <c r="I70" i="2"/>
  <c r="I71" i="2"/>
  <c r="I72" i="2"/>
  <c r="I73" i="2"/>
  <c r="I74" i="2"/>
  <c r="D118" i="3" s="1"/>
  <c r="I75" i="2"/>
  <c r="J118" i="3"/>
  <c r="I118" i="3"/>
  <c r="H118" i="3"/>
  <c r="G118" i="3"/>
  <c r="J117" i="3"/>
  <c r="I117" i="3"/>
  <c r="H117" i="3"/>
  <c r="G117" i="3"/>
  <c r="J116" i="3"/>
  <c r="I116" i="3"/>
  <c r="I115" i="3"/>
  <c r="H116" i="3"/>
  <c r="G116" i="3"/>
  <c r="F75" i="2"/>
  <c r="B116" i="3"/>
  <c r="D71" i="1" s="1"/>
  <c r="D40" i="2"/>
  <c r="B40" i="2"/>
  <c r="F72" i="2"/>
  <c r="C116" i="3" s="1"/>
  <c r="F73" i="2"/>
  <c r="F74" i="2"/>
  <c r="F40" i="1"/>
  <c r="H40" i="1"/>
  <c r="B40" i="1"/>
  <c r="K36" i="1"/>
  <c r="E81" i="3" s="1"/>
  <c r="E114" i="3"/>
  <c r="E69" i="1" s="1"/>
  <c r="E113" i="3"/>
  <c r="E68" i="1" s="1"/>
  <c r="E112" i="3"/>
  <c r="E67" i="1" s="1"/>
  <c r="E111" i="3"/>
  <c r="E66" i="1" s="1"/>
  <c r="E110" i="3"/>
  <c r="E65" i="1" s="1"/>
  <c r="E109" i="3"/>
  <c r="E64" i="1" s="1"/>
  <c r="E108" i="3"/>
  <c r="E63" i="1" s="1"/>
  <c r="E107" i="3"/>
  <c r="E62" i="1" s="1"/>
  <c r="E106" i="3"/>
  <c r="E61" i="1" s="1"/>
  <c r="E105" i="3"/>
  <c r="E60" i="1" s="1"/>
  <c r="I114" i="3"/>
  <c r="I113" i="3"/>
  <c r="I111" i="3"/>
  <c r="I110" i="3"/>
  <c r="I109" i="3"/>
  <c r="I108" i="3"/>
  <c r="I107" i="3"/>
  <c r="I106" i="3"/>
  <c r="I105" i="3"/>
  <c r="G115" i="3"/>
  <c r="G114" i="3"/>
  <c r="G113" i="3"/>
  <c r="G112" i="3"/>
  <c r="G111" i="3"/>
  <c r="G110" i="3"/>
  <c r="G109" i="3"/>
  <c r="G108" i="3"/>
  <c r="G107" i="3"/>
  <c r="G106" i="3"/>
  <c r="G105" i="3"/>
  <c r="B115" i="3"/>
  <c r="D70" i="1" s="1"/>
  <c r="B114" i="3"/>
  <c r="D69" i="1" s="1"/>
  <c r="B113" i="3"/>
  <c r="D68" i="1" s="1"/>
  <c r="B112" i="3"/>
  <c r="D67" i="1" s="1"/>
  <c r="B111" i="3"/>
  <c r="D66" i="1" s="1"/>
  <c r="B110" i="3"/>
  <c r="D65" i="1" s="1"/>
  <c r="B109" i="3"/>
  <c r="D64" i="1" s="1"/>
  <c r="B108" i="3"/>
  <c r="D63" i="1" s="1"/>
  <c r="B107" i="3"/>
  <c r="D62" i="1" s="1"/>
  <c r="B106" i="3"/>
  <c r="D61" i="1" s="1"/>
  <c r="B105" i="3"/>
  <c r="D60" i="1" s="1"/>
  <c r="F71" i="2"/>
  <c r="C115" i="3" s="1"/>
  <c r="E115" i="3"/>
  <c r="E70" i="1" s="1"/>
  <c r="H115" i="3"/>
  <c r="J115" i="3"/>
  <c r="H114" i="3"/>
  <c r="J114" i="3"/>
  <c r="H113" i="3"/>
  <c r="J113" i="3"/>
  <c r="H112" i="3"/>
  <c r="J112" i="3"/>
  <c r="I112" i="3"/>
  <c r="H111" i="3"/>
  <c r="H110" i="3"/>
  <c r="J111" i="3"/>
  <c r="J110" i="3"/>
  <c r="H109" i="3"/>
  <c r="J109" i="3"/>
  <c r="H108" i="3"/>
  <c r="J108" i="3"/>
  <c r="J106" i="3"/>
  <c r="H107" i="3"/>
  <c r="H106" i="3"/>
  <c r="J107" i="3"/>
  <c r="H105" i="3"/>
  <c r="J105" i="3"/>
  <c r="F70" i="2"/>
  <c r="C114" i="3" s="1"/>
  <c r="F69" i="2"/>
  <c r="C113" i="3" s="1"/>
  <c r="F68" i="2"/>
  <c r="C112" i="3" s="1"/>
  <c r="F66" i="2"/>
  <c r="C110" i="3" s="1"/>
  <c r="F67" i="2"/>
  <c r="C111" i="3" s="1"/>
  <c r="F39" i="2"/>
  <c r="C84" i="3" s="1"/>
  <c r="E94" i="3"/>
  <c r="E49" i="1" s="1"/>
  <c r="E97" i="3"/>
  <c r="E52" i="1" s="1"/>
  <c r="E96" i="3"/>
  <c r="E51" i="1" s="1"/>
  <c r="E95" i="3"/>
  <c r="E50" i="1" s="1"/>
  <c r="E93" i="3"/>
  <c r="E48" i="1" s="1"/>
  <c r="D48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3" i="3" s="1"/>
  <c r="J104" i="3"/>
  <c r="I104" i="3"/>
  <c r="H104" i="3"/>
  <c r="G104" i="3"/>
  <c r="E104" i="3"/>
  <c r="E59" i="1" s="1"/>
  <c r="J103" i="3"/>
  <c r="I103" i="3"/>
  <c r="H103" i="3"/>
  <c r="G103" i="3"/>
  <c r="E103" i="3"/>
  <c r="E58" i="1" s="1"/>
  <c r="J102" i="3"/>
  <c r="I102" i="3"/>
  <c r="H102" i="3"/>
  <c r="G102" i="3"/>
  <c r="E102" i="3"/>
  <c r="E57" i="1" s="1"/>
  <c r="J101" i="3"/>
  <c r="I101" i="3"/>
  <c r="H101" i="3"/>
  <c r="G101" i="3"/>
  <c r="E101" i="3"/>
  <c r="E56" i="1" s="1"/>
  <c r="J100" i="3"/>
  <c r="I100" i="3"/>
  <c r="H100" i="3"/>
  <c r="G100" i="3"/>
  <c r="E100" i="3"/>
  <c r="E55" i="1" s="1"/>
  <c r="J99" i="3"/>
  <c r="I99" i="3"/>
  <c r="H99" i="3"/>
  <c r="G99" i="3"/>
  <c r="E99" i="3"/>
  <c r="E54" i="1" s="1"/>
  <c r="J98" i="3"/>
  <c r="I98" i="3"/>
  <c r="H98" i="3"/>
  <c r="G98" i="3"/>
  <c r="E98" i="3"/>
  <c r="E53" i="1" s="1"/>
  <c r="D49" i="1"/>
  <c r="D50" i="1"/>
  <c r="D51" i="1"/>
  <c r="D52" i="1"/>
  <c r="D53" i="1"/>
  <c r="D54" i="1"/>
  <c r="D55" i="1"/>
  <c r="D56" i="1"/>
  <c r="D57" i="1"/>
  <c r="D58" i="1"/>
  <c r="D59" i="1"/>
  <c r="F39" i="1"/>
  <c r="E39" i="1" s="1"/>
  <c r="J39" i="1" s="1"/>
  <c r="B84" i="3" s="1"/>
  <c r="F56" i="2"/>
  <c r="C100" i="3" s="1"/>
  <c r="F57" i="2"/>
  <c r="C101" i="3" s="1"/>
  <c r="F58" i="2"/>
  <c r="C102" i="3" s="1"/>
  <c r="F59" i="2"/>
  <c r="C103" i="3" s="1"/>
  <c r="F60" i="2"/>
  <c r="C104" i="3" s="1"/>
  <c r="F61" i="2"/>
  <c r="C105" i="3" s="1"/>
  <c r="F62" i="2"/>
  <c r="C106" i="3" s="1"/>
  <c r="F63" i="2"/>
  <c r="C107" i="3" s="1"/>
  <c r="F64" i="2"/>
  <c r="C108" i="3" s="1"/>
  <c r="F65" i="2"/>
  <c r="C109" i="3" s="1"/>
  <c r="F54" i="2"/>
  <c r="C98" i="3" s="1"/>
  <c r="F55" i="2"/>
  <c r="C99" i="3" s="1"/>
  <c r="F53" i="2"/>
  <c r="C97" i="3" s="1"/>
  <c r="F52" i="2"/>
  <c r="C96" i="3" s="1"/>
  <c r="F51" i="2"/>
  <c r="C95" i="3" s="1"/>
  <c r="F50" i="2"/>
  <c r="C94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118" i="3"/>
  <c r="E73" i="1" s="1"/>
  <c r="B118" i="3"/>
  <c r="D73" i="1" s="1"/>
  <c r="E117" i="3"/>
  <c r="B117" i="3"/>
  <c r="D72" i="1" s="1"/>
  <c r="C41" i="1" l="1"/>
  <c r="K41" i="1" s="1"/>
  <c r="E86" i="3" s="1"/>
  <c r="D117" i="3"/>
  <c r="I41" i="2"/>
  <c r="G86" i="3" s="1"/>
  <c r="E72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19" i="3"/>
  <c r="E40" i="1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Jessica Ipson</author>
  </authors>
  <commentList>
    <comment ref="A97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SAP Accounts:
5205041
5205215
5205344</t>
        </r>
      </text>
    </comment>
  </commentList>
</comments>
</file>

<file path=xl/comments3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<sst xmlns="http://schemas.openxmlformats.org/spreadsheetml/2006/main" count="194" uniqueCount="142">
  <si>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</si>
  <si>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</si>
  <si>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</si>
  <si>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</si>
  <si>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</si>
  <si>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</si>
  <si>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</si>
  <si>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</si>
  <si>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</si>
  <si>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</si>
  <si>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</si>
  <si>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</si>
  <si>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</si>
  <si>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</si>
  <si>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</si>
  <si>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</si>
  <si>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</si>
  <si>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</si>
  <si>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</si>
  <si>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</si>
  <si>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</si>
  <si>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</si>
  <si>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</si>
  <si>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</si>
  <si>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</si>
  <si>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</si>
  <si>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</si>
  <si>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</si>
  <si>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</si>
  <si>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</si>
  <si>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</si>
  <si>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</si>
  <si>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</si>
  <si>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</si>
  <si>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</si>
  <si>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</si>
  <si>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</si>
  <si>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</si>
  <si>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</si>
  <si>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</si>
  <si>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</si>
  <si>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</si>
  <si>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</si>
  <si>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</si>
  <si>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</si>
  <si>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</si>
  <si>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</si>
  <si>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</si>
  <si>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</si>
  <si>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</si>
  <si>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</si>
  <si>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</si>
  <si>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</si>
  <si>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</si>
  <si>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</si>
  <si>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</si>
  <si>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</si>
  <si>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</si>
  <si>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</si>
  <si>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</si>
  <si>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</si>
  <si>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</si>
  <si>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</si>
  <si>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</si>
  <si>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</si>
  <si>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</si>
  <si>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</si>
  <si>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</si>
  <si>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</si>
  <si>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</si>
  <si>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</si>
  <si>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</si>
  <si>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</si>
  <si>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</si>
  <si>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</si>
  <si>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</si>
  <si>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</si>
  <si>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</si>
  <si>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</si>
  <si>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</si>
  <si>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</si>
  <si>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</si>
  <si>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</si>
  <si>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</si>
  <si>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</si>
  <si>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</si>
  <si>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</si>
  <si>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</si>
  <si>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</si>
  <si>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</si>
  <si>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</si>
  <si>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</si>
  <si>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</si>
  <si>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</si>
  <si>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</si>
  <si>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</si>
  <si>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</si>
  <si>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</si>
  <si>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</si>
  <si>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</si>
  <si>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</si>
  <si>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</si>
  <si>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</si>
  <si>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</si>
  <si>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</si>
  <si>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</si>
  <si>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</si>
  <si>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</si>
  <si>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</si>
  <si>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</si>
  <si>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</si>
  <si>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</si>
  <si>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</si>
  <si>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</si>
  <si>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</si>
  <si>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</si>
  <si>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</si>
  <si>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</si>
  <si>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</si>
  <si>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</si>
  <si>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</si>
  <si>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</si>
  <si>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</si>
  <si>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</si>
  <si>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</si>
  <si>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</si>
  <si>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</si>
  <si>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</si>
  <si>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</si>
  <si>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</si>
  <si>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</si>
  <si>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19 YTD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</si>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</sst>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390152"/>
        <c:axId val="414389760"/>
      </c:barChart>
      <c:catAx>
        <c:axId val="414390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4389760"/>
        <c:crosses val="autoZero"/>
        <c:auto val="1"/>
        <c:lblAlgn val="ctr"/>
        <c:lblOffset val="100"/>
        <c:noMultiLvlLbl val="0"/>
      </c:catAx>
      <c:valAx>
        <c:axId val="414389760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439015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Summary!$A$51:$A$89</c:f>
              <c:strCache>
                <c:ptCount val="39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 YTD</c:v>
                </c:pt>
              </c:strCache>
            </c:strRef>
          </c:cat>
          <c:val>
            <c:numRef>
              <c:f>(Summary!$C$51:$C$85,Summary!$G$86:$G$89)</c:f>
              <c:numCache>
                <c:formatCode>"$"#,##0.00_);\("$"#,##0.00\)</c:formatCode>
                <c:ptCount val="39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2.526206414185828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Summary!$A$51:$A$89</c:f>
              <c:strCache>
                <c:ptCount val="39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 YTD</c:v>
                </c:pt>
              </c:strCache>
            </c:strRef>
          </c:cat>
          <c:val>
            <c:numRef>
              <c:f>Summary!$E$51:$E$89</c:f>
              <c:numCache>
                <c:formatCode>"$"#,##0.00_);\("$"#,##0.00\)</c:formatCode>
                <c:ptCount val="39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3.8858475529761791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390936"/>
        <c:axId val="414391328"/>
      </c:lineChart>
      <c:catAx>
        <c:axId val="4143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391328"/>
        <c:crosses val="autoZero"/>
        <c:auto val="1"/>
        <c:lblAlgn val="ctr"/>
        <c:lblOffset val="100"/>
        <c:noMultiLvlLbl val="0"/>
      </c:catAx>
      <c:valAx>
        <c:axId val="41439132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143909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2019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Summary!$A$158:$A$163</c:f>
              <c:strCache>
                <c:ptCount val="6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</c:strCache>
            </c:strRef>
          </c:cat>
          <c:val>
            <c:numRef>
              <c:f>'Purch Gas'!$I$114:$I$119</c:f>
              <c:numCache>
                <c:formatCode>_(* #,##0.00_);_(* \(#,##0.00\);_(* "-"??_);_(@_)</c:formatCode>
                <c:ptCount val="6"/>
                <c:pt idx="0">
                  <c:v>1.89</c:v>
                </c:pt>
                <c:pt idx="1">
                  <c:v>1.92</c:v>
                </c:pt>
                <c:pt idx="2">
                  <c:v>2.0099999999999998</c:v>
                </c:pt>
                <c:pt idx="3">
                  <c:v>1.81</c:v>
                </c:pt>
                <c:pt idx="4">
                  <c:v>2.0099999999999998</c:v>
                </c:pt>
                <c:pt idx="5">
                  <c:v>2.3199999999999998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Summary!$H$92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Summary!$A$158:$A$163</c:f>
              <c:strCache>
                <c:ptCount val="6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</c:strCache>
            </c:strRef>
          </c:cat>
          <c:val>
            <c:numRef>
              <c:f>Summary!$H$158:$H$163</c:f>
              <c:numCache>
                <c:formatCode>_(* #,##0.00_);_(* \(#,##0.00\);_(* "-"??_);_(@_)</c:formatCode>
                <c:ptCount val="6"/>
                <c:pt idx="0">
                  <c:v>4.1028359678496029</c:v>
                </c:pt>
                <c:pt idx="1">
                  <c:v>4.0955920844402627</c:v>
                </c:pt>
                <c:pt idx="2">
                  <c:v>4.0331346496888045</c:v>
                </c:pt>
                <c:pt idx="3">
                  <c:v>3.9951346949746429</c:v>
                </c:pt>
                <c:pt idx="4">
                  <c:v>3.9582177920192589</c:v>
                </c:pt>
                <c:pt idx="5">
                  <c:v>3.956658779563242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Summary!$J$92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Summary!$A$158:$A$163</c:f>
              <c:strCache>
                <c:ptCount val="6"/>
                <c:pt idx="0">
                  <c:v>JUN19</c:v>
                </c:pt>
                <c:pt idx="1">
                  <c:v>JUL19</c:v>
                </c:pt>
                <c:pt idx="2">
                  <c:v>AUG19</c:v>
                </c:pt>
                <c:pt idx="3">
                  <c:v>SEP19</c:v>
                </c:pt>
                <c:pt idx="4">
                  <c:v>OCT19</c:v>
                </c:pt>
                <c:pt idx="5">
                  <c:v>NOV19</c:v>
                </c:pt>
              </c:strCache>
            </c:strRef>
          </c:cat>
          <c:val>
            <c:numRef>
              <c:f>Summary!$J$158:$J$163</c:f>
              <c:numCache>
                <c:formatCode>_(* #,##0.00_);_(* \(#,##0.00\);_(* "-"??_);_(@_)</c:formatCode>
                <c:ptCount val="6"/>
                <c:pt idx="0">
                  <c:v>3.2009472084596728</c:v>
                </c:pt>
                <c:pt idx="1">
                  <c:v>3.1867012734081839</c:v>
                </c:pt>
                <c:pt idx="2">
                  <c:v>3.1939829929313035</c:v>
                </c:pt>
                <c:pt idx="3">
                  <c:v>3.1842623316224641</c:v>
                </c:pt>
                <c:pt idx="4">
                  <c:v>3.197492070735604</c:v>
                </c:pt>
                <c:pt idx="5">
                  <c:v>3.1950272015168193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392504"/>
        <c:axId val="414392896"/>
      </c:lineChart>
      <c:catAx>
        <c:axId val="41439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392896"/>
        <c:crosses val="autoZero"/>
        <c:auto val="1"/>
        <c:lblAlgn val="ctr"/>
        <c:lblOffset val="100"/>
        <c:noMultiLvlLbl val="0"/>
      </c:catAx>
      <c:valAx>
        <c:axId val="41439289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143925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Summary!$A$150:$A$161</c:f>
              <c:strCache>
                <c:ptCount val="12"/>
                <c:pt idx="0">
                  <c:v>OCT18</c:v>
                </c:pt>
                <c:pt idx="1">
                  <c:v>NOV18</c:v>
                </c:pt>
                <c:pt idx="2">
                  <c:v>DEC18</c:v>
                </c:pt>
                <c:pt idx="3">
                  <c:v>JAN19</c:v>
                </c:pt>
                <c:pt idx="4">
                  <c:v>FEB19</c:v>
                </c:pt>
                <c:pt idx="5">
                  <c:v>MAR19</c:v>
                </c:pt>
                <c:pt idx="6">
                  <c:v>APR19</c:v>
                </c:pt>
                <c:pt idx="7">
                  <c:v>MAY19</c:v>
                </c:pt>
                <c:pt idx="8">
                  <c:v>JUN19</c:v>
                </c:pt>
                <c:pt idx="9">
                  <c:v>JUL19</c:v>
                </c:pt>
                <c:pt idx="10">
                  <c:v>AUG19</c:v>
                </c:pt>
                <c:pt idx="11">
                  <c:v>SEP19</c:v>
                </c:pt>
              </c:strCache>
            </c:strRef>
          </c:cat>
          <c:val>
            <c:numRef>
              <c:f>Summary!$H$151:$H$162</c:f>
              <c:numCache>
                <c:formatCode>_(* #,##0.00_);_(* \(#,##0.00\);_(* "-"??_);_(@_)</c:formatCode>
                <c:ptCount val="12"/>
                <c:pt idx="0">
                  <c:v>4.3669734465262158</c:v>
                </c:pt>
                <c:pt idx="1">
                  <c:v>4.2021065479288886</c:v>
                </c:pt>
                <c:pt idx="2">
                  <c:v>4.2015352995279409</c:v>
                </c:pt>
                <c:pt idx="3">
                  <c:v>4.2111002173785526</c:v>
                </c:pt>
                <c:pt idx="4">
                  <c:v>4.1789390467954979</c:v>
                </c:pt>
                <c:pt idx="5">
                  <c:v>4.1882885951702047</c:v>
                </c:pt>
                <c:pt idx="6">
                  <c:v>4.1172870080658512</c:v>
                </c:pt>
                <c:pt idx="7">
                  <c:v>4.1028359678496029</c:v>
                </c:pt>
                <c:pt idx="8">
                  <c:v>4.0955920844402627</c:v>
                </c:pt>
                <c:pt idx="9">
                  <c:v>4.0331346496888045</c:v>
                </c:pt>
                <c:pt idx="10">
                  <c:v>3.9951346949746429</c:v>
                </c:pt>
                <c:pt idx="11">
                  <c:v>3.9582177920192589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Summary!$A$150:$A$161</c:f>
              <c:strCache>
                <c:ptCount val="12"/>
                <c:pt idx="0">
                  <c:v>OCT18</c:v>
                </c:pt>
                <c:pt idx="1">
                  <c:v>NOV18</c:v>
                </c:pt>
                <c:pt idx="2">
                  <c:v>DEC18</c:v>
                </c:pt>
                <c:pt idx="3">
                  <c:v>JAN19</c:v>
                </c:pt>
                <c:pt idx="4">
                  <c:v>FEB19</c:v>
                </c:pt>
                <c:pt idx="5">
                  <c:v>MAR19</c:v>
                </c:pt>
                <c:pt idx="6">
                  <c:v>APR19</c:v>
                </c:pt>
                <c:pt idx="7">
                  <c:v>MAY19</c:v>
                </c:pt>
                <c:pt idx="8">
                  <c:v>JUN19</c:v>
                </c:pt>
                <c:pt idx="9">
                  <c:v>JUL19</c:v>
                </c:pt>
                <c:pt idx="10">
                  <c:v>AUG19</c:v>
                </c:pt>
                <c:pt idx="11">
                  <c:v>SEP19</c:v>
                </c:pt>
              </c:strCache>
            </c:strRef>
          </c:cat>
          <c:val>
            <c:numRef>
              <c:f>Summary!$J$151:$J$162</c:f>
              <c:numCache>
                <c:formatCode>_(* #,##0.00_);_(* \(#,##0.00\);_(* "-"??_);_(@_)</c:formatCode>
                <c:ptCount val="12"/>
                <c:pt idx="0">
                  <c:v>3.1206840435825876</c:v>
                </c:pt>
                <c:pt idx="1">
                  <c:v>3.0733084743179124</c:v>
                </c:pt>
                <c:pt idx="2">
                  <c:v>3.1257469151736741</c:v>
                </c:pt>
                <c:pt idx="3">
                  <c:v>3.1797246340449803</c:v>
                </c:pt>
                <c:pt idx="4">
                  <c:v>3.1909558344032134</c:v>
                </c:pt>
                <c:pt idx="5">
                  <c:v>3.1828521461463386</c:v>
                </c:pt>
                <c:pt idx="6">
                  <c:v>3.1610554940743603</c:v>
                </c:pt>
                <c:pt idx="7">
                  <c:v>3.2009472084596728</c:v>
                </c:pt>
                <c:pt idx="8">
                  <c:v>3.1867012734081839</c:v>
                </c:pt>
                <c:pt idx="9">
                  <c:v>3.1939829929313035</c:v>
                </c:pt>
                <c:pt idx="10">
                  <c:v>3.1842623316224641</c:v>
                </c:pt>
                <c:pt idx="11">
                  <c:v>3.197492070735604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Summary!$A$150:$A$161</c:f>
              <c:strCache>
                <c:ptCount val="12"/>
                <c:pt idx="0">
                  <c:v>OCT18</c:v>
                </c:pt>
                <c:pt idx="1">
                  <c:v>NOV18</c:v>
                </c:pt>
                <c:pt idx="2">
                  <c:v>DEC18</c:v>
                </c:pt>
                <c:pt idx="3">
                  <c:v>JAN19</c:v>
                </c:pt>
                <c:pt idx="4">
                  <c:v>FEB19</c:v>
                </c:pt>
                <c:pt idx="5">
                  <c:v>MAR19</c:v>
                </c:pt>
                <c:pt idx="6">
                  <c:v>APR19</c:v>
                </c:pt>
                <c:pt idx="7">
                  <c:v>MAY19</c:v>
                </c:pt>
                <c:pt idx="8">
                  <c:v>JUN19</c:v>
                </c:pt>
                <c:pt idx="9">
                  <c:v>JUL19</c:v>
                </c:pt>
                <c:pt idx="10">
                  <c:v>AUG19</c:v>
                </c:pt>
                <c:pt idx="11">
                  <c:v>SEP19</c:v>
                </c:pt>
              </c:strCache>
            </c:strRef>
          </c:cat>
          <c:val>
            <c:numRef>
              <c:f>Summary!$E$151:$E$162</c:f>
              <c:numCache>
                <c:formatCode>_(* #,##0.00_);_(* \(#,##0.00\);_(* "-"??_);_(@_)</c:formatCode>
                <c:ptCount val="12"/>
                <c:pt idx="0">
                  <c:v>4.0779561559201465</c:v>
                </c:pt>
                <c:pt idx="1">
                  <c:v>3.9401245416090616</c:v>
                </c:pt>
                <c:pt idx="2">
                  <c:v>3.9522085234635198</c:v>
                </c:pt>
                <c:pt idx="3">
                  <c:v>3.9727825161595378</c:v>
                </c:pt>
                <c:pt idx="4">
                  <c:v>3.9511191894171054</c:v>
                </c:pt>
                <c:pt idx="5">
                  <c:v>3.9571121398602624</c:v>
                </c:pt>
                <c:pt idx="6">
                  <c:v>3.8980127953085666</c:v>
                </c:pt>
                <c:pt idx="7">
                  <c:v>3.8964293167649036</c:v>
                </c:pt>
                <c:pt idx="8">
                  <c:v>3.8868251164491552</c:v>
                </c:pt>
                <c:pt idx="9">
                  <c:v>3.8440504169623875</c:v>
                </c:pt>
                <c:pt idx="10">
                  <c:v>3.8135065108405728</c:v>
                </c:pt>
                <c:pt idx="11">
                  <c:v>3.7887524674368485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Summary!$A$150:$A$161</c:f>
              <c:strCache>
                <c:ptCount val="12"/>
                <c:pt idx="0">
                  <c:v>OCT18</c:v>
                </c:pt>
                <c:pt idx="1">
                  <c:v>NOV18</c:v>
                </c:pt>
                <c:pt idx="2">
                  <c:v>DEC18</c:v>
                </c:pt>
                <c:pt idx="3">
                  <c:v>JAN19</c:v>
                </c:pt>
                <c:pt idx="4">
                  <c:v>FEB19</c:v>
                </c:pt>
                <c:pt idx="5">
                  <c:v>MAR19</c:v>
                </c:pt>
                <c:pt idx="6">
                  <c:v>APR19</c:v>
                </c:pt>
                <c:pt idx="7">
                  <c:v>MAY19</c:v>
                </c:pt>
                <c:pt idx="8">
                  <c:v>JUN19</c:v>
                </c:pt>
                <c:pt idx="9">
                  <c:v>JUL19</c:v>
                </c:pt>
                <c:pt idx="10">
                  <c:v>AUG19</c:v>
                </c:pt>
                <c:pt idx="11">
                  <c:v>SEP19</c:v>
                </c:pt>
              </c:strCache>
            </c:strRef>
          </c:cat>
          <c:val>
            <c:numRef>
              <c:f>'Purch Gas'!$I$107:$I$118</c:f>
              <c:numCache>
                <c:formatCode>_(* #,##0.00_);_(* \(#,##0.00\);_(* "-"??_);_(@_)</c:formatCode>
                <c:ptCount val="12"/>
                <c:pt idx="0">
                  <c:v>3.23</c:v>
                </c:pt>
                <c:pt idx="1">
                  <c:v>5.7</c:v>
                </c:pt>
                <c:pt idx="2">
                  <c:v>4.22</c:v>
                </c:pt>
                <c:pt idx="3">
                  <c:v>3.38</c:v>
                </c:pt>
                <c:pt idx="4">
                  <c:v>3.77</c:v>
                </c:pt>
                <c:pt idx="5">
                  <c:v>2.48</c:v>
                </c:pt>
                <c:pt idx="6">
                  <c:v>1.88</c:v>
                </c:pt>
                <c:pt idx="7">
                  <c:v>1.89</c:v>
                </c:pt>
                <c:pt idx="8">
                  <c:v>1.92</c:v>
                </c:pt>
                <c:pt idx="9">
                  <c:v>2.0099999999999998</c:v>
                </c:pt>
                <c:pt idx="10">
                  <c:v>1.81</c:v>
                </c:pt>
                <c:pt idx="11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93680"/>
        <c:axId val="414394464"/>
      </c:lineChart>
      <c:catAx>
        <c:axId val="41439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14394464"/>
        <c:crosses val="autoZero"/>
        <c:auto val="1"/>
        <c:lblAlgn val="ctr"/>
        <c:lblOffset val="100"/>
        <c:noMultiLvlLbl val="0"/>
      </c:catAx>
      <c:valAx>
        <c:axId val="41439446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143936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19-057-01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5\JLI\Rolling%2012%20month%20Wexpro%20using%20QPC%20volu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6\JLI\Wexpro%20Rolling%2012%20Month\Rolling%2012%20month%20Wexpro%20using%20QPC%20volu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7\JLI\Wexpro\Rolling%2012%20month%20Wexpro%20using%20QPC%20volum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8\JLI\Wexpro\Rolling%2012%20month%20Wexpro%20using%20QPC%20volum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9\JLI\WEXPRO\Rolling%2012%20month%20Wexpro%20using%20QPC%20volum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Pricing\FOM%20Ind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9\JLI\WEXPRO\COS%20Volumes%20-%20QPC%20Invoice%20Volumes%202011-curre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4\ACS\System%20WACOG\Rolling%2012%20month%20Wexp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6\JLI\Wexpro%20Rolling%2012%20Month\Rolling%2012%20month%20with%20reduced%2015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Sheet3"/>
      <sheetName val="813003 Other Gas Supply Expense"/>
      <sheetName val="Ut &amp; WY Costs"/>
      <sheetName val="Sheet2"/>
      <sheetName val="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O13">
            <v>5.1371806357431291</v>
          </cell>
        </row>
        <row r="39">
          <cell r="O39">
            <v>5.2624738477935544</v>
          </cell>
        </row>
        <row r="66">
          <cell r="O66">
            <v>5.061307005148814</v>
          </cell>
        </row>
        <row r="67">
          <cell r="O67">
            <v>5.1616395227519769</v>
          </cell>
        </row>
        <row r="96">
          <cell r="O96">
            <v>6.2932125679050168</v>
          </cell>
        </row>
        <row r="97">
          <cell r="O97">
            <v>6.8841901034138964</v>
          </cell>
        </row>
      </sheetData>
      <sheetData sheetId="12">
        <row r="13">
          <cell r="O13">
            <v>5.2265190163887292</v>
          </cell>
        </row>
        <row r="39">
          <cell r="O39">
            <v>5.3395810191252346</v>
          </cell>
        </row>
        <row r="66">
          <cell r="O66">
            <v>5.1631543053667404</v>
          </cell>
        </row>
        <row r="67">
          <cell r="O67">
            <v>5.2487094010588384</v>
          </cell>
        </row>
        <row r="96">
          <cell r="O96">
            <v>6.1013463159622487</v>
          </cell>
        </row>
        <row r="97">
          <cell r="O97">
            <v>6.6820681844811354</v>
          </cell>
        </row>
      </sheetData>
      <sheetData sheetId="13">
        <row r="13">
          <cell r="O13">
            <v>5.2221927561189272</v>
          </cell>
        </row>
        <row r="39">
          <cell r="O39">
            <v>5.3113656274763761</v>
          </cell>
        </row>
        <row r="66">
          <cell r="O66">
            <v>5.1540947571108333</v>
          </cell>
        </row>
        <row r="67">
          <cell r="O67">
            <v>5.2116056170523546</v>
          </cell>
        </row>
        <row r="96">
          <cell r="O96">
            <v>6.1463963664624259</v>
          </cell>
        </row>
        <row r="97">
          <cell r="O97">
            <v>6.7957091547676383</v>
          </cell>
        </row>
      </sheetData>
      <sheetData sheetId="14">
        <row r="13">
          <cell r="O13">
            <v>5.22115382558896</v>
          </cell>
        </row>
        <row r="39">
          <cell r="O39">
            <v>5.2991114529179546</v>
          </cell>
        </row>
        <row r="66">
          <cell r="O66">
            <v>5.149198931364463</v>
          </cell>
        </row>
        <row r="67">
          <cell r="O67">
            <v>5.1947361284113862</v>
          </cell>
        </row>
        <row r="96">
          <cell r="O96">
            <v>6.1809853278979761</v>
          </cell>
        </row>
        <row r="97">
          <cell r="O97">
            <v>6.868277325701472</v>
          </cell>
        </row>
      </sheetData>
      <sheetData sheetId="15">
        <row r="13">
          <cell r="O13">
            <v>5.1980316504789998</v>
          </cell>
        </row>
        <row r="39">
          <cell r="O39">
            <v>5.2667016506059516</v>
          </cell>
        </row>
        <row r="66">
          <cell r="O66">
            <v>5.1233573566142185</v>
          </cell>
        </row>
        <row r="67">
          <cell r="O67">
            <v>5.1565015996872052</v>
          </cell>
        </row>
        <row r="96">
          <cell r="O96">
            <v>6.2010662246623047</v>
          </cell>
        </row>
        <row r="97">
          <cell r="O97">
            <v>6.9518192718375094</v>
          </cell>
        </row>
      </sheetData>
      <sheetData sheetId="16">
        <row r="13">
          <cell r="O13">
            <v>5.1153435128473204</v>
          </cell>
        </row>
        <row r="39">
          <cell r="O39">
            <v>5.1179797336629429</v>
          </cell>
        </row>
        <row r="66">
          <cell r="O66">
            <v>5.0103875879148445</v>
          </cell>
        </row>
        <row r="67">
          <cell r="O67">
            <v>4.9830061455756933</v>
          </cell>
        </row>
        <row r="96">
          <cell r="O96">
            <v>6.7155543663691475</v>
          </cell>
        </row>
        <row r="97">
          <cell r="O97">
            <v>7.4404664147533932</v>
          </cell>
        </row>
      </sheetData>
      <sheetData sheetId="17">
        <row r="13">
          <cell r="O13">
            <v>5.0559654878257225</v>
          </cell>
        </row>
        <row r="39">
          <cell r="O39">
            <v>5.0411931686324394</v>
          </cell>
        </row>
        <row r="66">
          <cell r="O66">
            <v>4.956236974505658</v>
          </cell>
        </row>
        <row r="67">
          <cell r="O67">
            <v>4.9118099179051411</v>
          </cell>
        </row>
        <row r="96">
          <cell r="O96">
            <v>6.5427045921771745</v>
          </cell>
        </row>
        <row r="97">
          <cell r="O97">
            <v>7.2284763846002944</v>
          </cell>
        </row>
      </sheetData>
      <sheetData sheetId="18">
        <row r="13">
          <cell r="O13">
            <v>5.0798849201220992</v>
          </cell>
        </row>
        <row r="39">
          <cell r="O39">
            <v>5.0376845327660682</v>
          </cell>
        </row>
        <row r="66">
          <cell r="O66">
            <v>4.9845310935723477</v>
          </cell>
        </row>
        <row r="67">
          <cell r="O67">
            <v>4.9098134765723405</v>
          </cell>
        </row>
        <row r="96">
          <cell r="O96">
            <v>6.4899857783935238</v>
          </cell>
        </row>
        <row r="97">
          <cell r="O97">
            <v>7.212463452534938</v>
          </cell>
        </row>
      </sheetData>
      <sheetData sheetId="19">
        <row r="13">
          <cell r="O13">
            <v>5.1164337168978573</v>
          </cell>
        </row>
        <row r="39">
          <cell r="O39">
            <v>5.0451392080987558</v>
          </cell>
        </row>
        <row r="66">
          <cell r="O66">
            <v>5.0213447811664009</v>
          </cell>
        </row>
        <row r="67">
          <cell r="O67">
            <v>4.9198622628723001</v>
          </cell>
        </row>
        <row r="96">
          <cell r="O96">
            <v>6.5341511807421817</v>
          </cell>
        </row>
        <row r="97">
          <cell r="O97">
            <v>7.1628020335173694</v>
          </cell>
        </row>
      </sheetData>
      <sheetData sheetId="20">
        <row r="13">
          <cell r="O13">
            <v>5.2196863374901126</v>
          </cell>
        </row>
        <row r="39">
          <cell r="O39">
            <v>5.0988046506886855</v>
          </cell>
        </row>
        <row r="66">
          <cell r="O66">
            <v>5.135249776223775</v>
          </cell>
        </row>
        <row r="67">
          <cell r="O67">
            <v>4.9836493114668379</v>
          </cell>
        </row>
        <row r="96">
          <cell r="O96">
            <v>6.5008892940410368</v>
          </cell>
        </row>
        <row r="97">
          <cell r="O97">
            <v>7.0333252266704616</v>
          </cell>
        </row>
      </sheetData>
      <sheetData sheetId="21">
        <row r="13">
          <cell r="O13">
            <v>5.256547316923359</v>
          </cell>
        </row>
        <row r="39">
          <cell r="O39">
            <v>5.1297251737343057</v>
          </cell>
        </row>
        <row r="66">
          <cell r="O66">
            <v>5.1713532073975106</v>
          </cell>
        </row>
        <row r="67">
          <cell r="O67">
            <v>5.0135318665854811</v>
          </cell>
        </row>
        <row r="96">
          <cell r="O96">
            <v>6.5295453422814322</v>
          </cell>
        </row>
        <row r="97">
          <cell r="O97">
            <v>7.0543041365889092</v>
          </cell>
        </row>
      </sheetData>
      <sheetData sheetId="22">
        <row r="13">
          <cell r="O13">
            <v>5.244695007644812</v>
          </cell>
        </row>
        <row r="30">
          <cell r="C30">
            <v>89992.69</v>
          </cell>
          <cell r="D30">
            <v>54801.14</v>
          </cell>
          <cell r="E30">
            <v>67566.51999999999</v>
          </cell>
          <cell r="F30">
            <v>-9078.25</v>
          </cell>
          <cell r="G30">
            <v>63933.8</v>
          </cell>
          <cell r="H30">
            <v>98408.76</v>
          </cell>
          <cell r="I30">
            <v>66629.69</v>
          </cell>
          <cell r="J30">
            <v>21467.02</v>
          </cell>
          <cell r="K30">
            <v>30673.890000000003</v>
          </cell>
          <cell r="L30">
            <v>27895.07</v>
          </cell>
          <cell r="M30">
            <v>28585.06</v>
          </cell>
          <cell r="N30">
            <v>76117.56</v>
          </cell>
        </row>
        <row r="31">
          <cell r="C31">
            <v>52288.75</v>
          </cell>
          <cell r="D31">
            <v>51100</v>
          </cell>
          <cell r="E31">
            <v>50545</v>
          </cell>
          <cell r="F31">
            <v>48978</v>
          </cell>
          <cell r="G31">
            <v>50095</v>
          </cell>
          <cell r="H31">
            <v>49287.230373333347</v>
          </cell>
          <cell r="I31">
            <v>48740.311585833268</v>
          </cell>
          <cell r="J31">
            <v>48564.103129999989</v>
          </cell>
          <cell r="K31">
            <v>48312.321698333297</v>
          </cell>
          <cell r="L31">
            <v>48083.349665416601</v>
          </cell>
          <cell r="M31">
            <v>47848.713964583301</v>
          </cell>
          <cell r="N31">
            <v>47224</v>
          </cell>
        </row>
        <row r="32">
          <cell r="C32">
            <v>87595</v>
          </cell>
          <cell r="D32">
            <v>89610</v>
          </cell>
          <cell r="E32">
            <v>72668</v>
          </cell>
          <cell r="F32">
            <v>92744</v>
          </cell>
          <cell r="G32">
            <v>94619.4</v>
          </cell>
          <cell r="H32">
            <v>98998.399999999994</v>
          </cell>
          <cell r="I32">
            <v>91786</v>
          </cell>
          <cell r="J32">
            <v>77760.399999999994</v>
          </cell>
          <cell r="K32">
            <v>70836.800000000003</v>
          </cell>
          <cell r="L32">
            <v>79966.2</v>
          </cell>
          <cell r="M32">
            <v>58212</v>
          </cell>
          <cell r="N32">
            <v>107227.2</v>
          </cell>
        </row>
        <row r="34">
          <cell r="C34">
            <v>32506412.880000003</v>
          </cell>
          <cell r="D34">
            <v>34178804.069999993</v>
          </cell>
          <cell r="E34">
            <v>30098234.290000003</v>
          </cell>
          <cell r="F34">
            <v>29754809.629999995</v>
          </cell>
          <cell r="G34">
            <v>29839963.090000007</v>
          </cell>
          <cell r="H34">
            <v>24486189.970373336</v>
          </cell>
          <cell r="I34">
            <v>29584100.48158583</v>
          </cell>
          <cell r="J34">
            <v>29977287.023130003</v>
          </cell>
          <cell r="K34">
            <v>30256933.031698331</v>
          </cell>
          <cell r="L34">
            <v>30081037.60966542</v>
          </cell>
          <cell r="M34">
            <v>28058287.463964578</v>
          </cell>
          <cell r="N34">
            <v>26792513.510000005</v>
          </cell>
        </row>
        <row r="39">
          <cell r="O39">
            <v>5.1507389472245348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O13">
            <v>5.2064570898669311</v>
          </cell>
        </row>
        <row r="39">
          <cell r="O39">
            <v>5.1088698253101779</v>
          </cell>
        </row>
        <row r="68">
          <cell r="O68">
            <v>4.979812272294236</v>
          </cell>
        </row>
        <row r="69">
          <cell r="O69">
            <v>5.0087007671095467</v>
          </cell>
        </row>
        <row r="98">
          <cell r="O98">
            <v>6.0343605238782665</v>
          </cell>
        </row>
        <row r="99">
          <cell r="O99">
            <v>6.5377105563182329</v>
          </cell>
        </row>
      </sheetData>
      <sheetData sheetId="24">
        <row r="13">
          <cell r="O13">
            <v>5.1576967467490134</v>
          </cell>
        </row>
        <row r="39">
          <cell r="O39">
            <v>5.0630045220431894</v>
          </cell>
        </row>
        <row r="68">
          <cell r="O68">
            <v>4.9538277788922906</v>
          </cell>
        </row>
        <row r="69">
          <cell r="O69">
            <v>4.9733403254235338</v>
          </cell>
        </row>
        <row r="98">
          <cell r="O98">
            <v>5.7238709260561151</v>
          </cell>
        </row>
        <row r="99">
          <cell r="O99">
            <v>6.2121701410715389</v>
          </cell>
        </row>
      </sheetData>
      <sheetData sheetId="25">
        <row r="13">
          <cell r="O13">
            <v>4.7530703783385286</v>
          </cell>
        </row>
        <row r="39">
          <cell r="O39">
            <v>5.0738958065994142</v>
          </cell>
        </row>
        <row r="68">
          <cell r="O68">
            <v>4.9950109827009825</v>
          </cell>
        </row>
        <row r="69">
          <cell r="O69">
            <v>5.0034069432176125</v>
          </cell>
        </row>
        <row r="98">
          <cell r="O98">
            <v>5.4228136205606177</v>
          </cell>
        </row>
        <row r="99">
          <cell r="O99">
            <v>5.8844514402014454</v>
          </cell>
        </row>
      </sheetData>
      <sheetData sheetId="26">
        <row r="13">
          <cell r="O13">
            <v>4.3326309840566495</v>
          </cell>
        </row>
        <row r="39">
          <cell r="O39">
            <v>5.0450007310654357</v>
          </cell>
        </row>
        <row r="68">
          <cell r="O68">
            <v>4.9991759406702885</v>
          </cell>
        </row>
        <row r="69">
          <cell r="O69">
            <v>4.9895654006637491</v>
          </cell>
        </row>
        <row r="98">
          <cell r="O98">
            <v>5.2028354472811129</v>
          </cell>
        </row>
        <row r="99">
          <cell r="O99">
            <v>5.626679788025668</v>
          </cell>
        </row>
      </sheetData>
      <sheetData sheetId="27">
        <row r="13">
          <cell r="O13">
            <v>3.8077023251173623</v>
          </cell>
        </row>
        <row r="39">
          <cell r="O39">
            <v>5.0561003002841725</v>
          </cell>
        </row>
        <row r="68">
          <cell r="O68">
            <v>4.995024713952013</v>
          </cell>
        </row>
        <row r="69">
          <cell r="O69">
            <v>5.02195521571526</v>
          </cell>
        </row>
        <row r="98">
          <cell r="O98">
            <v>5.0098145731989918</v>
          </cell>
        </row>
        <row r="99">
          <cell r="O99">
            <v>5.3828084398978566</v>
          </cell>
        </row>
      </sheetData>
      <sheetData sheetId="28">
        <row r="13">
          <cell r="O13">
            <v>3.7896722607737816</v>
          </cell>
        </row>
        <row r="39">
          <cell r="O39">
            <v>5.1553882388883778</v>
          </cell>
        </row>
        <row r="68">
          <cell r="O68">
            <v>5.5561215811810749</v>
          </cell>
        </row>
        <row r="69">
          <cell r="O69">
            <v>5.1456063315754736</v>
          </cell>
        </row>
        <row r="98">
          <cell r="O98">
            <v>5.4859883323880574</v>
          </cell>
        </row>
        <row r="99">
          <cell r="O99">
            <v>5.2411850322926403</v>
          </cell>
        </row>
      </sheetData>
      <sheetData sheetId="29">
        <row r="39">
          <cell r="O39">
            <v>5.1818778468553912</v>
          </cell>
        </row>
        <row r="69">
          <cell r="O69">
            <v>5.1924802535743328</v>
          </cell>
        </row>
        <row r="99">
          <cell r="O99">
            <v>5.0962055939607458</v>
          </cell>
        </row>
      </sheetData>
      <sheetData sheetId="30">
        <row r="39">
          <cell r="O39">
            <v>5.1910007601887544</v>
          </cell>
        </row>
        <row r="69">
          <cell r="O69">
            <v>5.2127065831784387</v>
          </cell>
        </row>
        <row r="99">
          <cell r="O99">
            <v>5.0266442907858364</v>
          </cell>
        </row>
      </sheetData>
      <sheetData sheetId="31">
        <row r="39">
          <cell r="O39">
            <v>5.1851113856901421</v>
          </cell>
        </row>
        <row r="69">
          <cell r="O69">
            <v>5.2133412515589423</v>
          </cell>
        </row>
        <row r="99">
          <cell r="O99">
            <v>4.9821994896532953</v>
          </cell>
        </row>
      </sheetData>
      <sheetData sheetId="32">
        <row r="39">
          <cell r="O39">
            <v>5.0641323869681942</v>
          </cell>
        </row>
        <row r="69">
          <cell r="O69">
            <v>5.0887746719819207</v>
          </cell>
        </row>
        <row r="99">
          <cell r="O99">
            <v>4.8948163082139917</v>
          </cell>
        </row>
      </sheetData>
      <sheetData sheetId="33">
        <row r="40">
          <cell r="O40">
            <v>4.9063635371005603</v>
          </cell>
        </row>
        <row r="71">
          <cell r="O71">
            <v>4.9292742725017131</v>
          </cell>
        </row>
        <row r="101">
          <cell r="O101">
            <v>4.7592139738808648</v>
          </cell>
        </row>
      </sheetData>
      <sheetData sheetId="34">
        <row r="30">
          <cell r="C30">
            <v>76859.179999999993</v>
          </cell>
          <cell r="D30">
            <v>79274.87</v>
          </cell>
          <cell r="E30">
            <v>68686.37</v>
          </cell>
          <cell r="F30">
            <v>77557.929999999993</v>
          </cell>
          <cell r="G30">
            <v>76503.62</v>
          </cell>
          <cell r="H30">
            <v>68066.320000000007</v>
          </cell>
          <cell r="I30">
            <v>72591.23</v>
          </cell>
          <cell r="J30">
            <v>91612.76</v>
          </cell>
          <cell r="K30">
            <v>55216.01</v>
          </cell>
          <cell r="L30">
            <v>50395.16</v>
          </cell>
          <cell r="M30">
            <v>59763.32</v>
          </cell>
          <cell r="N30">
            <v>68939.25</v>
          </cell>
        </row>
        <row r="31">
          <cell r="C31">
            <v>46593.03</v>
          </cell>
          <cell r="D31">
            <v>45942.32</v>
          </cell>
          <cell r="E31">
            <v>45379</v>
          </cell>
          <cell r="F31">
            <v>44742</v>
          </cell>
          <cell r="G31">
            <v>44114</v>
          </cell>
          <cell r="H31">
            <v>43555</v>
          </cell>
          <cell r="I31">
            <v>42959</v>
          </cell>
          <cell r="J31">
            <v>42207</v>
          </cell>
          <cell r="K31">
            <v>41754</v>
          </cell>
          <cell r="L31">
            <v>41340</v>
          </cell>
          <cell r="M31">
            <v>40850</v>
          </cell>
          <cell r="N31">
            <v>40284</v>
          </cell>
        </row>
        <row r="32">
          <cell r="C32">
            <v>80334.2</v>
          </cell>
          <cell r="D32">
            <v>85288</v>
          </cell>
          <cell r="E32">
            <v>116805</v>
          </cell>
          <cell r="F32">
            <v>145434.64000000001</v>
          </cell>
          <cell r="G32">
            <v>115058.06</v>
          </cell>
          <cell r="H32">
            <v>114561.2</v>
          </cell>
          <cell r="I32">
            <v>110298.24000000001</v>
          </cell>
          <cell r="J32">
            <v>112461.44</v>
          </cell>
          <cell r="K32">
            <v>91312</v>
          </cell>
          <cell r="L32">
            <v>108630.34</v>
          </cell>
          <cell r="M32">
            <v>83850</v>
          </cell>
          <cell r="N32">
            <v>93582.720000000001</v>
          </cell>
        </row>
        <row r="35">
          <cell r="C35">
            <v>28061635.75</v>
          </cell>
          <cell r="D35">
            <v>29651790.049999997</v>
          </cell>
          <cell r="E35">
            <v>15486793.199999999</v>
          </cell>
          <cell r="F35">
            <v>28840390.590000004</v>
          </cell>
          <cell r="G35">
            <v>28485718.919999998</v>
          </cell>
          <cell r="H35">
            <v>28617972.98</v>
          </cell>
          <cell r="I35">
            <v>28045685.649999999</v>
          </cell>
          <cell r="J35">
            <v>28463148.629999999</v>
          </cell>
          <cell r="K35">
            <v>30079154.140000001</v>
          </cell>
          <cell r="L35">
            <v>26737374.990000006</v>
          </cell>
          <cell r="M35">
            <v>31500216.409999996</v>
          </cell>
          <cell r="N35">
            <v>28928696.640000004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0">
          <cell r="O40">
            <v>4.9692444799203832</v>
          </cell>
        </row>
        <row r="71">
          <cell r="O71">
            <v>5.0131504770334354</v>
          </cell>
        </row>
        <row r="101">
          <cell r="O101">
            <v>4.7006997018413941</v>
          </cell>
        </row>
      </sheetData>
      <sheetData sheetId="36">
        <row r="40">
          <cell r="O40">
            <v>4.8410981679157024</v>
          </cell>
        </row>
        <row r="71">
          <cell r="O71">
            <v>4.869872782513287</v>
          </cell>
        </row>
        <row r="101">
          <cell r="O101">
            <v>4.6647829634619775</v>
          </cell>
        </row>
      </sheetData>
      <sheetData sheetId="37">
        <row r="40">
          <cell r="O40">
            <v>5.0815762477336959</v>
          </cell>
        </row>
        <row r="71">
          <cell r="O71">
            <v>5.1441297443460003</v>
          </cell>
        </row>
        <row r="101">
          <cell r="O101">
            <v>4.6980335497734389</v>
          </cell>
        </row>
      </sheetData>
      <sheetData sheetId="38">
        <row r="40">
          <cell r="O40">
            <v>5.0862012987508489</v>
          </cell>
        </row>
        <row r="71">
          <cell r="O71">
            <v>5.1488451152079939</v>
          </cell>
        </row>
        <row r="101">
          <cell r="O101">
            <v>4.7048535089035397</v>
          </cell>
        </row>
      </sheetData>
      <sheetData sheetId="39">
        <row r="40">
          <cell r="O40">
            <v>5.0947857116607507</v>
          </cell>
        </row>
        <row r="71">
          <cell r="O71">
            <v>5.1556404126856288</v>
          </cell>
        </row>
        <row r="101">
          <cell r="O101">
            <v>4.7247050401567074</v>
          </cell>
        </row>
      </sheetData>
      <sheetData sheetId="40">
        <row r="40">
          <cell r="O40">
            <v>5.159100927911787</v>
          </cell>
        </row>
        <row r="71">
          <cell r="O71">
            <v>5.2263749947577915</v>
          </cell>
        </row>
        <row r="101">
          <cell r="O101">
            <v>4.7506499873267218</v>
          </cell>
        </row>
      </sheetData>
      <sheetData sheetId="41">
        <row r="40">
          <cell r="O40">
            <v>5.2109707686282301</v>
          </cell>
        </row>
        <row r="71">
          <cell r="O71">
            <v>5.2926041974866234</v>
          </cell>
        </row>
        <row r="101">
          <cell r="O101">
            <v>4.7212165431386444</v>
          </cell>
        </row>
      </sheetData>
      <sheetData sheetId="42">
        <row r="38">
          <cell r="M38">
            <v>5315779</v>
          </cell>
          <cell r="N38">
            <v>5719570</v>
          </cell>
        </row>
        <row r="40">
          <cell r="O40">
            <v>5.1505524353854675</v>
          </cell>
        </row>
        <row r="71">
          <cell r="O71">
            <v>5.2376314806144784</v>
          </cell>
        </row>
        <row r="101">
          <cell r="O101">
            <v>4.6345051016453596</v>
          </cell>
        </row>
      </sheetData>
      <sheetData sheetId="43">
        <row r="38">
          <cell r="N38">
            <v>5955473</v>
          </cell>
        </row>
        <row r="40">
          <cell r="O40">
            <v>5.0979584492351222</v>
          </cell>
        </row>
        <row r="71">
          <cell r="O71">
            <v>5.1940075248642152</v>
          </cell>
        </row>
        <row r="101">
          <cell r="O101">
            <v>4.5397342762970814</v>
          </cell>
        </row>
      </sheetData>
      <sheetData sheetId="44">
        <row r="38">
          <cell r="N38">
            <v>5847685</v>
          </cell>
        </row>
        <row r="40">
          <cell r="O40">
            <v>5.0950761717880741</v>
          </cell>
        </row>
        <row r="71">
          <cell r="O71">
            <v>5.2031168739027649</v>
          </cell>
        </row>
        <row r="101">
          <cell r="O101">
            <v>4.4762772746419435</v>
          </cell>
        </row>
      </sheetData>
      <sheetData sheetId="45">
        <row r="38">
          <cell r="N38">
            <v>6468492</v>
          </cell>
        </row>
        <row r="40">
          <cell r="O40">
            <v>4.9737666963187124</v>
          </cell>
        </row>
        <row r="71">
          <cell r="O71">
            <v>5.0770600095309568</v>
          </cell>
        </row>
        <row r="101">
          <cell r="O101">
            <v>4.3988779958170099</v>
          </cell>
        </row>
      </sheetData>
      <sheetData sheetId="46">
        <row r="30">
          <cell r="C30">
            <v>66982.720000000001</v>
          </cell>
          <cell r="D30">
            <v>56018.49</v>
          </cell>
          <cell r="E30">
            <v>46341.280000000006</v>
          </cell>
          <cell r="F30">
            <v>58104.77</v>
          </cell>
          <cell r="G30">
            <v>54931.76</v>
          </cell>
          <cell r="H30">
            <v>55692.93</v>
          </cell>
          <cell r="I30">
            <v>58972.68</v>
          </cell>
          <cell r="J30">
            <v>51584.869999999995</v>
          </cell>
          <cell r="K30">
            <v>51584.869999999995</v>
          </cell>
          <cell r="L30">
            <v>52925.94</v>
          </cell>
          <cell r="M30">
            <v>69107.11</v>
          </cell>
          <cell r="N30">
            <v>41248.230000000003</v>
          </cell>
        </row>
        <row r="31">
          <cell r="C31">
            <v>39734</v>
          </cell>
          <cell r="D31">
            <v>39274.410000000003</v>
          </cell>
          <cell r="E31">
            <v>38894.03</v>
          </cell>
          <cell r="F31">
            <v>38417.089999999997</v>
          </cell>
          <cell r="G31">
            <v>37966.19</v>
          </cell>
          <cell r="H31">
            <v>37509.041407083299</v>
          </cell>
          <cell r="I31">
            <v>37024.97</v>
          </cell>
          <cell r="J31">
            <v>36576.39</v>
          </cell>
          <cell r="K31">
            <v>36152.97</v>
          </cell>
          <cell r="L31">
            <v>35718.54</v>
          </cell>
          <cell r="M31">
            <v>35151.279999999999</v>
          </cell>
          <cell r="N31">
            <v>34812.699999999997</v>
          </cell>
        </row>
        <row r="32">
          <cell r="C32">
            <v>106708.54</v>
          </cell>
          <cell r="D32">
            <v>96478.46</v>
          </cell>
          <cell r="E32">
            <v>72930.7</v>
          </cell>
          <cell r="F32">
            <v>94151.98</v>
          </cell>
          <cell r="G32">
            <v>94620.24</v>
          </cell>
          <cell r="H32">
            <v>99183.5</v>
          </cell>
          <cell r="I32">
            <v>94084.64</v>
          </cell>
          <cell r="J32">
            <v>99710.78</v>
          </cell>
          <cell r="K32">
            <v>90729.34</v>
          </cell>
          <cell r="L32">
            <v>96509.66</v>
          </cell>
          <cell r="M32">
            <v>68046.16</v>
          </cell>
          <cell r="N32">
            <v>143058.88</v>
          </cell>
        </row>
        <row r="35">
          <cell r="C35">
            <v>28619308.949999996</v>
          </cell>
          <cell r="D35">
            <v>19438389.109999999</v>
          </cell>
          <cell r="E35">
            <v>29735980.859999999</v>
          </cell>
          <cell r="F35">
            <v>27964390.09</v>
          </cell>
          <cell r="G35">
            <v>28476691.529999997</v>
          </cell>
          <cell r="H35">
            <v>30831583.661407076</v>
          </cell>
          <cell r="I35">
            <v>29324262.330000002</v>
          </cell>
          <cell r="J35">
            <v>26648089.050000004</v>
          </cell>
          <cell r="K35">
            <v>28169249.979999997</v>
          </cell>
          <cell r="L35">
            <v>26663144.790000003</v>
          </cell>
          <cell r="M35">
            <v>27847699.270000003</v>
          </cell>
          <cell r="N35">
            <v>29146499.979999997</v>
          </cell>
        </row>
        <row r="38">
          <cell r="N38">
            <v>6710479</v>
          </cell>
        </row>
        <row r="40">
          <cell r="O40">
            <v>4.8935051740123443</v>
          </cell>
        </row>
        <row r="71">
          <cell r="O71">
            <v>5.0188690468482795</v>
          </cell>
        </row>
        <row r="101">
          <cell r="O101">
            <v>4.2382195149682698</v>
          </cell>
        </row>
      </sheetData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8">
          <cell r="N38">
            <v>6629411</v>
          </cell>
        </row>
        <row r="40">
          <cell r="O40">
            <v>4.7868600180087277</v>
          </cell>
        </row>
        <row r="71">
          <cell r="O71">
            <v>4.9381879405898168</v>
          </cell>
        </row>
        <row r="101">
          <cell r="O101">
            <v>4.0406217023190774</v>
          </cell>
        </row>
      </sheetData>
      <sheetData sheetId="48">
        <row r="38">
          <cell r="N38">
            <v>5936266</v>
          </cell>
        </row>
        <row r="40">
          <cell r="O40">
            <v>4.8247880690958196</v>
          </cell>
        </row>
        <row r="71">
          <cell r="O71">
            <v>5.0146928742589738</v>
          </cell>
        </row>
        <row r="101">
          <cell r="O101">
            <v>3.9363811816445446</v>
          </cell>
        </row>
      </sheetData>
      <sheetData sheetId="49">
        <row r="38">
          <cell r="O38">
            <v>6569137</v>
          </cell>
        </row>
        <row r="40">
          <cell r="P40">
            <v>4.6754651569450791</v>
          </cell>
        </row>
        <row r="71">
          <cell r="P71">
            <v>4.8832721287563947</v>
          </cell>
        </row>
        <row r="101">
          <cell r="P101">
            <v>3.7604673166645792</v>
          </cell>
        </row>
      </sheetData>
      <sheetData sheetId="50">
        <row r="38">
          <cell r="O38">
            <v>6081411</v>
          </cell>
        </row>
        <row r="40">
          <cell r="P40">
            <v>4.5773771148318998</v>
          </cell>
        </row>
        <row r="71">
          <cell r="P71">
            <v>4.8013782453727245</v>
          </cell>
        </row>
        <row r="101">
          <cell r="P101">
            <v>3.6386469358680849</v>
          </cell>
        </row>
      </sheetData>
      <sheetData sheetId="51">
        <row r="38">
          <cell r="O38">
            <v>5947217</v>
          </cell>
        </row>
        <row r="40">
          <cell r="P40">
            <v>4.5109983336195896</v>
          </cell>
        </row>
        <row r="75">
          <cell r="P75">
            <v>4.7497183186952601</v>
          </cell>
        </row>
        <row r="105">
          <cell r="P105">
            <v>3.5479234394655887</v>
          </cell>
        </row>
      </sheetData>
      <sheetData sheetId="52">
        <row r="38">
          <cell r="O38">
            <v>5565763</v>
          </cell>
        </row>
        <row r="40">
          <cell r="P40">
            <v>4.3720829382293713</v>
          </cell>
        </row>
        <row r="75">
          <cell r="P75">
            <v>4.6162875857522856</v>
          </cell>
        </row>
        <row r="105">
          <cell r="P105">
            <v>3.4246925510512214</v>
          </cell>
        </row>
      </sheetData>
      <sheetData sheetId="53">
        <row r="38">
          <cell r="O38">
            <v>5674895</v>
          </cell>
        </row>
        <row r="40">
          <cell r="P40">
            <v>4.2616224851180613</v>
          </cell>
        </row>
        <row r="75">
          <cell r="P75">
            <v>4.5092486322626906</v>
          </cell>
        </row>
        <row r="105">
          <cell r="P105">
            <v>3.3383239767115263</v>
          </cell>
        </row>
      </sheetData>
      <sheetData sheetId="54">
        <row r="38">
          <cell r="O38">
            <v>5565230</v>
          </cell>
        </row>
        <row r="40">
          <cell r="P40">
            <v>4.2077847660971672</v>
          </cell>
        </row>
        <row r="75">
          <cell r="P75">
            <v>4.4717810215742499</v>
          </cell>
        </row>
        <row r="105">
          <cell r="P105">
            <v>3.2607632050372128</v>
          </cell>
        </row>
      </sheetData>
      <sheetData sheetId="55">
        <row r="38">
          <cell r="O38">
            <v>5462871</v>
          </cell>
        </row>
        <row r="40">
          <cell r="P40">
            <v>4.1763756736958033</v>
          </cell>
        </row>
        <row r="75">
          <cell r="P75">
            <v>4.4527098550043469</v>
          </cell>
        </row>
        <row r="105">
          <cell r="P105">
            <v>3.2187495764644773</v>
          </cell>
        </row>
      </sheetData>
      <sheetData sheetId="56">
        <row r="38">
          <cell r="O38">
            <v>5984745</v>
          </cell>
        </row>
        <row r="40">
          <cell r="P40">
            <v>4.145611093561139</v>
          </cell>
        </row>
        <row r="75">
          <cell r="P75">
            <v>4.4373729029063709</v>
          </cell>
        </row>
        <row r="105">
          <cell r="P105">
            <v>3.1652403255275998</v>
          </cell>
        </row>
      </sheetData>
      <sheetData sheetId="57">
        <row r="38">
          <cell r="O38">
            <v>5968277</v>
          </cell>
        </row>
        <row r="40">
          <cell r="P40">
            <v>4.0779561559201465</v>
          </cell>
        </row>
        <row r="75">
          <cell r="P75">
            <v>4.3669734465262158</v>
          </cell>
        </row>
        <row r="105">
          <cell r="P105">
            <v>3.1206840435825876</v>
          </cell>
        </row>
      </sheetData>
      <sheetData sheetId="58">
        <row r="30">
          <cell r="D30">
            <v>43022.6</v>
          </cell>
          <cell r="E30">
            <v>43022.6</v>
          </cell>
          <cell r="F30">
            <v>43022.6</v>
          </cell>
          <cell r="G30">
            <v>43022.6</v>
          </cell>
          <cell r="H30">
            <v>43022.6</v>
          </cell>
          <cell r="I30">
            <v>43022.6</v>
          </cell>
          <cell r="J30">
            <v>43022.6</v>
          </cell>
          <cell r="K30">
            <v>43022.6</v>
          </cell>
          <cell r="L30">
            <v>43022.6</v>
          </cell>
          <cell r="M30">
            <v>43022.6</v>
          </cell>
          <cell r="N30">
            <v>43022.6</v>
          </cell>
          <cell r="O30">
            <v>43022.6</v>
          </cell>
        </row>
        <row r="31">
          <cell r="D31">
            <v>34434.04821458333</v>
          </cell>
          <cell r="E31">
            <v>34080.871457499983</v>
          </cell>
          <cell r="F31">
            <v>33730.24946208328</v>
          </cell>
          <cell r="G31">
            <v>31627.130071999967</v>
          </cell>
          <cell r="H31">
            <v>31343.886433250002</v>
          </cell>
          <cell r="I31">
            <v>31021.481441249944</v>
          </cell>
          <cell r="J31">
            <v>32974.873840750006</v>
          </cell>
          <cell r="K31">
            <v>32974.873840750006</v>
          </cell>
          <cell r="L31">
            <v>32974.873840750006</v>
          </cell>
          <cell r="M31">
            <v>32974.873840750006</v>
          </cell>
          <cell r="N31">
            <v>32974.873840750006</v>
          </cell>
          <cell r="O31">
            <v>32974.873840750006</v>
          </cell>
        </row>
        <row r="32">
          <cell r="D32">
            <v>104247.22</v>
          </cell>
          <cell r="E32">
            <v>123903.18</v>
          </cell>
          <cell r="F32">
            <v>86354.84</v>
          </cell>
          <cell r="G32">
            <v>118658.94</v>
          </cell>
          <cell r="H32">
            <v>56879.419999999984</v>
          </cell>
          <cell r="I32">
            <v>87439.12</v>
          </cell>
          <cell r="J32">
            <v>78778.320000000007</v>
          </cell>
          <cell r="K32">
            <v>90145.02</v>
          </cell>
          <cell r="L32">
            <v>91826.919999999984</v>
          </cell>
          <cell r="M32">
            <v>100785.34</v>
          </cell>
          <cell r="N32">
            <v>108954.32</v>
          </cell>
          <cell r="O32">
            <v>87923.920000000013</v>
          </cell>
        </row>
        <row r="35">
          <cell r="D35">
            <v>27686017.658214584</v>
          </cell>
          <cell r="E35">
            <v>27431222.981457498</v>
          </cell>
          <cell r="F35">
            <v>24523023.799462087</v>
          </cell>
          <cell r="G35">
            <v>23091264.870072003</v>
          </cell>
          <cell r="H35">
            <v>25337121.366433252</v>
          </cell>
          <cell r="I35">
            <v>22186935.481441248</v>
          </cell>
          <cell r="J35">
            <v>22819047.58384075</v>
          </cell>
          <cell r="K35">
            <v>22062810.083840754</v>
          </cell>
          <cell r="L35">
            <v>23820619.853840753</v>
          </cell>
          <cell r="M35">
            <v>25002175.933840752</v>
          </cell>
          <cell r="N35">
            <v>20896372.19384075</v>
          </cell>
          <cell r="O35">
            <v>17139910.153840758</v>
          </cell>
        </row>
        <row r="38">
          <cell r="O38">
            <v>6185236</v>
          </cell>
        </row>
        <row r="40">
          <cell r="P40">
            <v>3.9401245416090616</v>
          </cell>
        </row>
        <row r="75">
          <cell r="P75">
            <v>4.2021065479288886</v>
          </cell>
        </row>
        <row r="106">
          <cell r="P106">
            <v>3.0733084743179124</v>
          </cell>
        </row>
      </sheetData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8">
          <cell r="O38">
            <v>5947946</v>
          </cell>
        </row>
        <row r="40">
          <cell r="P40">
            <v>3.9522085234635198</v>
          </cell>
        </row>
        <row r="75">
          <cell r="P75">
            <v>4.2015352995279409</v>
          </cell>
        </row>
        <row r="106">
          <cell r="P106">
            <v>3.1257469151736741</v>
          </cell>
        </row>
      </sheetData>
      <sheetData sheetId="60">
        <row r="38">
          <cell r="O38">
            <v>5475311</v>
          </cell>
        </row>
        <row r="40">
          <cell r="P40">
            <v>3.9727825161595378</v>
          </cell>
        </row>
        <row r="75">
          <cell r="P75">
            <v>4.2111002173785526</v>
          </cell>
        </row>
        <row r="106">
          <cell r="P106">
            <v>3.1797246340449803</v>
          </cell>
        </row>
      </sheetData>
      <sheetData sheetId="61">
        <row r="38">
          <cell r="O38">
            <v>6160768</v>
          </cell>
        </row>
        <row r="40">
          <cell r="P40">
            <v>3.9511191894171054</v>
          </cell>
        </row>
        <row r="75">
          <cell r="P75">
            <v>4.1789390467954979</v>
          </cell>
        </row>
        <row r="106">
          <cell r="P106">
            <v>3.1909558344032134</v>
          </cell>
        </row>
      </sheetData>
      <sheetData sheetId="62">
        <row r="38">
          <cell r="O38">
            <v>5928781</v>
          </cell>
        </row>
        <row r="40">
          <cell r="P40">
            <v>3.9571121398602624</v>
          </cell>
        </row>
        <row r="75">
          <cell r="P75">
            <v>4.1882885951702047</v>
          </cell>
        </row>
        <row r="106">
          <cell r="P106">
            <v>3.1828521461463386</v>
          </cell>
        </row>
      </sheetData>
      <sheetData sheetId="63">
        <row r="38">
          <cell r="O38">
            <v>6451141</v>
          </cell>
        </row>
        <row r="40">
          <cell r="P40">
            <v>3.8980127953085666</v>
          </cell>
        </row>
        <row r="75">
          <cell r="P75">
            <v>4.1172870080658512</v>
          </cell>
        </row>
        <row r="106">
          <cell r="P106">
            <v>3.1610554940743603</v>
          </cell>
        </row>
      </sheetData>
      <sheetData sheetId="64">
        <row r="38">
          <cell r="O38">
            <v>5770236</v>
          </cell>
        </row>
        <row r="40">
          <cell r="P40">
            <v>3.8964293167649036</v>
          </cell>
        </row>
        <row r="75">
          <cell r="P75">
            <v>4.1028359678496029</v>
          </cell>
        </row>
        <row r="106">
          <cell r="P106">
            <v>3.2009472084596728</v>
          </cell>
        </row>
      </sheetData>
      <sheetData sheetId="65">
        <row r="38">
          <cell r="O38">
            <v>5869748</v>
          </cell>
        </row>
        <row r="40">
          <cell r="P40">
            <v>3.8868251164491552</v>
          </cell>
        </row>
        <row r="75">
          <cell r="P75">
            <v>4.0955920844402627</v>
          </cell>
        </row>
        <row r="106">
          <cell r="P106">
            <v>3.1867012734081839</v>
          </cell>
        </row>
      </sheetData>
      <sheetData sheetId="66">
        <row r="38">
          <cell r="O38">
            <v>5850837</v>
          </cell>
        </row>
        <row r="40">
          <cell r="P40">
            <v>3.8440504169623875</v>
          </cell>
        </row>
        <row r="75">
          <cell r="P75">
            <v>4.0331346496888045</v>
          </cell>
        </row>
        <row r="106">
          <cell r="P106">
            <v>3.1939829929313035</v>
          </cell>
        </row>
      </sheetData>
      <sheetData sheetId="67">
        <row r="38">
          <cell r="O38">
            <v>5370654</v>
          </cell>
        </row>
        <row r="40">
          <cell r="P40">
            <v>3.8135065108405728</v>
          </cell>
        </row>
        <row r="75">
          <cell r="P75">
            <v>3.9951346949746429</v>
          </cell>
        </row>
        <row r="106">
          <cell r="P106">
            <v>3.1842623316224641</v>
          </cell>
        </row>
      </sheetData>
      <sheetData sheetId="68">
        <row r="38">
          <cell r="O38">
            <v>5236460</v>
          </cell>
        </row>
        <row r="40">
          <cell r="P40">
            <v>3.7887524674368485</v>
          </cell>
        </row>
        <row r="75">
          <cell r="P75">
            <v>3.9582177920192589</v>
          </cell>
        </row>
        <row r="106">
          <cell r="P106">
            <v>3.197492070735604</v>
          </cell>
        </row>
      </sheetData>
      <sheetData sheetId="69">
        <row r="30">
          <cell r="E30">
            <v>43022.6</v>
          </cell>
          <cell r="F30">
            <v>43022.6</v>
          </cell>
          <cell r="G30">
            <v>43022.6</v>
          </cell>
          <cell r="H30">
            <v>43022.6</v>
          </cell>
          <cell r="I30">
            <v>43022.6</v>
          </cell>
          <cell r="J30">
            <v>43022.6</v>
          </cell>
          <cell r="K30">
            <v>43022.6</v>
          </cell>
          <cell r="L30">
            <v>43022.6</v>
          </cell>
          <cell r="M30">
            <v>43022.6</v>
          </cell>
          <cell r="N30">
            <v>43022.6</v>
          </cell>
          <cell r="O30">
            <v>43022.6</v>
          </cell>
        </row>
        <row r="31">
          <cell r="E31">
            <v>28764.646497249891</v>
          </cell>
          <cell r="F31">
            <v>28442.24150524984</v>
          </cell>
          <cell r="G31">
            <v>28119.836513249778</v>
          </cell>
          <cell r="H31">
            <v>27805.206521249722</v>
          </cell>
          <cell r="I31">
            <v>27490.576529249665</v>
          </cell>
          <cell r="J31">
            <v>27152.621537249612</v>
          </cell>
          <cell r="K31">
            <v>26830.216545249557</v>
          </cell>
          <cell r="L31">
            <v>26507.811553249499</v>
          </cell>
          <cell r="M31">
            <v>26216.506561249447</v>
          </cell>
          <cell r="N31">
            <v>25901.876569249387</v>
          </cell>
          <cell r="O31">
            <v>25587.246577249331</v>
          </cell>
        </row>
        <row r="32">
          <cell r="E32">
            <v>98682.559999999998</v>
          </cell>
          <cell r="F32">
            <v>79547.130000000019</v>
          </cell>
          <cell r="G32">
            <v>80369.429999999993</v>
          </cell>
          <cell r="H32">
            <v>90451.3</v>
          </cell>
          <cell r="I32">
            <v>72260.740000000005</v>
          </cell>
          <cell r="J32">
            <v>60898.600000000006</v>
          </cell>
          <cell r="K32">
            <v>327937.03999999998</v>
          </cell>
          <cell r="L32">
            <v>-171206.16</v>
          </cell>
          <cell r="M32">
            <v>105386.74</v>
          </cell>
          <cell r="N32">
            <v>69761.570000000007</v>
          </cell>
          <cell r="O32">
            <v>97441.44</v>
          </cell>
        </row>
        <row r="35">
          <cell r="E35">
            <v>25873152.256497249</v>
          </cell>
          <cell r="F35">
            <v>27058418.661505248</v>
          </cell>
          <cell r="G35">
            <v>21383803.586513247</v>
          </cell>
          <cell r="H35">
            <v>22906915.256521251</v>
          </cell>
          <cell r="I35">
            <v>23172327.296529248</v>
          </cell>
          <cell r="J35">
            <v>22872219.161537252</v>
          </cell>
          <cell r="K35">
            <v>23056276.12654525</v>
          </cell>
          <cell r="L35">
            <v>19970956.261553254</v>
          </cell>
          <cell r="M35">
            <v>21298625.07656125</v>
          </cell>
          <cell r="N35">
            <v>20407228.266569249</v>
          </cell>
          <cell r="O35">
            <v>19671760.656577256</v>
          </cell>
        </row>
        <row r="38">
          <cell r="O38">
            <v>5674968</v>
          </cell>
        </row>
        <row r="40">
          <cell r="P40">
            <v>3.7871825640098753</v>
          </cell>
        </row>
        <row r="75">
          <cell r="P75">
            <v>3.956658779563242</v>
          </cell>
        </row>
        <row r="106">
          <cell r="P106">
            <v>3.1950272015168193</v>
          </cell>
        </row>
      </sheetData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 Index"/>
    </sheetNames>
    <sheetDataSet>
      <sheetData sheetId="0">
        <row r="416">
          <cell r="D416">
            <v>2.6</v>
          </cell>
        </row>
        <row r="417">
          <cell r="D417">
            <v>2.62</v>
          </cell>
        </row>
        <row r="418">
          <cell r="D418">
            <v>2.66</v>
          </cell>
        </row>
        <row r="419">
          <cell r="D419">
            <v>2.46</v>
          </cell>
        </row>
        <row r="420">
          <cell r="D420">
            <v>2.4300000000000002</v>
          </cell>
        </row>
        <row r="421">
          <cell r="D421">
            <v>2.04</v>
          </cell>
        </row>
        <row r="422">
          <cell r="D422">
            <v>2.2200000000000002</v>
          </cell>
        </row>
        <row r="423">
          <cell r="D423">
            <v>2.2799999999999998</v>
          </cell>
        </row>
        <row r="424">
          <cell r="D424">
            <v>2.02</v>
          </cell>
        </row>
        <row r="425">
          <cell r="D425">
            <v>1.51</v>
          </cell>
        </row>
        <row r="426">
          <cell r="D426">
            <v>1.51</v>
          </cell>
        </row>
        <row r="427">
          <cell r="D427">
            <v>1.77</v>
          </cell>
        </row>
        <row r="428">
          <cell r="D428">
            <v>1.78</v>
          </cell>
        </row>
        <row r="429">
          <cell r="D429">
            <v>2.52</v>
          </cell>
        </row>
        <row r="430">
          <cell r="D430">
            <v>2.5099999999999998</v>
          </cell>
        </row>
        <row r="431">
          <cell r="D431">
            <v>2.62</v>
          </cell>
        </row>
        <row r="432">
          <cell r="D432">
            <v>2.7</v>
          </cell>
        </row>
        <row r="433">
          <cell r="D433">
            <v>2.62</v>
          </cell>
        </row>
        <row r="434">
          <cell r="D434">
            <v>2.99</v>
          </cell>
        </row>
        <row r="435">
          <cell r="D435">
            <v>3.73</v>
          </cell>
        </row>
        <row r="436">
          <cell r="D436">
            <v>3.11</v>
          </cell>
        </row>
        <row r="437">
          <cell r="D437">
            <v>2.29</v>
          </cell>
        </row>
        <row r="438">
          <cell r="D438">
            <v>2.64</v>
          </cell>
        </row>
        <row r="439">
          <cell r="D439">
            <v>2.62</v>
          </cell>
        </row>
        <row r="440">
          <cell r="D440">
            <v>2.79</v>
          </cell>
        </row>
        <row r="441">
          <cell r="D441">
            <v>2.63</v>
          </cell>
        </row>
        <row r="442">
          <cell r="D442">
            <v>2.59</v>
          </cell>
        </row>
        <row r="443">
          <cell r="D443">
            <v>2.59</v>
          </cell>
        </row>
        <row r="444">
          <cell r="D444">
            <v>2.48</v>
          </cell>
        </row>
        <row r="445">
          <cell r="D445">
            <v>2.63</v>
          </cell>
        </row>
        <row r="446">
          <cell r="D446">
            <v>2.73</v>
          </cell>
        </row>
        <row r="447">
          <cell r="D447">
            <v>2.5</v>
          </cell>
        </row>
        <row r="448">
          <cell r="D448">
            <v>2.8</v>
          </cell>
        </row>
        <row r="449">
          <cell r="D449">
            <v>2.17</v>
          </cell>
        </row>
        <row r="450">
          <cell r="D450">
            <v>1.85</v>
          </cell>
        </row>
        <row r="451">
          <cell r="D451">
            <v>1.9</v>
          </cell>
        </row>
        <row r="452">
          <cell r="D452">
            <v>2.09</v>
          </cell>
        </row>
        <row r="453">
          <cell r="D453">
            <v>2.2400000000000002</v>
          </cell>
        </row>
        <row r="454">
          <cell r="D454">
            <v>2.41</v>
          </cell>
        </row>
        <row r="455">
          <cell r="D455">
            <v>2.3199999999999998</v>
          </cell>
        </row>
        <row r="456">
          <cell r="D456">
            <v>2.3199999999999998</v>
          </cell>
        </row>
        <row r="457">
          <cell r="D457">
            <v>3.23</v>
          </cell>
        </row>
        <row r="458">
          <cell r="D458">
            <v>5.7</v>
          </cell>
        </row>
        <row r="459">
          <cell r="D459">
            <v>4.22</v>
          </cell>
        </row>
        <row r="460">
          <cell r="D460">
            <v>3.38</v>
          </cell>
        </row>
        <row r="461">
          <cell r="D461">
            <v>3.77</v>
          </cell>
        </row>
        <row r="462">
          <cell r="D462">
            <v>2.48</v>
          </cell>
        </row>
        <row r="463">
          <cell r="D463">
            <v>1.88</v>
          </cell>
        </row>
        <row r="464">
          <cell r="D464">
            <v>1.89</v>
          </cell>
        </row>
        <row r="465">
          <cell r="D465">
            <v>1.92</v>
          </cell>
        </row>
        <row r="466">
          <cell r="D466">
            <v>2.0099999999999998</v>
          </cell>
        </row>
        <row r="467">
          <cell r="D467">
            <v>1.81</v>
          </cell>
        </row>
        <row r="468">
          <cell r="D468">
            <v>2.0099999999999998</v>
          </cell>
        </row>
        <row r="469">
          <cell r="D469">
            <v>2.3199999999999998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0">
          <cell r="N40">
            <v>7794954</v>
          </cell>
        </row>
        <row r="41">
          <cell r="N41">
            <v>7208864</v>
          </cell>
        </row>
        <row r="42">
          <cell r="N42">
            <v>7312487</v>
          </cell>
        </row>
        <row r="43">
          <cell r="N43">
            <v>7008662</v>
          </cell>
        </row>
        <row r="44">
          <cell r="N44">
            <v>7172631.8836927498</v>
          </cell>
        </row>
        <row r="45">
          <cell r="N45">
            <v>6895157.0858834554</v>
          </cell>
        </row>
        <row r="46">
          <cell r="N46">
            <v>5596242.2210055087</v>
          </cell>
        </row>
        <row r="47">
          <cell r="N47">
            <v>6153305.0921172034</v>
          </cell>
        </row>
        <row r="48">
          <cell r="N48">
            <v>5703702.7995207421</v>
          </cell>
        </row>
        <row r="49">
          <cell r="N49">
            <v>5998787.7667135838</v>
          </cell>
        </row>
        <row r="50">
          <cell r="N50">
            <v>6285748.6589703793</v>
          </cell>
        </row>
        <row r="51">
          <cell r="N51">
            <v>6286816.6273567649</v>
          </cell>
        </row>
        <row r="52">
          <cell r="N52">
            <v>6271916</v>
          </cell>
        </row>
        <row r="53">
          <cell r="N53">
            <v>5774832</v>
          </cell>
        </row>
        <row r="54">
          <cell r="N54">
            <v>6254406</v>
          </cell>
        </row>
        <row r="55">
          <cell r="N55">
            <v>5947215</v>
          </cell>
        </row>
        <row r="56">
          <cell r="N56">
            <v>5899528</v>
          </cell>
        </row>
        <row r="57">
          <cell r="N57">
            <v>6122558</v>
          </cell>
        </row>
        <row r="58">
          <cell r="N58">
            <v>6033322</v>
          </cell>
        </row>
        <row r="59">
          <cell r="N59">
            <v>5784491</v>
          </cell>
        </row>
        <row r="60">
          <cell r="N60">
            <v>5582666</v>
          </cell>
        </row>
        <row r="61">
          <cell r="N61">
            <v>4623954</v>
          </cell>
        </row>
        <row r="62">
          <cell r="N62">
            <v>5753052</v>
          </cell>
        </row>
        <row r="63">
          <cell r="N63">
            <v>5655558</v>
          </cell>
        </row>
        <row r="64">
          <cell r="N64">
            <v>6053949</v>
          </cell>
        </row>
        <row r="65">
          <cell r="N65">
            <v>5428030</v>
          </cell>
        </row>
        <row r="66">
          <cell r="N66">
            <v>6082713</v>
          </cell>
        </row>
        <row r="67">
          <cell r="N67">
            <v>5951978</v>
          </cell>
        </row>
        <row r="68">
          <cell r="N68">
            <v>5928418</v>
          </cell>
        </row>
        <row r="69">
          <cell r="N69">
            <v>5738888</v>
          </cell>
        </row>
        <row r="70">
          <cell r="N70">
            <v>5875166</v>
          </cell>
        </row>
        <row r="71">
          <cell r="N71">
            <v>5626650</v>
          </cell>
        </row>
        <row r="72">
          <cell r="N72">
            <v>5702496</v>
          </cell>
        </row>
        <row r="73">
          <cell r="N73">
            <v>5899597</v>
          </cell>
        </row>
        <row r="74">
          <cell r="N74">
            <v>5676247</v>
          </cell>
        </row>
        <row r="75">
          <cell r="N75">
            <v>5706726</v>
          </cell>
        </row>
        <row r="76">
          <cell r="N76">
            <v>5410869</v>
          </cell>
        </row>
        <row r="77">
          <cell r="N77">
            <v>4948991</v>
          </cell>
        </row>
        <row r="78">
          <cell r="N78">
            <v>5596706</v>
          </cell>
        </row>
        <row r="79">
          <cell r="N79">
            <v>5495134</v>
          </cell>
        </row>
        <row r="80">
          <cell r="N80">
            <v>5613967</v>
          </cell>
        </row>
        <row r="81">
          <cell r="N81">
            <v>5375207.5700000003</v>
          </cell>
        </row>
        <row r="82">
          <cell r="N82">
            <v>5449679.1500000004</v>
          </cell>
        </row>
        <row r="83">
          <cell r="N83">
            <v>5879167.8200000003</v>
          </cell>
        </row>
        <row r="84">
          <cell r="N84">
            <v>5996777.96</v>
          </cell>
        </row>
        <row r="85">
          <cell r="N85">
            <v>6107534.3899999997</v>
          </cell>
        </row>
        <row r="86">
          <cell r="N86">
            <v>6666282.6500000004</v>
          </cell>
        </row>
        <row r="87">
          <cell r="N87">
            <v>6935763.1399999997</v>
          </cell>
        </row>
        <row r="88">
          <cell r="N88">
            <v>6759696.75</v>
          </cell>
        </row>
        <row r="89">
          <cell r="N89">
            <v>6096678.7199999997</v>
          </cell>
        </row>
        <row r="90">
          <cell r="N90">
            <v>6777055.1500000004</v>
          </cell>
        </row>
        <row r="91">
          <cell r="N91">
            <v>6245139.6799999997</v>
          </cell>
        </row>
        <row r="92">
          <cell r="N92">
            <v>6059662.1200000001</v>
          </cell>
        </row>
        <row r="93">
          <cell r="N93">
            <v>5680061</v>
          </cell>
        </row>
        <row r="94">
          <cell r="N94">
            <v>5803186</v>
          </cell>
        </row>
        <row r="95">
          <cell r="N95">
            <v>5680110</v>
          </cell>
        </row>
        <row r="96">
          <cell r="N96">
            <v>5575682</v>
          </cell>
        </row>
        <row r="97">
          <cell r="N97">
            <v>6080380</v>
          </cell>
        </row>
        <row r="98">
          <cell r="N98">
            <v>6108810</v>
          </cell>
        </row>
        <row r="99">
          <cell r="N99">
            <v>6409990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813003 Other Gas Supply Expense"/>
      <sheetName val="Ut &amp; WY Costs"/>
      <sheetName val="Sheet2"/>
      <sheetName val="sheet1"/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>
        <row r="42">
          <cell r="O42">
            <v>4.7869944111949003</v>
          </cell>
        </row>
      </sheetData>
      <sheetData sheetId="6">
        <row r="14">
          <cell r="O14">
            <v>4.8148239226666192</v>
          </cell>
        </row>
      </sheetData>
      <sheetData sheetId="7">
        <row r="14">
          <cell r="O14">
            <v>4.816015418519024</v>
          </cell>
        </row>
      </sheetData>
      <sheetData sheetId="8">
        <row r="14">
          <cell r="O14">
            <v>4.8519121803554288</v>
          </cell>
        </row>
      </sheetData>
      <sheetData sheetId="9">
        <row r="14">
          <cell r="O14">
            <v>4.8873668808995934</v>
          </cell>
        </row>
        <row r="71">
          <cell r="O71">
            <v>4.8215236462796316</v>
          </cell>
        </row>
        <row r="72">
          <cell r="O72">
            <v>5.0119788422865197</v>
          </cell>
        </row>
        <row r="101">
          <cell r="O101">
            <v>5.9064972159292513</v>
          </cell>
        </row>
        <row r="102">
          <cell r="O102">
            <v>6.1398099957684522</v>
          </cell>
        </row>
      </sheetData>
      <sheetData sheetId="10">
        <row r="14">
          <cell r="O14">
            <v>4.8867567932245937</v>
          </cell>
        </row>
        <row r="71">
          <cell r="O71">
            <v>4.9008146867547806</v>
          </cell>
        </row>
        <row r="72">
          <cell r="O72">
            <v>5.0944019612835554</v>
          </cell>
        </row>
        <row r="101">
          <cell r="O101">
            <v>6.1583961981676936</v>
          </cell>
        </row>
        <row r="102">
          <cell r="O102">
            <v>6.4016592496545668</v>
          </cell>
        </row>
      </sheetData>
      <sheetData sheetId="11">
        <row r="14">
          <cell r="O14">
            <v>4.8641607151176496</v>
          </cell>
        </row>
        <row r="71">
          <cell r="O71">
            <v>4.8873260723708603</v>
          </cell>
        </row>
        <row r="72">
          <cell r="O72">
            <v>5.0803805326100422</v>
          </cell>
        </row>
        <row r="101">
          <cell r="O101">
            <v>6.1716251264938711</v>
          </cell>
        </row>
        <row r="102">
          <cell r="O102">
            <v>6.4154107344011138</v>
          </cell>
        </row>
      </sheetData>
      <sheetData sheetId="12">
        <row r="14">
          <cell r="O14">
            <v>4.8886956749664217</v>
          </cell>
        </row>
        <row r="71">
          <cell r="O71">
            <v>4.9163149946054974</v>
          </cell>
        </row>
        <row r="72">
          <cell r="O72">
            <v>5.1105145474069618</v>
          </cell>
        </row>
        <row r="101">
          <cell r="O101">
            <v>6.0798458533793021</v>
          </cell>
        </row>
        <row r="102">
          <cell r="O102">
            <v>6.320006084593869</v>
          </cell>
        </row>
      </sheetData>
      <sheetData sheetId="13">
        <row r="14">
          <cell r="O14">
            <v>4.934453141227733</v>
          </cell>
        </row>
        <row r="71">
          <cell r="O71">
            <v>4.9529240193889432</v>
          </cell>
        </row>
        <row r="72">
          <cell r="O72">
            <v>5.1485696667244731</v>
          </cell>
        </row>
        <row r="101">
          <cell r="O101">
            <v>6.1873895413297184</v>
          </cell>
        </row>
        <row r="102">
          <cell r="O102">
            <v>6.4317978600101027</v>
          </cell>
        </row>
      </sheetData>
      <sheetData sheetId="14">
        <row r="14">
          <cell r="O14">
            <v>4.943571214512902</v>
          </cell>
        </row>
        <row r="71">
          <cell r="O71">
            <v>4.9345310759540659</v>
          </cell>
        </row>
        <row r="72">
          <cell r="O72">
            <v>5.129450182904435</v>
          </cell>
        </row>
        <row r="101">
          <cell r="O101">
            <v>6.1767047608336592</v>
          </cell>
        </row>
        <row r="102">
          <cell r="O102">
            <v>6.4206910195776086</v>
          </cell>
        </row>
      </sheetData>
      <sheetData sheetId="15">
        <row r="14">
          <cell r="O14">
            <v>5.2412760550939597</v>
          </cell>
        </row>
        <row r="69">
          <cell r="O69">
            <v>4.9682189677546349</v>
          </cell>
        </row>
        <row r="70">
          <cell r="O70">
            <v>5.1644687814497257</v>
          </cell>
        </row>
        <row r="99">
          <cell r="O99">
            <v>6.2656298817243101</v>
          </cell>
        </row>
        <row r="100">
          <cell r="O100">
            <v>6.5131287751811966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0">
          <cell r="O40">
            <v>4.9230988845236601</v>
          </cell>
        </row>
        <row r="71">
          <cell r="O71">
            <v>4.9657704301776926</v>
          </cell>
        </row>
        <row r="101">
          <cell r="O101">
            <v>4.6620518417867443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workbookViewId="0">
      <selection activeCell="A118" sqref="A118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SUM(B60:B71)</f>
        <v>69703498</v>
      </c>
      <c r="C40" s="2">
        <f>SUM(C60:C71)</f>
        <v>69041467</v>
      </c>
      <c r="D40" s="2"/>
      <c r="E40" s="8">
        <f>+SUM('[1]Dec 2015'!$C$34:$N$34)-F40-H40</f>
        <v>353384489.92000002</v>
      </c>
      <c r="F40" s="8">
        <f>+SUM('[1]Dec 2015'!$C$30:$N$31)</f>
        <v>1208059.7304175</v>
      </c>
      <c r="G40" s="4">
        <v>0</v>
      </c>
      <c r="H40" s="8">
        <f>+SUM('[1]Dec 2015'!$C$32:$N$32)</f>
        <v>1022023.4</v>
      </c>
      <c r="I40" s="9"/>
      <c r="J40" s="5">
        <f t="shared" si="3"/>
        <v>5.1018181763333814</v>
      </c>
      <c r="K40" s="5">
        <f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SUM(C72:C83)</f>
        <v>67619722</v>
      </c>
      <c r="D41" s="2"/>
      <c r="E41" s="8">
        <f>+SUM('[2]Dec 2016'!$C$35:$N$35)-F41-H41</f>
        <v>330275776.74000007</v>
      </c>
      <c r="F41" s="8">
        <f>+SUM('[2]Dec 2016'!$C30:$N$31)</f>
        <v>1365185.3699999999</v>
      </c>
      <c r="G41" s="4">
        <v>0</v>
      </c>
      <c r="H41" s="8">
        <f>+SUM('[2]Dec 2016'!$C$32:$N$32)</f>
        <v>1257615.8400000001</v>
      </c>
      <c r="I41" s="9"/>
      <c r="J41" s="5"/>
      <c r="K41" s="5">
        <f>(E41+F41+G41+H41)/C41+I41</f>
        <v>4.923098884523661</v>
      </c>
    </row>
    <row r="42" spans="1:14" x14ac:dyDescent="0.25">
      <c r="A42" s="1">
        <v>2017</v>
      </c>
      <c r="C42" s="13">
        <f>SUM(C84:C95)</f>
        <v>68021853</v>
      </c>
      <c r="E42" s="8">
        <f>+SUM('[3]Dec 2017'!$C$35:$N$35)-F42-H42</f>
        <v>330598349.46000004</v>
      </c>
      <c r="F42" s="8">
        <f>+SUM('[3]Dec 2017'!$C$30:$N$31)</f>
        <v>1110727.2614070831</v>
      </c>
      <c r="G42" s="4">
        <v>0</v>
      </c>
      <c r="H42" s="8">
        <f>+SUM('[3]Dec 2017'!$C$32:$N$32)</f>
        <v>1156212.8799999999</v>
      </c>
      <c r="K42" s="5">
        <f>(E42+F42+G42+H42)/C42+I42</f>
        <v>4.8935051740123443</v>
      </c>
    </row>
    <row r="43" spans="1:14" x14ac:dyDescent="0.25">
      <c r="A43" s="1">
        <v>2018</v>
      </c>
      <c r="C43" s="13">
        <f>SUM(C96:C107)</f>
        <v>71570459</v>
      </c>
      <c r="E43" s="8">
        <f>+SUM('[4]Dec 2018'!$D$35:$O$35)-F43-H43</f>
        <v>279950267.29000002</v>
      </c>
      <c r="F43" s="8">
        <f>+SUM('[4]Dec 2018'!$D$30:$O$31)</f>
        <v>910358.11012516636</v>
      </c>
      <c r="G43" s="4">
        <v>0</v>
      </c>
      <c r="H43" s="8">
        <f>+SUM('[4]Dec 2018'!$D$32:$O$32)</f>
        <v>1135896.5599999998</v>
      </c>
      <c r="K43" s="5">
        <f>(E43+F43+G43+H43)/C43+I43</f>
        <v>3.9401245416090624</v>
      </c>
    </row>
    <row r="44" spans="1:14" x14ac:dyDescent="0.25">
      <c r="A44" s="1">
        <v>2019</v>
      </c>
      <c r="C44" s="13">
        <f>SUM(C108:C118)</f>
        <v>63736850</v>
      </c>
      <c r="E44" s="8">
        <f>+SUM('[5]Nov 2019'!$E$35:$O$35)-F44-H44</f>
        <v>245988084.83000004</v>
      </c>
      <c r="F44" s="8">
        <f>+SUM('[5]Nov 2019'!$E$30:$O$31)</f>
        <v>772067.38690974587</v>
      </c>
      <c r="G44" s="4">
        <v>0</v>
      </c>
      <c r="H44" s="8">
        <f>+SUM('[5]Nov 2019'!$E$32:$O$32)</f>
        <v>911530.3899999999</v>
      </c>
      <c r="K44" s="5">
        <f>(E44+F44+G44+H44)/C44+I44</f>
        <v>3.8858475529761791</v>
      </c>
    </row>
    <row r="45" spans="1:14" x14ac:dyDescent="0.25">
      <c r="A45" s="1"/>
      <c r="C45" s="13"/>
      <c r="E45" s="8"/>
      <c r="F45" s="8"/>
      <c r="G45" s="4"/>
      <c r="H45" s="8"/>
      <c r="K45" s="5"/>
    </row>
    <row r="47" spans="1:14" x14ac:dyDescent="0.25">
      <c r="B47" s="3" t="s">
        <v>59</v>
      </c>
      <c r="D47" s="26"/>
    </row>
    <row r="48" spans="1:14" x14ac:dyDescent="0.25">
      <c r="A48" s="44">
        <v>41670</v>
      </c>
      <c r="B48" s="2">
        <v>7794954</v>
      </c>
      <c r="C48" s="2">
        <v>7313062</v>
      </c>
      <c r="D48" s="16">
        <f>Summary!B93</f>
        <v>4.6100000000000003</v>
      </c>
      <c r="E48" s="15">
        <f>Summary!E93</f>
        <v>4.7869944111949003</v>
      </c>
    </row>
    <row r="49" spans="1:9" x14ac:dyDescent="0.25">
      <c r="A49" s="44">
        <v>41698</v>
      </c>
      <c r="B49" s="2">
        <v>7208864</v>
      </c>
      <c r="C49" s="2">
        <v>6814213</v>
      </c>
      <c r="D49" s="16">
        <f>Summary!B94</f>
        <v>4.6050886235694932</v>
      </c>
      <c r="E49" s="15">
        <f>Summary!E94</f>
        <v>4.7869944111949003</v>
      </c>
    </row>
    <row r="50" spans="1:9" x14ac:dyDescent="0.25">
      <c r="A50" s="44">
        <v>41729</v>
      </c>
      <c r="B50" s="2">
        <v>7312487</v>
      </c>
      <c r="C50" s="2">
        <v>6961380</v>
      </c>
      <c r="D50" s="16">
        <f>Summary!B95</f>
        <v>4.6318469855621709</v>
      </c>
      <c r="E50" s="15">
        <f>Summary!E95</f>
        <v>4.8148239226666192</v>
      </c>
    </row>
    <row r="51" spans="1:9" x14ac:dyDescent="0.25">
      <c r="A51" s="44">
        <v>41759</v>
      </c>
      <c r="B51" s="2">
        <v>7008662</v>
      </c>
      <c r="C51" s="2">
        <v>6829676</v>
      </c>
      <c r="D51" s="16">
        <f>Summary!B96</f>
        <v>4.6330086054338091</v>
      </c>
      <c r="E51" s="15">
        <f>Summary!E96</f>
        <v>4.816015418519024</v>
      </c>
    </row>
    <row r="52" spans="1:9" x14ac:dyDescent="0.25">
      <c r="A52" s="44">
        <v>41790</v>
      </c>
      <c r="B52" s="2">
        <v>7172686</v>
      </c>
      <c r="C52" s="2">
        <v>6926787</v>
      </c>
      <c r="D52" s="16">
        <f>Summary!B97</f>
        <v>4.6675412736153721</v>
      </c>
      <c r="E52" s="15">
        <f>Summary!E97</f>
        <v>4.8519121803554288</v>
      </c>
    </row>
    <row r="53" spans="1:9" x14ac:dyDescent="0.25">
      <c r="A53" s="44">
        <v>41820</v>
      </c>
      <c r="B53" s="2">
        <v>6895885</v>
      </c>
      <c r="C53" s="2">
        <v>6554717</v>
      </c>
      <c r="D53" s="16">
        <f>Summary!B98</f>
        <v>4.7016486779768014</v>
      </c>
      <c r="E53" s="15">
        <f>Summary!E98</f>
        <v>4.8873668808995934</v>
      </c>
    </row>
    <row r="54" spans="1:9" x14ac:dyDescent="0.25">
      <c r="A54" s="44">
        <v>41851</v>
      </c>
      <c r="B54" s="2">
        <v>5597109</v>
      </c>
      <c r="C54" s="2">
        <v>5510197</v>
      </c>
      <c r="D54" s="16">
        <f>Summary!B99</f>
        <v>4.7010600350820582</v>
      </c>
      <c r="E54" s="15">
        <f>Summary!E99</f>
        <v>4.8867567932245937</v>
      </c>
    </row>
    <row r="55" spans="1:9" x14ac:dyDescent="0.25">
      <c r="A55" s="44">
        <v>41882</v>
      </c>
      <c r="B55" s="2">
        <v>6155330</v>
      </c>
      <c r="C55" s="2">
        <v>5825104</v>
      </c>
      <c r="D55" s="16">
        <f>Summary!B100</f>
        <v>4.6793226079431784</v>
      </c>
      <c r="E55" s="15">
        <f>Summary!E100</f>
        <v>4.8641607151176496</v>
      </c>
    </row>
    <row r="56" spans="1:9" x14ac:dyDescent="0.25">
      <c r="A56" s="44">
        <v>41912</v>
      </c>
      <c r="B56" s="2">
        <v>5702899</v>
      </c>
      <c r="C56" s="2">
        <v>5536113</v>
      </c>
      <c r="D56" s="16">
        <f>Summary!B101</f>
        <v>4.7</v>
      </c>
      <c r="E56" s="15">
        <f>Summary!E101</f>
        <v>4.8886956749664217</v>
      </c>
    </row>
    <row r="57" spans="1:9" x14ac:dyDescent="0.25">
      <c r="A57" s="44">
        <v>41943</v>
      </c>
      <c r="B57" s="2">
        <v>5999003</v>
      </c>
      <c r="C57" s="2">
        <v>5830421</v>
      </c>
      <c r="D57" s="16">
        <f>Summary!B102</f>
        <v>4.75</v>
      </c>
      <c r="E57" s="15">
        <f>Summary!E102</f>
        <v>4.934453141227733</v>
      </c>
    </row>
    <row r="58" spans="1:9" x14ac:dyDescent="0.25">
      <c r="A58" s="44">
        <v>41973</v>
      </c>
      <c r="B58" s="2">
        <v>6286047</v>
      </c>
      <c r="C58" s="2">
        <v>6584982</v>
      </c>
      <c r="D58" s="16">
        <f>Summary!B103</f>
        <v>4.76</v>
      </c>
      <c r="E58" s="15">
        <f>Summary!E103</f>
        <v>4.943571214512902</v>
      </c>
    </row>
    <row r="59" spans="1:9" x14ac:dyDescent="0.25">
      <c r="A59" s="44">
        <v>42004</v>
      </c>
      <c r="B59" s="2">
        <v>6285290</v>
      </c>
      <c r="C59" s="2">
        <v>6556163</v>
      </c>
      <c r="D59" s="16">
        <f>Summary!B104</f>
        <v>5.04</v>
      </c>
      <c r="E59" s="15">
        <f>Summary!E104</f>
        <v>5.2412760550939597</v>
      </c>
    </row>
    <row r="60" spans="1:9" x14ac:dyDescent="0.25">
      <c r="A60" s="44">
        <v>42035</v>
      </c>
      <c r="B60" s="2">
        <v>6271916</v>
      </c>
      <c r="C60" s="2">
        <v>6128839</v>
      </c>
      <c r="D60" s="16">
        <f>Summary!B105</f>
        <v>5.1371806357431291</v>
      </c>
      <c r="E60" s="15">
        <f>Summary!E105</f>
        <v>5.2624738477935544</v>
      </c>
      <c r="I60" s="13"/>
    </row>
    <row r="61" spans="1:9" x14ac:dyDescent="0.25">
      <c r="A61" s="44">
        <v>42063</v>
      </c>
      <c r="B61" s="2">
        <v>5774832</v>
      </c>
      <c r="C61" s="2">
        <v>5604479</v>
      </c>
      <c r="D61" s="16">
        <f>Summary!B106</f>
        <v>5.2265190163887292</v>
      </c>
      <c r="E61" s="15">
        <f>Summary!E106</f>
        <v>5.3395810191252346</v>
      </c>
      <c r="G61" s="16"/>
      <c r="H61" s="16"/>
      <c r="I61" s="13"/>
    </row>
    <row r="62" spans="1:9" x14ac:dyDescent="0.25">
      <c r="A62" s="44">
        <v>42094</v>
      </c>
      <c r="B62" s="2">
        <v>6254406</v>
      </c>
      <c r="C62" s="2">
        <v>6068884</v>
      </c>
      <c r="D62" s="16">
        <f>Summary!B107</f>
        <v>5.2221927561189272</v>
      </c>
      <c r="E62" s="15">
        <f>Summary!E107</f>
        <v>5.3113656274763761</v>
      </c>
      <c r="G62" s="16"/>
      <c r="H62" s="16"/>
      <c r="I62" s="13"/>
    </row>
    <row r="63" spans="1:9" x14ac:dyDescent="0.25">
      <c r="A63" s="44">
        <v>42124</v>
      </c>
      <c r="B63" s="2">
        <v>5947215</v>
      </c>
      <c r="C63" s="2">
        <v>5772186</v>
      </c>
      <c r="D63" s="16">
        <f>Summary!B108</f>
        <v>5.22115382558896</v>
      </c>
      <c r="E63" s="15">
        <f>Summary!E108</f>
        <v>5.2991114529179546</v>
      </c>
      <c r="G63" s="16"/>
      <c r="H63" s="16"/>
      <c r="I63" s="13"/>
    </row>
    <row r="64" spans="1:9" x14ac:dyDescent="0.25">
      <c r="A64" s="44">
        <v>42155</v>
      </c>
      <c r="B64" s="2">
        <v>5899528</v>
      </c>
      <c r="C64" s="2">
        <v>6122045</v>
      </c>
      <c r="D64" s="16">
        <f>Summary!B109</f>
        <v>5.1980316504789998</v>
      </c>
      <c r="E64" s="15">
        <f>Summary!E109</f>
        <v>5.2667016506059516</v>
      </c>
      <c r="G64" s="16"/>
      <c r="H64" s="16"/>
      <c r="I64" s="13"/>
    </row>
    <row r="65" spans="1:9" x14ac:dyDescent="0.25">
      <c r="A65" s="44">
        <v>42185</v>
      </c>
      <c r="B65" s="2">
        <v>6122558</v>
      </c>
      <c r="C65" s="2">
        <v>6118609</v>
      </c>
      <c r="D65" s="16">
        <f>Summary!B110</f>
        <v>5.1153435128473204</v>
      </c>
      <c r="E65" s="15">
        <f>Summary!E110</f>
        <v>5.1179797336629429</v>
      </c>
      <c r="G65" s="16"/>
      <c r="H65" s="16"/>
      <c r="I65" s="13"/>
    </row>
    <row r="66" spans="1:9" x14ac:dyDescent="0.25">
      <c r="A66" s="44">
        <v>42216</v>
      </c>
      <c r="B66" s="2">
        <v>6033322</v>
      </c>
      <c r="C66" s="2">
        <v>5867454</v>
      </c>
      <c r="D66" s="16">
        <f>Summary!B111</f>
        <v>5.0559654878257225</v>
      </c>
      <c r="E66" s="15">
        <f>Summary!E111</f>
        <v>5.0411931686324394</v>
      </c>
      <c r="G66" s="16"/>
      <c r="H66" s="16"/>
      <c r="I66" s="13"/>
    </row>
    <row r="67" spans="1:9" x14ac:dyDescent="0.25">
      <c r="A67" s="44">
        <v>42247</v>
      </c>
      <c r="B67" s="2">
        <v>5784491</v>
      </c>
      <c r="C67" s="2">
        <v>5715863</v>
      </c>
      <c r="D67" s="16">
        <f>Summary!B112</f>
        <v>5.0798849201220992</v>
      </c>
      <c r="E67" s="15">
        <f>Summary!E112</f>
        <v>5.0376845327660682</v>
      </c>
      <c r="G67" s="16"/>
      <c r="H67" s="16"/>
      <c r="I67" s="13"/>
    </row>
    <row r="68" spans="1:9" x14ac:dyDescent="0.25">
      <c r="A68" s="44">
        <v>42277</v>
      </c>
      <c r="B68" s="2">
        <v>5582666</v>
      </c>
      <c r="C68" s="2">
        <v>5611137</v>
      </c>
      <c r="D68" s="16">
        <f>Summary!B113</f>
        <v>5.1164337168978573</v>
      </c>
      <c r="E68" s="15">
        <f>Summary!E113</f>
        <v>5.0451392080987558</v>
      </c>
      <c r="G68" s="16"/>
      <c r="H68" s="16"/>
      <c r="I68" s="13"/>
    </row>
    <row r="69" spans="1:9" x14ac:dyDescent="0.25">
      <c r="A69" s="44">
        <v>42308</v>
      </c>
      <c r="B69" s="2">
        <v>4623954</v>
      </c>
      <c r="C69" s="2">
        <v>4892612</v>
      </c>
      <c r="D69" s="16">
        <f>Summary!B114</f>
        <v>5.2196863374901126</v>
      </c>
      <c r="E69" s="15">
        <f>Summary!E114</f>
        <v>5.0988046506886855</v>
      </c>
      <c r="G69" s="16"/>
      <c r="H69" s="16"/>
      <c r="I69" s="13"/>
    </row>
    <row r="70" spans="1:9" x14ac:dyDescent="0.25">
      <c r="A70" s="44">
        <v>42338</v>
      </c>
      <c r="B70" s="2">
        <v>5753052</v>
      </c>
      <c r="C70" s="2">
        <v>5775080</v>
      </c>
      <c r="D70" s="16">
        <f>Summary!B115</f>
        <v>5.256547316923359</v>
      </c>
      <c r="E70" s="15">
        <f>Summary!E115</f>
        <v>5.1297251737343057</v>
      </c>
      <c r="G70" s="16"/>
      <c r="H70" s="16"/>
      <c r="I70" s="13"/>
    </row>
    <row r="71" spans="1:9" x14ac:dyDescent="0.25">
      <c r="A71" s="44">
        <v>42369</v>
      </c>
      <c r="B71" s="2">
        <v>5655558</v>
      </c>
      <c r="C71" s="2">
        <v>5364279</v>
      </c>
      <c r="D71" s="16">
        <f>Summary!B116</f>
        <v>5.244695007644812</v>
      </c>
      <c r="E71" s="15">
        <f>Summary!E116</f>
        <v>5.1507389472245348</v>
      </c>
    </row>
    <row r="72" spans="1:9" x14ac:dyDescent="0.25">
      <c r="A72" s="44">
        <v>42400</v>
      </c>
      <c r="B72" s="2">
        <v>6053949</v>
      </c>
      <c r="C72" s="2">
        <v>5824648</v>
      </c>
      <c r="D72" s="16">
        <f>Summary!B117</f>
        <v>5.2064570898669311</v>
      </c>
      <c r="E72" s="15">
        <f>Summary!E117</f>
        <v>5.1088698253101779</v>
      </c>
    </row>
    <row r="73" spans="1:9" x14ac:dyDescent="0.25">
      <c r="A73" s="44">
        <v>42429</v>
      </c>
      <c r="B73" s="2">
        <v>5428030</v>
      </c>
      <c r="C73" s="2">
        <f>4983380+174824</f>
        <v>5158204</v>
      </c>
      <c r="D73" s="16">
        <f>Summary!B118</f>
        <v>5.1576967467490134</v>
      </c>
      <c r="E73" s="15">
        <f>Summary!E118</f>
        <v>5.0630045220431894</v>
      </c>
    </row>
    <row r="74" spans="1:9" x14ac:dyDescent="0.25">
      <c r="A74" s="44">
        <v>42460</v>
      </c>
      <c r="B74" s="2">
        <v>6082713</v>
      </c>
      <c r="C74" s="2">
        <f>5580908+208796</f>
        <v>5789704</v>
      </c>
      <c r="D74" s="16">
        <f>Summary!B119</f>
        <v>4.7530703783385286</v>
      </c>
      <c r="E74" s="15">
        <f>Summary!E119</f>
        <v>5.0738958065994142</v>
      </c>
    </row>
    <row r="75" spans="1:9" x14ac:dyDescent="0.25">
      <c r="A75" s="44">
        <v>42490</v>
      </c>
      <c r="B75" s="2">
        <v>5951978</v>
      </c>
      <c r="C75" s="2">
        <f>5706482+138092</f>
        <v>5844574</v>
      </c>
      <c r="D75" s="16">
        <f>Summary!B120</f>
        <v>4.3326309840566495</v>
      </c>
      <c r="E75" s="15">
        <f>Summary!E120</f>
        <v>5.0450007310654357</v>
      </c>
    </row>
    <row r="76" spans="1:9" x14ac:dyDescent="0.25">
      <c r="A76" s="44">
        <v>42521</v>
      </c>
      <c r="B76" s="2">
        <v>5928418</v>
      </c>
      <c r="C76" s="2">
        <v>5696152</v>
      </c>
      <c r="D76" s="16">
        <f>Summary!B121</f>
        <v>3.8077023251173623</v>
      </c>
      <c r="E76" s="15">
        <f>Summary!E121</f>
        <v>5.0561003002841725</v>
      </c>
    </row>
    <row r="77" spans="1:9" x14ac:dyDescent="0.25">
      <c r="A77" s="44">
        <v>42551</v>
      </c>
      <c r="C77" s="2">
        <v>5636461</v>
      </c>
      <c r="D77" s="16">
        <f>Summary!B122</f>
        <v>3.7896722607737816</v>
      </c>
      <c r="E77" s="15">
        <f>Summary!E122</f>
        <v>5.1553882388883778</v>
      </c>
    </row>
    <row r="78" spans="1:9" x14ac:dyDescent="0.25">
      <c r="A78" s="44">
        <v>42582</v>
      </c>
      <c r="C78" s="2">
        <v>5724137</v>
      </c>
      <c r="D78" s="16">
        <f>Summary!B123</f>
        <v>0</v>
      </c>
      <c r="E78" s="15">
        <f>Summary!E123</f>
        <v>5.1818778468553912</v>
      </c>
    </row>
    <row r="79" spans="1:9" x14ac:dyDescent="0.25">
      <c r="A79" s="44">
        <v>42613</v>
      </c>
      <c r="C79" s="2">
        <v>5306371</v>
      </c>
      <c r="D79" s="16">
        <f>Summary!B124</f>
        <v>0</v>
      </c>
      <c r="E79" s="15">
        <f>Summary!E124</f>
        <v>5.1910007601887544</v>
      </c>
    </row>
    <row r="80" spans="1:9" x14ac:dyDescent="0.25">
      <c r="A80" s="44">
        <v>42643</v>
      </c>
      <c r="C80" s="2">
        <v>5652523</v>
      </c>
      <c r="D80" s="16">
        <f>Summary!B125</f>
        <v>0</v>
      </c>
      <c r="E80" s="15">
        <f>Summary!E125</f>
        <v>5.1851113856901421</v>
      </c>
    </row>
    <row r="81" spans="1:5" x14ac:dyDescent="0.25">
      <c r="A81" s="44">
        <v>42674</v>
      </c>
      <c r="C81" s="2">
        <v>5824928</v>
      </c>
      <c r="D81" s="16">
        <f>Summary!B126</f>
        <v>0</v>
      </c>
      <c r="E81" s="15">
        <f>Summary!E126</f>
        <v>5.0641323869681942</v>
      </c>
    </row>
    <row r="82" spans="1:5" x14ac:dyDescent="0.25">
      <c r="A82" s="44">
        <v>42704</v>
      </c>
      <c r="C82" s="2">
        <v>5592998</v>
      </c>
      <c r="D82" s="16">
        <f>Summary!B127</f>
        <v>0</v>
      </c>
      <c r="E82" s="15">
        <f>Summary!E127</f>
        <v>4.9063635371005603</v>
      </c>
    </row>
    <row r="83" spans="1:5" x14ac:dyDescent="0.25">
      <c r="A83" s="44">
        <v>42735</v>
      </c>
      <c r="C83" s="2">
        <v>5569022</v>
      </c>
      <c r="D83" s="16">
        <f>Summary!B128</f>
        <v>0</v>
      </c>
      <c r="E83" s="15">
        <f>Summary!E128</f>
        <v>4.9230988845236601</v>
      </c>
    </row>
    <row r="84" spans="1:5" x14ac:dyDescent="0.25">
      <c r="A84" s="44">
        <v>42766</v>
      </c>
      <c r="C84" s="2">
        <v>5308940</v>
      </c>
      <c r="D84" s="16">
        <f>Summary!B129</f>
        <v>0</v>
      </c>
      <c r="E84" s="15">
        <f>Summary!E129</f>
        <v>4.9692444799203832</v>
      </c>
    </row>
    <row r="85" spans="1:5" x14ac:dyDescent="0.25">
      <c r="A85" s="44">
        <v>42794</v>
      </c>
      <c r="C85" s="2">
        <v>4824753</v>
      </c>
      <c r="D85" s="16">
        <f>Summary!B130</f>
        <v>0</v>
      </c>
      <c r="E85" s="15">
        <f>Summary!E130</f>
        <v>4.8410981679157024</v>
      </c>
    </row>
    <row r="86" spans="1:5" x14ac:dyDescent="0.25">
      <c r="A86" s="44">
        <v>42825</v>
      </c>
      <c r="C86" s="2">
        <v>5433974</v>
      </c>
      <c r="D86" s="16">
        <f>Summary!B131</f>
        <v>0</v>
      </c>
      <c r="E86" s="15">
        <f>Summary!E131</f>
        <v>5.0815762477336959</v>
      </c>
    </row>
    <row r="87" spans="1:5" x14ac:dyDescent="0.25">
      <c r="A87" s="44">
        <v>42855</v>
      </c>
      <c r="C87" s="2">
        <v>5611950</v>
      </c>
      <c r="D87" s="16">
        <f>Summary!B132</f>
        <v>0</v>
      </c>
      <c r="E87" s="15">
        <f>Summary!E132</f>
        <v>5.0862012987508489</v>
      </c>
    </row>
    <row r="88" spans="1:5" x14ac:dyDescent="0.25">
      <c r="A88" s="44">
        <v>42886</v>
      </c>
      <c r="C88" s="2">
        <v>5582867</v>
      </c>
      <c r="D88" s="16">
        <f>Summary!B133</f>
        <v>0</v>
      </c>
      <c r="E88" s="15">
        <f>Summary!E133</f>
        <v>5.0947857116607507</v>
      </c>
    </row>
    <row r="89" spans="1:5" x14ac:dyDescent="0.25">
      <c r="A89" s="44">
        <v>42916</v>
      </c>
      <c r="C89" s="2">
        <v>5241891</v>
      </c>
      <c r="D89" s="16">
        <f>Summary!B134</f>
        <v>0</v>
      </c>
      <c r="E89" s="15">
        <f>Summary!E134</f>
        <v>5.159100927911787</v>
      </c>
    </row>
    <row r="90" spans="1:5" x14ac:dyDescent="0.25">
      <c r="A90" s="44">
        <v>42947</v>
      </c>
      <c r="C90" s="2">
        <f>+'[3]Aug 2017'!$M$38</f>
        <v>5315779</v>
      </c>
      <c r="D90" s="16">
        <f>Summary!B135</f>
        <v>0</v>
      </c>
      <c r="E90" s="15">
        <f>Summary!E135</f>
        <v>5.2109707686282301</v>
      </c>
    </row>
    <row r="91" spans="1:5" x14ac:dyDescent="0.25">
      <c r="A91" s="44">
        <v>42978</v>
      </c>
      <c r="C91" s="2">
        <f>+'[3]Aug 2017'!$N$38</f>
        <v>5719570</v>
      </c>
      <c r="D91" s="16">
        <f>Summary!B136</f>
        <v>0</v>
      </c>
      <c r="E91" s="15">
        <f>Summary!E136</f>
        <v>5.1505524353854675</v>
      </c>
    </row>
    <row r="92" spans="1:5" x14ac:dyDescent="0.25">
      <c r="A92" s="44">
        <v>43008</v>
      </c>
      <c r="C92" s="2">
        <f>+'[3]Sep 2017'!$N$38</f>
        <v>5955473</v>
      </c>
      <c r="D92" s="16">
        <f>Summary!B137</f>
        <v>0</v>
      </c>
      <c r="E92" s="15">
        <f>Summary!E137</f>
        <v>5.0979584492351222</v>
      </c>
    </row>
    <row r="93" spans="1:5" x14ac:dyDescent="0.25">
      <c r="A93" s="44">
        <v>43039</v>
      </c>
      <c r="C93" s="2">
        <f>+'[3]Oct 2017'!$N$38</f>
        <v>5847685</v>
      </c>
      <c r="E93" s="15">
        <f>Summary!E138</f>
        <v>5.0950761717880741</v>
      </c>
    </row>
    <row r="94" spans="1:5" x14ac:dyDescent="0.25">
      <c r="A94" s="44">
        <v>43069</v>
      </c>
      <c r="C94" s="2">
        <f>+'[3]Nov 2017'!$N$38</f>
        <v>6468492</v>
      </c>
      <c r="E94" s="15">
        <f>Summary!E139</f>
        <v>4.9737666963187124</v>
      </c>
    </row>
    <row r="95" spans="1:5" x14ac:dyDescent="0.25">
      <c r="A95" s="44">
        <v>43100</v>
      </c>
      <c r="C95" s="2">
        <f>+'[3]Dec 2017'!$N$38</f>
        <v>6710479</v>
      </c>
      <c r="E95" s="15">
        <f>Summary!E140</f>
        <v>4.8935051740123443</v>
      </c>
    </row>
    <row r="96" spans="1:5" x14ac:dyDescent="0.25">
      <c r="A96" s="44">
        <v>43131</v>
      </c>
      <c r="C96" s="2">
        <f>+'[4]Jan 2018'!$N$38</f>
        <v>6629411</v>
      </c>
      <c r="E96" s="15">
        <f>Summary!E141</f>
        <v>4.7868600180087277</v>
      </c>
    </row>
    <row r="97" spans="1:5" x14ac:dyDescent="0.25">
      <c r="A97" s="44">
        <v>43159</v>
      </c>
      <c r="C97" s="2">
        <f>+'[4]Feb 2018'!$N$38</f>
        <v>5936266</v>
      </c>
      <c r="E97" s="15">
        <f>Summary!E142</f>
        <v>4.8247880690958196</v>
      </c>
    </row>
    <row r="98" spans="1:5" x14ac:dyDescent="0.25">
      <c r="A98" s="44">
        <v>43190</v>
      </c>
      <c r="C98" s="2">
        <f>+'[4]Mar 2018'!$O$38</f>
        <v>6569137</v>
      </c>
      <c r="E98" s="15">
        <f>Summary!E143</f>
        <v>4.6754651569450791</v>
      </c>
    </row>
    <row r="99" spans="1:5" x14ac:dyDescent="0.25">
      <c r="A99" s="44">
        <v>43220</v>
      </c>
      <c r="C99" s="2">
        <f>+'[4]Apr 2018'!$O$38</f>
        <v>6081411</v>
      </c>
      <c r="E99" s="15">
        <f>Summary!E144</f>
        <v>4.5773771148318998</v>
      </c>
    </row>
    <row r="100" spans="1:5" x14ac:dyDescent="0.25">
      <c r="A100" s="44">
        <v>43251</v>
      </c>
      <c r="C100" s="2">
        <f>+'[4]May 2018'!$O$38</f>
        <v>5947217</v>
      </c>
      <c r="E100" s="15">
        <f>Summary!E145</f>
        <v>4.5109983336195896</v>
      </c>
    </row>
    <row r="101" spans="1:5" x14ac:dyDescent="0.25">
      <c r="A101" s="45">
        <v>43281</v>
      </c>
      <c r="C101" s="2">
        <f>+'[4]Jun 2018'!$O$38</f>
        <v>5565763</v>
      </c>
      <c r="E101" s="15">
        <f>Summary!E146</f>
        <v>4.3720829382293713</v>
      </c>
    </row>
    <row r="102" spans="1:5" x14ac:dyDescent="0.25">
      <c r="A102" s="44">
        <v>43312</v>
      </c>
      <c r="C102" s="2">
        <f>+'[4]Jul 2018'!$O$38</f>
        <v>5674895</v>
      </c>
      <c r="E102" s="15">
        <f>Summary!E147</f>
        <v>4.2616224851180613</v>
      </c>
    </row>
    <row r="103" spans="1:5" x14ac:dyDescent="0.25">
      <c r="A103" s="45">
        <v>43343</v>
      </c>
      <c r="C103" s="2">
        <f>+'[4]Aug 2018'!$O$38</f>
        <v>5565230</v>
      </c>
      <c r="E103" s="15">
        <f>Summary!E148</f>
        <v>4.2077847660971672</v>
      </c>
    </row>
    <row r="104" spans="1:5" x14ac:dyDescent="0.25">
      <c r="A104" s="44">
        <v>43373</v>
      </c>
      <c r="C104" s="2">
        <f>+'[4]Sep 2018'!$O$38</f>
        <v>5462871</v>
      </c>
      <c r="E104" s="15">
        <f>Summary!E149</f>
        <v>4.1763756736958033</v>
      </c>
    </row>
    <row r="105" spans="1:5" x14ac:dyDescent="0.25">
      <c r="A105" s="45">
        <v>43404</v>
      </c>
      <c r="C105" s="2">
        <f>+'[4]Oct 2018'!$O$38</f>
        <v>5984745</v>
      </c>
      <c r="E105" s="15">
        <f>Summary!E150</f>
        <v>4.145611093561139</v>
      </c>
    </row>
    <row r="106" spans="1:5" x14ac:dyDescent="0.25">
      <c r="A106" s="44">
        <v>43434</v>
      </c>
      <c r="C106" s="2">
        <f>+'[4]Nov 2018'!$O$38</f>
        <v>5968277</v>
      </c>
      <c r="E106" s="15">
        <f>Summary!E151</f>
        <v>4.0779561559201465</v>
      </c>
    </row>
    <row r="107" spans="1:5" x14ac:dyDescent="0.25">
      <c r="A107" s="45">
        <v>43465</v>
      </c>
      <c r="C107" s="2">
        <f>+'[4]Dec 2018'!$O$38</f>
        <v>6185236</v>
      </c>
      <c r="E107" s="15">
        <f>Summary!E152</f>
        <v>3.9401245416090616</v>
      </c>
    </row>
    <row r="108" spans="1:5" x14ac:dyDescent="0.25">
      <c r="A108" s="44">
        <v>43496</v>
      </c>
      <c r="C108" s="2">
        <f>+'[5]Jan 2019'!$O$38</f>
        <v>5947946</v>
      </c>
      <c r="E108" s="15">
        <f>Summary!E153</f>
        <v>3.9522085234635198</v>
      </c>
    </row>
    <row r="109" spans="1:5" x14ac:dyDescent="0.25">
      <c r="A109" s="45">
        <v>43524</v>
      </c>
      <c r="C109" s="2">
        <f>+'[5]Feb 2019'!$O$38</f>
        <v>5475311</v>
      </c>
      <c r="E109" s="15">
        <f>Summary!E154</f>
        <v>3.9727825161595378</v>
      </c>
    </row>
    <row r="110" spans="1:5" x14ac:dyDescent="0.25">
      <c r="A110" s="45">
        <v>43555</v>
      </c>
      <c r="C110" s="2">
        <f>+'[5]Mar 2019'!$O$38</f>
        <v>6160768</v>
      </c>
      <c r="E110" s="15">
        <f>Summary!E155</f>
        <v>3.9511191894171054</v>
      </c>
    </row>
    <row r="111" spans="1:5" x14ac:dyDescent="0.25">
      <c r="A111" s="45">
        <v>43585</v>
      </c>
      <c r="C111" s="2">
        <f>+'[5]Apr 2019'!$O$38</f>
        <v>5928781</v>
      </c>
      <c r="E111" s="15">
        <f>Summary!E156</f>
        <v>3.9571121398602624</v>
      </c>
    </row>
    <row r="112" spans="1:5" x14ac:dyDescent="0.25">
      <c r="A112" s="45">
        <v>43616</v>
      </c>
      <c r="C112" s="2">
        <f>+'[5]May 2019'!$O$38</f>
        <v>6451141</v>
      </c>
      <c r="E112" s="15">
        <f>Summary!E157</f>
        <v>3.8980127953085666</v>
      </c>
    </row>
    <row r="113" spans="1:5" x14ac:dyDescent="0.25">
      <c r="A113" s="45">
        <v>43646</v>
      </c>
      <c r="C113" s="2">
        <f>+'[5]Jun 2019'!$O$38</f>
        <v>5770236</v>
      </c>
      <c r="E113" s="15">
        <f>Summary!E158</f>
        <v>3.8964293167649036</v>
      </c>
    </row>
    <row r="114" spans="1:5" x14ac:dyDescent="0.25">
      <c r="A114" s="45">
        <v>43677</v>
      </c>
      <c r="C114" s="2">
        <f>+'[5]Jul 2019'!$O$38</f>
        <v>5869748</v>
      </c>
      <c r="E114" s="15">
        <f>Summary!E159</f>
        <v>3.8868251164491552</v>
      </c>
    </row>
    <row r="115" spans="1:5" x14ac:dyDescent="0.25">
      <c r="A115" s="45">
        <v>43708</v>
      </c>
      <c r="C115" s="2">
        <f>+'[5]Aug 2019'!$O$38</f>
        <v>5850837</v>
      </c>
      <c r="E115" s="15">
        <f>Summary!E160</f>
        <v>3.8440504169623875</v>
      </c>
    </row>
    <row r="116" spans="1:5" x14ac:dyDescent="0.25">
      <c r="A116" s="45">
        <v>43738</v>
      </c>
      <c r="C116" s="2">
        <f>+'[5]Sep 2019'!$O$38</f>
        <v>5370654</v>
      </c>
      <c r="E116" s="15">
        <f>Summary!E161</f>
        <v>3.8135065108405728</v>
      </c>
    </row>
    <row r="117" spans="1:5" x14ac:dyDescent="0.25">
      <c r="A117" s="45">
        <v>43769</v>
      </c>
      <c r="C117" s="2">
        <f>+'[5]Oct 2019'!$O$38</f>
        <v>5236460</v>
      </c>
      <c r="E117" s="15">
        <f>Summary!E162</f>
        <v>3.7887524674368485</v>
      </c>
    </row>
    <row r="118" spans="1:5" x14ac:dyDescent="0.25">
      <c r="A118" s="45">
        <v>43799</v>
      </c>
      <c r="C118" s="2">
        <f>+'[5]Nov 2019'!$O$38</f>
        <v>5674968</v>
      </c>
      <c r="E118" s="15">
        <f>Summary!E163</f>
        <v>3.7871825640098753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6"/>
  <sheetViews>
    <sheetView topLeftCell="A27" workbookViewId="0">
      <selection activeCell="I44" sqref="I44"/>
    </sheetView>
  </sheetViews>
  <sheetFormatPr defaultRowHeight="15" x14ac:dyDescent="0.25"/>
  <cols>
    <col min="1" max="1" width="12" style="3" customWidth="1"/>
    <col min="2" max="2" width="11.5703125" style="3" bestFit="1" customWidth="1"/>
    <col min="3" max="3" width="11.7109375" style="3" customWidth="1"/>
    <col min="4" max="4" width="12.8554687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 t="shared" si="1"/>
        <v>2.5177918767704051</v>
      </c>
      <c r="I41" s="5">
        <f>+SUMPRODUCT(I73:I84,'Co Prod'!C72:C83)/SUM('Co Prod'!C72:C83)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SUM(B85:B96)</f>
        <v>43219509</v>
      </c>
      <c r="D42" s="13">
        <f>SUM(D85:D96)</f>
        <v>125501369.27000001</v>
      </c>
      <c r="F42" s="5">
        <f t="shared" si="1"/>
        <v>2.9038129348021982</v>
      </c>
      <c r="I42" s="5">
        <f>+SUMPRODUCT(I85:I96,'Co Prod'!C84:C95)/SUM('Co Prod'!C84:C95)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SUM(B97:B108)</f>
        <v>36896005.861999996</v>
      </c>
      <c r="C43" s="13"/>
      <c r="D43" s="13">
        <f>SUM(D97:D108)</f>
        <v>131523267.38</v>
      </c>
      <c r="F43" s="5">
        <f t="shared" si="1"/>
        <v>3.564702040430308</v>
      </c>
      <c r="I43" s="5">
        <f>+SUMPRODUCT(I97:I108,'Co Prod'!C96:C107)/SUM('Co Prod'!C96:C107)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SUM(B109:B119)</f>
        <v>40732504.248000003</v>
      </c>
      <c r="C44" s="13"/>
      <c r="D44" s="13">
        <f>SUM(D109:D119)</f>
        <v>151856870.40999997</v>
      </c>
      <c r="F44" s="5">
        <f>D44/B44</f>
        <v>3.7281496243250563</v>
      </c>
      <c r="I44" s="5">
        <f>+SUMPRODUCT(I109:I119,'Co Prod'!C108:C118)/SUM('Co Prod'!C108:C118)</f>
        <v>2.526206414185828</v>
      </c>
      <c r="M44" s="13"/>
      <c r="N44" s="15"/>
      <c r="O44" s="15"/>
    </row>
    <row r="45" spans="1:15" x14ac:dyDescent="0.25">
      <c r="A45" s="1"/>
      <c r="B45" s="13"/>
      <c r="C45" s="13"/>
      <c r="D45" s="13"/>
      <c r="F45" s="5"/>
      <c r="I45" s="5"/>
      <c r="M45" s="13"/>
      <c r="N45" s="15"/>
      <c r="O45" s="15"/>
    </row>
    <row r="46" spans="1:15" x14ac:dyDescent="0.25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25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25">
      <c r="A50" s="44">
        <v>41698</v>
      </c>
      <c r="B50" s="2">
        <v>4570793</v>
      </c>
      <c r="C50" s="2"/>
      <c r="D50" s="2">
        <v>34574585.590000004</v>
      </c>
      <c r="F50" s="5">
        <f t="shared" ref="F50:F67" si="2">D50/B50</f>
        <v>7.5642422638697493</v>
      </c>
    </row>
    <row r="51" spans="1:6" x14ac:dyDescent="0.25">
      <c r="A51" s="44">
        <v>41729</v>
      </c>
      <c r="B51" s="2">
        <v>1948140</v>
      </c>
      <c r="C51" s="2"/>
      <c r="D51" s="2">
        <v>10107059.300000003</v>
      </c>
      <c r="F51" s="5">
        <f t="shared" si="2"/>
        <v>5.1880559405381561</v>
      </c>
    </row>
    <row r="52" spans="1:6" x14ac:dyDescent="0.25">
      <c r="A52" s="44">
        <v>41759</v>
      </c>
      <c r="B52" s="2">
        <v>667950</v>
      </c>
      <c r="C52" s="2"/>
      <c r="D52" s="2">
        <v>2945201.5999999996</v>
      </c>
      <c r="F52" s="5">
        <f t="shared" si="2"/>
        <v>4.4093144696459312</v>
      </c>
    </row>
    <row r="53" spans="1:6" x14ac:dyDescent="0.25">
      <c r="A53" s="44">
        <v>41790</v>
      </c>
      <c r="B53" s="2">
        <v>122500</v>
      </c>
      <c r="C53" s="2"/>
      <c r="D53" s="2">
        <v>565997.24000000022</v>
      </c>
      <c r="F53" s="5">
        <f t="shared" si="2"/>
        <v>4.620385632653063</v>
      </c>
    </row>
    <row r="54" spans="1:6" x14ac:dyDescent="0.25">
      <c r="A54" s="44">
        <v>41820</v>
      </c>
      <c r="B54" s="2">
        <v>122938</v>
      </c>
      <c r="C54" s="2"/>
      <c r="D54" s="2">
        <v>390678.98</v>
      </c>
      <c r="F54" s="5">
        <f t="shared" si="2"/>
        <v>3.1778537148806714</v>
      </c>
    </row>
    <row r="55" spans="1:6" x14ac:dyDescent="0.25">
      <c r="A55" s="44">
        <v>41851</v>
      </c>
      <c r="B55" s="2">
        <v>8702</v>
      </c>
      <c r="C55" s="2"/>
      <c r="D55" s="2">
        <v>35168.980000000003</v>
      </c>
      <c r="F55" s="5">
        <f t="shared" si="2"/>
        <v>4.0414824178349811</v>
      </c>
    </row>
    <row r="56" spans="1:6" x14ac:dyDescent="0.25">
      <c r="A56" s="44">
        <v>41882</v>
      </c>
      <c r="B56" s="2">
        <v>7619</v>
      </c>
      <c r="C56" s="2"/>
      <c r="D56" s="2">
        <v>29068.22</v>
      </c>
      <c r="F56" s="5">
        <f t="shared" si="2"/>
        <v>3.8152277201732514</v>
      </c>
    </row>
    <row r="57" spans="1:6" x14ac:dyDescent="0.25">
      <c r="A57" s="44">
        <v>41912</v>
      </c>
      <c r="B57" s="2">
        <v>7569</v>
      </c>
      <c r="C57" s="2"/>
      <c r="D57" s="2">
        <v>29370.5</v>
      </c>
      <c r="F57" s="5">
        <f t="shared" si="2"/>
        <v>3.8803672876205577</v>
      </c>
    </row>
    <row r="58" spans="1:6" x14ac:dyDescent="0.25">
      <c r="A58" s="44">
        <v>41943</v>
      </c>
      <c r="B58" s="2">
        <v>8573</v>
      </c>
      <c r="C58" s="2"/>
      <c r="D58" s="2">
        <v>28079.360000000001</v>
      </c>
      <c r="F58" s="5">
        <f t="shared" si="2"/>
        <v>3.2753248571095299</v>
      </c>
    </row>
    <row r="59" spans="1:6" x14ac:dyDescent="0.25">
      <c r="A59" s="44">
        <v>41973</v>
      </c>
      <c r="B59" s="2">
        <v>4707555</v>
      </c>
      <c r="C59" s="2"/>
      <c r="D59" s="2">
        <v>18325481.079999998</v>
      </c>
      <c r="F59" s="5">
        <f t="shared" si="2"/>
        <v>3.8927810891216348</v>
      </c>
    </row>
    <row r="60" spans="1:6" x14ac:dyDescent="0.25">
      <c r="A60" s="44">
        <v>42004</v>
      </c>
      <c r="B60" s="2">
        <v>5656126</v>
      </c>
      <c r="C60" s="2"/>
      <c r="D60" s="2">
        <v>21415328.609999996</v>
      </c>
      <c r="F60" s="5">
        <f t="shared" si="2"/>
        <v>3.7862184488110757</v>
      </c>
    </row>
    <row r="61" spans="1:6" x14ac:dyDescent="0.25">
      <c r="A61" s="44">
        <v>42035</v>
      </c>
      <c r="B61" s="2">
        <v>9628236</v>
      </c>
      <c r="C61" s="2"/>
      <c r="D61" s="2">
        <v>27561696.700000003</v>
      </c>
      <c r="F61" s="5">
        <f t="shared" si="2"/>
        <v>2.862590478671275</v>
      </c>
    </row>
    <row r="62" spans="1:6" x14ac:dyDescent="0.25">
      <c r="A62" s="44">
        <v>42063</v>
      </c>
      <c r="B62" s="2">
        <v>2455061</v>
      </c>
      <c r="C62" s="2"/>
      <c r="D62" s="2">
        <v>7537517.8199999984</v>
      </c>
      <c r="F62" s="16">
        <f t="shared" si="2"/>
        <v>3.0701957385172909</v>
      </c>
    </row>
    <row r="63" spans="1:6" x14ac:dyDescent="0.25">
      <c r="A63" s="44">
        <v>42094</v>
      </c>
      <c r="B63" s="2">
        <v>2147849</v>
      </c>
      <c r="C63" s="2"/>
      <c r="D63" s="2">
        <v>5921797.25</v>
      </c>
      <c r="F63" s="16">
        <f t="shared" si="2"/>
        <v>2.7570826673569697</v>
      </c>
    </row>
    <row r="64" spans="1:6" x14ac:dyDescent="0.25">
      <c r="A64" s="44">
        <v>42124</v>
      </c>
      <c r="B64" s="2">
        <v>878175</v>
      </c>
      <c r="C64" s="2"/>
      <c r="D64" s="2">
        <v>2132388.42</v>
      </c>
      <c r="F64" s="16">
        <f t="shared" si="2"/>
        <v>2.428204423947391</v>
      </c>
    </row>
    <row r="65" spans="1:15" x14ac:dyDescent="0.25">
      <c r="A65" s="44">
        <v>42155</v>
      </c>
      <c r="B65" s="2">
        <v>855784</v>
      </c>
      <c r="C65" s="2"/>
      <c r="D65" s="2">
        <v>2034030.06</v>
      </c>
      <c r="F65" s="16">
        <f t="shared" si="2"/>
        <v>2.3768030951735484</v>
      </c>
    </row>
    <row r="66" spans="1:15" x14ac:dyDescent="0.25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f>+'[6]FOM Index'!$D$416</f>
        <v>2.6</v>
      </c>
      <c r="L66" s="2"/>
    </row>
    <row r="67" spans="1:15" x14ac:dyDescent="0.25">
      <c r="A67" s="44">
        <v>42216</v>
      </c>
      <c r="B67" s="2">
        <v>71860</v>
      </c>
      <c r="C67" s="2"/>
      <c r="D67" s="2">
        <v>200587.86</v>
      </c>
      <c r="F67" s="16">
        <f t="shared" si="2"/>
        <v>2.7913701642081823</v>
      </c>
      <c r="I67" s="15">
        <f>+'[6]FOM Index'!$D$417</f>
        <v>2.62</v>
      </c>
      <c r="L67" s="2"/>
    </row>
    <row r="68" spans="1:15" x14ac:dyDescent="0.25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f>+'[6]FOM Index'!$D$418</f>
        <v>2.66</v>
      </c>
      <c r="L68" s="2"/>
    </row>
    <row r="69" spans="1:15" x14ac:dyDescent="0.25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f>+'[6]FOM Index'!$D$419</f>
        <v>2.46</v>
      </c>
      <c r="L69" s="2"/>
    </row>
    <row r="70" spans="1:15" x14ac:dyDescent="0.25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f>+'[6]FOM Index'!$D$420</f>
        <v>2.4300000000000002</v>
      </c>
      <c r="L70" s="2"/>
    </row>
    <row r="71" spans="1:15" x14ac:dyDescent="0.25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f>+'[6]FOM Index'!$D$421</f>
        <v>2.04</v>
      </c>
      <c r="L71" s="2"/>
    </row>
    <row r="72" spans="1:15" x14ac:dyDescent="0.25">
      <c r="A72" s="44">
        <v>42369</v>
      </c>
      <c r="B72" s="2">
        <v>12857274</v>
      </c>
      <c r="D72" s="2">
        <v>28713835.300000001</v>
      </c>
      <c r="F72" s="16">
        <f t="shared" ref="F72:F84" si="3">D72/B72</f>
        <v>2.23327552170079</v>
      </c>
      <c r="I72" s="15">
        <f>+'[6]FOM Index'!$D$422</f>
        <v>2.2200000000000002</v>
      </c>
      <c r="L72" s="2"/>
    </row>
    <row r="73" spans="1:15" x14ac:dyDescent="0.25">
      <c r="A73" s="44">
        <v>42400</v>
      </c>
      <c r="B73" s="2">
        <v>11825000</v>
      </c>
      <c r="D73" s="2">
        <v>27154602.549999993</v>
      </c>
      <c r="F73" s="16">
        <f t="shared" si="3"/>
        <v>2.2963723086680754</v>
      </c>
      <c r="I73" s="15">
        <f>+'[6]FOM Index'!$D$423</f>
        <v>2.2799999999999998</v>
      </c>
      <c r="L73" s="2"/>
    </row>
    <row r="74" spans="1:15" x14ac:dyDescent="0.25">
      <c r="A74" s="44">
        <v>42429</v>
      </c>
      <c r="B74" s="2">
        <v>8247819</v>
      </c>
      <c r="D74" s="2">
        <v>16132026.439999999</v>
      </c>
      <c r="F74" s="16">
        <f t="shared" si="3"/>
        <v>1.9559142168372026</v>
      </c>
      <c r="I74" s="15">
        <f>+'[6]FOM Index'!$D$424</f>
        <v>2.02</v>
      </c>
      <c r="J74" s="35"/>
      <c r="K74" s="22"/>
      <c r="L74" s="2"/>
      <c r="M74" s="23"/>
    </row>
    <row r="75" spans="1:15" x14ac:dyDescent="0.25">
      <c r="A75" s="44">
        <v>42460</v>
      </c>
      <c r="B75" s="2">
        <v>2101301</v>
      </c>
      <c r="D75" s="2">
        <v>3493558.43</v>
      </c>
      <c r="F75" s="16">
        <f t="shared" si="3"/>
        <v>1.662569251144886</v>
      </c>
      <c r="I75" s="15">
        <f>+'[6]FOM Index'!$D$425</f>
        <v>1.51</v>
      </c>
      <c r="J75" s="35"/>
      <c r="K75" s="24"/>
      <c r="L75" s="2"/>
    </row>
    <row r="76" spans="1:15" x14ac:dyDescent="0.25">
      <c r="A76" s="44">
        <v>42490</v>
      </c>
      <c r="B76" s="2">
        <v>578150</v>
      </c>
      <c r="D76" s="2">
        <v>992837.48</v>
      </c>
      <c r="F76" s="16">
        <f t="shared" si="3"/>
        <v>1.717266245783966</v>
      </c>
      <c r="I76" s="15">
        <f>+'[6]FOM Index'!$D426</f>
        <v>1.51</v>
      </c>
      <c r="L76" s="2"/>
    </row>
    <row r="77" spans="1:15" x14ac:dyDescent="0.25">
      <c r="A77" s="44">
        <v>42521</v>
      </c>
      <c r="B77" s="2">
        <v>765791</v>
      </c>
      <c r="D77" s="2">
        <v>1326764.99</v>
      </c>
      <c r="F77" s="16">
        <f t="shared" si="3"/>
        <v>1.7325418945900382</v>
      </c>
      <c r="I77" s="15">
        <f>+'[6]FOM Index'!$D427</f>
        <v>1.77</v>
      </c>
      <c r="L77" s="2"/>
    </row>
    <row r="78" spans="1:15" x14ac:dyDescent="0.25">
      <c r="A78" s="44">
        <v>42551</v>
      </c>
      <c r="B78" s="2">
        <v>-2484</v>
      </c>
      <c r="D78" s="2">
        <v>-5044.03</v>
      </c>
      <c r="F78" s="16">
        <f t="shared" si="3"/>
        <v>2.0306078904991947</v>
      </c>
      <c r="I78" s="15">
        <f>+'[6]FOM Index'!$D428</f>
        <v>1.78</v>
      </c>
      <c r="L78" s="13"/>
      <c r="M78" s="13"/>
      <c r="N78" s="25"/>
      <c r="O78" s="25"/>
    </row>
    <row r="79" spans="1:15" x14ac:dyDescent="0.25">
      <c r="A79" s="44">
        <v>42582</v>
      </c>
      <c r="B79" s="2">
        <v>604</v>
      </c>
      <c r="D79" s="2">
        <v>741.13</v>
      </c>
      <c r="F79" s="16">
        <f t="shared" si="3"/>
        <v>1.2270364238410596</v>
      </c>
      <c r="I79" s="15">
        <f>+'[6]FOM Index'!$D429</f>
        <v>2.52</v>
      </c>
    </row>
    <row r="80" spans="1:15" x14ac:dyDescent="0.25">
      <c r="A80" s="44">
        <v>42613</v>
      </c>
      <c r="B80" s="2">
        <v>295</v>
      </c>
      <c r="D80" s="2">
        <v>-1426.72</v>
      </c>
      <c r="F80" s="16">
        <f t="shared" si="3"/>
        <v>-4.8363389830508474</v>
      </c>
      <c r="I80" s="15">
        <f>+'[6]FOM Index'!$D430</f>
        <v>2.5099999999999998</v>
      </c>
    </row>
    <row r="81" spans="1:9" x14ac:dyDescent="0.25">
      <c r="A81" s="44">
        <v>42643</v>
      </c>
      <c r="B81" s="2">
        <v>731424</v>
      </c>
      <c r="C81" s="2"/>
      <c r="D81" s="2">
        <v>2028815.82</v>
      </c>
      <c r="F81" s="16">
        <f t="shared" si="3"/>
        <v>2.7737889650872818</v>
      </c>
      <c r="I81" s="15">
        <f>+'[6]FOM Index'!$D431</f>
        <v>2.62</v>
      </c>
    </row>
    <row r="82" spans="1:9" x14ac:dyDescent="0.25">
      <c r="A82" s="44">
        <v>42674</v>
      </c>
      <c r="B82" s="2">
        <v>760132</v>
      </c>
      <c r="C82" s="2"/>
      <c r="D82" s="2">
        <v>2033684.68</v>
      </c>
      <c r="F82" s="16">
        <f t="shared" si="3"/>
        <v>2.6754362137102503</v>
      </c>
      <c r="I82" s="15">
        <f>+'[6]FOM Index'!$D432</f>
        <v>2.7</v>
      </c>
    </row>
    <row r="83" spans="1:9" x14ac:dyDescent="0.25">
      <c r="A83" s="44">
        <v>42704</v>
      </c>
      <c r="B83" s="2">
        <v>5191000</v>
      </c>
      <c r="D83" s="2">
        <v>13000000</v>
      </c>
      <c r="F83" s="16">
        <f t="shared" si="3"/>
        <v>2.504334424966288</v>
      </c>
      <c r="I83" s="15">
        <f>+'[6]FOM Index'!$D433</f>
        <v>2.62</v>
      </c>
    </row>
    <row r="84" spans="1:9" x14ac:dyDescent="0.25">
      <c r="A84" s="44">
        <v>42735</v>
      </c>
      <c r="B84" s="2">
        <v>10328765</v>
      </c>
      <c r="D84" s="2">
        <v>35883997.299999997</v>
      </c>
      <c r="F84" s="16">
        <f t="shared" si="3"/>
        <v>3.4741808241353151</v>
      </c>
      <c r="I84" s="15">
        <f>+'[6]FOM Index'!$D434</f>
        <v>2.99</v>
      </c>
    </row>
    <row r="85" spans="1:9" x14ac:dyDescent="0.25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f>+'[6]FOM Index'!$D435</f>
        <v>3.73</v>
      </c>
    </row>
    <row r="86" spans="1:9" x14ac:dyDescent="0.25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f>+'[6]FOM Index'!$D436</f>
        <v>3.11</v>
      </c>
    </row>
    <row r="87" spans="1:9" x14ac:dyDescent="0.25">
      <c r="A87" s="44">
        <v>42825</v>
      </c>
      <c r="B87" s="2">
        <v>2091618</v>
      </c>
      <c r="D87" s="2">
        <v>5129448.3899999997</v>
      </c>
      <c r="F87" s="16">
        <f t="shared" ref="F87:F118" si="4">D87/B87</f>
        <v>2.4523829829347421</v>
      </c>
      <c r="I87" s="15">
        <f>+'[6]FOM Index'!$D437</f>
        <v>2.29</v>
      </c>
    </row>
    <row r="88" spans="1:9" x14ac:dyDescent="0.25">
      <c r="A88" s="44">
        <v>42855</v>
      </c>
      <c r="B88" s="2">
        <v>2421083</v>
      </c>
      <c r="D88" s="2">
        <v>6596996.0800000001</v>
      </c>
      <c r="F88" s="16">
        <f t="shared" si="4"/>
        <v>2.7248120283360793</v>
      </c>
      <c r="I88" s="15">
        <f>+'[6]FOM Index'!$D438</f>
        <v>2.64</v>
      </c>
    </row>
    <row r="89" spans="1:9" x14ac:dyDescent="0.25">
      <c r="A89" s="44">
        <v>42886</v>
      </c>
      <c r="B89" s="2">
        <v>530910</v>
      </c>
      <c r="D89" s="2">
        <v>1476222.5</v>
      </c>
      <c r="F89" s="16">
        <f t="shared" si="4"/>
        <v>2.7805513175491137</v>
      </c>
      <c r="I89" s="15">
        <f>+'[6]FOM Index'!$D439</f>
        <v>2.62</v>
      </c>
    </row>
    <row r="90" spans="1:9" x14ac:dyDescent="0.25">
      <c r="A90" s="44">
        <v>42916</v>
      </c>
      <c r="B90" s="2">
        <v>134</v>
      </c>
      <c r="D90" s="2">
        <v>282</v>
      </c>
      <c r="F90" s="16">
        <f t="shared" si="4"/>
        <v>2.1044776119402986</v>
      </c>
      <c r="I90" s="15">
        <f>+'[6]FOM Index'!$D440</f>
        <v>2.79</v>
      </c>
    </row>
    <row r="91" spans="1:9" x14ac:dyDescent="0.25">
      <c r="A91" s="44">
        <v>42947</v>
      </c>
      <c r="B91" s="2">
        <v>0</v>
      </c>
      <c r="D91" s="2">
        <v>0</v>
      </c>
      <c r="F91" s="16">
        <v>0</v>
      </c>
      <c r="I91" s="15">
        <f>+'[6]FOM Index'!$D441</f>
        <v>2.63</v>
      </c>
    </row>
    <row r="92" spans="1:9" x14ac:dyDescent="0.25">
      <c r="A92" s="44">
        <v>42978</v>
      </c>
      <c r="B92" s="2">
        <v>0</v>
      </c>
      <c r="D92" s="2">
        <v>0</v>
      </c>
      <c r="F92" s="16">
        <v>0</v>
      </c>
      <c r="I92" s="15">
        <f>+'[6]FOM Index'!$D442</f>
        <v>2.59</v>
      </c>
    </row>
    <row r="93" spans="1:9" x14ac:dyDescent="0.25">
      <c r="A93" s="44">
        <v>43008</v>
      </c>
      <c r="B93" s="2">
        <v>634000</v>
      </c>
      <c r="D93" s="2">
        <v>1592000</v>
      </c>
      <c r="F93" s="16">
        <f t="shared" si="4"/>
        <v>2.5110410094637223</v>
      </c>
      <c r="I93" s="15">
        <f>+'[6]FOM Index'!$D443</f>
        <v>2.59</v>
      </c>
    </row>
    <row r="94" spans="1:9" x14ac:dyDescent="0.25">
      <c r="A94" s="44">
        <v>43039</v>
      </c>
      <c r="B94" s="2">
        <v>2241300</v>
      </c>
      <c r="D94" s="2">
        <v>5851557.5</v>
      </c>
      <c r="F94" s="16">
        <f t="shared" si="4"/>
        <v>2.6107872663186544</v>
      </c>
      <c r="I94" s="15">
        <f>+'[6]FOM Index'!$D444</f>
        <v>2.48</v>
      </c>
    </row>
    <row r="95" spans="1:9" x14ac:dyDescent="0.25">
      <c r="A95" s="44">
        <v>43069</v>
      </c>
      <c r="B95" s="2">
        <v>4350000</v>
      </c>
      <c r="D95" s="2">
        <v>12100000</v>
      </c>
      <c r="F95" s="16">
        <f t="shared" si="4"/>
        <v>2.7816091954022988</v>
      </c>
      <c r="I95" s="15">
        <f>+'[6]FOM Index'!$D445</f>
        <v>2.63</v>
      </c>
    </row>
    <row r="96" spans="1:9" x14ac:dyDescent="0.25">
      <c r="A96" s="44">
        <v>43100</v>
      </c>
      <c r="B96" s="2">
        <v>10402494</v>
      </c>
      <c r="D96" s="2">
        <v>27344673.520000003</v>
      </c>
      <c r="F96" s="16">
        <f t="shared" si="4"/>
        <v>2.6286651566441668</v>
      </c>
      <c r="I96" s="15">
        <f>+'[6]FOM Index'!$D446</f>
        <v>2.73</v>
      </c>
    </row>
    <row r="97" spans="1:11" x14ac:dyDescent="0.25">
      <c r="A97" s="44">
        <v>43131</v>
      </c>
      <c r="B97" s="43">
        <v>7432600</v>
      </c>
      <c r="D97" s="43">
        <v>21845831.5</v>
      </c>
      <c r="F97" s="16">
        <f t="shared" si="4"/>
        <v>2.9391910636923821</v>
      </c>
      <c r="I97" s="15">
        <f>+'[6]FOM Index'!$D447</f>
        <v>2.5</v>
      </c>
    </row>
    <row r="98" spans="1:11" x14ac:dyDescent="0.25">
      <c r="A98" s="44">
        <v>43159</v>
      </c>
      <c r="B98" s="43">
        <v>6728088.9989999998</v>
      </c>
      <c r="D98" s="43">
        <v>17934387.77</v>
      </c>
      <c r="F98" s="16">
        <f t="shared" si="4"/>
        <v>2.6655990687200481</v>
      </c>
      <c r="I98" s="15">
        <f>+'[6]FOM Index'!$D448</f>
        <v>2.8</v>
      </c>
    </row>
    <row r="99" spans="1:11" x14ac:dyDescent="0.25">
      <c r="A99" s="44">
        <v>43190</v>
      </c>
      <c r="B99" s="43">
        <v>3205400</v>
      </c>
      <c r="D99" s="43">
        <v>7403905.4900000002</v>
      </c>
      <c r="F99" s="16">
        <f t="shared" si="4"/>
        <v>2.3098226399201347</v>
      </c>
      <c r="I99" s="15">
        <f>+'[6]FOM Index'!$D449</f>
        <v>2.17</v>
      </c>
    </row>
    <row r="100" spans="1:11" x14ac:dyDescent="0.25">
      <c r="A100" s="44">
        <v>43220</v>
      </c>
      <c r="B100" s="43">
        <v>1435170.2599999998</v>
      </c>
      <c r="D100" s="43">
        <v>2984401.76</v>
      </c>
      <c r="F100" s="16">
        <f t="shared" si="4"/>
        <v>2.0794757550229619</v>
      </c>
      <c r="I100" s="15">
        <f>+'[6]FOM Index'!$D450</f>
        <v>1.85</v>
      </c>
      <c r="K100" s="3" t="s">
        <v>39</v>
      </c>
    </row>
    <row r="101" spans="1:11" x14ac:dyDescent="0.25">
      <c r="A101" s="44">
        <v>43251</v>
      </c>
      <c r="B101" s="43">
        <v>0</v>
      </c>
      <c r="D101" s="43">
        <v>0</v>
      </c>
      <c r="F101" s="16">
        <v>0</v>
      </c>
      <c r="I101" s="15">
        <f>+'[6]FOM Index'!$D451</f>
        <v>1.9</v>
      </c>
    </row>
    <row r="102" spans="1:11" x14ac:dyDescent="0.25">
      <c r="A102" s="45">
        <v>43281</v>
      </c>
      <c r="B102" s="43">
        <v>0</v>
      </c>
      <c r="D102" s="43">
        <v>0</v>
      </c>
      <c r="F102" s="16">
        <v>0</v>
      </c>
      <c r="I102" s="15">
        <f>+'[6]FOM Index'!$D452</f>
        <v>2.09</v>
      </c>
    </row>
    <row r="103" spans="1:11" x14ac:dyDescent="0.25">
      <c r="A103" s="45">
        <v>43312</v>
      </c>
      <c r="B103" s="2">
        <v>4725</v>
      </c>
      <c r="D103" s="2">
        <v>11988</v>
      </c>
      <c r="F103" s="16">
        <f t="shared" si="4"/>
        <v>2.5371428571428569</v>
      </c>
      <c r="I103" s="15">
        <f>+'[6]FOM Index'!$D453</f>
        <v>2.2400000000000002</v>
      </c>
    </row>
    <row r="104" spans="1:11" x14ac:dyDescent="0.25">
      <c r="A104" s="45">
        <v>43343</v>
      </c>
      <c r="B104" s="46">
        <v>0</v>
      </c>
      <c r="D104" s="46">
        <v>0</v>
      </c>
      <c r="F104" s="16">
        <v>0</v>
      </c>
      <c r="I104" s="15">
        <f>+'[6]FOM Index'!$D454</f>
        <v>2.41</v>
      </c>
    </row>
    <row r="105" spans="1:11" x14ac:dyDescent="0.25">
      <c r="A105" s="45">
        <v>43373</v>
      </c>
      <c r="B105" s="46">
        <v>18000</v>
      </c>
      <c r="D105" s="46">
        <v>42300</v>
      </c>
      <c r="F105" s="16">
        <f t="shared" si="4"/>
        <v>2.35</v>
      </c>
      <c r="I105" s="15">
        <f>+'[6]FOM Index'!$D455</f>
        <v>2.3199999999999998</v>
      </c>
    </row>
    <row r="106" spans="1:11" x14ac:dyDescent="0.25">
      <c r="A106" s="45">
        <v>43404</v>
      </c>
      <c r="B106" s="46">
        <v>1324751.915</v>
      </c>
      <c r="D106" s="46">
        <v>3575345.13</v>
      </c>
      <c r="F106" s="16">
        <f t="shared" si="4"/>
        <v>2.6988790048286133</v>
      </c>
      <c r="I106" s="15">
        <f>+'[6]FOM Index'!$D456</f>
        <v>2.3199999999999998</v>
      </c>
    </row>
    <row r="107" spans="1:11" x14ac:dyDescent="0.25">
      <c r="A107" s="45">
        <v>43434</v>
      </c>
      <c r="B107" s="46">
        <v>5935153.0839999998</v>
      </c>
      <c r="D107" s="46">
        <v>26732916.149999999</v>
      </c>
      <c r="F107" s="16">
        <f t="shared" si="4"/>
        <v>4.5041662399688827</v>
      </c>
      <c r="I107" s="15">
        <f>+'[6]FOM Index'!$D457</f>
        <v>3.23</v>
      </c>
    </row>
    <row r="108" spans="1:11" x14ac:dyDescent="0.25">
      <c r="A108" s="45">
        <v>43465</v>
      </c>
      <c r="B108" s="46">
        <v>10812116.604</v>
      </c>
      <c r="D108" s="46">
        <v>50992191.579999991</v>
      </c>
      <c r="F108" s="16">
        <f t="shared" si="4"/>
        <v>4.7162080698551803</v>
      </c>
      <c r="I108" s="15">
        <f>+'[6]FOM Index'!$D458</f>
        <v>5.7</v>
      </c>
    </row>
    <row r="109" spans="1:11" x14ac:dyDescent="0.25">
      <c r="A109" s="45">
        <v>43496</v>
      </c>
      <c r="B109" s="43">
        <v>11397417.393000001</v>
      </c>
      <c r="D109" s="43">
        <v>39685805.640000001</v>
      </c>
      <c r="F109" s="16">
        <f t="shared" si="4"/>
        <v>3.4819998488757635</v>
      </c>
      <c r="I109" s="15">
        <f>+'[6]FOM Index'!$D459</f>
        <v>4.22</v>
      </c>
    </row>
    <row r="110" spans="1:11" x14ac:dyDescent="0.25">
      <c r="A110" s="45">
        <v>43524</v>
      </c>
      <c r="B110" s="43">
        <v>9392843.4900000002</v>
      </c>
      <c r="D110" s="43">
        <v>59599435.560000002</v>
      </c>
      <c r="F110" s="16">
        <f t="shared" si="4"/>
        <v>6.3451962787894809</v>
      </c>
      <c r="I110" s="15">
        <f>+'[6]FOM Index'!$D460</f>
        <v>3.38</v>
      </c>
    </row>
    <row r="111" spans="1:11" x14ac:dyDescent="0.25">
      <c r="A111" s="45">
        <v>43555</v>
      </c>
      <c r="B111" s="43">
        <v>3205259.5089999996</v>
      </c>
      <c r="D111" s="43">
        <v>11693197.779999994</v>
      </c>
      <c r="F111" s="16">
        <f t="shared" si="4"/>
        <v>3.6481282551902088</v>
      </c>
      <c r="I111" s="15">
        <f>+'[6]FOM Index'!$D461</f>
        <v>3.77</v>
      </c>
    </row>
    <row r="112" spans="1:11" x14ac:dyDescent="0.25">
      <c r="A112" s="45">
        <v>43585</v>
      </c>
      <c r="B112" s="43">
        <v>1942848.9989999998</v>
      </c>
      <c r="D112" s="43">
        <v>4958803.32</v>
      </c>
      <c r="F112" s="16">
        <f t="shared" si="4"/>
        <v>2.5523359368393201</v>
      </c>
      <c r="I112" s="15">
        <f>+'[6]FOM Index'!$D462</f>
        <v>2.48</v>
      </c>
    </row>
    <row r="113" spans="1:9" x14ac:dyDescent="0.25">
      <c r="A113" s="45">
        <v>43616</v>
      </c>
      <c r="B113" s="43">
        <v>286400</v>
      </c>
      <c r="D113" s="43">
        <v>188548.75999999978</v>
      </c>
      <c r="F113" s="16">
        <f>D113/B113</f>
        <v>0.65834064245809976</v>
      </c>
      <c r="I113" s="15">
        <f>+'[6]FOM Index'!$D463</f>
        <v>1.88</v>
      </c>
    </row>
    <row r="114" spans="1:9" x14ac:dyDescent="0.25">
      <c r="A114" s="45">
        <v>43646</v>
      </c>
      <c r="B114" s="43">
        <v>-60000</v>
      </c>
      <c r="D114" s="43">
        <v>0</v>
      </c>
      <c r="F114" s="16">
        <f t="shared" si="4"/>
        <v>0</v>
      </c>
      <c r="I114" s="15">
        <f>+'[6]FOM Index'!$D464</f>
        <v>1.89</v>
      </c>
    </row>
    <row r="115" spans="1:9" x14ac:dyDescent="0.25">
      <c r="A115" s="45">
        <v>43677</v>
      </c>
      <c r="B115" s="43">
        <v>0</v>
      </c>
      <c r="D115" s="43">
        <v>0.05</v>
      </c>
      <c r="F115" s="16">
        <v>0</v>
      </c>
      <c r="I115" s="15">
        <f>+'[6]FOM Index'!$D465</f>
        <v>1.92</v>
      </c>
    </row>
    <row r="116" spans="1:9" x14ac:dyDescent="0.25">
      <c r="A116" s="45">
        <v>43708</v>
      </c>
      <c r="B116" s="2">
        <v>0</v>
      </c>
      <c r="D116" s="2">
        <v>0</v>
      </c>
      <c r="F116" s="16">
        <v>0</v>
      </c>
      <c r="I116" s="15">
        <f>+'[6]FOM Index'!$D466</f>
        <v>2.0099999999999998</v>
      </c>
    </row>
    <row r="117" spans="1:9" x14ac:dyDescent="0.25">
      <c r="A117" s="45">
        <v>43738</v>
      </c>
      <c r="B117" s="43">
        <v>660000</v>
      </c>
      <c r="C117" s="48"/>
      <c r="D117" s="43">
        <v>1284500</v>
      </c>
      <c r="F117" s="16">
        <f t="shared" si="4"/>
        <v>1.9462121212121213</v>
      </c>
      <c r="I117" s="15">
        <f>+'[6]FOM Index'!$D467</f>
        <v>1.81</v>
      </c>
    </row>
    <row r="118" spans="1:9" x14ac:dyDescent="0.25">
      <c r="A118" s="45">
        <v>43769</v>
      </c>
      <c r="B118" s="43">
        <v>6142341.9989999998</v>
      </c>
      <c r="C118" s="48"/>
      <c r="D118" s="43">
        <v>12962625.220000001</v>
      </c>
      <c r="F118" s="16">
        <f t="shared" si="4"/>
        <v>2.1103717803584323</v>
      </c>
      <c r="I118" s="15">
        <f>+'[6]FOM Index'!$D468</f>
        <v>2.0099999999999998</v>
      </c>
    </row>
    <row r="119" spans="1:9" x14ac:dyDescent="0.25">
      <c r="A119" s="45">
        <v>43799</v>
      </c>
      <c r="B119" s="43">
        <v>7765392.8580000009</v>
      </c>
      <c r="C119" s="48"/>
      <c r="D119" s="43">
        <v>21483954.079999998</v>
      </c>
      <c r="F119" s="16">
        <f>D119/B119</f>
        <v>2.7666280989077032</v>
      </c>
      <c r="I119" s="15">
        <f>+'[6]FOM Index'!$D469</f>
        <v>2.3199999999999998</v>
      </c>
    </row>
    <row r="120" spans="1:9" x14ac:dyDescent="0.25">
      <c r="B120" s="43"/>
      <c r="C120"/>
      <c r="D120" s="2"/>
    </row>
    <row r="121" spans="1:9" x14ac:dyDescent="0.25">
      <c r="B121" s="43"/>
      <c r="C121"/>
    </row>
    <row r="122" spans="1:9" x14ac:dyDescent="0.25">
      <c r="B122"/>
      <c r="C122"/>
    </row>
    <row r="123" spans="1:9" x14ac:dyDescent="0.25">
      <c r="B123"/>
      <c r="C123"/>
    </row>
    <row r="124" spans="1:9" x14ac:dyDescent="0.25">
      <c r="B124"/>
      <c r="C124"/>
    </row>
    <row r="125" spans="1:9" x14ac:dyDescent="0.25">
      <c r="B125"/>
      <c r="C125"/>
    </row>
    <row r="126" spans="1:9" x14ac:dyDescent="0.25">
      <c r="B126"/>
      <c r="C126"/>
    </row>
  </sheetData>
  <pageMargins left="1.2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64"/>
  <sheetViews>
    <sheetView topLeftCell="A142" workbookViewId="0">
      <selection activeCell="G162" sqref="G162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f>SUM([7]Sheet1!$N$40:$N$51)</f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f>SUM([7]Sheet1!$N$52:$N$63)</f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f>SUM([7]Sheet1!$N$64:$N$75)</f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f>SUM([7]Sheet1!$N$76:$N$87)</f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132</v>
      </c>
      <c r="B43" s="2">
        <f>SUM([7]Sheet1!$N$88:$N$99)</f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132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131</v>
      </c>
      <c r="B89" s="11">
        <f>ROUND('Co Prod'!J44,2)</f>
        <v>0</v>
      </c>
      <c r="C89" s="12">
        <f>ROUND('Purch Gas'!F44,2)</f>
        <v>3.73</v>
      </c>
      <c r="E89" s="9">
        <f>'Co Prod'!K44</f>
        <v>3.8858475529761791</v>
      </c>
      <c r="G89" s="9">
        <f>+'Purch Gas'!I44</f>
        <v>2.526206414185828</v>
      </c>
    </row>
    <row r="90" spans="1:12" x14ac:dyDescent="0.25">
      <c r="A90" s="19"/>
      <c r="B90" s="11"/>
      <c r="C90" s="12"/>
      <c r="E90" s="9"/>
      <c r="G90" s="21"/>
    </row>
    <row r="91" spans="1:12" x14ac:dyDescent="0.25">
      <c r="G91" s="3" t="s">
        <v>60</v>
      </c>
      <c r="H91" s="3" t="s">
        <v>64</v>
      </c>
      <c r="I91" s="37" t="s">
        <v>60</v>
      </c>
      <c r="J91" s="3" t="s">
        <v>64</v>
      </c>
    </row>
    <row r="92" spans="1:12" ht="60" x14ac:dyDescent="0.25">
      <c r="B92" s="10" t="s">
        <v>62</v>
      </c>
      <c r="C92" s="3" t="s">
        <v>63</v>
      </c>
      <c r="D92" s="38" t="s">
        <v>75</v>
      </c>
      <c r="E92" s="38" t="s">
        <v>65</v>
      </c>
      <c r="G92" s="38" t="s">
        <v>66</v>
      </c>
      <c r="H92" s="38" t="s">
        <v>96</v>
      </c>
      <c r="I92" s="39" t="s">
        <v>67</v>
      </c>
      <c r="J92" s="38" t="s">
        <v>97</v>
      </c>
      <c r="K92" s="38"/>
      <c r="L92" s="38"/>
    </row>
    <row r="93" spans="1:12" x14ac:dyDescent="0.25">
      <c r="A93" s="3" t="s">
        <v>47</v>
      </c>
      <c r="B93" s="40">
        <v>4.6100000000000003</v>
      </c>
      <c r="C93" s="16">
        <f>'Purch Gas'!F49</f>
        <v>4.4540116205525679</v>
      </c>
      <c r="E93" s="40">
        <f>'[8]Feb 2014'!$O$42</f>
        <v>4.7869944111949003</v>
      </c>
      <c r="G93" s="40">
        <v>4.6100000000000003</v>
      </c>
      <c r="H93" s="40"/>
      <c r="I93" s="41"/>
      <c r="J93" s="40"/>
    </row>
    <row r="94" spans="1:12" x14ac:dyDescent="0.25">
      <c r="A94" s="3" t="s">
        <v>48</v>
      </c>
      <c r="B94" s="40">
        <v>4.6050886235694932</v>
      </c>
      <c r="C94" s="16">
        <f>'Purch Gas'!F50</f>
        <v>7.5642422638697493</v>
      </c>
      <c r="E94" s="40">
        <f>'[8]Feb 2014'!$O$42</f>
        <v>4.7869944111949003</v>
      </c>
      <c r="G94" s="40">
        <v>4.6100000000000003</v>
      </c>
      <c r="H94" s="40"/>
      <c r="I94" s="41"/>
      <c r="J94" s="40"/>
    </row>
    <row r="95" spans="1:12" x14ac:dyDescent="0.25">
      <c r="A95" s="3" t="s">
        <v>49</v>
      </c>
      <c r="B95" s="40">
        <v>4.6318469855621709</v>
      </c>
      <c r="C95" s="16">
        <f>'Purch Gas'!F51</f>
        <v>5.1880559405381561</v>
      </c>
      <c r="E95" s="40">
        <f>'[8]Mar 2014'!$O$14</f>
        <v>4.8148239226666192</v>
      </c>
      <c r="G95" s="40">
        <v>4.63</v>
      </c>
      <c r="H95" s="40"/>
      <c r="I95" s="41"/>
      <c r="J95" s="40"/>
    </row>
    <row r="96" spans="1:12" x14ac:dyDescent="0.25">
      <c r="A96" s="3" t="s">
        <v>50</v>
      </c>
      <c r="B96" s="40">
        <v>4.6330086054338091</v>
      </c>
      <c r="C96" s="16">
        <f>'Purch Gas'!F52</f>
        <v>4.4093144696459312</v>
      </c>
      <c r="E96" s="40">
        <f>'[8]April 2014'!$O$14</f>
        <v>4.816015418519024</v>
      </c>
      <c r="G96" s="40">
        <v>4.63</v>
      </c>
      <c r="H96" s="40"/>
      <c r="I96" s="41"/>
      <c r="J96" s="40"/>
    </row>
    <row r="97" spans="1:10" x14ac:dyDescent="0.25">
      <c r="A97" s="3" t="s">
        <v>51</v>
      </c>
      <c r="B97" s="40">
        <v>4.6675412736153721</v>
      </c>
      <c r="C97" s="16">
        <f>'Purch Gas'!F53</f>
        <v>4.620385632653063</v>
      </c>
      <c r="E97" s="40">
        <f>'[8]May 2014'!$O$14</f>
        <v>4.8519121803554288</v>
      </c>
      <c r="G97" s="40">
        <v>4.67</v>
      </c>
      <c r="H97" s="40"/>
      <c r="I97" s="41"/>
      <c r="J97" s="40"/>
    </row>
    <row r="98" spans="1:10" x14ac:dyDescent="0.25">
      <c r="A98" s="3" t="s">
        <v>52</v>
      </c>
      <c r="B98" s="15">
        <v>4.7016486779768014</v>
      </c>
      <c r="C98" s="16">
        <f>'Purch Gas'!F54</f>
        <v>3.1778537148806714</v>
      </c>
      <c r="E98" s="42">
        <f>'[8]June 2014'!$O$14</f>
        <v>4.8873668808995934</v>
      </c>
      <c r="G98" s="40">
        <f>'[8]June 2014'!$O$71</f>
        <v>4.8215236462796316</v>
      </c>
      <c r="H98" s="40">
        <f>'[8]June 2014'!$O$72</f>
        <v>5.0119788422865197</v>
      </c>
      <c r="I98" s="41">
        <f>'[8]June 2014'!$O$101</f>
        <v>5.9064972159292513</v>
      </c>
      <c r="J98" s="40">
        <f>'[8]June 2014'!$O$102</f>
        <v>6.1398099957684522</v>
      </c>
    </row>
    <row r="99" spans="1:10" x14ac:dyDescent="0.25">
      <c r="A99" s="3" t="s">
        <v>53</v>
      </c>
      <c r="B99" s="15">
        <v>4.7010600350820582</v>
      </c>
      <c r="C99" s="16">
        <f>'Purch Gas'!F55</f>
        <v>4.0414824178349811</v>
      </c>
      <c r="E99" s="15">
        <f>'[8]July 2014'!$O$14</f>
        <v>4.8867567932245937</v>
      </c>
      <c r="G99" s="40">
        <f>'[8]July 2014'!$O$71</f>
        <v>4.9008146867547806</v>
      </c>
      <c r="H99" s="40">
        <f>'[8]July 2014'!$O$72</f>
        <v>5.0944019612835554</v>
      </c>
      <c r="I99" s="41">
        <f>'[8]July 2014'!$O$101</f>
        <v>6.1583961981676936</v>
      </c>
      <c r="J99" s="40">
        <f>'[8]July 2014'!$O$102</f>
        <v>6.4016592496545668</v>
      </c>
    </row>
    <row r="100" spans="1:10" x14ac:dyDescent="0.25">
      <c r="A100" s="3" t="s">
        <v>54</v>
      </c>
      <c r="B100" s="15">
        <v>4.6793226079431784</v>
      </c>
      <c r="C100" s="16">
        <f>'Purch Gas'!F56</f>
        <v>3.8152277201732514</v>
      </c>
      <c r="E100" s="15">
        <f>'[8]Aug 2014'!$O$14</f>
        <v>4.8641607151176496</v>
      </c>
      <c r="G100" s="40">
        <f>'[8]Aug 2014'!$O$71</f>
        <v>4.8873260723708603</v>
      </c>
      <c r="H100" s="40">
        <f>'[8]Aug 2014'!$O$72</f>
        <v>5.0803805326100422</v>
      </c>
      <c r="I100" s="41">
        <f>'[8]Aug 2014'!$O$101</f>
        <v>6.1716251264938711</v>
      </c>
      <c r="J100" s="40">
        <f>'[8]Aug 2014'!$O$102</f>
        <v>6.4154107344011138</v>
      </c>
    </row>
    <row r="101" spans="1:10" x14ac:dyDescent="0.25">
      <c r="A101" s="3" t="s">
        <v>55</v>
      </c>
      <c r="B101" s="15">
        <v>4.7</v>
      </c>
      <c r="C101" s="16">
        <f>'Purch Gas'!F57</f>
        <v>3.8803672876205577</v>
      </c>
      <c r="E101" s="15">
        <f>'[8]Sep 2014'!$O$14</f>
        <v>4.8886956749664217</v>
      </c>
      <c r="G101" s="40">
        <f>'[8]Sep 2014'!$O$71</f>
        <v>4.9163149946054974</v>
      </c>
      <c r="H101" s="40">
        <f>'[8]Sep 2014'!$O$72</f>
        <v>5.1105145474069618</v>
      </c>
      <c r="I101" s="41">
        <f>'[8]Sep 2014'!$O$101</f>
        <v>6.0798458533793021</v>
      </c>
      <c r="J101" s="40">
        <f>'[8]Sep 2014'!$O$102</f>
        <v>6.320006084593869</v>
      </c>
    </row>
    <row r="102" spans="1:10" x14ac:dyDescent="0.25">
      <c r="A102" s="3" t="s">
        <v>56</v>
      </c>
      <c r="B102" s="15">
        <v>4.75</v>
      </c>
      <c r="C102" s="16">
        <f>'Purch Gas'!F58</f>
        <v>3.2753248571095299</v>
      </c>
      <c r="E102" s="15">
        <f>'[8]Oct 2014'!$O$14</f>
        <v>4.934453141227733</v>
      </c>
      <c r="G102" s="15">
        <f>'[8]Oct 2014'!$O$71</f>
        <v>4.9529240193889432</v>
      </c>
      <c r="H102" s="40">
        <f>'[8]Oct 2014'!$O$72</f>
        <v>5.1485696667244731</v>
      </c>
      <c r="I102" s="41">
        <f>'[8]Oct 2014'!$O$101</f>
        <v>6.1873895413297184</v>
      </c>
      <c r="J102" s="40">
        <f>'[8]Oct 2014'!$O$102</f>
        <v>6.4317978600101027</v>
      </c>
    </row>
    <row r="103" spans="1:10" x14ac:dyDescent="0.25">
      <c r="A103" s="3" t="s">
        <v>57</v>
      </c>
      <c r="B103" s="15">
        <v>4.76</v>
      </c>
      <c r="C103" s="16">
        <f>'Purch Gas'!F59</f>
        <v>3.8927810891216348</v>
      </c>
      <c r="E103" s="15">
        <f>'[8]Nov 2014'!$O$14</f>
        <v>4.943571214512902</v>
      </c>
      <c r="G103" s="40">
        <f>'[8]Nov 2014'!$O$71</f>
        <v>4.9345310759540659</v>
      </c>
      <c r="H103" s="40">
        <f>'[8]Nov 2014'!$O$72</f>
        <v>5.129450182904435</v>
      </c>
      <c r="I103" s="41">
        <f>'[8]Nov 2014'!$O$101</f>
        <v>6.1767047608336592</v>
      </c>
      <c r="J103" s="40">
        <f>'[8]Nov 2014'!$O$102</f>
        <v>6.4206910195776086</v>
      </c>
    </row>
    <row r="104" spans="1:10" x14ac:dyDescent="0.25">
      <c r="A104" s="3" t="s">
        <v>58</v>
      </c>
      <c r="B104" s="15">
        <v>5.04</v>
      </c>
      <c r="C104" s="16">
        <f>'Purch Gas'!F60</f>
        <v>3.7862184488110757</v>
      </c>
      <c r="E104" s="15">
        <f>'[8]Dec 2014'!$O$14</f>
        <v>5.2412760550939597</v>
      </c>
      <c r="G104" s="40">
        <f>'[8]Dec 2014'!$O$69</f>
        <v>4.9682189677546349</v>
      </c>
      <c r="H104" s="40">
        <f>'[8]Dec 2014'!$O$70</f>
        <v>5.1644687814497257</v>
      </c>
      <c r="I104" s="41">
        <f>'[8]Dec 2014'!$O$99</f>
        <v>6.2656298817243101</v>
      </c>
      <c r="J104" s="40">
        <f>'[8]Dec 2014'!$O$100</f>
        <v>6.5131287751811966</v>
      </c>
    </row>
    <row r="105" spans="1:10" x14ac:dyDescent="0.25">
      <c r="A105" s="3" t="s">
        <v>47</v>
      </c>
      <c r="B105" s="15">
        <f>'[1]Jan 2015'!$O$13</f>
        <v>5.1371806357431291</v>
      </c>
      <c r="C105" s="16">
        <f>'Purch Gas'!F61</f>
        <v>2.862590478671275</v>
      </c>
      <c r="E105" s="15">
        <f>'[1]Jan 2015'!$O$39</f>
        <v>5.2624738477935544</v>
      </c>
      <c r="G105" s="15">
        <f>'[1]Jan 2015'!$O$66</f>
        <v>5.061307005148814</v>
      </c>
      <c r="H105" s="15">
        <f>'[1]Jan 2015'!$O$67</f>
        <v>5.1616395227519769</v>
      </c>
      <c r="I105" s="15">
        <f>'[1]Jan 2015'!$O$96</f>
        <v>6.2932125679050168</v>
      </c>
      <c r="J105" s="15">
        <f>'[1]Jan 2015'!$O$97</f>
        <v>6.8841901034138964</v>
      </c>
    </row>
    <row r="106" spans="1:10" x14ac:dyDescent="0.25">
      <c r="A106" s="3" t="s">
        <v>72</v>
      </c>
      <c r="B106" s="15">
        <f>'[1]Feb 2015'!$O$13</f>
        <v>5.2265190163887292</v>
      </c>
      <c r="C106" s="16">
        <f>'Purch Gas'!F62</f>
        <v>3.0701957385172909</v>
      </c>
      <c r="E106" s="15">
        <f>'[1]Feb 2015'!$O$39</f>
        <v>5.3395810191252346</v>
      </c>
      <c r="G106" s="15">
        <f>'[1]Feb 2015'!$O$66</f>
        <v>5.1631543053667404</v>
      </c>
      <c r="H106" s="15">
        <f>'[1]Feb 2015'!$O$67</f>
        <v>5.2487094010588384</v>
      </c>
      <c r="I106" s="15">
        <f>'[1]Feb 2015'!$O$96</f>
        <v>6.1013463159622487</v>
      </c>
      <c r="J106" s="15">
        <f>'[1]Feb 2015'!$O$97</f>
        <v>6.6820681844811354</v>
      </c>
    </row>
    <row r="107" spans="1:10" x14ac:dyDescent="0.25">
      <c r="A107" s="19" t="s">
        <v>79</v>
      </c>
      <c r="B107" s="15">
        <f>'[1]Mar 2015'!$O$13</f>
        <v>5.2221927561189272</v>
      </c>
      <c r="C107" s="16">
        <f>'Purch Gas'!F63</f>
        <v>2.7570826673569697</v>
      </c>
      <c r="E107" s="15">
        <f>'[1]Mar 2015'!$O$39</f>
        <v>5.3113656274763761</v>
      </c>
      <c r="G107" s="15">
        <f>'[1]Mar 2015'!$O$66</f>
        <v>5.1540947571108333</v>
      </c>
      <c r="H107" s="15">
        <f>'[1]Mar 2015'!$O$67</f>
        <v>5.2116056170523546</v>
      </c>
      <c r="I107" s="15">
        <f>'[1]Mar 2015'!$O$96</f>
        <v>6.1463963664624259</v>
      </c>
      <c r="J107" s="15">
        <f>'[1]Mar 2015'!$O$97</f>
        <v>6.7957091547676383</v>
      </c>
    </row>
    <row r="108" spans="1:10" x14ac:dyDescent="0.25">
      <c r="A108" s="19" t="s">
        <v>91</v>
      </c>
      <c r="B108" s="15">
        <f>'[1]Apr 2015'!$O$13</f>
        <v>5.22115382558896</v>
      </c>
      <c r="C108" s="16">
        <f>'Purch Gas'!F64</f>
        <v>2.428204423947391</v>
      </c>
      <c r="E108" s="15">
        <f>'[1]Apr 2015'!$O$39</f>
        <v>5.2991114529179546</v>
      </c>
      <c r="G108" s="15">
        <f>'[1]Apr 2015'!$O$66</f>
        <v>5.149198931364463</v>
      </c>
      <c r="H108" s="15">
        <f>'[1]Apr 2015'!$O$67</f>
        <v>5.1947361284113862</v>
      </c>
      <c r="I108" s="15">
        <f>'[1]Apr 2015'!$O$96</f>
        <v>6.1809853278979761</v>
      </c>
      <c r="J108" s="15">
        <f>'[1]Apr 2015'!$O$97</f>
        <v>6.868277325701472</v>
      </c>
    </row>
    <row r="109" spans="1:10" x14ac:dyDescent="0.25">
      <c r="A109" s="19" t="s">
        <v>80</v>
      </c>
      <c r="B109" s="15">
        <f>'[1]May 2015'!$O$13</f>
        <v>5.1980316504789998</v>
      </c>
      <c r="C109" s="16">
        <f>'Purch Gas'!F65</f>
        <v>2.3768030951735484</v>
      </c>
      <c r="E109" s="15">
        <f>'[1]May 2015'!$O$39</f>
        <v>5.2667016506059516</v>
      </c>
      <c r="G109" s="15">
        <f>'[1]May 2015'!$O$66</f>
        <v>5.1233573566142185</v>
      </c>
      <c r="H109" s="15">
        <f>'[1]May 2015'!$O$67</f>
        <v>5.1565015996872052</v>
      </c>
      <c r="I109" s="15">
        <f>'[1]May 2015'!$O$96</f>
        <v>6.2010662246623047</v>
      </c>
      <c r="J109" s="15">
        <f>'[1]May 2015'!$O$97</f>
        <v>6.9518192718375094</v>
      </c>
    </row>
    <row r="110" spans="1:10" x14ac:dyDescent="0.25">
      <c r="A110" s="19" t="s">
        <v>81</v>
      </c>
      <c r="B110" s="15">
        <f>'[1]Jun 2015'!$O$13</f>
        <v>5.1153435128473204</v>
      </c>
      <c r="C110" s="16">
        <f>'Purch Gas'!F66</f>
        <v>2.3819888231932347</v>
      </c>
      <c r="E110" s="15">
        <f>'[1]Jun 2015'!$O$39</f>
        <v>5.1179797336629429</v>
      </c>
      <c r="G110" s="15">
        <f>'[1]Jun 2015'!$O$66</f>
        <v>5.0103875879148445</v>
      </c>
      <c r="H110" s="15">
        <f>'[1]Jun 2015'!$O$67</f>
        <v>4.9830061455756933</v>
      </c>
      <c r="I110" s="15">
        <f>'[1]Jun 2015'!$O$96</f>
        <v>6.7155543663691475</v>
      </c>
      <c r="J110" s="15">
        <f>'[1]Jun 2015'!$O$97</f>
        <v>7.4404664147533932</v>
      </c>
    </row>
    <row r="111" spans="1:10" x14ac:dyDescent="0.25">
      <c r="A111" s="19" t="s">
        <v>82</v>
      </c>
      <c r="B111" s="15">
        <f>'[1]July 2015'!$O$13</f>
        <v>5.0559654878257225</v>
      </c>
      <c r="C111" s="16">
        <f>'Purch Gas'!F67</f>
        <v>2.7913701642081823</v>
      </c>
      <c r="E111" s="15">
        <f>'[1]July 2015'!$O$39</f>
        <v>5.0411931686324394</v>
      </c>
      <c r="G111" s="15">
        <f>'[1]July 2015'!$O$66</f>
        <v>4.956236974505658</v>
      </c>
      <c r="H111" s="15">
        <f>'[1]July 2015'!$O$67</f>
        <v>4.9118099179051411</v>
      </c>
      <c r="I111" s="15">
        <f>'[1]July 2015'!$O$96</f>
        <v>6.5427045921771745</v>
      </c>
      <c r="J111" s="15">
        <f>'[1]July 2015'!$O$97</f>
        <v>7.2284763846002944</v>
      </c>
    </row>
    <row r="112" spans="1:10" x14ac:dyDescent="0.25">
      <c r="A112" s="19" t="s">
        <v>83</v>
      </c>
      <c r="B112" s="15">
        <f>'[1]Aug 2015'!$O$13</f>
        <v>5.0798849201220992</v>
      </c>
      <c r="C112" s="16">
        <f>'Purch Gas'!F68</f>
        <v>2.868590202349663</v>
      </c>
      <c r="E112" s="15">
        <f>'[1]Aug 2015'!$O$39</f>
        <v>5.0376845327660682</v>
      </c>
      <c r="G112" s="15">
        <f>'[1]Aug 2015'!$O$66</f>
        <v>4.9845310935723477</v>
      </c>
      <c r="H112" s="15">
        <f>'[1]Aug 2015'!$O$67</f>
        <v>4.9098134765723405</v>
      </c>
      <c r="I112" s="15">
        <f>'[1]Aug 2015'!$O$96</f>
        <v>6.4899857783935238</v>
      </c>
      <c r="J112" s="15">
        <f>'[1]Aug 2015'!$O$97</f>
        <v>7.212463452534938</v>
      </c>
    </row>
    <row r="113" spans="1:10" x14ac:dyDescent="0.25">
      <c r="A113" s="19" t="s">
        <v>84</v>
      </c>
      <c r="B113" s="15">
        <f>'[1]Sep 2015'!$O$13</f>
        <v>5.1164337168978573</v>
      </c>
      <c r="C113" s="16">
        <f>'Purch Gas'!F69</f>
        <v>1.6315435812108026</v>
      </c>
      <c r="E113" s="15">
        <f>'[1]Sep 2015'!$O$39</f>
        <v>5.0451392080987558</v>
      </c>
      <c r="G113" s="15">
        <f>'[1]Sep 2015'!$O$66</f>
        <v>5.0213447811664009</v>
      </c>
      <c r="H113" s="15">
        <f>'[1]Sep 2015'!$O$67</f>
        <v>4.9198622628723001</v>
      </c>
      <c r="I113" s="15">
        <f>'[1]Sep 2015'!$O$96</f>
        <v>6.5341511807421817</v>
      </c>
      <c r="J113" s="15">
        <f>'[1]Sep 2015'!$O$97</f>
        <v>7.1628020335173694</v>
      </c>
    </row>
    <row r="114" spans="1:10" x14ac:dyDescent="0.25">
      <c r="A114" s="19" t="s">
        <v>85</v>
      </c>
      <c r="B114" s="15">
        <f>'[1]Oct 2015'!$O$13</f>
        <v>5.2196863374901126</v>
      </c>
      <c r="C114" s="16">
        <f>'Purch Gas'!F70</f>
        <v>2.5077777777777777</v>
      </c>
      <c r="E114" s="15">
        <f>'[1]Oct 2015'!$O$39</f>
        <v>5.0988046506886855</v>
      </c>
      <c r="G114" s="15">
        <f>'[1]Oct 2015'!$O$66</f>
        <v>5.135249776223775</v>
      </c>
      <c r="H114" s="15">
        <f>'[1]Oct 2015'!$O$67</f>
        <v>4.9836493114668379</v>
      </c>
      <c r="I114" s="15">
        <f>'[1]Oct 2015'!$O$96</f>
        <v>6.5008892940410368</v>
      </c>
      <c r="J114" s="15">
        <f>'[1]Oct 2015'!$O$97</f>
        <v>7.0333252266704616</v>
      </c>
    </row>
    <row r="115" spans="1:10" x14ac:dyDescent="0.25">
      <c r="A115" s="19" t="s">
        <v>86</v>
      </c>
      <c r="B115" s="15">
        <f>'[1]Nov 2015'!$O$13</f>
        <v>5.256547316923359</v>
      </c>
      <c r="C115" s="16">
        <f>'Purch Gas'!F71</f>
        <v>2.150953871843039</v>
      </c>
      <c r="E115" s="15">
        <f>'[1]Nov 2015'!$O$39</f>
        <v>5.1297251737343057</v>
      </c>
      <c r="G115" s="15">
        <f>'[1]Nov 2015'!$O$66</f>
        <v>5.1713532073975106</v>
      </c>
      <c r="H115" s="15">
        <f>'[1]Nov 2015'!$O$67</f>
        <v>5.0135318665854811</v>
      </c>
      <c r="I115" s="15">
        <f>'[1]Nov 2015'!$O$96</f>
        <v>6.5295453422814322</v>
      </c>
      <c r="J115" s="15">
        <f>'[1]Nov 2015'!$O$97</f>
        <v>7.0543041365889092</v>
      </c>
    </row>
    <row r="116" spans="1:10" x14ac:dyDescent="0.25">
      <c r="A116" s="19" t="s">
        <v>87</v>
      </c>
      <c r="B116" s="15">
        <f>'[1]Dec 2015'!$O$13</f>
        <v>5.244695007644812</v>
      </c>
      <c r="C116" s="16">
        <f>'Purch Gas'!F72</f>
        <v>2.23327552170079</v>
      </c>
      <c r="E116" s="15">
        <f>'[1]Dec 2015'!$O$39</f>
        <v>5.1507389472245348</v>
      </c>
      <c r="G116" s="15">
        <f>+'[2]Dec 2015'!$O$68</f>
        <v>0</v>
      </c>
      <c r="H116" s="15">
        <f>+'[2]Dec 2015'!$O$69</f>
        <v>0</v>
      </c>
      <c r="I116" s="15">
        <f>+'[2]Dec 2015'!$O$98</f>
        <v>0</v>
      </c>
      <c r="J116" s="15">
        <f>+'[2]Dec 2015'!$O$99</f>
        <v>0</v>
      </c>
    </row>
    <row r="117" spans="1:10" x14ac:dyDescent="0.25">
      <c r="A117" s="19" t="s">
        <v>88</v>
      </c>
      <c r="B117" s="15">
        <f>'[2]Jan 2016'!$O$13</f>
        <v>5.2064570898669311</v>
      </c>
      <c r="C117" s="16"/>
      <c r="D117" s="15">
        <f>+'Purch Gas'!I73</f>
        <v>2.2799999999999998</v>
      </c>
      <c r="E117" s="15">
        <f>'[2]Jan 2016'!$O$39</f>
        <v>5.1088698253101779</v>
      </c>
      <c r="G117" s="15">
        <f>+'[2]Jan 2016'!$O$68</f>
        <v>4.979812272294236</v>
      </c>
      <c r="H117" s="15">
        <f>+'[2]Jan 2016'!$O$69</f>
        <v>5.0087007671095467</v>
      </c>
      <c r="I117" s="15">
        <f>+'[2]Jan 2016'!$O$98</f>
        <v>6.0343605238782665</v>
      </c>
      <c r="J117" s="15">
        <f>+'[2]Jan 2016'!$O$99</f>
        <v>6.5377105563182329</v>
      </c>
    </row>
    <row r="118" spans="1:10" x14ac:dyDescent="0.25">
      <c r="A118" s="19" t="s">
        <v>89</v>
      </c>
      <c r="B118" s="15">
        <f>'[2]Feb 2016'!$O$13</f>
        <v>5.1576967467490134</v>
      </c>
      <c r="C118" s="16"/>
      <c r="D118" s="15">
        <f>+'Purch Gas'!I74</f>
        <v>2.02</v>
      </c>
      <c r="E118" s="15">
        <f>'[2]Feb 2016'!$O$39</f>
        <v>5.0630045220431894</v>
      </c>
      <c r="G118" s="15">
        <f>+'[2]Feb 2016'!$O$68</f>
        <v>4.9538277788922906</v>
      </c>
      <c r="H118" s="15">
        <f>+'[2]Feb 2016'!$O$69</f>
        <v>4.9733403254235338</v>
      </c>
      <c r="I118" s="15">
        <f>+'[2]Feb 2016'!$O$98</f>
        <v>5.7238709260561151</v>
      </c>
      <c r="J118" s="15">
        <f>+'[2]Feb 2016'!$O$99</f>
        <v>6.2121701410715389</v>
      </c>
    </row>
    <row r="119" spans="1:10" x14ac:dyDescent="0.25">
      <c r="A119" s="20" t="s">
        <v>92</v>
      </c>
      <c r="B119" s="15">
        <f>'[2]Mar 2016'!$O$13</f>
        <v>4.7530703783385286</v>
      </c>
      <c r="C119" s="16"/>
      <c r="D119" s="15">
        <f>+'Purch Gas'!I75</f>
        <v>1.51</v>
      </c>
      <c r="E119" s="15">
        <f>'[2]Mar 2016'!$O$39</f>
        <v>5.0738958065994142</v>
      </c>
      <c r="G119" s="15">
        <f>+'[2]Mar 2016'!$O$68</f>
        <v>4.9950109827009825</v>
      </c>
      <c r="H119" s="15">
        <f>+'[2]Mar 2016'!$O$69</f>
        <v>5.0034069432176125</v>
      </c>
      <c r="I119" s="15">
        <f>+'[2]Mar 2016'!$O$98</f>
        <v>5.4228136205606177</v>
      </c>
      <c r="J119" s="15">
        <f>+'[2]Mar 2016'!$O$99</f>
        <v>5.8844514402014454</v>
      </c>
    </row>
    <row r="120" spans="1:10" x14ac:dyDescent="0.25">
      <c r="A120" s="19" t="s">
        <v>93</v>
      </c>
      <c r="B120" s="15">
        <f>'[2]Apr 2016'!$O$13</f>
        <v>4.3326309840566495</v>
      </c>
      <c r="C120" s="16"/>
      <c r="D120" s="15">
        <f>+'Purch Gas'!I76</f>
        <v>1.51</v>
      </c>
      <c r="E120" s="15">
        <f>'[2]Apr 2016'!$O$39</f>
        <v>5.0450007310654357</v>
      </c>
      <c r="G120" s="15">
        <f>+'[2]Apr 2016'!$O$68</f>
        <v>4.9991759406702885</v>
      </c>
      <c r="H120" s="15">
        <f>+'[2]Apr 2016'!$O$69</f>
        <v>4.9895654006637491</v>
      </c>
      <c r="I120" s="15">
        <f>+'[2]Apr 2016'!$O$98</f>
        <v>5.2028354472811129</v>
      </c>
      <c r="J120" s="15">
        <f>+'[2]Apr 2016'!$O$99</f>
        <v>5.626679788025668</v>
      </c>
    </row>
    <row r="121" spans="1:10" x14ac:dyDescent="0.25">
      <c r="A121" s="19" t="s">
        <v>94</v>
      </c>
      <c r="B121" s="15">
        <f>'[2]May 2016'!$O$13</f>
        <v>3.8077023251173623</v>
      </c>
      <c r="C121" s="16"/>
      <c r="D121" s="15">
        <f>+'Purch Gas'!I77</f>
        <v>1.77</v>
      </c>
      <c r="E121" s="15">
        <f>'[2]May 2016'!$O$39</f>
        <v>5.0561003002841725</v>
      </c>
      <c r="G121" s="15">
        <f>+'[2]May 2016'!$O$68</f>
        <v>4.995024713952013</v>
      </c>
      <c r="H121" s="15">
        <f>+'[2]May 2016'!$O$69</f>
        <v>5.02195521571526</v>
      </c>
      <c r="I121" s="15">
        <f>+'[2]May 2016'!$O$98</f>
        <v>5.0098145731989918</v>
      </c>
      <c r="J121" s="15">
        <f>+'[2]May 2016'!$O$99</f>
        <v>5.3828084398978566</v>
      </c>
    </row>
    <row r="122" spans="1:10" x14ac:dyDescent="0.25">
      <c r="A122" s="19" t="s">
        <v>95</v>
      </c>
      <c r="B122" s="15">
        <f>'[2]June 2016'!$O$13</f>
        <v>3.7896722607737816</v>
      </c>
      <c r="C122" s="16"/>
      <c r="D122" s="15">
        <f>+'Purch Gas'!I78</f>
        <v>1.78</v>
      </c>
      <c r="E122" s="15">
        <f>'[2]June 2016'!$O$39</f>
        <v>5.1553882388883778</v>
      </c>
      <c r="G122" s="15">
        <f>+'[2]June 2016'!$O$68</f>
        <v>5.5561215811810749</v>
      </c>
      <c r="H122" s="15">
        <f>+'[2]June 2016'!$O$69</f>
        <v>5.1456063315754736</v>
      </c>
      <c r="I122" s="15">
        <f>+'[2]June 2016'!$O$98</f>
        <v>5.4859883323880574</v>
      </c>
      <c r="J122" s="15">
        <f>+'[2]June 2016'!$O$99</f>
        <v>5.2411850322926403</v>
      </c>
    </row>
    <row r="123" spans="1:10" x14ac:dyDescent="0.25">
      <c r="A123" s="19" t="s">
        <v>98</v>
      </c>
      <c r="B123" s="15"/>
      <c r="C123" s="16"/>
      <c r="D123" s="15">
        <f>+'Purch Gas'!I79</f>
        <v>2.52</v>
      </c>
      <c r="E123" s="15">
        <f>'[2]July 2016'!$O$39</f>
        <v>5.1818778468553912</v>
      </c>
      <c r="G123" s="15"/>
      <c r="H123" s="15">
        <f>+'[2]July 2016'!$O$69</f>
        <v>5.1924802535743328</v>
      </c>
      <c r="I123" s="15"/>
      <c r="J123" s="15">
        <f>+'[2]July 2016'!$O$99</f>
        <v>5.0962055939607458</v>
      </c>
    </row>
    <row r="124" spans="1:10" x14ac:dyDescent="0.25">
      <c r="A124" s="19" t="s">
        <v>99</v>
      </c>
      <c r="B124" s="15"/>
      <c r="C124" s="16"/>
      <c r="D124" s="15">
        <f>+'Purch Gas'!I80</f>
        <v>2.5099999999999998</v>
      </c>
      <c r="E124" s="15">
        <f>'[2]Aug 2016'!$O$39</f>
        <v>5.1910007601887544</v>
      </c>
      <c r="G124" s="15"/>
      <c r="H124" s="15">
        <f>+'[2]Aug 2016'!$O$69</f>
        <v>5.2127065831784387</v>
      </c>
      <c r="I124" s="15"/>
      <c r="J124" s="15">
        <f>+'[2]Aug 2016'!$O$99</f>
        <v>5.0266442907858364</v>
      </c>
    </row>
    <row r="125" spans="1:10" x14ac:dyDescent="0.25">
      <c r="A125" s="19" t="s">
        <v>100</v>
      </c>
      <c r="B125" s="15"/>
      <c r="C125" s="16"/>
      <c r="D125" s="15">
        <f>+'Purch Gas'!I81</f>
        <v>2.62</v>
      </c>
      <c r="E125" s="15">
        <f>'[2]Sep 2016'!$O$39</f>
        <v>5.1851113856901421</v>
      </c>
      <c r="G125" s="15"/>
      <c r="H125" s="15">
        <f>+'[2]Sep 2016'!$O$69</f>
        <v>5.2133412515589423</v>
      </c>
      <c r="I125" s="15"/>
      <c r="J125" s="15">
        <f>+'[2]Sep 2016'!$O$99</f>
        <v>4.9821994896532953</v>
      </c>
    </row>
    <row r="126" spans="1:10" x14ac:dyDescent="0.25">
      <c r="A126" s="19" t="s">
        <v>101</v>
      </c>
      <c r="B126" s="15"/>
      <c r="D126" s="15">
        <f>+'Purch Gas'!I82</f>
        <v>2.7</v>
      </c>
      <c r="E126" s="15">
        <f>'[2]Oct 2016'!$O$39</f>
        <v>5.0641323869681942</v>
      </c>
      <c r="G126" s="15"/>
      <c r="H126" s="15">
        <f>+'[2]Oct 2016'!$O$69</f>
        <v>5.0887746719819207</v>
      </c>
      <c r="I126" s="15"/>
      <c r="J126" s="15">
        <f>+'[2]Oct 2016'!$O$99</f>
        <v>4.8948163082139917</v>
      </c>
    </row>
    <row r="127" spans="1:10" x14ac:dyDescent="0.25">
      <c r="A127" s="19" t="s">
        <v>102</v>
      </c>
      <c r="B127" s="15"/>
      <c r="D127" s="15">
        <f>+'Purch Gas'!I83</f>
        <v>2.62</v>
      </c>
      <c r="E127" s="15">
        <f>'[2]Nov 2016'!$O$40</f>
        <v>4.9063635371005603</v>
      </c>
      <c r="G127" s="15"/>
      <c r="H127" s="15">
        <f>+'[2]Nov 2016'!$O$71</f>
        <v>4.9292742725017131</v>
      </c>
      <c r="I127" s="15"/>
      <c r="J127" s="15">
        <f>+'[2]Nov 2016'!$O$101</f>
        <v>4.7592139738808648</v>
      </c>
    </row>
    <row r="128" spans="1:10" x14ac:dyDescent="0.25">
      <c r="A128" s="19" t="s">
        <v>103</v>
      </c>
      <c r="B128" s="15"/>
      <c r="D128" s="15">
        <f>+'Purch Gas'!I84</f>
        <v>2.99</v>
      </c>
      <c r="E128" s="15">
        <f>'[9]Dec 2016'!$O$40</f>
        <v>4.9230988845236601</v>
      </c>
      <c r="G128" s="15"/>
      <c r="H128" s="15">
        <f>+'[9]Dec 2016'!$O$71</f>
        <v>4.9657704301776926</v>
      </c>
      <c r="I128" s="15"/>
      <c r="J128" s="15">
        <f>+'[9]Dec 2016'!$O$101</f>
        <v>4.6620518417867443</v>
      </c>
    </row>
    <row r="129" spans="1:10" x14ac:dyDescent="0.25">
      <c r="A129" s="19" t="s">
        <v>104</v>
      </c>
      <c r="D129" s="15">
        <f>+'Purch Gas'!I85</f>
        <v>3.73</v>
      </c>
      <c r="E129" s="15">
        <f>'[3]Jan 2017'!$O$40</f>
        <v>4.9692444799203832</v>
      </c>
      <c r="G129" s="15"/>
      <c r="H129" s="15">
        <f>+'[3]Jan 2017'!$O$71</f>
        <v>5.0131504770334354</v>
      </c>
      <c r="I129" s="15"/>
      <c r="J129" s="15">
        <f>+'[3]Jan 2017'!$O$101</f>
        <v>4.7006997018413941</v>
      </c>
    </row>
    <row r="130" spans="1:10" x14ac:dyDescent="0.25">
      <c r="A130" s="19" t="s">
        <v>105</v>
      </c>
      <c r="D130" s="15">
        <f>+'Purch Gas'!I86</f>
        <v>3.11</v>
      </c>
      <c r="E130" s="15">
        <f>'[3]Feb 2017'!$O$40</f>
        <v>4.8410981679157024</v>
      </c>
      <c r="H130" s="15">
        <f>+'[3]Feb 2017'!$O$71</f>
        <v>4.869872782513287</v>
      </c>
      <c r="J130" s="15">
        <f>+'[3]Feb 2017'!$O$101</f>
        <v>4.6647829634619775</v>
      </c>
    </row>
    <row r="131" spans="1:10" x14ac:dyDescent="0.25">
      <c r="A131" s="20" t="s">
        <v>106</v>
      </c>
      <c r="D131" s="15">
        <f>+'Purch Gas'!I87</f>
        <v>2.29</v>
      </c>
      <c r="E131" s="15">
        <f>'[3]Mar 2017'!$O$40</f>
        <v>5.0815762477336959</v>
      </c>
      <c r="H131" s="15">
        <f>+'[3]Mar 2017'!$O$71</f>
        <v>5.1441297443460003</v>
      </c>
      <c r="J131" s="15">
        <f>+'[3]Mar 2017'!$O$101</f>
        <v>4.6980335497734389</v>
      </c>
    </row>
    <row r="132" spans="1:10" x14ac:dyDescent="0.25">
      <c r="A132" s="20" t="s">
        <v>107</v>
      </c>
      <c r="D132" s="15">
        <f>+'Purch Gas'!I88</f>
        <v>2.64</v>
      </c>
      <c r="E132" s="15">
        <f>'[3]Apr 2017'!$O$40</f>
        <v>5.0862012987508489</v>
      </c>
      <c r="H132" s="15">
        <f>+'[3]Apr 2017'!$O$71</f>
        <v>5.1488451152079939</v>
      </c>
      <c r="J132" s="15">
        <f>+'[3]Apr 2017'!$O$101</f>
        <v>4.7048535089035397</v>
      </c>
    </row>
    <row r="133" spans="1:10" x14ac:dyDescent="0.25">
      <c r="A133" s="19" t="s">
        <v>108</v>
      </c>
      <c r="D133" s="15">
        <f>+'Purch Gas'!I89</f>
        <v>2.62</v>
      </c>
      <c r="E133" s="15">
        <f>'[3]May 2017'!$O$40</f>
        <v>5.0947857116607507</v>
      </c>
      <c r="H133" s="15">
        <f>+'[3]May 2017'!$O$71</f>
        <v>5.1556404126856288</v>
      </c>
      <c r="J133" s="15">
        <f>+'[3]May 2017'!$O$101</f>
        <v>4.7247050401567074</v>
      </c>
    </row>
    <row r="134" spans="1:10" x14ac:dyDescent="0.25">
      <c r="A134" s="20" t="s">
        <v>109</v>
      </c>
      <c r="D134" s="15">
        <f>+'Purch Gas'!I90</f>
        <v>2.79</v>
      </c>
      <c r="E134" s="15">
        <f>'[3]Jun 2017'!$O$40</f>
        <v>5.159100927911787</v>
      </c>
      <c r="H134" s="15">
        <f>+'[3]Jun 2017'!$O$71</f>
        <v>5.2263749947577915</v>
      </c>
      <c r="J134" s="15">
        <f>+'[3]Jun 2017'!$O$101</f>
        <v>4.7506499873267218</v>
      </c>
    </row>
    <row r="135" spans="1:10" x14ac:dyDescent="0.25">
      <c r="A135" s="19" t="s">
        <v>110</v>
      </c>
      <c r="D135" s="15">
        <f>+'Purch Gas'!I91</f>
        <v>2.63</v>
      </c>
      <c r="E135" s="15">
        <f>'[3]Jul 2017'!$O$40</f>
        <v>5.2109707686282301</v>
      </c>
      <c r="H135" s="15">
        <f>+'[3]Jul 2017'!$O$71</f>
        <v>5.2926041974866234</v>
      </c>
      <c r="J135" s="15">
        <f>+'[3]Jul 2017'!$O$101</f>
        <v>4.7212165431386444</v>
      </c>
    </row>
    <row r="136" spans="1:10" x14ac:dyDescent="0.25">
      <c r="A136" s="20" t="s">
        <v>111</v>
      </c>
      <c r="D136" s="15">
        <f>+'Purch Gas'!I92</f>
        <v>2.59</v>
      </c>
      <c r="E136" s="15">
        <f>'[3]Aug 2017'!$O$40</f>
        <v>5.1505524353854675</v>
      </c>
      <c r="H136" s="15">
        <f>+'[3]Aug 2017'!$O$71</f>
        <v>5.2376314806144784</v>
      </c>
      <c r="J136" s="15">
        <f>+'[3]Aug 2017'!$O$101</f>
        <v>4.6345051016453596</v>
      </c>
    </row>
    <row r="137" spans="1:10" x14ac:dyDescent="0.25">
      <c r="A137" s="19" t="s">
        <v>112</v>
      </c>
      <c r="D137" s="15">
        <f>+'Purch Gas'!I93</f>
        <v>2.59</v>
      </c>
      <c r="E137" s="15">
        <f>'[3]Sep 2017'!$O$40</f>
        <v>5.0979584492351222</v>
      </c>
      <c r="H137" s="15">
        <f>+'[3]Sep 2017'!$O$71</f>
        <v>5.1940075248642152</v>
      </c>
      <c r="J137" s="15">
        <f>+'[3]Sep 2017'!$O$101</f>
        <v>4.5397342762970814</v>
      </c>
    </row>
    <row r="138" spans="1:10" x14ac:dyDescent="0.25">
      <c r="A138" s="19" t="s">
        <v>113</v>
      </c>
      <c r="D138" s="15">
        <f>+'Purch Gas'!I94</f>
        <v>2.48</v>
      </c>
      <c r="E138" s="15">
        <f>'[3]Oct 2017'!$O$40</f>
        <v>5.0950761717880741</v>
      </c>
      <c r="H138" s="15">
        <f>+'[3]Oct 2017'!$O$71</f>
        <v>5.2031168739027649</v>
      </c>
      <c r="J138" s="15">
        <f>+'[3]Oct 2017'!$O$101</f>
        <v>4.4762772746419435</v>
      </c>
    </row>
    <row r="139" spans="1:10" x14ac:dyDescent="0.25">
      <c r="A139" s="19" t="s">
        <v>114</v>
      </c>
      <c r="D139" s="15">
        <f>+'Purch Gas'!I95</f>
        <v>2.63</v>
      </c>
      <c r="E139" s="15">
        <f>'[3]Nov 2017'!$O$40</f>
        <v>4.9737666963187124</v>
      </c>
      <c r="H139" s="15">
        <f>+'[3]Nov 2017'!$O$71</f>
        <v>5.0770600095309568</v>
      </c>
      <c r="J139" s="15">
        <f>+'[3]Nov 2017'!$O$101</f>
        <v>4.3988779958170099</v>
      </c>
    </row>
    <row r="140" spans="1:10" x14ac:dyDescent="0.25">
      <c r="A140" s="19" t="s">
        <v>115</v>
      </c>
      <c r="D140" s="15">
        <f>+'Purch Gas'!I96</f>
        <v>2.73</v>
      </c>
      <c r="E140" s="15">
        <f>'[3]Dec 2017'!$O$40</f>
        <v>4.8935051740123443</v>
      </c>
      <c r="H140" s="15">
        <f>+'[3]Dec 2017'!$O$71</f>
        <v>5.0188690468482795</v>
      </c>
      <c r="J140" s="15">
        <f>+'[3]Dec 2017'!$O$101</f>
        <v>4.2382195149682698</v>
      </c>
    </row>
    <row r="141" spans="1:10" x14ac:dyDescent="0.25">
      <c r="A141" s="19" t="s">
        <v>117</v>
      </c>
      <c r="D141" s="15">
        <f>+'Purch Gas'!I97</f>
        <v>2.5</v>
      </c>
      <c r="E141" s="15">
        <f>'[4]Jan 2018'!$O$40</f>
        <v>4.7868600180087277</v>
      </c>
      <c r="H141" s="15">
        <f>+'[4]Jan 2018'!$O$71</f>
        <v>4.9381879405898168</v>
      </c>
      <c r="J141" s="15">
        <f>+'[4]Jan 2018'!$O$101</f>
        <v>4.0406217023190774</v>
      </c>
    </row>
    <row r="142" spans="1:10" x14ac:dyDescent="0.25">
      <c r="A142" s="19" t="s">
        <v>118</v>
      </c>
      <c r="D142" s="15">
        <f>+'Purch Gas'!I98</f>
        <v>2.8</v>
      </c>
      <c r="E142" s="15">
        <f>'[4]Feb 2018'!$O$40</f>
        <v>4.8247880690958196</v>
      </c>
      <c r="H142" s="15">
        <f>+'[4]Feb 2018'!$O$71</f>
        <v>5.0146928742589738</v>
      </c>
      <c r="J142" s="15">
        <f>+'[4]Feb 2018'!$O$101</f>
        <v>3.9363811816445446</v>
      </c>
    </row>
    <row r="143" spans="1:10" x14ac:dyDescent="0.25">
      <c r="A143" s="19" t="s">
        <v>119</v>
      </c>
      <c r="D143" s="15">
        <f>+'Purch Gas'!I99</f>
        <v>2.17</v>
      </c>
      <c r="E143" s="15">
        <f>'[4]Mar 2018'!$P$40</f>
        <v>4.6754651569450791</v>
      </c>
      <c r="H143" s="15">
        <f>+'[4]Mar 2018'!$P$71</f>
        <v>4.8832721287563947</v>
      </c>
      <c r="J143" s="15">
        <f>+'[4]Mar 2018'!$P$101</f>
        <v>3.7604673166645792</v>
      </c>
    </row>
    <row r="144" spans="1:10" x14ac:dyDescent="0.25">
      <c r="A144" s="19" t="s">
        <v>120</v>
      </c>
      <c r="D144" s="15">
        <f>+'Purch Gas'!I100</f>
        <v>1.85</v>
      </c>
      <c r="E144" s="15">
        <f>'[4]Apr 2018'!$P$40</f>
        <v>4.5773771148318998</v>
      </c>
      <c r="H144" s="15">
        <f>+'[4]Apr 2018'!$P$71</f>
        <v>4.8013782453727245</v>
      </c>
      <c r="J144" s="15">
        <f>+'[4]Apr 2018'!$P$101</f>
        <v>3.6386469358680849</v>
      </c>
    </row>
    <row r="145" spans="1:10" x14ac:dyDescent="0.25">
      <c r="A145" s="19" t="s">
        <v>121</v>
      </c>
      <c r="D145" s="15">
        <f>+'Purch Gas'!I101</f>
        <v>1.9</v>
      </c>
      <c r="E145" s="15">
        <f>'[4]May 2018'!$P$40</f>
        <v>4.5109983336195896</v>
      </c>
      <c r="H145" s="15">
        <f>+'[4]May 2018'!$P$75</f>
        <v>4.7497183186952601</v>
      </c>
      <c r="J145" s="15">
        <f>+'[4]May 2018'!$P$105</f>
        <v>3.5479234394655887</v>
      </c>
    </row>
    <row r="146" spans="1:10" x14ac:dyDescent="0.25">
      <c r="A146" s="19" t="s">
        <v>122</v>
      </c>
      <c r="D146" s="15">
        <f>+'Purch Gas'!I102</f>
        <v>2.09</v>
      </c>
      <c r="E146" s="15">
        <f>'[4]Jun 2018'!$P$40</f>
        <v>4.3720829382293713</v>
      </c>
      <c r="H146" s="15">
        <f>+'[4]Jun 2018'!$P$75</f>
        <v>4.6162875857522856</v>
      </c>
      <c r="J146" s="15">
        <f>+'[4]Jun 2018'!$P$105</f>
        <v>3.4246925510512214</v>
      </c>
    </row>
    <row r="147" spans="1:10" x14ac:dyDescent="0.25">
      <c r="A147" s="19" t="s">
        <v>123</v>
      </c>
      <c r="D147" s="15">
        <f>+'Purch Gas'!I103</f>
        <v>2.2400000000000002</v>
      </c>
      <c r="E147" s="15">
        <f>'[4]Jul 2018'!$P$40</f>
        <v>4.2616224851180613</v>
      </c>
      <c r="H147" s="15">
        <f>+'[4]Jul 2018'!$P$75</f>
        <v>4.5092486322626906</v>
      </c>
      <c r="J147" s="15">
        <f>+'[4]Jul 2018'!$P$105</f>
        <v>3.3383239767115263</v>
      </c>
    </row>
    <row r="148" spans="1:10" x14ac:dyDescent="0.25">
      <c r="A148" s="20" t="s">
        <v>124</v>
      </c>
      <c r="D148" s="15">
        <f>+'Purch Gas'!I104</f>
        <v>2.41</v>
      </c>
      <c r="E148" s="15">
        <f>'[4]Aug 2018'!$P$40</f>
        <v>4.2077847660971672</v>
      </c>
      <c r="H148" s="15">
        <f>+'[4]Aug 2018'!$P$75</f>
        <v>4.4717810215742499</v>
      </c>
      <c r="J148" s="15">
        <f>+'[4]Aug 2018'!$P$105</f>
        <v>3.2607632050372128</v>
      </c>
    </row>
    <row r="149" spans="1:10" x14ac:dyDescent="0.25">
      <c r="A149" s="19" t="s">
        <v>125</v>
      </c>
      <c r="D149" s="15">
        <f>+'Purch Gas'!I105</f>
        <v>2.3199999999999998</v>
      </c>
      <c r="E149" s="15">
        <f>'[4]Sep 2018'!$P$40</f>
        <v>4.1763756736958033</v>
      </c>
      <c r="H149" s="15">
        <f>+'[4]Sep 2018'!$P$75</f>
        <v>4.4527098550043469</v>
      </c>
      <c r="J149" s="15">
        <f>+'[4]Sep 2018'!$P$105</f>
        <v>3.2187495764644773</v>
      </c>
    </row>
    <row r="150" spans="1:10" x14ac:dyDescent="0.25">
      <c r="A150" s="20" t="s">
        <v>126</v>
      </c>
      <c r="D150" s="15">
        <f>+'Purch Gas'!I106</f>
        <v>2.3199999999999998</v>
      </c>
      <c r="E150" s="15">
        <f>'[4]Oct 2018'!$P$40</f>
        <v>4.145611093561139</v>
      </c>
      <c r="H150" s="15">
        <f>+'[4]Oct 2018'!$P$75</f>
        <v>4.4373729029063709</v>
      </c>
      <c r="J150" s="15">
        <f>+'[4]Oct 2018'!$P$105</f>
        <v>3.1652403255275998</v>
      </c>
    </row>
    <row r="151" spans="1:10" x14ac:dyDescent="0.25">
      <c r="A151" s="19" t="s">
        <v>127</v>
      </c>
      <c r="D151" s="15">
        <f>+'Purch Gas'!I107</f>
        <v>3.23</v>
      </c>
      <c r="E151" s="15">
        <f>'[4]Nov 2018'!$P$40</f>
        <v>4.0779561559201465</v>
      </c>
      <c r="H151" s="15">
        <f>+'[4]Nov 2018'!$P$75</f>
        <v>4.3669734465262158</v>
      </c>
      <c r="J151" s="15">
        <f>+'[4]Nov 2018'!$P$105</f>
        <v>3.1206840435825876</v>
      </c>
    </row>
    <row r="152" spans="1:10" x14ac:dyDescent="0.25">
      <c r="A152" s="20" t="s">
        <v>128</v>
      </c>
      <c r="D152" s="15">
        <f>+'Purch Gas'!I108</f>
        <v>5.7</v>
      </c>
      <c r="E152" s="15">
        <f>'[4]Dec 2018'!$P$40</f>
        <v>3.9401245416090616</v>
      </c>
      <c r="H152" s="15">
        <f>+'[4]Dec 2018'!$P$75</f>
        <v>4.2021065479288886</v>
      </c>
      <c r="J152" s="15">
        <f>+'[4]Dec 2018'!$P$106</f>
        <v>3.0733084743179124</v>
      </c>
    </row>
    <row r="153" spans="1:10" x14ac:dyDescent="0.25">
      <c r="A153" s="20" t="s">
        <v>129</v>
      </c>
      <c r="D153" s="15">
        <f>+'Purch Gas'!I109</f>
        <v>4.22</v>
      </c>
      <c r="E153" s="15">
        <f>'[5]Jan 2019'!$P$40</f>
        <v>3.9522085234635198</v>
      </c>
      <c r="H153" s="15">
        <f>+'[5]Jan 2019'!$P$75</f>
        <v>4.2015352995279409</v>
      </c>
      <c r="J153" s="15">
        <f>+'[5]Jan 2019'!$P$106</f>
        <v>3.1257469151736741</v>
      </c>
    </row>
    <row r="154" spans="1:10" x14ac:dyDescent="0.25">
      <c r="A154" s="20" t="s">
        <v>130</v>
      </c>
      <c r="D154" s="15">
        <f>+'Purch Gas'!I110</f>
        <v>3.38</v>
      </c>
      <c r="E154" s="15">
        <f>'[5]Feb 2019'!$P$40</f>
        <v>3.9727825161595378</v>
      </c>
      <c r="H154" s="15">
        <f>+'[5]Feb 2019'!$P$75</f>
        <v>4.2111002173785526</v>
      </c>
      <c r="J154" s="15">
        <f>+'[5]Feb 2019'!$P$106</f>
        <v>3.1797246340449803</v>
      </c>
    </row>
    <row r="155" spans="1:10" x14ac:dyDescent="0.25">
      <c r="A155" s="20" t="s">
        <v>133</v>
      </c>
      <c r="D155" s="15">
        <f>+'Purch Gas'!I111</f>
        <v>3.77</v>
      </c>
      <c r="E155" s="15">
        <f>'[5]Mar 2019'!$P$40</f>
        <v>3.9511191894171054</v>
      </c>
      <c r="H155" s="15">
        <f>+'[5]Mar 2019'!$P$75</f>
        <v>4.1789390467954979</v>
      </c>
      <c r="J155" s="15">
        <f>+'[5]Mar 2019'!$P$106</f>
        <v>3.1909558344032134</v>
      </c>
    </row>
    <row r="156" spans="1:10" x14ac:dyDescent="0.25">
      <c r="A156" s="20" t="s">
        <v>134</v>
      </c>
      <c r="D156" s="15">
        <f>+'Purch Gas'!I112</f>
        <v>2.48</v>
      </c>
      <c r="E156" s="15">
        <f>'[5]Apr 2019'!$P$40</f>
        <v>3.9571121398602624</v>
      </c>
      <c r="H156" s="15">
        <f>+'[5]Apr 2019'!$P$75</f>
        <v>4.1882885951702047</v>
      </c>
      <c r="J156" s="15">
        <f>+'[5]Apr 2019'!$P$106</f>
        <v>3.1828521461463386</v>
      </c>
    </row>
    <row r="157" spans="1:10" x14ac:dyDescent="0.25">
      <c r="A157" s="20" t="s">
        <v>135</v>
      </c>
      <c r="D157" s="15">
        <f>+'Purch Gas'!I113</f>
        <v>1.88</v>
      </c>
      <c r="E157" s="15">
        <f>'[5]May 2019'!$P$40</f>
        <v>3.8980127953085666</v>
      </c>
      <c r="H157" s="15">
        <f>+'[5]May 2019'!$P$75</f>
        <v>4.1172870080658512</v>
      </c>
      <c r="J157" s="15">
        <f>+'[5]May 2019'!$P$106</f>
        <v>3.1610554940743603</v>
      </c>
    </row>
    <row r="158" spans="1:10" x14ac:dyDescent="0.25">
      <c r="A158" s="20" t="s">
        <v>136</v>
      </c>
      <c r="D158" s="15">
        <f>+'Purch Gas'!I114</f>
        <v>1.89</v>
      </c>
      <c r="E158" s="15">
        <f>'[5]Jun 2019'!$P$40</f>
        <v>3.8964293167649036</v>
      </c>
      <c r="H158" s="15">
        <f>+'[5]Jun 2019'!$P$75</f>
        <v>4.1028359678496029</v>
      </c>
      <c r="J158" s="15">
        <f>+'[5]Jun 2019'!$P$106</f>
        <v>3.2009472084596728</v>
      </c>
    </row>
    <row r="159" spans="1:10" x14ac:dyDescent="0.25">
      <c r="A159" s="20" t="s">
        <v>137</v>
      </c>
      <c r="D159" s="15">
        <f>+'Purch Gas'!I115</f>
        <v>1.92</v>
      </c>
      <c r="E159" s="15">
        <f>'[5]Jul 2019'!$P$40</f>
        <v>3.8868251164491552</v>
      </c>
      <c r="H159" s="15">
        <f>+'[5]Jul 2019'!$P$75</f>
        <v>4.0955920844402627</v>
      </c>
      <c r="J159" s="15">
        <f>+'[5]Jul 2019'!$P$106</f>
        <v>3.1867012734081839</v>
      </c>
    </row>
    <row r="160" spans="1:10" x14ac:dyDescent="0.25">
      <c r="A160" s="20" t="s">
        <v>138</v>
      </c>
      <c r="D160" s="15">
        <f>+'Purch Gas'!I116</f>
        <v>2.0099999999999998</v>
      </c>
      <c r="E160" s="15">
        <f>'[5]Aug 2019'!$P$40</f>
        <v>3.8440504169623875</v>
      </c>
      <c r="H160" s="15">
        <f>+'[5]Aug 2019'!$P$75</f>
        <v>4.0331346496888045</v>
      </c>
      <c r="J160" s="15">
        <f>+'[5]Aug 2019'!$P$106</f>
        <v>3.1939829929313035</v>
      </c>
    </row>
    <row r="161" spans="1:10" x14ac:dyDescent="0.25">
      <c r="A161" s="20" t="s">
        <v>139</v>
      </c>
      <c r="D161" s="15">
        <f>+'Purch Gas'!I117</f>
        <v>1.81</v>
      </c>
      <c r="E161" s="15">
        <f>'[5]Sep 2019'!$P$40</f>
        <v>3.8135065108405728</v>
      </c>
      <c r="H161" s="15">
        <f>+'[5]Sep 2019'!$P$75</f>
        <v>3.9951346949746429</v>
      </c>
      <c r="J161" s="15">
        <f>+'[5]Sep 2019'!$P$106</f>
        <v>3.1842623316224641</v>
      </c>
    </row>
    <row r="162" spans="1:10" x14ac:dyDescent="0.25">
      <c r="A162" s="20" t="s">
        <v>140</v>
      </c>
      <c r="D162" s="15">
        <f>+'Purch Gas'!I118</f>
        <v>2.0099999999999998</v>
      </c>
      <c r="E162" s="15">
        <f>'[5]Oct 2019'!$P$40</f>
        <v>3.7887524674368485</v>
      </c>
      <c r="H162" s="15">
        <f>+'[5]Oct 2019'!$P$75</f>
        <v>3.9582177920192589</v>
      </c>
      <c r="J162" s="15">
        <f>+'[5]Oct 2019'!$P$106</f>
        <v>3.197492070735604</v>
      </c>
    </row>
    <row r="163" spans="1:10" x14ac:dyDescent="0.25">
      <c r="A163" s="20" t="s">
        <v>141</v>
      </c>
      <c r="D163" s="15">
        <f>+'Purch Gas'!I119</f>
        <v>2.3199999999999998</v>
      </c>
      <c r="E163" s="15">
        <f>'[5]Nov 2019'!$P$40</f>
        <v>3.7871825640098753</v>
      </c>
      <c r="H163" s="15">
        <f>+'[5]Nov 2019'!$P$75</f>
        <v>3.956658779563242</v>
      </c>
      <c r="J163" s="15">
        <f>+'[5]Nov 2019'!$P$106</f>
        <v>3.1950272015168193</v>
      </c>
    </row>
    <row r="164" spans="1:10" x14ac:dyDescent="0.25">
      <c r="E164" s="15"/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opLeftCell="A31" zoomScale="80" zoomScaleNormal="80" workbookViewId="0"/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9" t="s">
        <v>78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2:36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view="pageBreakPreview" topLeftCell="H21" zoomScale="80" zoomScaleNormal="80" zoomScaleSheetLayoutView="80" workbookViewId="0">
      <selection activeCell="AD25" sqref="AD25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T26" sqref="T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2020-02-17T19:18:15Z</cp:lastPrinted>
  <dcterms:created xsi:type="dcterms:W3CDTF">2014-02-11T20:59:32Z</dcterms:created>
  <dcterms:modified xsi:type="dcterms:W3CDTF">2020-02-25T23:45:15Z</dcterms:modified>
</cp:coreProperties>
</file>