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gas\19docs\1905702\"/>
    </mc:Choice>
  </mc:AlternateContent>
  <bookViews>
    <workbookView xWindow="0" yWindow="0" windowWidth="28800" windowHeight="12435"/>
  </bookViews>
  <sheets>
    <sheet name="UAE Exhibit 2.3" sheetId="1" r:id="rId1"/>
    <sheet name="UAE Exhibit 2.4" sheetId="4" r:id="rId2"/>
  </sheets>
  <externalReferences>
    <externalReference r:id="rId3"/>
  </externalReferences>
  <definedNames>
    <definedName name="Admin_Fee">[1]rates_curr_prop!$B$26:$D$30</definedName>
    <definedName name="Basic_Service_Fee">[1]rates_curr_prop!$B$20:$F$22</definedName>
    <definedName name="Block_Out_Current">'[1]Current Block Out'!$1:$1048576</definedName>
    <definedName name="Block_Out_Proposed2030">'[1]Proposed Block Out 20Yr 30 Dth'!$1:$1048576</definedName>
    <definedName name="Block_Out_Proposed2045">'[1]Proposed Block Out 20Yr 45 Dth'!$1:$1048576</definedName>
    <definedName name="Block_Out_Proposed3030">'[1]Proposed Block Out 30Yr 30 Dth'!$1:$1048576</definedName>
    <definedName name="Existing_Admin_Primary">[1]rates_2020_criteria!$A$37:$C$38</definedName>
    <definedName name="Existing_Admin_Secondary">[1]rates_2020_criteria!$A$39:$C$40</definedName>
    <definedName name="Existing_BSF">[1]rates_2020_criteria!$A$34:$E$35</definedName>
    <definedName name="Existing_FS">[1]rates_2020_criteria!$A$7:$L$8</definedName>
    <definedName name="Existing_FT1">[1]rates_2020_criteria!$A$19:$L$20</definedName>
    <definedName name="Existing_FT1_FirmDemandCharge">[1]rates_2020_criteria!$A$51:$C$52</definedName>
    <definedName name="Existing_GS">[1]rates_2020_criteria!$A$3:$L$4</definedName>
    <definedName name="Existing_IS">[1]rates_2020_criteria!$A$15:$L$16</definedName>
    <definedName name="Existing_MT">[1]rates_2020_criteria!$A$27:$L$28</definedName>
    <definedName name="Existing_NGV">[1]rates_2020_criteria!$A$23:$L$24</definedName>
    <definedName name="Existing_TS">[1]rates_2020_criteria!$A$11:$L$12</definedName>
    <definedName name="Existing_TS_FirmDemandCharge">[1]rates_2020_criteria!$A$47:$C$48</definedName>
    <definedName name="Firm_Demand_Charge">[1]rates_curr_prop!$B$32:$D$36</definedName>
    <definedName name="Proposed_Admin_Primary">[1]rates_2020_criteria!$A$41:$C$42</definedName>
    <definedName name="Proposed_Admin_Secondary">[1]rates_2020_criteria!$A$43:$C$44</definedName>
    <definedName name="Proposed_BSF">[1]rates_2020_criteria!$A$32:$E$33</definedName>
    <definedName name="Proposed_TS_FirmDemandCharge">[1]rates_2020_criteria!$A$49:$C$50</definedName>
    <definedName name="Rate_Amounts">[1]rates_curr_prop!$B$2:$M$16</definedName>
    <definedName name="UTFS">[1]rates_2020_criteria!$A$56:$Q$57</definedName>
    <definedName name="UTFS_Winter1">[1]rates_2020_criteria!$A$86:$Q$87</definedName>
    <definedName name="UTFS_Winter11">[1]rates_2020_criteria!$A$92:$Q$93</definedName>
    <definedName name="UTFS_Winter12">[1]rates_2020_criteria!$A$94:$Q$95</definedName>
    <definedName name="UTFS_Winter2">[1]rates_2020_criteria!$A$88:$Q$89</definedName>
    <definedName name="UTFS_Winter3">[1]rates_2020_criteria!$A$90:$Q$91</definedName>
    <definedName name="UTFT1">[1]rates_2020_criteria!$A$58:$Q$59</definedName>
    <definedName name="UTFT1L">[1]rates_2020_criteria!$A$60:$Q$61</definedName>
    <definedName name="UTGS">[1]rates_2020_criteria!$A$62:$Q$63</definedName>
    <definedName name="UTGS_Winter1">[1]rates_2020_criteria!$A$76:$Q$77</definedName>
    <definedName name="UTGS_Winter11">[1]rates_2020_criteria!$A$82:$Q$83</definedName>
    <definedName name="UTGS_Winter12">[1]rates_2020_criteria!$A$84:$Q$85</definedName>
    <definedName name="UTGS_Winter2">[1]rates_2020_criteria!$A$78:$Q$79</definedName>
    <definedName name="utgs_winter3">[1]rates_2020_criteria!$A$80:$Q$81</definedName>
    <definedName name="UTIS">[1]rates_2020_criteria!$A$64:$Q$65</definedName>
    <definedName name="UTMT">[1]rates_2020_criteria!$A$66:$Q$67</definedName>
    <definedName name="UTNGV">[1]rates_2020_criteria!$A$68:$Q$69</definedName>
    <definedName name="UTTS">[1]rates_2020_criteria!$A$70:$Q$71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0" i="4" l="1"/>
  <c r="O30" i="4"/>
  <c r="R32" i="4"/>
  <c r="O32" i="4"/>
  <c r="I32" i="4"/>
  <c r="R25" i="4"/>
  <c r="O25" i="4"/>
  <c r="L25" i="4"/>
  <c r="I25" i="4"/>
  <c r="O22" i="4"/>
  <c r="F22" i="4"/>
  <c r="R21" i="4"/>
  <c r="O21" i="4"/>
  <c r="L21" i="4"/>
  <c r="I21" i="4"/>
  <c r="R20" i="4"/>
  <c r="O20" i="4"/>
  <c r="L20" i="4"/>
  <c r="I20" i="4"/>
  <c r="R19" i="4"/>
  <c r="O19" i="4"/>
  <c r="L19" i="4"/>
  <c r="I19" i="4"/>
  <c r="R18" i="4"/>
  <c r="R22" i="4" s="1"/>
  <c r="R26" i="4" s="1"/>
  <c r="O18" i="4"/>
  <c r="L18" i="4"/>
  <c r="L22" i="4" s="1"/>
  <c r="I18" i="4"/>
  <c r="I22" i="4" s="1"/>
  <c r="I16" i="4"/>
  <c r="F16" i="4"/>
  <c r="R15" i="4"/>
  <c r="O15" i="4"/>
  <c r="L15" i="4"/>
  <c r="I15" i="4"/>
  <c r="R14" i="4"/>
  <c r="R16" i="4" s="1"/>
  <c r="O14" i="4"/>
  <c r="O16" i="4" s="1"/>
  <c r="L14" i="4"/>
  <c r="L16" i="4" s="1"/>
  <c r="I14" i="4"/>
  <c r="F11" i="4"/>
  <c r="R10" i="4"/>
  <c r="O10" i="4"/>
  <c r="L10" i="4"/>
  <c r="I10" i="4"/>
  <c r="R9" i="4"/>
  <c r="O9" i="4"/>
  <c r="L9" i="4"/>
  <c r="I9" i="4"/>
  <c r="R8" i="4"/>
  <c r="O8" i="4"/>
  <c r="L8" i="4"/>
  <c r="I8" i="4"/>
  <c r="R7" i="4"/>
  <c r="O7" i="4"/>
  <c r="L7" i="4"/>
  <c r="L33" i="4" s="1"/>
  <c r="L31" i="4" s="1"/>
  <c r="I7" i="4"/>
  <c r="I11" i="4" s="1"/>
  <c r="R33" i="4" l="1"/>
  <c r="R31" i="4" s="1"/>
  <c r="O33" i="4"/>
  <c r="O31" i="4" s="1"/>
  <c r="O26" i="4"/>
  <c r="L11" i="4"/>
  <c r="L26" i="4"/>
  <c r="L29" i="4" s="1"/>
  <c r="I26" i="4"/>
  <c r="I29" i="4"/>
  <c r="I31" i="4" s="1"/>
  <c r="I33" i="4" s="1"/>
  <c r="O11" i="4"/>
  <c r="O29" i="4" s="1"/>
  <c r="R11" i="4"/>
  <c r="R29" i="4" s="1"/>
  <c r="O32" i="1" l="1"/>
  <c r="R32" i="1" s="1"/>
  <c r="L25" i="1"/>
  <c r="L21" i="1"/>
  <c r="L20" i="1"/>
  <c r="L19" i="1"/>
  <c r="F22" i="1"/>
  <c r="L15" i="1"/>
  <c r="L14" i="1"/>
  <c r="L10" i="1"/>
  <c r="L9" i="1"/>
  <c r="L8" i="1"/>
  <c r="L7" i="1"/>
  <c r="L11" i="1" s="1"/>
  <c r="O7" i="1" l="1"/>
  <c r="O11" i="1" s="1"/>
  <c r="O14" i="1"/>
  <c r="O20" i="1"/>
  <c r="R7" i="1"/>
  <c r="R14" i="1"/>
  <c r="R16" i="1" s="1"/>
  <c r="R20" i="1"/>
  <c r="O8" i="1"/>
  <c r="O15" i="1"/>
  <c r="O21" i="1"/>
  <c r="R8" i="1"/>
  <c r="R15" i="1"/>
  <c r="R21" i="1"/>
  <c r="O9" i="1"/>
  <c r="O18" i="1"/>
  <c r="O25" i="1"/>
  <c r="R9" i="1"/>
  <c r="R18" i="1"/>
  <c r="R25" i="1"/>
  <c r="O10" i="1"/>
  <c r="O19" i="1"/>
  <c r="R10" i="1"/>
  <c r="R19" i="1"/>
  <c r="L18" i="1"/>
  <c r="L33" i="1" s="1"/>
  <c r="L31" i="1" s="1"/>
  <c r="I21" i="1"/>
  <c r="F11" i="1"/>
  <c r="I8" i="1"/>
  <c r="F16" i="1"/>
  <c r="I10" i="1"/>
  <c r="I15" i="1"/>
  <c r="I19" i="1"/>
  <c r="I25" i="1"/>
  <c r="I32" i="1"/>
  <c r="I20" i="1"/>
  <c r="I9" i="1"/>
  <c r="L16" i="1"/>
  <c r="I7" i="1"/>
  <c r="I14" i="1"/>
  <c r="I18" i="1"/>
  <c r="O22" i="1" l="1"/>
  <c r="R22" i="1"/>
  <c r="R26" i="1" s="1"/>
  <c r="O16" i="1"/>
  <c r="R33" i="1"/>
  <c r="R31" i="1" s="1"/>
  <c r="R11" i="1"/>
  <c r="O33" i="1"/>
  <c r="O31" i="1" s="1"/>
  <c r="L22" i="1"/>
  <c r="L26" i="1" s="1"/>
  <c r="L29" i="1" s="1"/>
  <c r="I22" i="1"/>
  <c r="I16" i="1"/>
  <c r="I26" i="1" s="1"/>
  <c r="I11" i="1"/>
  <c r="I29" i="1" s="1"/>
  <c r="I31" i="1" s="1"/>
  <c r="I33" i="1" s="1"/>
  <c r="R29" i="1" l="1"/>
  <c r="O26" i="1"/>
  <c r="O29" i="1" s="1"/>
</calcChain>
</file>

<file path=xl/sharedStrings.xml><?xml version="1.0" encoding="utf-8"?>
<sst xmlns="http://schemas.openxmlformats.org/spreadsheetml/2006/main" count="142" uniqueCount="50">
  <si>
    <t>Utah TS</t>
  </si>
  <si>
    <t>Step 1</t>
  </si>
  <si>
    <t>Volumetric Rates</t>
  </si>
  <si>
    <t>Dth</t>
  </si>
  <si>
    <t>Curr. Rate</t>
  </si>
  <si>
    <t>Revenues</t>
  </si>
  <si>
    <t>Prop. Rate</t>
  </si>
  <si>
    <t>Block 1</t>
  </si>
  <si>
    <t>First</t>
  </si>
  <si>
    <t>Block 2</t>
  </si>
  <si>
    <t>Next</t>
  </si>
  <si>
    <t>Block 3</t>
  </si>
  <si>
    <t>Block 4</t>
  </si>
  <si>
    <t>Over</t>
  </si>
  <si>
    <t>Total Volumetric Charges</t>
  </si>
  <si>
    <t>Fixed Charges</t>
  </si>
  <si>
    <t>Months</t>
  </si>
  <si>
    <t>Meter Count</t>
  </si>
  <si>
    <t>Administrative Fee</t>
  </si>
  <si>
    <t>Primary</t>
  </si>
  <si>
    <t>Secondary</t>
  </si>
  <si>
    <t>BSF</t>
  </si>
  <si>
    <t>BSF #1</t>
  </si>
  <si>
    <t>BSF #2</t>
  </si>
  <si>
    <t>BSF #3</t>
  </si>
  <si>
    <t>BSF #4</t>
  </si>
  <si>
    <t xml:space="preserve">Annual Demand Charges per Dth of </t>
  </si>
  <si>
    <t>Contract Dth</t>
  </si>
  <si>
    <t>Contract Firm Transportation</t>
  </si>
  <si>
    <t>Total Fixed Charges</t>
  </si>
  <si>
    <t>Utah TS Total</t>
  </si>
  <si>
    <t>Utah MT Total</t>
  </si>
  <si>
    <t>TS Total Revenue Collection</t>
  </si>
  <si>
    <t>Lakeside Revenue Allocation</t>
  </si>
  <si>
    <t>Utah TS and MT Total</t>
  </si>
  <si>
    <t xml:space="preserve">at DEU Proposed Revenue Requirement </t>
  </si>
  <si>
    <t xml:space="preserve">With UAE Recommended Allocation Factor 230 Weighting </t>
  </si>
  <si>
    <r>
      <t>Billing Determinants</t>
    </r>
    <r>
      <rPr>
        <b/>
        <vertAlign val="superscript"/>
        <sz val="10"/>
        <rFont val="Times New Roman"/>
        <family val="1"/>
      </rPr>
      <t xml:space="preserve"> 1</t>
    </r>
  </si>
  <si>
    <r>
      <t>Current</t>
    </r>
    <r>
      <rPr>
        <b/>
        <vertAlign val="superscript"/>
        <sz val="10"/>
        <rFont val="Times New Roman"/>
        <family val="1"/>
      </rPr>
      <t xml:space="preserve"> 1</t>
    </r>
  </si>
  <si>
    <t xml:space="preserve">Line </t>
  </si>
  <si>
    <t xml:space="preserve">No. </t>
  </si>
  <si>
    <t xml:space="preserve">1.  Based on 19-057-02 DEU Exhibit 4.18-Summers-Rate Case Model 7-1-2019, "Rate Design 2020 GS 20Yr 30 Dth" tab.  </t>
  </si>
  <si>
    <t xml:space="preserve">at UAE Non-Confidential Revenue Requirement </t>
  </si>
  <si>
    <t xml:space="preserve">     As explained in Mr. Higgins' Phase II Direct Testimony, the current revenue DEU calculates in its rate design differs from that used in its revenue requirement presentation and cost-of-service study. </t>
  </si>
  <si>
    <t xml:space="preserve">UAE Recommended TS Rate Design - Three-Step Phase-In </t>
  </si>
  <si>
    <t>Rate</t>
  </si>
  <si>
    <r>
      <t xml:space="preserve">Step 2 </t>
    </r>
    <r>
      <rPr>
        <b/>
        <vertAlign val="superscript"/>
        <sz val="10"/>
        <rFont val="Times New Roman"/>
        <family val="1"/>
      </rPr>
      <t>2</t>
    </r>
  </si>
  <si>
    <r>
      <t xml:space="preserve">Step 3 </t>
    </r>
    <r>
      <rPr>
        <b/>
        <vertAlign val="superscript"/>
        <sz val="10"/>
        <rFont val="Times New Roman"/>
        <family val="1"/>
      </rPr>
      <t>2</t>
    </r>
  </si>
  <si>
    <t>2.  Step 2 and Step 3 rate designs are placeholders pending further analysis as recommended in Mr. Higgins' Phase II Direct testimony.</t>
  </si>
  <si>
    <t>Data Source/Notes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</si>
</sst>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_(* #,##0.00000_);_(* \(#,##0.00000\);_(* &quot;-&quot;??_);_(@_)"/>
    <numFmt numFmtId="166" formatCode="&quot;$&quot;#,##0.00000_);\(&quot;$&quot;#,##0.00000\)"/>
    <numFmt numFmtId="167" formatCode="0.0000000_)"/>
    <numFmt numFmtId="168" formatCode="_(&quot;$&quot;* #,##0_);_(&quot;$&quot;* \(#,##0\);_(&quot;$&quot;* &quot;-&quot;??_);_(@_)"/>
  </numFmts>
  <fonts count="6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 applyAlignment="1">
      <alignment horizontal="center"/>
    </xf>
    <xf numFmtId="37" fontId="3" fillId="0" borderId="0" xfId="0" applyNumberFormat="1" applyFont="1"/>
    <xf numFmtId="37" fontId="3" fillId="0" borderId="0" xfId="0" applyNumberFormat="1" applyFont="1" applyBorder="1"/>
    <xf numFmtId="0" fontId="2" fillId="0" borderId="0" xfId="0" quotePrefix="1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5" xfId="0" applyFont="1" applyBorder="1"/>
    <xf numFmtId="3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left"/>
    </xf>
    <xf numFmtId="0" fontId="3" fillId="0" borderId="3" xfId="0" quotePrefix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37" fontId="3" fillId="0" borderId="4" xfId="0" applyNumberFormat="1" applyFont="1" applyBorder="1"/>
    <xf numFmtId="164" fontId="3" fillId="0" borderId="3" xfId="0" applyNumberFormat="1" applyFont="1" applyBorder="1"/>
    <xf numFmtId="165" fontId="3" fillId="0" borderId="0" xfId="1" quotePrefix="1" applyNumberFormat="1" applyFont="1" applyFill="1" applyBorder="1" applyProtection="1"/>
    <xf numFmtId="0" fontId="3" fillId="0" borderId="0" xfId="0" applyFont="1" applyBorder="1" applyAlignment="1">
      <alignment horizontal="left"/>
    </xf>
    <xf numFmtId="37" fontId="3" fillId="0" borderId="6" xfId="0" applyNumberFormat="1" applyFont="1" applyBorder="1"/>
    <xf numFmtId="3" fontId="3" fillId="0" borderId="0" xfId="0" quotePrefix="1" applyNumberFormat="1" applyFont="1" applyBorder="1" applyAlignment="1">
      <alignment horizontal="center"/>
    </xf>
    <xf numFmtId="166" fontId="3" fillId="0" borderId="3" xfId="0" applyNumberFormat="1" applyFont="1" applyBorder="1"/>
    <xf numFmtId="167" fontId="3" fillId="0" borderId="0" xfId="0" applyNumberFormat="1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5" xfId="0" applyFont="1" applyBorder="1"/>
    <xf numFmtId="39" fontId="3" fillId="0" borderId="3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0" xfId="0" applyFont="1" applyBorder="1"/>
    <xf numFmtId="5" fontId="3" fillId="0" borderId="4" xfId="0" applyNumberFormat="1" applyFont="1" applyBorder="1"/>
    <xf numFmtId="5" fontId="3" fillId="0" borderId="0" xfId="0" applyNumberFormat="1" applyFont="1" applyBorder="1"/>
    <xf numFmtId="5" fontId="3" fillId="0" borderId="3" xfId="0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37" fontId="3" fillId="0" borderId="3" xfId="0" applyNumberFormat="1" applyFont="1" applyBorder="1"/>
    <xf numFmtId="3" fontId="3" fillId="0" borderId="1" xfId="0" applyNumberFormat="1" applyFont="1" applyBorder="1" applyAlignment="1">
      <alignment horizontal="center"/>
    </xf>
    <xf numFmtId="168" fontId="3" fillId="0" borderId="6" xfId="2" applyNumberFormat="1" applyFont="1" applyFill="1" applyBorder="1" applyAlignment="1" applyProtection="1"/>
    <xf numFmtId="0" fontId="3" fillId="0" borderId="0" xfId="0" applyFont="1" applyAlignment="1">
      <alignment horizontal="center"/>
    </xf>
    <xf numFmtId="10" fontId="3" fillId="0" borderId="0" xfId="3" applyNumberFormat="1" applyFont="1"/>
    <xf numFmtId="43" fontId="3" fillId="0" borderId="0" xfId="0" applyNumberFormat="1" applyFont="1"/>
    <xf numFmtId="37" fontId="3" fillId="0" borderId="9" xfId="0" applyNumberFormat="1" applyFont="1" applyBorder="1"/>
    <xf numFmtId="165" fontId="3" fillId="0" borderId="7" xfId="0" applyNumberFormat="1" applyFont="1" applyBorder="1"/>
    <xf numFmtId="39" fontId="3" fillId="0" borderId="5" xfId="0" applyNumberFormat="1" applyFont="1" applyBorder="1"/>
    <xf numFmtId="164" fontId="3" fillId="0" borderId="5" xfId="0" applyNumberFormat="1" applyFont="1" applyBorder="1"/>
    <xf numFmtId="39" fontId="3" fillId="0" borderId="2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left"/>
    </xf>
    <xf numFmtId="0" fontId="3" fillId="0" borderId="6" xfId="0" applyFont="1" applyBorder="1"/>
    <xf numFmtId="37" fontId="3" fillId="0" borderId="10" xfId="0" applyNumberFormat="1" applyFont="1" applyBorder="1"/>
    <xf numFmtId="168" fontId="3" fillId="0" borderId="0" xfId="0" applyNumberFormat="1" applyFont="1"/>
    <xf numFmtId="168" fontId="3" fillId="0" borderId="0" xfId="3" applyNumberFormat="1" applyFont="1"/>
    <xf numFmtId="168" fontId="3" fillId="0" borderId="0" xfId="2" applyNumberFormat="1" applyFont="1" applyFill="1" applyBorder="1" applyAlignment="1" applyProtection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%20&amp;%20PROJECTS\UAE%20DEU%20(QGC)%20Rate%20Case%2019-057-02\Courtney's%20work\DEU%2019-057-02%20UAE%20Rev.%20Req.%20&amp;%20COS%20Model%20CON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E Adjustments"/>
      <sheetName val="Control Panel"/>
      <sheetName val="Report"/>
      <sheetName val="Adjustments"/>
      <sheetName val="ROR-Model"/>
      <sheetName val="Summaries"/>
      <sheetName val="PROJECTED EXPENSES"/>
      <sheetName val="EXPENSES"/>
      <sheetName val="Rate Base"/>
      <sheetName val="RB FORECAST"/>
      <sheetName val="101_106 PROJECTION"/>
      <sheetName val="108_111 Projection"/>
      <sheetName val="PROJECTED ACC 252 (CONTR)"/>
      <sheetName val="190_255_282 FORECAST"/>
      <sheetName val="EDIT Amort Adj"/>
      <sheetName val="Labor Forecast"/>
      <sheetName val="ENERGY EFFICIENCY SERVICES ADJ"/>
      <sheetName val="PIPELINE INTEGRITY"/>
      <sheetName val="Other Taxes"/>
      <sheetName val="Taxes"/>
      <sheetName val="Und Stor"/>
      <sheetName val="Wexpro"/>
      <sheetName val="Tax Surcredit 2"/>
      <sheetName val="Transition Costs"/>
      <sheetName val="RESERVE ACCRUAL"/>
      <sheetName val="Donations"/>
      <sheetName val="Advertising"/>
      <sheetName val="Incentive"/>
      <sheetName val="Sporting Events"/>
      <sheetName val="Revenue"/>
      <sheetName val="Booked DEC 2018 Rev"/>
      <sheetName val="YE Projected Rev 2019"/>
      <sheetName val="YE Proj Rev 2019 with CET "/>
      <sheetName val="AVG Projected Rev 2019 adj HDD"/>
      <sheetName val="AVG Proj Rev 2019 "/>
      <sheetName val="AVG Proj Rev 2019 with CET"/>
      <sheetName val="YE Projected Rev 2020"/>
      <sheetName val="YE Proj Rev 2020 with CET"/>
      <sheetName val="AVG Projected Rev 2020 adj HDD"/>
      <sheetName val="AVG Proj Rev 2020 "/>
      <sheetName val="AVG Proj Rev 2020 with CET"/>
      <sheetName val="Other Rev"/>
      <sheetName val="Utah Bad Debt"/>
      <sheetName val="Capital Str"/>
      <sheetName val="Utah Allocation"/>
      <sheetName val="ALLOCATIONS&amp;PRETAX"/>
      <sheetName val="OYF Savings"/>
      <sheetName val="RNGT -NGV Volume"/>
      <sheetName val="Pension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Labor Adjustment RO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Rev Neutral"/>
      <sheetName val="Classification"/>
      <sheetName val="Rules"/>
      <sheetName val="DEU As-Filed"/>
      <sheetName val="Step 1"/>
      <sheetName val="Step 2"/>
      <sheetName val="Step 3"/>
      <sheetName val="Rate Design 2020 GS 20Yr 45 Dth"/>
      <sheetName val="Rate Design 2020 GS 30Yr 30 Dth"/>
      <sheetName val="Rate Design 2020 GS 30Yr 45Dth"/>
      <sheetName val="GS Rates 20Yr 30 Dth"/>
      <sheetName val="GS Rates 20Yr 45 Dth"/>
      <sheetName val="FS Rates"/>
      <sheetName val="IS Rates"/>
      <sheetName val="TBF Rates"/>
      <sheetName val="TSF_TSI Rates"/>
      <sheetName val="Sum-Win &amp; Demand Charge"/>
      <sheetName val="rates_curr_prop"/>
      <sheetName val="Proposed Block Out 20Yr 30 Dth"/>
      <sheetName val="Proposed Block Out 20Yr 45 Dth"/>
      <sheetName val="Proposed Block Out 30Yr 30 Dth"/>
      <sheetName val="Proposed Block Out 30Yr 45 Dth"/>
      <sheetName val="Current Block Out"/>
      <sheetName val="rates_2020_criteria"/>
      <sheetName val="Typical GS 2020 20 Yr 30 Dth"/>
      <sheetName val="Typical GS 2020 30 Yr 45 Dth"/>
      <sheetName val="Typical GS 2020 20 Yr 45 Dth"/>
      <sheetName val="Typical GS 2020 30 Yr Dth 30"/>
      <sheetName val="CET Calcul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2">
          <cell r="B2" t="str">
            <v>Scenario</v>
          </cell>
          <cell r="C2" t="str">
            <v>Block 1 (dth)</v>
          </cell>
          <cell r="D2" t="str">
            <v>Block 2 (dth)</v>
          </cell>
          <cell r="E2" t="str">
            <v>Block 3 (dth)</v>
          </cell>
          <cell r="F2" t="str">
            <v>Block 4 (dth)</v>
          </cell>
          <cell r="G2" t="str">
            <v>block 1 rate $</v>
          </cell>
          <cell r="H2" t="str">
            <v>block 2 rate $</v>
          </cell>
          <cell r="I2" t="str">
            <v>block 3 rate $</v>
          </cell>
          <cell r="J2" t="str">
            <v>block 4 rate $</v>
          </cell>
          <cell r="K2" t="str">
            <v>block 1 summer rate $</v>
          </cell>
          <cell r="L2" t="str">
            <v>block 2 summer rate $</v>
          </cell>
          <cell r="M2" t="str">
            <v>block 3 summer rate $</v>
          </cell>
        </row>
        <row r="3">
          <cell r="B3" t="str">
            <v>Proposed GS</v>
          </cell>
          <cell r="C3" t="str">
            <v>First 30</v>
          </cell>
          <cell r="D3" t="str">
            <v>Over 30</v>
          </cell>
          <cell r="E3" t="str">
            <v>N/A</v>
          </cell>
          <cell r="F3" t="str">
            <v>N/A</v>
          </cell>
          <cell r="G3">
            <v>2.896758204818946</v>
          </cell>
          <cell r="H3">
            <v>0.99534820481894593</v>
          </cell>
          <cell r="K3">
            <v>2.4923124197964204</v>
          </cell>
          <cell r="L3">
            <v>0.59090241979642033</v>
          </cell>
        </row>
        <row r="4">
          <cell r="B4" t="str">
            <v>Existing GS</v>
          </cell>
          <cell r="C4" t="str">
            <v>First 45</v>
          </cell>
          <cell r="D4" t="str">
            <v>Over 45</v>
          </cell>
          <cell r="E4" t="str">
            <v>N/A</v>
          </cell>
          <cell r="F4" t="str">
            <v>N/A</v>
          </cell>
          <cell r="G4">
            <v>2.5331999999999999</v>
          </cell>
          <cell r="H4">
            <v>1.3829300000000002</v>
          </cell>
          <cell r="K4">
            <v>1.8617899999999998</v>
          </cell>
          <cell r="L4">
            <v>0.71151999999999993</v>
          </cell>
        </row>
        <row r="5">
          <cell r="B5" t="str">
            <v>Proposed FS</v>
          </cell>
          <cell r="C5" t="str">
            <v>First 200</v>
          </cell>
          <cell r="D5" t="str">
            <v>Next 1,800</v>
          </cell>
          <cell r="E5" t="str">
            <v>Over 2,000</v>
          </cell>
          <cell r="F5" t="str">
            <v>N/A</v>
          </cell>
          <cell r="G5">
            <v>1.6095900000000001</v>
          </cell>
          <cell r="H5">
            <v>1.0995699999999999</v>
          </cell>
          <cell r="I5">
            <v>0.56269999999999998</v>
          </cell>
          <cell r="K5">
            <v>1.0643400000000001</v>
          </cell>
          <cell r="L5">
            <v>0.55432999999999999</v>
          </cell>
          <cell r="M5">
            <v>1.7466867004473099E-2</v>
          </cell>
        </row>
        <row r="6">
          <cell r="B6" t="str">
            <v>Existing FS</v>
          </cell>
          <cell r="C6" t="str">
            <v>First 200</v>
          </cell>
          <cell r="D6" t="str">
            <v>Next 1,800</v>
          </cell>
          <cell r="E6" t="str">
            <v>Over 2,000</v>
          </cell>
          <cell r="F6" t="str">
            <v>N/A</v>
          </cell>
          <cell r="G6">
            <v>1.43018</v>
          </cell>
          <cell r="H6">
            <v>0.97701000000000016</v>
          </cell>
          <cell r="I6">
            <v>0.49997999999999998</v>
          </cell>
          <cell r="K6">
            <v>0.94570999999999994</v>
          </cell>
          <cell r="L6">
            <v>0.49254000000000003</v>
          </cell>
          <cell r="M6">
            <v>1.5519999999999999E-2</v>
          </cell>
        </row>
        <row r="7">
          <cell r="B7" t="str">
            <v>Proposed TS</v>
          </cell>
          <cell r="C7" t="str">
            <v>First 200</v>
          </cell>
          <cell r="D7" t="str">
            <v>Next 1,800</v>
          </cell>
          <cell r="E7" t="str">
            <v>Next 98,000</v>
          </cell>
          <cell r="F7" t="str">
            <v>Over 100,000</v>
          </cell>
          <cell r="G7">
            <v>1.0751900000000001</v>
          </cell>
          <cell r="H7">
            <v>0.70286000000000004</v>
          </cell>
          <cell r="I7">
            <v>0.28743000000000002</v>
          </cell>
          <cell r="J7">
            <v>0.10638</v>
          </cell>
        </row>
        <row r="8">
          <cell r="B8" t="str">
            <v>Existing TS</v>
          </cell>
          <cell r="C8" t="str">
            <v>First 200</v>
          </cell>
          <cell r="D8" t="str">
            <v>Next 1,800</v>
          </cell>
          <cell r="E8" t="str">
            <v>Next 98,000</v>
          </cell>
          <cell r="F8" t="str">
            <v>Over 100,000</v>
          </cell>
          <cell r="G8">
            <v>0.74751000000000001</v>
          </cell>
          <cell r="H8">
            <v>0.48864999999999997</v>
          </cell>
          <cell r="I8">
            <v>0.19982999999999998</v>
          </cell>
          <cell r="J8">
            <v>7.3959999999999998E-2</v>
          </cell>
        </row>
        <row r="9">
          <cell r="B9" t="str">
            <v>Proposed IS</v>
          </cell>
          <cell r="C9" t="str">
            <v>First 2,000</v>
          </cell>
          <cell r="D9" t="str">
            <v>Next 18,000</v>
          </cell>
          <cell r="E9" t="str">
            <v>Over 20,000</v>
          </cell>
          <cell r="G9">
            <v>0.88044</v>
          </cell>
          <cell r="H9">
            <v>0.13295000000000001</v>
          </cell>
          <cell r="I9">
            <v>7.8259999999999996E-2</v>
          </cell>
        </row>
        <row r="10">
          <cell r="B10" t="str">
            <v>Existing IS</v>
          </cell>
          <cell r="C10" t="str">
            <v>First 2,000</v>
          </cell>
          <cell r="D10" t="str">
            <v>Next 18,000</v>
          </cell>
          <cell r="E10" t="str">
            <v>Over 20,000</v>
          </cell>
          <cell r="G10">
            <v>1.0487</v>
          </cell>
          <cell r="H10">
            <v>0.15836</v>
          </cell>
          <cell r="I10">
            <v>9.3210000000000001E-2</v>
          </cell>
        </row>
        <row r="11">
          <cell r="B11" t="str">
            <v>Proposed TBF</v>
          </cell>
          <cell r="C11" t="str">
            <v>First 10,000</v>
          </cell>
          <cell r="D11" t="str">
            <v>Next 112,500</v>
          </cell>
          <cell r="E11" t="str">
            <v>Next 477,500</v>
          </cell>
          <cell r="F11" t="str">
            <v>Over 600,000</v>
          </cell>
          <cell r="G11">
            <v>0.61124999999999996</v>
          </cell>
          <cell r="H11">
            <v>0.57284999999999997</v>
          </cell>
          <cell r="I11">
            <v>0.40212999999999999</v>
          </cell>
          <cell r="J11">
            <v>8.6436550290871716E-2</v>
          </cell>
        </row>
        <row r="12">
          <cell r="B12" t="str">
            <v>Existing TBF</v>
          </cell>
          <cell r="C12" t="str">
            <v>First 10,000</v>
          </cell>
          <cell r="D12" t="str">
            <v>Next 112,500</v>
          </cell>
          <cell r="E12" t="str">
            <v>Next 477,500</v>
          </cell>
          <cell r="F12" t="str">
            <v>Over 600,000</v>
          </cell>
          <cell r="G12">
            <v>0.28922999999999999</v>
          </cell>
          <cell r="H12">
            <v>0.27105999999999997</v>
          </cell>
          <cell r="I12">
            <v>0.19027999999999998</v>
          </cell>
          <cell r="J12">
            <v>4.0900000000000006E-2</v>
          </cell>
        </row>
        <row r="13">
          <cell r="B13" t="str">
            <v>Proposed NGV</v>
          </cell>
          <cell r="C13" t="str">
            <v>All</v>
          </cell>
          <cell r="G13">
            <v>8.5539400000000008</v>
          </cell>
        </row>
        <row r="14">
          <cell r="B14" t="str">
            <v>Existing NGV</v>
          </cell>
          <cell r="C14" t="str">
            <v>All</v>
          </cell>
          <cell r="G14">
            <v>7.1812200000000006</v>
          </cell>
        </row>
        <row r="15">
          <cell r="B15" t="str">
            <v>Proposed MT</v>
          </cell>
          <cell r="C15" t="str">
            <v>All</v>
          </cell>
          <cell r="G15">
            <v>0.85050999999999999</v>
          </cell>
        </row>
        <row r="16">
          <cell r="B16" t="str">
            <v>Existing MT</v>
          </cell>
          <cell r="C16" t="str">
            <v>All</v>
          </cell>
          <cell r="G16">
            <v>0.81042000000000003</v>
          </cell>
        </row>
        <row r="20">
          <cell r="B20" t="str">
            <v>Scenario</v>
          </cell>
          <cell r="C20">
            <v>1</v>
          </cell>
          <cell r="D20">
            <v>2</v>
          </cell>
          <cell r="E20">
            <v>3</v>
          </cell>
          <cell r="F20">
            <v>4</v>
          </cell>
        </row>
        <row r="21">
          <cell r="B21" t="str">
            <v>Proposed BSF</v>
          </cell>
          <cell r="C21">
            <v>6.75</v>
          </cell>
          <cell r="D21">
            <v>18.25</v>
          </cell>
          <cell r="E21">
            <v>63.5</v>
          </cell>
          <cell r="F21">
            <v>420.25</v>
          </cell>
        </row>
        <row r="22">
          <cell r="B22" t="str">
            <v>Existing BSF</v>
          </cell>
          <cell r="C22">
            <v>6.75</v>
          </cell>
          <cell r="D22">
            <v>18.25</v>
          </cell>
          <cell r="E22">
            <v>63.5</v>
          </cell>
          <cell r="F22">
            <v>420.25</v>
          </cell>
        </row>
        <row r="26">
          <cell r="B26" t="str">
            <v>Scenario</v>
          </cell>
          <cell r="C26" t="str">
            <v>Annual</v>
          </cell>
          <cell r="D26" t="str">
            <v>Monthly</v>
          </cell>
        </row>
        <row r="27">
          <cell r="B27" t="str">
            <v>Existing Admin Primary</v>
          </cell>
          <cell r="C27">
            <v>4500</v>
          </cell>
          <cell r="D27">
            <v>375</v>
          </cell>
        </row>
        <row r="28">
          <cell r="B28" t="str">
            <v>Proposed Admin Primary</v>
          </cell>
          <cell r="C28">
            <v>3000</v>
          </cell>
          <cell r="D28">
            <v>250</v>
          </cell>
        </row>
        <row r="29">
          <cell r="B29" t="str">
            <v>Existing Admin Secondary</v>
          </cell>
          <cell r="C29">
            <v>2250</v>
          </cell>
          <cell r="D29">
            <v>187.5</v>
          </cell>
        </row>
        <row r="30">
          <cell r="B30" t="str">
            <v>Proposed Admin Secondary</v>
          </cell>
          <cell r="C30">
            <v>1500</v>
          </cell>
          <cell r="D30">
            <v>125</v>
          </cell>
        </row>
        <row r="32">
          <cell r="B32" t="str">
            <v>Scenario</v>
          </cell>
          <cell r="C32" t="str">
            <v>Annual</v>
          </cell>
          <cell r="D32" t="str">
            <v>Monthly</v>
          </cell>
        </row>
        <row r="33">
          <cell r="B33" t="str">
            <v>Existing TS Firm Demand Charge</v>
          </cell>
          <cell r="C33">
            <v>25.72</v>
          </cell>
          <cell r="D33">
            <v>2.1433333333333331</v>
          </cell>
        </row>
        <row r="34">
          <cell r="B34" t="str">
            <v>Proposed TS Firm Demand Charge</v>
          </cell>
          <cell r="C34">
            <v>53.6</v>
          </cell>
          <cell r="D34">
            <v>4.4666666666666668</v>
          </cell>
        </row>
        <row r="35">
          <cell r="B35" t="str">
            <v>Existing TBF Firm Demand Charge</v>
          </cell>
          <cell r="C35">
            <v>15.39</v>
          </cell>
          <cell r="D35">
            <v>1.2825</v>
          </cell>
        </row>
        <row r="36">
          <cell r="B36" t="str">
            <v>Proposed TBF Firm Demand Charge</v>
          </cell>
          <cell r="C36">
            <v>26.8</v>
          </cell>
          <cell r="D36">
            <v>2.2333333333333334</v>
          </cell>
        </row>
      </sheetData>
      <sheetData sheetId="98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19643950</v>
          </cell>
          <cell r="G38">
            <v>14486556</v>
          </cell>
          <cell r="H38">
            <v>5157394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16170335</v>
          </cell>
          <cell r="G39">
            <v>12230050</v>
          </cell>
          <cell r="H39">
            <v>3940285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12648161</v>
          </cell>
          <cell r="G40">
            <v>9782300</v>
          </cell>
          <cell r="H40">
            <v>2865861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8550327</v>
          </cell>
          <cell r="G41">
            <v>6763198</v>
          </cell>
          <cell r="H41">
            <v>1787129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5152694</v>
          </cell>
          <cell r="G42">
            <v>4156920</v>
          </cell>
          <cell r="H42">
            <v>995774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2930857</v>
          </cell>
          <cell r="G43">
            <v>2419035</v>
          </cell>
          <cell r="H43">
            <v>511822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2323696</v>
          </cell>
          <cell r="G44">
            <v>1940931</v>
          </cell>
          <cell r="H44">
            <v>382765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1887939</v>
          </cell>
          <cell r="H45">
            <v>368298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2543767</v>
          </cell>
          <cell r="G46">
            <v>2114514</v>
          </cell>
          <cell r="H46">
            <v>429253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5982484</v>
          </cell>
          <cell r="G47">
            <v>4800833</v>
          </cell>
          <cell r="H47">
            <v>1181651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11361114</v>
          </cell>
          <cell r="G48">
            <v>8856318</v>
          </cell>
          <cell r="H48">
            <v>2504796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18365218</v>
          </cell>
          <cell r="G49">
            <v>13705338</v>
          </cell>
          <cell r="H49">
            <v>4659880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2017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2017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2017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2017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2017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2017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2017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2017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2017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2017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2017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2017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99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19643950</v>
          </cell>
          <cell r="G38">
            <v>15163077</v>
          </cell>
          <cell r="H38">
            <v>4480873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16170335</v>
          </cell>
          <cell r="G39">
            <v>12666128</v>
          </cell>
          <cell r="H39">
            <v>3504207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12648161</v>
          </cell>
          <cell r="G40">
            <v>10054967</v>
          </cell>
          <cell r="H40">
            <v>2593194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8550327</v>
          </cell>
          <cell r="G41">
            <v>6934735</v>
          </cell>
          <cell r="H41">
            <v>1615592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5152694</v>
          </cell>
          <cell r="G42">
            <v>4299929</v>
          </cell>
          <cell r="H42">
            <v>852765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2930857</v>
          </cell>
          <cell r="G43">
            <v>2561483</v>
          </cell>
          <cell r="H43">
            <v>369374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2323696</v>
          </cell>
          <cell r="G44">
            <v>2084523</v>
          </cell>
          <cell r="H44">
            <v>239173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2031943</v>
          </cell>
          <cell r="H45">
            <v>224294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2543767</v>
          </cell>
          <cell r="G46">
            <v>2257873</v>
          </cell>
          <cell r="H46">
            <v>285894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5982484</v>
          </cell>
          <cell r="G47">
            <v>4947645</v>
          </cell>
          <cell r="H47">
            <v>1034839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11361114</v>
          </cell>
          <cell r="G48">
            <v>9087174</v>
          </cell>
          <cell r="H48">
            <v>2273940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18365218</v>
          </cell>
          <cell r="G49">
            <v>14271768</v>
          </cell>
          <cell r="H49">
            <v>4093450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2017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2017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2017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2017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2017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2017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2017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2017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2017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2017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2017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2017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100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19828276</v>
          </cell>
          <cell r="G38">
            <v>14601730</v>
          </cell>
          <cell r="H38">
            <v>5226546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16730313</v>
          </cell>
          <cell r="G39">
            <v>12605336</v>
          </cell>
          <cell r="H39">
            <v>4124977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13186230</v>
          </cell>
          <cell r="G40">
            <v>10166138</v>
          </cell>
          <cell r="H40">
            <v>3020092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8619471</v>
          </cell>
          <cell r="G41">
            <v>6815398</v>
          </cell>
          <cell r="H41">
            <v>1804073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5236696</v>
          </cell>
          <cell r="G42">
            <v>4222203</v>
          </cell>
          <cell r="H42">
            <v>1014493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3066537</v>
          </cell>
          <cell r="G43">
            <v>2525686</v>
          </cell>
          <cell r="H43">
            <v>540851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2464334</v>
          </cell>
          <cell r="G44">
            <v>2051711</v>
          </cell>
          <cell r="H44">
            <v>412623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1887939</v>
          </cell>
          <cell r="H45">
            <v>368298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2603153</v>
          </cell>
          <cell r="G46">
            <v>2161266</v>
          </cell>
          <cell r="H46">
            <v>441887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6252106</v>
          </cell>
          <cell r="G47">
            <v>5009049</v>
          </cell>
          <cell r="H47">
            <v>1243057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11721027</v>
          </cell>
          <cell r="G48">
            <v>9118694</v>
          </cell>
          <cell r="H48">
            <v>2602333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18558144</v>
          </cell>
          <cell r="G49">
            <v>13830174</v>
          </cell>
          <cell r="H49">
            <v>4727970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2020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2020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2020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2020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2020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2020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2020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2020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2020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2020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2020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2020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101"/>
      <sheetData sheetId="102">
        <row r="1">
          <cell r="A1" t="str">
            <v>year</v>
          </cell>
          <cell r="B1" t="str">
            <v>month</v>
          </cell>
          <cell r="C1" t="str">
            <v>state</v>
          </cell>
          <cell r="D1" t="str">
            <v>rate_schedule</v>
          </cell>
          <cell r="E1" t="str">
            <v>customer_count</v>
          </cell>
          <cell r="F1" t="str">
            <v>total_dth</v>
          </cell>
          <cell r="G1" t="str">
            <v>block_1_dth</v>
          </cell>
          <cell r="H1" t="str">
            <v>block_2_dth</v>
          </cell>
          <cell r="I1" t="str">
            <v>block_3_dth</v>
          </cell>
          <cell r="J1" t="str">
            <v>block_4_dth</v>
          </cell>
          <cell r="K1" t="str">
            <v>total_demand_dth</v>
          </cell>
          <cell r="L1" t="str">
            <v>total_class_1_meters</v>
          </cell>
          <cell r="M1" t="str">
            <v>total_class_2_meters</v>
          </cell>
          <cell r="N1" t="str">
            <v>total_class_3_meters</v>
          </cell>
          <cell r="O1" t="str">
            <v>total_class_4_meters</v>
          </cell>
          <cell r="P1" t="str">
            <v>total_primary_admins</v>
          </cell>
          <cell r="Q1" t="str">
            <v>total_secondary_admins</v>
          </cell>
        </row>
        <row r="2">
          <cell r="A2">
            <v>2020</v>
          </cell>
          <cell r="B2">
            <v>1</v>
          </cell>
          <cell r="C2" t="str">
            <v>UT</v>
          </cell>
          <cell r="D2" t="str">
            <v>UTFS</v>
          </cell>
          <cell r="E2">
            <v>459</v>
          </cell>
          <cell r="F2">
            <v>354977</v>
          </cell>
          <cell r="G2">
            <v>85373</v>
          </cell>
          <cell r="H2">
            <v>180133</v>
          </cell>
          <cell r="I2">
            <v>89471</v>
          </cell>
          <cell r="J2">
            <v>0</v>
          </cell>
          <cell r="K2">
            <v>0</v>
          </cell>
          <cell r="L2">
            <v>9</v>
          </cell>
          <cell r="M2">
            <v>321</v>
          </cell>
          <cell r="N2">
            <v>117</v>
          </cell>
          <cell r="O2">
            <v>19</v>
          </cell>
          <cell r="P2">
            <v>0</v>
          </cell>
          <cell r="Q2">
            <v>0</v>
          </cell>
        </row>
        <row r="3">
          <cell r="A3">
            <v>2020</v>
          </cell>
          <cell r="B3">
            <v>2</v>
          </cell>
          <cell r="C3" t="str">
            <v>UT</v>
          </cell>
          <cell r="D3" t="str">
            <v>UTFS</v>
          </cell>
          <cell r="E3">
            <v>459</v>
          </cell>
          <cell r="F3">
            <v>324886</v>
          </cell>
          <cell r="G3">
            <v>84435</v>
          </cell>
          <cell r="H3">
            <v>165640</v>
          </cell>
          <cell r="I3">
            <v>74811</v>
          </cell>
          <cell r="J3">
            <v>0</v>
          </cell>
          <cell r="K3">
            <v>0</v>
          </cell>
          <cell r="L3">
            <v>9</v>
          </cell>
          <cell r="M3">
            <v>321</v>
          </cell>
          <cell r="N3">
            <v>117</v>
          </cell>
          <cell r="O3">
            <v>19</v>
          </cell>
          <cell r="P3">
            <v>0</v>
          </cell>
          <cell r="Q3">
            <v>0</v>
          </cell>
        </row>
        <row r="4">
          <cell r="A4">
            <v>2020</v>
          </cell>
          <cell r="B4">
            <v>3</v>
          </cell>
          <cell r="C4" t="str">
            <v>UT</v>
          </cell>
          <cell r="D4" t="str">
            <v>UTFS</v>
          </cell>
          <cell r="E4">
            <v>459</v>
          </cell>
          <cell r="F4">
            <v>275550</v>
          </cell>
          <cell r="G4">
            <v>82607</v>
          </cell>
          <cell r="H4">
            <v>141651</v>
          </cell>
          <cell r="I4">
            <v>51292</v>
          </cell>
          <cell r="J4">
            <v>0</v>
          </cell>
          <cell r="K4">
            <v>0</v>
          </cell>
          <cell r="L4">
            <v>9</v>
          </cell>
          <cell r="M4">
            <v>321</v>
          </cell>
          <cell r="N4">
            <v>117</v>
          </cell>
          <cell r="O4">
            <v>19</v>
          </cell>
          <cell r="P4">
            <v>0</v>
          </cell>
          <cell r="Q4">
            <v>0</v>
          </cell>
        </row>
        <row r="5">
          <cell r="A5">
            <v>2020</v>
          </cell>
          <cell r="B5">
            <v>4</v>
          </cell>
          <cell r="C5" t="str">
            <v>UT</v>
          </cell>
          <cell r="D5" t="str">
            <v>UTFS</v>
          </cell>
          <cell r="E5">
            <v>459</v>
          </cell>
          <cell r="F5">
            <v>274533</v>
          </cell>
          <cell r="G5">
            <v>82565</v>
          </cell>
          <cell r="H5">
            <v>141154</v>
          </cell>
          <cell r="I5">
            <v>50814</v>
          </cell>
          <cell r="J5">
            <v>0</v>
          </cell>
          <cell r="K5">
            <v>0</v>
          </cell>
          <cell r="L5">
            <v>9</v>
          </cell>
          <cell r="M5">
            <v>321</v>
          </cell>
          <cell r="N5">
            <v>117</v>
          </cell>
          <cell r="O5">
            <v>19</v>
          </cell>
          <cell r="P5">
            <v>0</v>
          </cell>
          <cell r="Q5">
            <v>0</v>
          </cell>
        </row>
        <row r="6">
          <cell r="A6">
            <v>2020</v>
          </cell>
          <cell r="B6">
            <v>5</v>
          </cell>
          <cell r="C6" t="str">
            <v>UT</v>
          </cell>
          <cell r="D6" t="str">
            <v>UTFS</v>
          </cell>
          <cell r="E6">
            <v>459</v>
          </cell>
          <cell r="F6">
            <v>232701</v>
          </cell>
          <cell r="G6">
            <v>80677</v>
          </cell>
          <cell r="H6">
            <v>120614</v>
          </cell>
          <cell r="I6">
            <v>31410</v>
          </cell>
          <cell r="J6">
            <v>0</v>
          </cell>
          <cell r="K6">
            <v>0</v>
          </cell>
          <cell r="L6">
            <v>9</v>
          </cell>
          <cell r="M6">
            <v>321</v>
          </cell>
          <cell r="N6">
            <v>117</v>
          </cell>
          <cell r="O6">
            <v>19</v>
          </cell>
          <cell r="P6">
            <v>0</v>
          </cell>
          <cell r="Q6">
            <v>0</v>
          </cell>
        </row>
        <row r="7">
          <cell r="A7">
            <v>2020</v>
          </cell>
          <cell r="B7">
            <v>6</v>
          </cell>
          <cell r="C7" t="str">
            <v>UT</v>
          </cell>
          <cell r="D7" t="str">
            <v>UTFS</v>
          </cell>
          <cell r="E7">
            <v>459</v>
          </cell>
          <cell r="F7">
            <v>226914</v>
          </cell>
          <cell r="G7">
            <v>80389</v>
          </cell>
          <cell r="H7">
            <v>117759</v>
          </cell>
          <cell r="I7">
            <v>28766</v>
          </cell>
          <cell r="J7">
            <v>0</v>
          </cell>
          <cell r="K7">
            <v>0</v>
          </cell>
          <cell r="L7">
            <v>9</v>
          </cell>
          <cell r="M7">
            <v>321</v>
          </cell>
          <cell r="N7">
            <v>117</v>
          </cell>
          <cell r="O7">
            <v>19</v>
          </cell>
          <cell r="P7">
            <v>0</v>
          </cell>
          <cell r="Q7">
            <v>0</v>
          </cell>
        </row>
        <row r="8">
          <cell r="A8">
            <v>2020</v>
          </cell>
          <cell r="B8">
            <v>7</v>
          </cell>
          <cell r="C8" t="str">
            <v>UT</v>
          </cell>
          <cell r="D8" t="str">
            <v>UTFS</v>
          </cell>
          <cell r="E8">
            <v>426</v>
          </cell>
          <cell r="F8">
            <v>151829</v>
          </cell>
          <cell r="G8">
            <v>71234</v>
          </cell>
          <cell r="H8">
            <v>80146</v>
          </cell>
          <cell r="I8">
            <v>449</v>
          </cell>
          <cell r="J8">
            <v>0</v>
          </cell>
          <cell r="K8">
            <v>0</v>
          </cell>
          <cell r="L8">
            <v>9</v>
          </cell>
          <cell r="M8">
            <v>298</v>
          </cell>
          <cell r="N8">
            <v>109</v>
          </cell>
          <cell r="O8">
            <v>18</v>
          </cell>
          <cell r="P8">
            <v>0</v>
          </cell>
          <cell r="Q8">
            <v>0</v>
          </cell>
        </row>
        <row r="9">
          <cell r="A9">
            <v>2020</v>
          </cell>
          <cell r="B9">
            <v>8</v>
          </cell>
          <cell r="C9" t="str">
            <v>UT</v>
          </cell>
          <cell r="D9" t="str">
            <v>UTFS</v>
          </cell>
          <cell r="E9">
            <v>426</v>
          </cell>
          <cell r="F9">
            <v>137293</v>
          </cell>
          <cell r="G9">
            <v>70260</v>
          </cell>
          <cell r="H9">
            <v>67033</v>
          </cell>
          <cell r="I9">
            <v>0</v>
          </cell>
          <cell r="J9">
            <v>0</v>
          </cell>
          <cell r="K9">
            <v>0</v>
          </cell>
          <cell r="L9">
            <v>9</v>
          </cell>
          <cell r="M9">
            <v>298</v>
          </cell>
          <cell r="N9">
            <v>109</v>
          </cell>
          <cell r="O9">
            <v>18</v>
          </cell>
          <cell r="P9">
            <v>0</v>
          </cell>
          <cell r="Q9">
            <v>0</v>
          </cell>
        </row>
        <row r="10">
          <cell r="A10">
            <v>2020</v>
          </cell>
          <cell r="B10">
            <v>9</v>
          </cell>
          <cell r="C10" t="str">
            <v>UT</v>
          </cell>
          <cell r="D10" t="str">
            <v>UTFS</v>
          </cell>
          <cell r="E10">
            <v>426</v>
          </cell>
          <cell r="F10">
            <v>149426</v>
          </cell>
          <cell r="G10">
            <v>71077</v>
          </cell>
          <cell r="H10">
            <v>78349</v>
          </cell>
          <cell r="I10">
            <v>0</v>
          </cell>
          <cell r="J10">
            <v>0</v>
          </cell>
          <cell r="K10">
            <v>0</v>
          </cell>
          <cell r="L10">
            <v>9</v>
          </cell>
          <cell r="M10">
            <v>298</v>
          </cell>
          <cell r="N10">
            <v>109</v>
          </cell>
          <cell r="O10">
            <v>18</v>
          </cell>
          <cell r="P10">
            <v>0</v>
          </cell>
          <cell r="Q10">
            <v>0</v>
          </cell>
        </row>
        <row r="11">
          <cell r="A11">
            <v>2020</v>
          </cell>
          <cell r="B11">
            <v>10</v>
          </cell>
          <cell r="C11" t="str">
            <v>UT</v>
          </cell>
          <cell r="D11" t="str">
            <v>UTFS</v>
          </cell>
          <cell r="E11">
            <v>426</v>
          </cell>
          <cell r="F11">
            <v>174632</v>
          </cell>
          <cell r="G11">
            <v>72647</v>
          </cell>
          <cell r="H11">
            <v>91488</v>
          </cell>
          <cell r="I11">
            <v>10497</v>
          </cell>
          <cell r="J11">
            <v>0</v>
          </cell>
          <cell r="K11">
            <v>0</v>
          </cell>
          <cell r="L11">
            <v>9</v>
          </cell>
          <cell r="M11">
            <v>298</v>
          </cell>
          <cell r="N11">
            <v>109</v>
          </cell>
          <cell r="O11">
            <v>18</v>
          </cell>
          <cell r="P11">
            <v>0</v>
          </cell>
          <cell r="Q11">
            <v>0</v>
          </cell>
        </row>
        <row r="12">
          <cell r="A12">
            <v>2020</v>
          </cell>
          <cell r="B12">
            <v>11</v>
          </cell>
          <cell r="C12" t="str">
            <v>UT</v>
          </cell>
          <cell r="D12" t="str">
            <v>UTFS</v>
          </cell>
          <cell r="E12">
            <v>426</v>
          </cell>
          <cell r="F12">
            <v>191109</v>
          </cell>
          <cell r="G12">
            <v>73584</v>
          </cell>
          <cell r="H12">
            <v>99658</v>
          </cell>
          <cell r="I12">
            <v>17867</v>
          </cell>
          <cell r="J12">
            <v>0</v>
          </cell>
          <cell r="K12">
            <v>0</v>
          </cell>
          <cell r="L12">
            <v>9</v>
          </cell>
          <cell r="M12">
            <v>298</v>
          </cell>
          <cell r="N12">
            <v>109</v>
          </cell>
          <cell r="O12">
            <v>18</v>
          </cell>
          <cell r="P12">
            <v>0</v>
          </cell>
          <cell r="Q12">
            <v>0</v>
          </cell>
        </row>
        <row r="13">
          <cell r="A13">
            <v>2020</v>
          </cell>
          <cell r="B13">
            <v>12</v>
          </cell>
          <cell r="C13" t="str">
            <v>UT</v>
          </cell>
          <cell r="D13" t="str">
            <v>UTFS</v>
          </cell>
          <cell r="E13">
            <v>426</v>
          </cell>
          <cell r="F13">
            <v>237467</v>
          </cell>
          <cell r="G13">
            <v>75885</v>
          </cell>
          <cell r="H13">
            <v>122516</v>
          </cell>
          <cell r="I13">
            <v>39066</v>
          </cell>
          <cell r="J13">
            <v>0</v>
          </cell>
          <cell r="K13">
            <v>0</v>
          </cell>
          <cell r="L13">
            <v>9</v>
          </cell>
          <cell r="M13">
            <v>298</v>
          </cell>
          <cell r="N13">
            <v>109</v>
          </cell>
          <cell r="O13">
            <v>18</v>
          </cell>
          <cell r="P13">
            <v>0</v>
          </cell>
          <cell r="Q13">
            <v>0</v>
          </cell>
        </row>
        <row r="14">
          <cell r="A14">
            <v>2020</v>
          </cell>
          <cell r="B14">
            <v>1</v>
          </cell>
          <cell r="C14" t="str">
            <v>UT</v>
          </cell>
          <cell r="D14" t="str">
            <v>UTFT1</v>
          </cell>
          <cell r="E14">
            <v>6</v>
          </cell>
          <cell r="F14">
            <v>143429</v>
          </cell>
          <cell r="G14">
            <v>50000</v>
          </cell>
          <cell r="H14">
            <v>93429</v>
          </cell>
          <cell r="I14">
            <v>0</v>
          </cell>
          <cell r="J14">
            <v>0</v>
          </cell>
          <cell r="K14">
            <v>45660</v>
          </cell>
          <cell r="L14">
            <v>0</v>
          </cell>
          <cell r="M14">
            <v>0</v>
          </cell>
          <cell r="N14">
            <v>0</v>
          </cell>
          <cell r="O14">
            <v>8</v>
          </cell>
          <cell r="P14">
            <v>2</v>
          </cell>
          <cell r="Q14">
            <v>4</v>
          </cell>
        </row>
        <row r="15">
          <cell r="A15">
            <v>2020</v>
          </cell>
          <cell r="B15">
            <v>2</v>
          </cell>
          <cell r="C15" t="str">
            <v>UT</v>
          </cell>
          <cell r="D15" t="str">
            <v>UTFT1</v>
          </cell>
          <cell r="E15">
            <v>6</v>
          </cell>
          <cell r="F15">
            <v>134312</v>
          </cell>
          <cell r="G15">
            <v>49895</v>
          </cell>
          <cell r="H15">
            <v>84417</v>
          </cell>
          <cell r="I15">
            <v>0</v>
          </cell>
          <cell r="J15">
            <v>0</v>
          </cell>
          <cell r="K15">
            <v>45660</v>
          </cell>
          <cell r="L15">
            <v>0</v>
          </cell>
          <cell r="M15">
            <v>0</v>
          </cell>
          <cell r="N15">
            <v>0</v>
          </cell>
          <cell r="O15">
            <v>8</v>
          </cell>
          <cell r="P15">
            <v>2</v>
          </cell>
          <cell r="Q15">
            <v>4</v>
          </cell>
        </row>
        <row r="16">
          <cell r="A16">
            <v>2020</v>
          </cell>
          <cell r="B16">
            <v>3</v>
          </cell>
          <cell r="C16" t="str">
            <v>UT</v>
          </cell>
          <cell r="D16" t="str">
            <v>UTFT1</v>
          </cell>
          <cell r="E16">
            <v>6</v>
          </cell>
          <cell r="F16">
            <v>114052</v>
          </cell>
          <cell r="G16">
            <v>50000</v>
          </cell>
          <cell r="H16">
            <v>64052</v>
          </cell>
          <cell r="I16">
            <v>0</v>
          </cell>
          <cell r="J16">
            <v>0</v>
          </cell>
          <cell r="K16">
            <v>45660</v>
          </cell>
          <cell r="L16">
            <v>0</v>
          </cell>
          <cell r="M16">
            <v>0</v>
          </cell>
          <cell r="N16">
            <v>0</v>
          </cell>
          <cell r="O16">
            <v>8</v>
          </cell>
          <cell r="P16">
            <v>2</v>
          </cell>
          <cell r="Q16">
            <v>4</v>
          </cell>
        </row>
        <row r="17">
          <cell r="A17">
            <v>2020</v>
          </cell>
          <cell r="B17">
            <v>4</v>
          </cell>
          <cell r="C17" t="str">
            <v>UT</v>
          </cell>
          <cell r="D17" t="str">
            <v>UTFT1</v>
          </cell>
          <cell r="E17">
            <v>6</v>
          </cell>
          <cell r="F17">
            <v>98009</v>
          </cell>
          <cell r="G17">
            <v>50000</v>
          </cell>
          <cell r="H17">
            <v>48009</v>
          </cell>
          <cell r="I17">
            <v>0</v>
          </cell>
          <cell r="J17">
            <v>0</v>
          </cell>
          <cell r="K17">
            <v>45660</v>
          </cell>
          <cell r="L17">
            <v>0</v>
          </cell>
          <cell r="M17">
            <v>0</v>
          </cell>
          <cell r="N17">
            <v>0</v>
          </cell>
          <cell r="O17">
            <v>8</v>
          </cell>
          <cell r="P17">
            <v>2</v>
          </cell>
          <cell r="Q17">
            <v>4</v>
          </cell>
        </row>
        <row r="18">
          <cell r="A18">
            <v>2020</v>
          </cell>
          <cell r="B18">
            <v>5</v>
          </cell>
          <cell r="C18" t="str">
            <v>UT</v>
          </cell>
          <cell r="D18" t="str">
            <v>UTFT1</v>
          </cell>
          <cell r="E18">
            <v>6</v>
          </cell>
          <cell r="F18">
            <v>76724</v>
          </cell>
          <cell r="G18">
            <v>41627</v>
          </cell>
          <cell r="H18">
            <v>35097</v>
          </cell>
          <cell r="I18">
            <v>0</v>
          </cell>
          <cell r="J18">
            <v>0</v>
          </cell>
          <cell r="K18">
            <v>45660</v>
          </cell>
          <cell r="L18">
            <v>0</v>
          </cell>
          <cell r="M18">
            <v>0</v>
          </cell>
          <cell r="N18">
            <v>0</v>
          </cell>
          <cell r="O18">
            <v>8</v>
          </cell>
          <cell r="P18">
            <v>2</v>
          </cell>
          <cell r="Q18">
            <v>4</v>
          </cell>
        </row>
        <row r="19">
          <cell r="A19">
            <v>2020</v>
          </cell>
          <cell r="B19">
            <v>6</v>
          </cell>
          <cell r="C19" t="str">
            <v>UT</v>
          </cell>
          <cell r="D19" t="str">
            <v>UTFT1</v>
          </cell>
          <cell r="E19">
            <v>6</v>
          </cell>
          <cell r="F19">
            <v>175271</v>
          </cell>
          <cell r="G19">
            <v>54766</v>
          </cell>
          <cell r="H19">
            <v>120505</v>
          </cell>
          <cell r="I19">
            <v>0</v>
          </cell>
          <cell r="J19">
            <v>0</v>
          </cell>
          <cell r="K19">
            <v>45660</v>
          </cell>
          <cell r="L19">
            <v>0</v>
          </cell>
          <cell r="M19">
            <v>0</v>
          </cell>
          <cell r="N19">
            <v>0</v>
          </cell>
          <cell r="O19">
            <v>8</v>
          </cell>
          <cell r="P19">
            <v>2</v>
          </cell>
          <cell r="Q19">
            <v>4</v>
          </cell>
        </row>
        <row r="20">
          <cell r="A20">
            <v>2020</v>
          </cell>
          <cell r="B20">
            <v>7</v>
          </cell>
          <cell r="C20" t="str">
            <v>UT</v>
          </cell>
          <cell r="D20" t="str">
            <v>UTFT1</v>
          </cell>
          <cell r="E20">
            <v>6</v>
          </cell>
          <cell r="F20">
            <v>481847</v>
          </cell>
          <cell r="G20">
            <v>60000</v>
          </cell>
          <cell r="H20">
            <v>151871</v>
          </cell>
          <cell r="I20">
            <v>269976</v>
          </cell>
          <cell r="J20">
            <v>0</v>
          </cell>
          <cell r="K20">
            <v>45660</v>
          </cell>
          <cell r="L20">
            <v>0</v>
          </cell>
          <cell r="M20">
            <v>0</v>
          </cell>
          <cell r="N20">
            <v>0</v>
          </cell>
          <cell r="O20">
            <v>8</v>
          </cell>
          <cell r="P20">
            <v>2</v>
          </cell>
          <cell r="Q20">
            <v>4</v>
          </cell>
        </row>
        <row r="21">
          <cell r="A21">
            <v>2020</v>
          </cell>
          <cell r="B21">
            <v>8</v>
          </cell>
          <cell r="C21" t="str">
            <v>UT</v>
          </cell>
          <cell r="D21" t="str">
            <v>UTFT1</v>
          </cell>
          <cell r="E21">
            <v>6</v>
          </cell>
          <cell r="F21">
            <v>514440</v>
          </cell>
          <cell r="G21">
            <v>60000</v>
          </cell>
          <cell r="H21">
            <v>178342</v>
          </cell>
          <cell r="I21">
            <v>276098</v>
          </cell>
          <cell r="J21">
            <v>0</v>
          </cell>
          <cell r="K21">
            <v>45660</v>
          </cell>
          <cell r="L21">
            <v>0</v>
          </cell>
          <cell r="M21">
            <v>0</v>
          </cell>
          <cell r="N21">
            <v>0</v>
          </cell>
          <cell r="O21">
            <v>8</v>
          </cell>
          <cell r="P21">
            <v>2</v>
          </cell>
          <cell r="Q21">
            <v>4</v>
          </cell>
        </row>
        <row r="22">
          <cell r="A22">
            <v>2020</v>
          </cell>
          <cell r="B22">
            <v>9</v>
          </cell>
          <cell r="C22" t="str">
            <v>UT</v>
          </cell>
          <cell r="D22" t="str">
            <v>UTFT1</v>
          </cell>
          <cell r="E22">
            <v>6</v>
          </cell>
          <cell r="F22">
            <v>110439</v>
          </cell>
          <cell r="G22">
            <v>50794</v>
          </cell>
          <cell r="H22">
            <v>59645</v>
          </cell>
          <cell r="I22">
            <v>0</v>
          </cell>
          <cell r="J22">
            <v>0</v>
          </cell>
          <cell r="K22">
            <v>45660</v>
          </cell>
          <cell r="L22">
            <v>0</v>
          </cell>
          <cell r="M22">
            <v>0</v>
          </cell>
          <cell r="N22">
            <v>0</v>
          </cell>
          <cell r="O22">
            <v>8</v>
          </cell>
          <cell r="P22">
            <v>2</v>
          </cell>
          <cell r="Q22">
            <v>4</v>
          </cell>
        </row>
        <row r="23">
          <cell r="A23">
            <v>2020</v>
          </cell>
          <cell r="B23">
            <v>10</v>
          </cell>
          <cell r="C23" t="str">
            <v>UT</v>
          </cell>
          <cell r="D23" t="str">
            <v>UTFT1</v>
          </cell>
          <cell r="E23">
            <v>6</v>
          </cell>
          <cell r="F23">
            <v>94554</v>
          </cell>
          <cell r="G23">
            <v>46037</v>
          </cell>
          <cell r="H23">
            <v>48517</v>
          </cell>
          <cell r="I23">
            <v>0</v>
          </cell>
          <cell r="J23">
            <v>0</v>
          </cell>
          <cell r="K23">
            <v>45660</v>
          </cell>
          <cell r="L23">
            <v>0</v>
          </cell>
          <cell r="M23">
            <v>0</v>
          </cell>
          <cell r="N23">
            <v>0</v>
          </cell>
          <cell r="O23">
            <v>8</v>
          </cell>
          <cell r="P23">
            <v>2</v>
          </cell>
          <cell r="Q23">
            <v>4</v>
          </cell>
        </row>
        <row r="24">
          <cell r="A24">
            <v>2020</v>
          </cell>
          <cell r="B24">
            <v>11</v>
          </cell>
          <cell r="C24" t="str">
            <v>UT</v>
          </cell>
          <cell r="D24" t="str">
            <v>UTFT1</v>
          </cell>
          <cell r="E24">
            <v>6</v>
          </cell>
          <cell r="F24">
            <v>121035</v>
          </cell>
          <cell r="G24">
            <v>45852</v>
          </cell>
          <cell r="H24">
            <v>75183</v>
          </cell>
          <cell r="I24">
            <v>0</v>
          </cell>
          <cell r="J24">
            <v>0</v>
          </cell>
          <cell r="K24">
            <v>45660</v>
          </cell>
          <cell r="L24">
            <v>0</v>
          </cell>
          <cell r="M24">
            <v>0</v>
          </cell>
          <cell r="N24">
            <v>0</v>
          </cell>
          <cell r="O24">
            <v>8</v>
          </cell>
          <cell r="P24">
            <v>2</v>
          </cell>
          <cell r="Q24">
            <v>4</v>
          </cell>
        </row>
        <row r="25">
          <cell r="A25">
            <v>2020</v>
          </cell>
          <cell r="B25">
            <v>12</v>
          </cell>
          <cell r="C25" t="str">
            <v>UT</v>
          </cell>
          <cell r="D25" t="str">
            <v>UTFT1</v>
          </cell>
          <cell r="E25">
            <v>6</v>
          </cell>
          <cell r="F25">
            <v>141743</v>
          </cell>
          <cell r="G25">
            <v>42540</v>
          </cell>
          <cell r="H25">
            <v>99203</v>
          </cell>
          <cell r="I25">
            <v>0</v>
          </cell>
          <cell r="J25">
            <v>0</v>
          </cell>
          <cell r="K25">
            <v>45660</v>
          </cell>
          <cell r="L25">
            <v>0</v>
          </cell>
          <cell r="M25">
            <v>0</v>
          </cell>
          <cell r="N25">
            <v>0</v>
          </cell>
          <cell r="O25">
            <v>8</v>
          </cell>
          <cell r="P25">
            <v>2</v>
          </cell>
          <cell r="Q25">
            <v>4</v>
          </cell>
        </row>
        <row r="26">
          <cell r="A26">
            <v>2020</v>
          </cell>
          <cell r="B26">
            <v>1</v>
          </cell>
          <cell r="C26" t="str">
            <v>UT</v>
          </cell>
          <cell r="D26" t="str">
            <v>UTFT1L</v>
          </cell>
          <cell r="E26">
            <v>1</v>
          </cell>
          <cell r="F26">
            <v>3298393</v>
          </cell>
          <cell r="G26">
            <v>10000</v>
          </cell>
          <cell r="H26">
            <v>112500</v>
          </cell>
          <cell r="I26">
            <v>477500</v>
          </cell>
          <cell r="J26">
            <v>2698393</v>
          </cell>
          <cell r="K26">
            <v>120000</v>
          </cell>
          <cell r="L26">
            <v>0</v>
          </cell>
          <cell r="M26">
            <v>0</v>
          </cell>
          <cell r="N26">
            <v>0</v>
          </cell>
          <cell r="O26">
            <v>3</v>
          </cell>
          <cell r="P26">
            <v>1</v>
          </cell>
          <cell r="Q26">
            <v>0</v>
          </cell>
        </row>
        <row r="27">
          <cell r="A27">
            <v>2020</v>
          </cell>
          <cell r="B27">
            <v>2</v>
          </cell>
          <cell r="C27" t="str">
            <v>UT</v>
          </cell>
          <cell r="D27" t="str">
            <v>UTFT1L</v>
          </cell>
          <cell r="E27">
            <v>1</v>
          </cell>
          <cell r="F27">
            <v>2557039</v>
          </cell>
          <cell r="G27">
            <v>10000</v>
          </cell>
          <cell r="H27">
            <v>112500</v>
          </cell>
          <cell r="I27">
            <v>477500</v>
          </cell>
          <cell r="J27">
            <v>1957039</v>
          </cell>
          <cell r="K27">
            <v>120000</v>
          </cell>
          <cell r="L27">
            <v>0</v>
          </cell>
          <cell r="M27">
            <v>0</v>
          </cell>
          <cell r="N27">
            <v>0</v>
          </cell>
          <cell r="O27">
            <v>3</v>
          </cell>
          <cell r="P27">
            <v>1</v>
          </cell>
          <cell r="Q27">
            <v>0</v>
          </cell>
        </row>
        <row r="28">
          <cell r="A28">
            <v>2020</v>
          </cell>
          <cell r="B28">
            <v>3</v>
          </cell>
          <cell r="C28" t="str">
            <v>UT</v>
          </cell>
          <cell r="D28" t="str">
            <v>UTFT1L</v>
          </cell>
          <cell r="E28">
            <v>1</v>
          </cell>
          <cell r="F28">
            <v>2198346</v>
          </cell>
          <cell r="G28">
            <v>10000</v>
          </cell>
          <cell r="H28">
            <v>112500</v>
          </cell>
          <cell r="I28">
            <v>477500</v>
          </cell>
          <cell r="J28">
            <v>1598346</v>
          </cell>
          <cell r="K28">
            <v>120000</v>
          </cell>
          <cell r="L28">
            <v>0</v>
          </cell>
          <cell r="M28">
            <v>0</v>
          </cell>
          <cell r="N28">
            <v>0</v>
          </cell>
          <cell r="O28">
            <v>3</v>
          </cell>
          <cell r="P28">
            <v>1</v>
          </cell>
          <cell r="Q28">
            <v>0</v>
          </cell>
        </row>
        <row r="29">
          <cell r="A29">
            <v>2020</v>
          </cell>
          <cell r="B29">
            <v>4</v>
          </cell>
          <cell r="C29" t="str">
            <v>UT</v>
          </cell>
          <cell r="D29" t="str">
            <v>UTFT1L</v>
          </cell>
          <cell r="E29">
            <v>1</v>
          </cell>
          <cell r="F29">
            <v>2499361</v>
          </cell>
          <cell r="G29">
            <v>10000</v>
          </cell>
          <cell r="H29">
            <v>112500</v>
          </cell>
          <cell r="I29">
            <v>477500</v>
          </cell>
          <cell r="J29">
            <v>1899361</v>
          </cell>
          <cell r="K29">
            <v>120000</v>
          </cell>
          <cell r="L29">
            <v>0</v>
          </cell>
          <cell r="M29">
            <v>0</v>
          </cell>
          <cell r="N29">
            <v>0</v>
          </cell>
          <cell r="O29">
            <v>3</v>
          </cell>
          <cell r="P29">
            <v>1</v>
          </cell>
          <cell r="Q29">
            <v>0</v>
          </cell>
        </row>
        <row r="30">
          <cell r="A30">
            <v>2020</v>
          </cell>
          <cell r="B30">
            <v>5</v>
          </cell>
          <cell r="C30" t="str">
            <v>UT</v>
          </cell>
          <cell r="D30" t="str">
            <v>UTFT1L</v>
          </cell>
          <cell r="E30">
            <v>1</v>
          </cell>
          <cell r="F30">
            <v>2421039</v>
          </cell>
          <cell r="G30">
            <v>10000</v>
          </cell>
          <cell r="H30">
            <v>112500</v>
          </cell>
          <cell r="I30">
            <v>477500</v>
          </cell>
          <cell r="J30">
            <v>1821039</v>
          </cell>
          <cell r="K30">
            <v>120000</v>
          </cell>
          <cell r="L30">
            <v>0</v>
          </cell>
          <cell r="M30">
            <v>0</v>
          </cell>
          <cell r="N30">
            <v>0</v>
          </cell>
          <cell r="O30">
            <v>3</v>
          </cell>
          <cell r="P30">
            <v>1</v>
          </cell>
          <cell r="Q30">
            <v>0</v>
          </cell>
        </row>
        <row r="31">
          <cell r="A31">
            <v>2020</v>
          </cell>
          <cell r="B31">
            <v>6</v>
          </cell>
          <cell r="C31" t="str">
            <v>UT</v>
          </cell>
          <cell r="D31" t="str">
            <v>UTFT1L</v>
          </cell>
          <cell r="E31">
            <v>1</v>
          </cell>
          <cell r="F31">
            <v>2816791</v>
          </cell>
          <cell r="G31">
            <v>10000</v>
          </cell>
          <cell r="H31">
            <v>112500</v>
          </cell>
          <cell r="I31">
            <v>477500</v>
          </cell>
          <cell r="J31">
            <v>2216791</v>
          </cell>
          <cell r="K31">
            <v>120000</v>
          </cell>
          <cell r="L31">
            <v>0</v>
          </cell>
          <cell r="M31">
            <v>0</v>
          </cell>
          <cell r="N31">
            <v>0</v>
          </cell>
          <cell r="O31">
            <v>3</v>
          </cell>
          <cell r="P31">
            <v>1</v>
          </cell>
          <cell r="Q31">
            <v>0</v>
          </cell>
        </row>
        <row r="32">
          <cell r="A32">
            <v>2020</v>
          </cell>
          <cell r="B32">
            <v>7</v>
          </cell>
          <cell r="C32" t="str">
            <v>UT</v>
          </cell>
          <cell r="D32" t="str">
            <v>UTFT1L</v>
          </cell>
          <cell r="E32">
            <v>1</v>
          </cell>
          <cell r="F32">
            <v>3688270</v>
          </cell>
          <cell r="G32">
            <v>10000</v>
          </cell>
          <cell r="H32">
            <v>112500</v>
          </cell>
          <cell r="I32">
            <v>477500</v>
          </cell>
          <cell r="J32">
            <v>3088270</v>
          </cell>
          <cell r="K32">
            <v>120000</v>
          </cell>
          <cell r="L32">
            <v>0</v>
          </cell>
          <cell r="M32">
            <v>0</v>
          </cell>
          <cell r="N32">
            <v>0</v>
          </cell>
          <cell r="O32">
            <v>3</v>
          </cell>
          <cell r="P32">
            <v>1</v>
          </cell>
          <cell r="Q32">
            <v>0</v>
          </cell>
        </row>
        <row r="33">
          <cell r="A33">
            <v>2020</v>
          </cell>
          <cell r="B33">
            <v>8</v>
          </cell>
          <cell r="C33" t="str">
            <v>UT</v>
          </cell>
          <cell r="D33" t="str">
            <v>UTFT1L</v>
          </cell>
          <cell r="E33">
            <v>1</v>
          </cell>
          <cell r="F33">
            <v>3664352</v>
          </cell>
          <cell r="G33">
            <v>10000</v>
          </cell>
          <cell r="H33">
            <v>112500</v>
          </cell>
          <cell r="I33">
            <v>477500</v>
          </cell>
          <cell r="J33">
            <v>3064352</v>
          </cell>
          <cell r="K33">
            <v>120000</v>
          </cell>
          <cell r="L33">
            <v>0</v>
          </cell>
          <cell r="M33">
            <v>0</v>
          </cell>
          <cell r="N33">
            <v>0</v>
          </cell>
          <cell r="O33">
            <v>3</v>
          </cell>
          <cell r="P33">
            <v>1</v>
          </cell>
          <cell r="Q33">
            <v>0</v>
          </cell>
        </row>
        <row r="34">
          <cell r="A34">
            <v>2020</v>
          </cell>
          <cell r="B34">
            <v>9</v>
          </cell>
          <cell r="C34" t="str">
            <v>UT</v>
          </cell>
          <cell r="D34" t="str">
            <v>UTFT1L</v>
          </cell>
          <cell r="E34">
            <v>1</v>
          </cell>
          <cell r="F34">
            <v>2756063</v>
          </cell>
          <cell r="G34">
            <v>10000</v>
          </cell>
          <cell r="H34">
            <v>112500</v>
          </cell>
          <cell r="I34">
            <v>477500</v>
          </cell>
          <cell r="J34">
            <v>2156063</v>
          </cell>
          <cell r="K34">
            <v>120000</v>
          </cell>
          <cell r="L34">
            <v>0</v>
          </cell>
          <cell r="M34">
            <v>0</v>
          </cell>
          <cell r="N34">
            <v>0</v>
          </cell>
          <cell r="O34">
            <v>3</v>
          </cell>
          <cell r="P34">
            <v>1</v>
          </cell>
          <cell r="Q34">
            <v>0</v>
          </cell>
        </row>
        <row r="35">
          <cell r="A35">
            <v>2020</v>
          </cell>
          <cell r="B35">
            <v>10</v>
          </cell>
          <cell r="C35" t="str">
            <v>UT</v>
          </cell>
          <cell r="D35" t="str">
            <v>UTFT1L</v>
          </cell>
          <cell r="E35">
            <v>1</v>
          </cell>
          <cell r="F35">
            <v>2404691</v>
          </cell>
          <cell r="G35">
            <v>10000</v>
          </cell>
          <cell r="H35">
            <v>112500</v>
          </cell>
          <cell r="I35">
            <v>477500</v>
          </cell>
          <cell r="J35">
            <v>1804691</v>
          </cell>
          <cell r="K35">
            <v>120000</v>
          </cell>
          <cell r="L35">
            <v>0</v>
          </cell>
          <cell r="M35">
            <v>0</v>
          </cell>
          <cell r="N35">
            <v>0</v>
          </cell>
          <cell r="O35">
            <v>3</v>
          </cell>
          <cell r="P35">
            <v>1</v>
          </cell>
          <cell r="Q35">
            <v>0</v>
          </cell>
        </row>
        <row r="36">
          <cell r="A36">
            <v>2020</v>
          </cell>
          <cell r="B36">
            <v>11</v>
          </cell>
          <cell r="C36" t="str">
            <v>UT</v>
          </cell>
          <cell r="D36" t="str">
            <v>UTFT1L</v>
          </cell>
          <cell r="E36">
            <v>1</v>
          </cell>
          <cell r="F36">
            <v>2511695</v>
          </cell>
          <cell r="G36">
            <v>10000</v>
          </cell>
          <cell r="H36">
            <v>112500</v>
          </cell>
          <cell r="I36">
            <v>477500</v>
          </cell>
          <cell r="J36">
            <v>1911695</v>
          </cell>
          <cell r="K36">
            <v>120000</v>
          </cell>
          <cell r="L36">
            <v>0</v>
          </cell>
          <cell r="M36">
            <v>0</v>
          </cell>
          <cell r="N36">
            <v>0</v>
          </cell>
          <cell r="O36">
            <v>3</v>
          </cell>
          <cell r="P36">
            <v>1</v>
          </cell>
          <cell r="Q36">
            <v>0</v>
          </cell>
        </row>
        <row r="37">
          <cell r="A37">
            <v>2020</v>
          </cell>
          <cell r="B37">
            <v>12</v>
          </cell>
          <cell r="C37" t="str">
            <v>UT</v>
          </cell>
          <cell r="D37" t="str">
            <v>UTFT1L</v>
          </cell>
          <cell r="E37">
            <v>1</v>
          </cell>
          <cell r="F37">
            <v>3183872</v>
          </cell>
          <cell r="G37">
            <v>10000</v>
          </cell>
          <cell r="H37">
            <v>112500</v>
          </cell>
          <cell r="I37">
            <v>477500</v>
          </cell>
          <cell r="J37">
            <v>2583872</v>
          </cell>
          <cell r="K37">
            <v>120000</v>
          </cell>
          <cell r="L37">
            <v>0</v>
          </cell>
          <cell r="M37">
            <v>0</v>
          </cell>
          <cell r="N37">
            <v>0</v>
          </cell>
          <cell r="O37">
            <v>3</v>
          </cell>
          <cell r="P37">
            <v>1</v>
          </cell>
          <cell r="Q37">
            <v>0</v>
          </cell>
        </row>
        <row r="38">
          <cell r="A38">
            <v>2020</v>
          </cell>
          <cell r="B38">
            <v>1</v>
          </cell>
          <cell r="C38" t="str">
            <v>UT</v>
          </cell>
          <cell r="D38" t="str">
            <v>UTGS</v>
          </cell>
          <cell r="E38">
            <v>1058287</v>
          </cell>
          <cell r="F38">
            <v>19828276</v>
          </cell>
          <cell r="G38">
            <v>15293242</v>
          </cell>
          <cell r="H38">
            <v>4535034</v>
          </cell>
          <cell r="I38">
            <v>0</v>
          </cell>
          <cell r="J38">
            <v>0</v>
          </cell>
          <cell r="K38">
            <v>0</v>
          </cell>
          <cell r="L38">
            <v>0.96345879999999995</v>
          </cell>
          <cell r="M38">
            <v>3.5164599999999997E-2</v>
          </cell>
          <cell r="N38">
            <v>1.2672E-3</v>
          </cell>
          <cell r="O38">
            <v>1.093E-4</v>
          </cell>
          <cell r="P38">
            <v>0</v>
          </cell>
          <cell r="Q38">
            <v>0</v>
          </cell>
        </row>
        <row r="39">
          <cell r="A39">
            <v>2020</v>
          </cell>
          <cell r="B39">
            <v>2</v>
          </cell>
          <cell r="C39" t="str">
            <v>UT</v>
          </cell>
          <cell r="D39" t="str">
            <v>UTGS</v>
          </cell>
          <cell r="E39">
            <v>1059912</v>
          </cell>
          <cell r="F39">
            <v>16730313</v>
          </cell>
          <cell r="G39">
            <v>13074530</v>
          </cell>
          <cell r="H39">
            <v>3655783</v>
          </cell>
          <cell r="I39">
            <v>0</v>
          </cell>
          <cell r="J39">
            <v>0</v>
          </cell>
          <cell r="K39">
            <v>0</v>
          </cell>
          <cell r="L39">
            <v>0.96345879999999995</v>
          </cell>
          <cell r="M39">
            <v>3.5164599999999997E-2</v>
          </cell>
          <cell r="N39">
            <v>1.2672E-3</v>
          </cell>
          <cell r="O39">
            <v>1.093E-4</v>
          </cell>
          <cell r="P39">
            <v>0</v>
          </cell>
          <cell r="Q39">
            <v>0</v>
          </cell>
        </row>
        <row r="40">
          <cell r="A40">
            <v>2020</v>
          </cell>
          <cell r="B40">
            <v>3</v>
          </cell>
          <cell r="C40" t="str">
            <v>UT</v>
          </cell>
          <cell r="D40" t="str">
            <v>UTGS</v>
          </cell>
          <cell r="E40">
            <v>1062554</v>
          </cell>
          <cell r="F40">
            <v>13186230</v>
          </cell>
          <cell r="G40">
            <v>10458734</v>
          </cell>
          <cell r="H40">
            <v>2727496</v>
          </cell>
          <cell r="I40">
            <v>0</v>
          </cell>
          <cell r="J40">
            <v>0</v>
          </cell>
          <cell r="K40">
            <v>0</v>
          </cell>
          <cell r="L40">
            <v>0.96345879999999995</v>
          </cell>
          <cell r="M40">
            <v>3.5164599999999997E-2</v>
          </cell>
          <cell r="N40">
            <v>1.2672E-3</v>
          </cell>
          <cell r="O40">
            <v>1.093E-4</v>
          </cell>
          <cell r="P40">
            <v>0</v>
          </cell>
          <cell r="Q40">
            <v>0</v>
          </cell>
        </row>
        <row r="41">
          <cell r="A41">
            <v>2020</v>
          </cell>
          <cell r="B41">
            <v>4</v>
          </cell>
          <cell r="C41" t="str">
            <v>UT</v>
          </cell>
          <cell r="D41" t="str">
            <v>UTGS</v>
          </cell>
          <cell r="E41">
            <v>1062832</v>
          </cell>
          <cell r="F41">
            <v>8619471</v>
          </cell>
          <cell r="G41">
            <v>6987972</v>
          </cell>
          <cell r="H41">
            <v>1631499</v>
          </cell>
          <cell r="I41">
            <v>0</v>
          </cell>
          <cell r="J41">
            <v>0</v>
          </cell>
          <cell r="K41">
            <v>0</v>
          </cell>
          <cell r="L41">
            <v>0.96345879999999995</v>
          </cell>
          <cell r="M41">
            <v>3.5164599999999997E-2</v>
          </cell>
          <cell r="N41">
            <v>1.2672E-3</v>
          </cell>
          <cell r="O41">
            <v>1.093E-4</v>
          </cell>
          <cell r="P41">
            <v>0</v>
          </cell>
          <cell r="Q41">
            <v>0</v>
          </cell>
        </row>
        <row r="42">
          <cell r="A42">
            <v>2020</v>
          </cell>
          <cell r="B42">
            <v>5</v>
          </cell>
          <cell r="C42" t="str">
            <v>UT</v>
          </cell>
          <cell r="D42" t="str">
            <v>UTGS</v>
          </cell>
          <cell r="E42">
            <v>1063564</v>
          </cell>
          <cell r="F42">
            <v>5236696</v>
          </cell>
          <cell r="G42">
            <v>4365464</v>
          </cell>
          <cell r="H42">
            <v>871232</v>
          </cell>
          <cell r="I42">
            <v>0</v>
          </cell>
          <cell r="J42">
            <v>0</v>
          </cell>
          <cell r="K42">
            <v>0</v>
          </cell>
          <cell r="L42">
            <v>0.96345879999999995</v>
          </cell>
          <cell r="M42">
            <v>3.5164599999999997E-2</v>
          </cell>
          <cell r="N42">
            <v>1.2672E-3</v>
          </cell>
          <cell r="O42">
            <v>1.093E-4</v>
          </cell>
          <cell r="P42">
            <v>0</v>
          </cell>
          <cell r="Q42">
            <v>0</v>
          </cell>
        </row>
        <row r="43">
          <cell r="A43">
            <v>2020</v>
          </cell>
          <cell r="B43">
            <v>6</v>
          </cell>
          <cell r="C43" t="str">
            <v>UT</v>
          </cell>
          <cell r="D43" t="str">
            <v>UTGS</v>
          </cell>
          <cell r="E43">
            <v>1063866</v>
          </cell>
          <cell r="F43">
            <v>3066537</v>
          </cell>
          <cell r="G43">
            <v>2667891</v>
          </cell>
          <cell r="H43">
            <v>398646</v>
          </cell>
          <cell r="I43">
            <v>0</v>
          </cell>
          <cell r="J43">
            <v>0</v>
          </cell>
          <cell r="K43">
            <v>0</v>
          </cell>
          <cell r="L43">
            <v>0.96345879999999995</v>
          </cell>
          <cell r="M43">
            <v>3.5164599999999997E-2</v>
          </cell>
          <cell r="N43">
            <v>1.2672E-3</v>
          </cell>
          <cell r="O43">
            <v>1.093E-4</v>
          </cell>
          <cell r="P43">
            <v>0</v>
          </cell>
          <cell r="Q43">
            <v>0</v>
          </cell>
        </row>
        <row r="44">
          <cell r="A44">
            <v>2020</v>
          </cell>
          <cell r="B44">
            <v>7</v>
          </cell>
          <cell r="C44" t="str">
            <v>UT</v>
          </cell>
          <cell r="D44" t="str">
            <v>UTGS</v>
          </cell>
          <cell r="E44">
            <v>1061844</v>
          </cell>
          <cell r="F44">
            <v>2464334</v>
          </cell>
          <cell r="G44">
            <v>2194927</v>
          </cell>
          <cell r="H44">
            <v>269407</v>
          </cell>
          <cell r="I44">
            <v>0</v>
          </cell>
          <cell r="J44">
            <v>0</v>
          </cell>
          <cell r="K44">
            <v>0</v>
          </cell>
          <cell r="L44">
            <v>0.96345879999999995</v>
          </cell>
          <cell r="M44">
            <v>3.5164599999999997E-2</v>
          </cell>
          <cell r="N44">
            <v>1.2672E-3</v>
          </cell>
          <cell r="O44">
            <v>1.093E-4</v>
          </cell>
          <cell r="P44">
            <v>0</v>
          </cell>
          <cell r="Q44">
            <v>0</v>
          </cell>
        </row>
        <row r="45">
          <cell r="A45">
            <v>2020</v>
          </cell>
          <cell r="B45">
            <v>8</v>
          </cell>
          <cell r="C45" t="str">
            <v>UT</v>
          </cell>
          <cell r="D45" t="str">
            <v>UTGS</v>
          </cell>
          <cell r="E45">
            <v>1063412</v>
          </cell>
          <cell r="F45">
            <v>2256237</v>
          </cell>
          <cell r="G45">
            <v>2031943</v>
          </cell>
          <cell r="H45">
            <v>224294</v>
          </cell>
          <cell r="I45">
            <v>0</v>
          </cell>
          <cell r="J45">
            <v>0</v>
          </cell>
          <cell r="K45">
            <v>0</v>
          </cell>
          <cell r="L45">
            <v>0.96345879999999995</v>
          </cell>
          <cell r="M45">
            <v>3.5164599999999997E-2</v>
          </cell>
          <cell r="N45">
            <v>1.2672E-3</v>
          </cell>
          <cell r="O45">
            <v>1.093E-4</v>
          </cell>
          <cell r="P45">
            <v>0</v>
          </cell>
          <cell r="Q45">
            <v>0</v>
          </cell>
        </row>
        <row r="46">
          <cell r="A46">
            <v>2020</v>
          </cell>
          <cell r="B46">
            <v>9</v>
          </cell>
          <cell r="C46" t="str">
            <v>UT</v>
          </cell>
          <cell r="D46" t="str">
            <v>UTGS</v>
          </cell>
          <cell r="E46">
            <v>1064284</v>
          </cell>
          <cell r="F46">
            <v>2603153</v>
          </cell>
          <cell r="G46">
            <v>2304480</v>
          </cell>
          <cell r="H46">
            <v>298673</v>
          </cell>
          <cell r="I46">
            <v>0</v>
          </cell>
          <cell r="J46">
            <v>0</v>
          </cell>
          <cell r="K46">
            <v>0</v>
          </cell>
          <cell r="L46">
            <v>0.96345879999999995</v>
          </cell>
          <cell r="M46">
            <v>3.5164599999999997E-2</v>
          </cell>
          <cell r="N46">
            <v>1.2672E-3</v>
          </cell>
          <cell r="O46">
            <v>1.093E-4</v>
          </cell>
          <cell r="P46">
            <v>0</v>
          </cell>
          <cell r="Q46">
            <v>0</v>
          </cell>
        </row>
        <row r="47">
          <cell r="A47">
            <v>2020</v>
          </cell>
          <cell r="B47">
            <v>10</v>
          </cell>
          <cell r="C47" t="str">
            <v>UT</v>
          </cell>
          <cell r="D47" t="str">
            <v>UTGS</v>
          </cell>
          <cell r="E47">
            <v>1067602</v>
          </cell>
          <cell r="F47">
            <v>6252106</v>
          </cell>
          <cell r="G47">
            <v>5157384</v>
          </cell>
          <cell r="H47">
            <v>1094722</v>
          </cell>
          <cell r="I47">
            <v>0</v>
          </cell>
          <cell r="J47">
            <v>0</v>
          </cell>
          <cell r="K47">
            <v>0</v>
          </cell>
          <cell r="L47">
            <v>0.96345879999999995</v>
          </cell>
          <cell r="M47">
            <v>3.5164599999999997E-2</v>
          </cell>
          <cell r="N47">
            <v>1.2672E-3</v>
          </cell>
          <cell r="O47">
            <v>1.093E-4</v>
          </cell>
          <cell r="P47">
            <v>0</v>
          </cell>
          <cell r="Q47">
            <v>0</v>
          </cell>
        </row>
        <row r="48">
          <cell r="A48">
            <v>2020</v>
          </cell>
          <cell r="B48">
            <v>11</v>
          </cell>
          <cell r="C48" t="str">
            <v>UT</v>
          </cell>
          <cell r="D48" t="str">
            <v>UTGS</v>
          </cell>
          <cell r="E48">
            <v>1071689</v>
          </cell>
          <cell r="F48">
            <v>11721027</v>
          </cell>
          <cell r="G48">
            <v>9359925</v>
          </cell>
          <cell r="H48">
            <v>2361102</v>
          </cell>
          <cell r="I48">
            <v>0</v>
          </cell>
          <cell r="J48">
            <v>0</v>
          </cell>
          <cell r="K48">
            <v>0</v>
          </cell>
          <cell r="L48">
            <v>0.96345879999999995</v>
          </cell>
          <cell r="M48">
            <v>3.5164599999999997E-2</v>
          </cell>
          <cell r="N48">
            <v>1.2672E-3</v>
          </cell>
          <cell r="O48">
            <v>1.093E-4</v>
          </cell>
          <cell r="P48">
            <v>0</v>
          </cell>
          <cell r="Q48">
            <v>0</v>
          </cell>
        </row>
        <row r="49">
          <cell r="A49">
            <v>2020</v>
          </cell>
          <cell r="B49">
            <v>12</v>
          </cell>
          <cell r="C49" t="str">
            <v>UT</v>
          </cell>
          <cell r="D49" t="str">
            <v>UTGS</v>
          </cell>
          <cell r="E49">
            <v>1076450</v>
          </cell>
          <cell r="F49">
            <v>18558144</v>
          </cell>
          <cell r="G49">
            <v>14410222</v>
          </cell>
          <cell r="H49">
            <v>4147922</v>
          </cell>
          <cell r="I49">
            <v>0</v>
          </cell>
          <cell r="J49">
            <v>0</v>
          </cell>
          <cell r="K49">
            <v>0</v>
          </cell>
          <cell r="L49">
            <v>0.96345879999999995</v>
          </cell>
          <cell r="M49">
            <v>3.5164599999999997E-2</v>
          </cell>
          <cell r="N49">
            <v>1.2672E-3</v>
          </cell>
          <cell r="O49">
            <v>1.093E-4</v>
          </cell>
          <cell r="P49">
            <v>0</v>
          </cell>
          <cell r="Q49">
            <v>0</v>
          </cell>
        </row>
        <row r="50">
          <cell r="A50">
            <v>2020</v>
          </cell>
          <cell r="B50">
            <v>1</v>
          </cell>
          <cell r="C50" t="str">
            <v>UT</v>
          </cell>
          <cell r="D50" t="str">
            <v>UTIS</v>
          </cell>
          <cell r="E50">
            <v>18</v>
          </cell>
          <cell r="F50">
            <v>17090</v>
          </cell>
          <cell r="G50">
            <v>11887</v>
          </cell>
          <cell r="H50">
            <v>5203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</v>
          </cell>
          <cell r="N50">
            <v>9</v>
          </cell>
          <cell r="O50">
            <v>7</v>
          </cell>
          <cell r="P50">
            <v>0</v>
          </cell>
          <cell r="Q50">
            <v>0</v>
          </cell>
        </row>
        <row r="51">
          <cell r="A51">
            <v>2020</v>
          </cell>
          <cell r="B51">
            <v>2</v>
          </cell>
          <cell r="C51" t="str">
            <v>UT</v>
          </cell>
          <cell r="D51" t="str">
            <v>UTIS</v>
          </cell>
          <cell r="E51">
            <v>18</v>
          </cell>
          <cell r="F51">
            <v>12135</v>
          </cell>
          <cell r="G51">
            <v>9993</v>
          </cell>
          <cell r="H51">
            <v>2142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</v>
          </cell>
          <cell r="N51">
            <v>9</v>
          </cell>
          <cell r="O51">
            <v>7</v>
          </cell>
          <cell r="P51">
            <v>0</v>
          </cell>
          <cell r="Q51">
            <v>0</v>
          </cell>
        </row>
        <row r="52">
          <cell r="A52">
            <v>2020</v>
          </cell>
          <cell r="B52">
            <v>3</v>
          </cell>
          <cell r="C52" t="str">
            <v>UT</v>
          </cell>
          <cell r="D52" t="str">
            <v>UTIS</v>
          </cell>
          <cell r="E52">
            <v>18</v>
          </cell>
          <cell r="F52">
            <v>13579</v>
          </cell>
          <cell r="G52">
            <v>10552</v>
          </cell>
          <cell r="H52">
            <v>3027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</v>
          </cell>
          <cell r="N52">
            <v>9</v>
          </cell>
          <cell r="O52">
            <v>7</v>
          </cell>
          <cell r="P52">
            <v>0</v>
          </cell>
          <cell r="Q52">
            <v>0</v>
          </cell>
        </row>
        <row r="53">
          <cell r="A53">
            <v>2020</v>
          </cell>
          <cell r="B53">
            <v>4</v>
          </cell>
          <cell r="C53" t="str">
            <v>UT</v>
          </cell>
          <cell r="D53" t="str">
            <v>UTIS</v>
          </cell>
          <cell r="E53">
            <v>18</v>
          </cell>
          <cell r="F53">
            <v>10979</v>
          </cell>
          <cell r="G53">
            <v>9541</v>
          </cell>
          <cell r="H53">
            <v>1438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</v>
          </cell>
          <cell r="N53">
            <v>9</v>
          </cell>
          <cell r="O53">
            <v>7</v>
          </cell>
          <cell r="P53">
            <v>0</v>
          </cell>
          <cell r="Q53">
            <v>0</v>
          </cell>
        </row>
        <row r="54">
          <cell r="A54">
            <v>2020</v>
          </cell>
          <cell r="B54">
            <v>5</v>
          </cell>
          <cell r="C54" t="str">
            <v>UT</v>
          </cell>
          <cell r="D54" t="str">
            <v>UTIS</v>
          </cell>
          <cell r="E54">
            <v>18</v>
          </cell>
          <cell r="F54">
            <v>8294</v>
          </cell>
          <cell r="G54">
            <v>8294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</v>
          </cell>
          <cell r="N54">
            <v>9</v>
          </cell>
          <cell r="O54">
            <v>7</v>
          </cell>
          <cell r="P54">
            <v>0</v>
          </cell>
          <cell r="Q54">
            <v>0</v>
          </cell>
        </row>
        <row r="55">
          <cell r="A55">
            <v>2020</v>
          </cell>
          <cell r="B55">
            <v>6</v>
          </cell>
          <cell r="C55" t="str">
            <v>UT</v>
          </cell>
          <cell r="D55" t="str">
            <v>UTIS</v>
          </cell>
          <cell r="E55">
            <v>18</v>
          </cell>
          <cell r="F55">
            <v>8433</v>
          </cell>
          <cell r="G55">
            <v>8433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</v>
          </cell>
          <cell r="N55">
            <v>9</v>
          </cell>
          <cell r="O55">
            <v>7</v>
          </cell>
          <cell r="P55">
            <v>0</v>
          </cell>
          <cell r="Q55">
            <v>0</v>
          </cell>
        </row>
        <row r="56">
          <cell r="A56">
            <v>2020</v>
          </cell>
          <cell r="B56">
            <v>7</v>
          </cell>
          <cell r="C56" t="str">
            <v>UT</v>
          </cell>
          <cell r="D56" t="str">
            <v>UTIS</v>
          </cell>
          <cell r="E56">
            <v>18</v>
          </cell>
          <cell r="F56">
            <v>6398</v>
          </cell>
          <cell r="G56">
            <v>6398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5</v>
          </cell>
          <cell r="N56">
            <v>9</v>
          </cell>
          <cell r="O56">
            <v>7</v>
          </cell>
          <cell r="P56">
            <v>0</v>
          </cell>
          <cell r="Q56">
            <v>0</v>
          </cell>
        </row>
        <row r="57">
          <cell r="A57">
            <v>2020</v>
          </cell>
          <cell r="B57">
            <v>8</v>
          </cell>
          <cell r="C57" t="str">
            <v>UT</v>
          </cell>
          <cell r="D57" t="str">
            <v>UTIS</v>
          </cell>
          <cell r="E57">
            <v>18</v>
          </cell>
          <cell r="F57">
            <v>7067</v>
          </cell>
          <cell r="G57">
            <v>7067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</v>
          </cell>
          <cell r="N57">
            <v>9</v>
          </cell>
          <cell r="O57">
            <v>7</v>
          </cell>
          <cell r="P57">
            <v>0</v>
          </cell>
          <cell r="Q57">
            <v>0</v>
          </cell>
        </row>
        <row r="58">
          <cell r="A58">
            <v>2020</v>
          </cell>
          <cell r="B58">
            <v>9</v>
          </cell>
          <cell r="C58" t="str">
            <v>UT</v>
          </cell>
          <cell r="D58" t="str">
            <v>UTIS</v>
          </cell>
          <cell r="E58">
            <v>18</v>
          </cell>
          <cell r="F58">
            <v>8000</v>
          </cell>
          <cell r="G58">
            <v>8000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5</v>
          </cell>
          <cell r="N58">
            <v>9</v>
          </cell>
          <cell r="O58">
            <v>7</v>
          </cell>
          <cell r="P58">
            <v>0</v>
          </cell>
          <cell r="Q58">
            <v>0</v>
          </cell>
        </row>
        <row r="59">
          <cell r="A59">
            <v>2020</v>
          </cell>
          <cell r="B59">
            <v>10</v>
          </cell>
          <cell r="C59" t="str">
            <v>UT</v>
          </cell>
          <cell r="D59" t="str">
            <v>UTIS</v>
          </cell>
          <cell r="E59">
            <v>18</v>
          </cell>
          <cell r="F59">
            <v>8472</v>
          </cell>
          <cell r="G59">
            <v>8472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5</v>
          </cell>
          <cell r="N59">
            <v>9</v>
          </cell>
          <cell r="O59">
            <v>7</v>
          </cell>
          <cell r="P59">
            <v>0</v>
          </cell>
          <cell r="Q59">
            <v>0</v>
          </cell>
        </row>
        <row r="60">
          <cell r="A60">
            <v>2020</v>
          </cell>
          <cell r="B60">
            <v>11</v>
          </cell>
          <cell r="C60" t="str">
            <v>UT</v>
          </cell>
          <cell r="D60" t="str">
            <v>UTIS</v>
          </cell>
          <cell r="E60">
            <v>18</v>
          </cell>
          <cell r="F60">
            <v>11833</v>
          </cell>
          <cell r="G60">
            <v>9875</v>
          </cell>
          <cell r="H60">
            <v>1958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5</v>
          </cell>
          <cell r="N60">
            <v>9</v>
          </cell>
          <cell r="O60">
            <v>7</v>
          </cell>
          <cell r="P60">
            <v>0</v>
          </cell>
          <cell r="Q60">
            <v>0</v>
          </cell>
        </row>
        <row r="61">
          <cell r="A61">
            <v>2020</v>
          </cell>
          <cell r="B61">
            <v>12</v>
          </cell>
          <cell r="C61" t="str">
            <v>UT</v>
          </cell>
          <cell r="D61" t="str">
            <v>UTIS</v>
          </cell>
          <cell r="E61">
            <v>18</v>
          </cell>
          <cell r="F61">
            <v>18631</v>
          </cell>
          <cell r="G61">
            <v>12462</v>
          </cell>
          <cell r="H61">
            <v>6169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5</v>
          </cell>
          <cell r="N61">
            <v>9</v>
          </cell>
          <cell r="O61">
            <v>7</v>
          </cell>
          <cell r="P61">
            <v>0</v>
          </cell>
          <cell r="Q61">
            <v>0</v>
          </cell>
        </row>
        <row r="62">
          <cell r="A62">
            <v>2020</v>
          </cell>
          <cell r="B62">
            <v>1</v>
          </cell>
          <cell r="C62" t="str">
            <v>UT</v>
          </cell>
          <cell r="D62" t="str">
            <v>UTMT</v>
          </cell>
          <cell r="E62">
            <v>1</v>
          </cell>
          <cell r="F62">
            <v>3421</v>
          </cell>
          <cell r="G62">
            <v>3421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1</v>
          </cell>
          <cell r="P62">
            <v>1</v>
          </cell>
          <cell r="Q62">
            <v>0</v>
          </cell>
        </row>
        <row r="63">
          <cell r="A63">
            <v>2020</v>
          </cell>
          <cell r="B63">
            <v>2</v>
          </cell>
          <cell r="C63" t="str">
            <v>UT</v>
          </cell>
          <cell r="D63" t="str">
            <v>UTMT</v>
          </cell>
          <cell r="E63">
            <v>1</v>
          </cell>
          <cell r="F63">
            <v>3556</v>
          </cell>
          <cell r="G63">
            <v>3556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</v>
          </cell>
          <cell r="P63">
            <v>1</v>
          </cell>
          <cell r="Q63">
            <v>0</v>
          </cell>
        </row>
        <row r="64">
          <cell r="A64">
            <v>2020</v>
          </cell>
          <cell r="B64">
            <v>3</v>
          </cell>
          <cell r="C64" t="str">
            <v>UT</v>
          </cell>
          <cell r="D64" t="str">
            <v>UTMT</v>
          </cell>
          <cell r="E64">
            <v>1</v>
          </cell>
          <cell r="F64">
            <v>2880</v>
          </cell>
          <cell r="G64">
            <v>2880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</v>
          </cell>
          <cell r="P64">
            <v>1</v>
          </cell>
          <cell r="Q64">
            <v>0</v>
          </cell>
        </row>
        <row r="65">
          <cell r="A65">
            <v>2020</v>
          </cell>
          <cell r="B65">
            <v>4</v>
          </cell>
          <cell r="C65" t="str">
            <v>UT</v>
          </cell>
          <cell r="D65" t="str">
            <v>UTMT</v>
          </cell>
          <cell r="E65">
            <v>1</v>
          </cell>
          <cell r="F65">
            <v>1240</v>
          </cell>
          <cell r="G65">
            <v>1240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1</v>
          </cell>
          <cell r="P65">
            <v>1</v>
          </cell>
          <cell r="Q65">
            <v>0</v>
          </cell>
        </row>
        <row r="66">
          <cell r="A66">
            <v>2020</v>
          </cell>
          <cell r="B66">
            <v>5</v>
          </cell>
          <cell r="C66" t="str">
            <v>UT</v>
          </cell>
          <cell r="D66" t="str">
            <v>UTMT</v>
          </cell>
          <cell r="E66">
            <v>1</v>
          </cell>
          <cell r="F66">
            <v>754</v>
          </cell>
          <cell r="G66">
            <v>754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1</v>
          </cell>
          <cell r="P66">
            <v>1</v>
          </cell>
          <cell r="Q66">
            <v>0</v>
          </cell>
        </row>
        <row r="67">
          <cell r="A67">
            <v>2020</v>
          </cell>
          <cell r="B67">
            <v>6</v>
          </cell>
          <cell r="C67" t="str">
            <v>UT</v>
          </cell>
          <cell r="D67" t="str">
            <v>UTMT</v>
          </cell>
          <cell r="E67">
            <v>1</v>
          </cell>
          <cell r="F67">
            <v>408</v>
          </cell>
          <cell r="G67">
            <v>408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1</v>
          </cell>
          <cell r="Q67">
            <v>0</v>
          </cell>
        </row>
        <row r="68">
          <cell r="A68">
            <v>2020</v>
          </cell>
          <cell r="B68">
            <v>7</v>
          </cell>
          <cell r="C68" t="str">
            <v>UT</v>
          </cell>
          <cell r="D68" t="str">
            <v>UTMT</v>
          </cell>
          <cell r="E68">
            <v>1</v>
          </cell>
          <cell r="F68">
            <v>399</v>
          </cell>
          <cell r="G68">
            <v>399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1</v>
          </cell>
          <cell r="P68">
            <v>1</v>
          </cell>
          <cell r="Q68">
            <v>0</v>
          </cell>
        </row>
        <row r="69">
          <cell r="A69">
            <v>2020</v>
          </cell>
          <cell r="B69">
            <v>8</v>
          </cell>
          <cell r="C69" t="str">
            <v>UT</v>
          </cell>
          <cell r="D69" t="str">
            <v>UTMT</v>
          </cell>
          <cell r="E69">
            <v>1</v>
          </cell>
          <cell r="F69">
            <v>390</v>
          </cell>
          <cell r="G69">
            <v>390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</v>
          </cell>
          <cell r="P69">
            <v>1</v>
          </cell>
          <cell r="Q69">
            <v>0</v>
          </cell>
        </row>
        <row r="70">
          <cell r="A70">
            <v>2020</v>
          </cell>
          <cell r="B70">
            <v>9</v>
          </cell>
          <cell r="C70" t="str">
            <v>UT</v>
          </cell>
          <cell r="D70" t="str">
            <v>UTMT</v>
          </cell>
          <cell r="E70">
            <v>1</v>
          </cell>
          <cell r="F70">
            <v>435</v>
          </cell>
          <cell r="G70">
            <v>435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</v>
          </cell>
          <cell r="P70">
            <v>1</v>
          </cell>
          <cell r="Q70">
            <v>0</v>
          </cell>
        </row>
        <row r="71">
          <cell r="A71">
            <v>2020</v>
          </cell>
          <cell r="B71">
            <v>10</v>
          </cell>
          <cell r="C71" t="str">
            <v>UT</v>
          </cell>
          <cell r="D71" t="str">
            <v>UTMT</v>
          </cell>
          <cell r="E71">
            <v>1</v>
          </cell>
          <cell r="F71">
            <v>1127</v>
          </cell>
          <cell r="G71">
            <v>1127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</v>
          </cell>
          <cell r="P71">
            <v>1</v>
          </cell>
          <cell r="Q71">
            <v>0</v>
          </cell>
        </row>
        <row r="72">
          <cell r="A72">
            <v>2020</v>
          </cell>
          <cell r="B72">
            <v>11</v>
          </cell>
          <cell r="C72" t="str">
            <v>UT</v>
          </cell>
          <cell r="D72" t="str">
            <v>UTMT</v>
          </cell>
          <cell r="E72">
            <v>1</v>
          </cell>
          <cell r="F72">
            <v>2682</v>
          </cell>
          <cell r="G72">
            <v>2682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1</v>
          </cell>
          <cell r="P72">
            <v>1</v>
          </cell>
          <cell r="Q72">
            <v>0</v>
          </cell>
        </row>
        <row r="73">
          <cell r="A73">
            <v>2020</v>
          </cell>
          <cell r="B73">
            <v>12</v>
          </cell>
          <cell r="C73" t="str">
            <v>UT</v>
          </cell>
          <cell r="D73" t="str">
            <v>UTMT</v>
          </cell>
          <cell r="E73">
            <v>1</v>
          </cell>
          <cell r="F73">
            <v>4327</v>
          </cell>
          <cell r="G73">
            <v>4327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</v>
          </cell>
          <cell r="P73">
            <v>1</v>
          </cell>
          <cell r="Q73">
            <v>0</v>
          </cell>
        </row>
        <row r="74">
          <cell r="A74">
            <v>2020</v>
          </cell>
          <cell r="B74">
            <v>1</v>
          </cell>
          <cell r="C74" t="str">
            <v>UT</v>
          </cell>
          <cell r="D74" t="str">
            <v>UTNGV</v>
          </cell>
          <cell r="E74">
            <v>1</v>
          </cell>
          <cell r="F74">
            <v>19319</v>
          </cell>
          <cell r="G74">
            <v>19319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2020</v>
          </cell>
          <cell r="B75">
            <v>2</v>
          </cell>
          <cell r="C75" t="str">
            <v>UT</v>
          </cell>
          <cell r="D75" t="str">
            <v>UTNGV</v>
          </cell>
          <cell r="E75">
            <v>1</v>
          </cell>
          <cell r="F75">
            <v>21910</v>
          </cell>
          <cell r="G75">
            <v>21910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2020</v>
          </cell>
          <cell r="B76">
            <v>3</v>
          </cell>
          <cell r="C76" t="str">
            <v>UT</v>
          </cell>
          <cell r="D76" t="str">
            <v>UTNGV</v>
          </cell>
          <cell r="E76">
            <v>1</v>
          </cell>
          <cell r="F76">
            <v>20666</v>
          </cell>
          <cell r="G76">
            <v>20666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2020</v>
          </cell>
          <cell r="B77">
            <v>4</v>
          </cell>
          <cell r="C77" t="str">
            <v>UT</v>
          </cell>
          <cell r="D77" t="str">
            <v>UTNGV</v>
          </cell>
          <cell r="E77">
            <v>1</v>
          </cell>
          <cell r="F77">
            <v>20255</v>
          </cell>
          <cell r="G77">
            <v>20255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2020</v>
          </cell>
          <cell r="B78">
            <v>5</v>
          </cell>
          <cell r="C78" t="str">
            <v>UT</v>
          </cell>
          <cell r="D78" t="str">
            <v>UTNGV</v>
          </cell>
          <cell r="E78">
            <v>1</v>
          </cell>
          <cell r="F78">
            <v>22198</v>
          </cell>
          <cell r="G78">
            <v>22198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2020</v>
          </cell>
          <cell r="B79">
            <v>6</v>
          </cell>
          <cell r="C79" t="str">
            <v>UT</v>
          </cell>
          <cell r="D79" t="str">
            <v>UTNGV</v>
          </cell>
          <cell r="E79">
            <v>1</v>
          </cell>
          <cell r="F79">
            <v>23019</v>
          </cell>
          <cell r="G79">
            <v>23019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2020</v>
          </cell>
          <cell r="B80">
            <v>7</v>
          </cell>
          <cell r="C80" t="str">
            <v>UT</v>
          </cell>
          <cell r="D80" t="str">
            <v>UTNGV</v>
          </cell>
          <cell r="E80">
            <v>1</v>
          </cell>
          <cell r="F80">
            <v>21668</v>
          </cell>
          <cell r="G80">
            <v>21668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2020</v>
          </cell>
          <cell r="B81">
            <v>8</v>
          </cell>
          <cell r="C81" t="str">
            <v>UT</v>
          </cell>
          <cell r="D81" t="str">
            <v>UTNGV</v>
          </cell>
          <cell r="E81">
            <v>1</v>
          </cell>
          <cell r="F81">
            <v>24538</v>
          </cell>
          <cell r="G81">
            <v>24538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2020</v>
          </cell>
          <cell r="B82">
            <v>9</v>
          </cell>
          <cell r="C82" t="str">
            <v>UT</v>
          </cell>
          <cell r="D82" t="str">
            <v>UTNGV</v>
          </cell>
          <cell r="E82">
            <v>1</v>
          </cell>
          <cell r="F82">
            <v>21971</v>
          </cell>
          <cell r="G82">
            <v>21971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2020</v>
          </cell>
          <cell r="B83">
            <v>10</v>
          </cell>
          <cell r="C83" t="str">
            <v>UT</v>
          </cell>
          <cell r="D83" t="str">
            <v>UTNGV</v>
          </cell>
          <cell r="E83">
            <v>1</v>
          </cell>
          <cell r="F83">
            <v>22821</v>
          </cell>
          <cell r="G83">
            <v>22821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2020</v>
          </cell>
          <cell r="B84">
            <v>11</v>
          </cell>
          <cell r="C84" t="str">
            <v>UT</v>
          </cell>
          <cell r="D84" t="str">
            <v>UTNGV</v>
          </cell>
          <cell r="E84">
            <v>1</v>
          </cell>
          <cell r="F84">
            <v>22084</v>
          </cell>
          <cell r="G84">
            <v>22084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2020</v>
          </cell>
          <cell r="B85">
            <v>12</v>
          </cell>
          <cell r="C85" t="str">
            <v>UT</v>
          </cell>
          <cell r="D85" t="str">
            <v>UTNGV</v>
          </cell>
          <cell r="E85">
            <v>1</v>
          </cell>
          <cell r="F85">
            <v>20054</v>
          </cell>
          <cell r="G85">
            <v>20054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2020</v>
          </cell>
          <cell r="B86">
            <v>1</v>
          </cell>
          <cell r="C86" t="str">
            <v>UT</v>
          </cell>
          <cell r="D86" t="str">
            <v>UTTS</v>
          </cell>
          <cell r="E86">
            <v>1095</v>
          </cell>
          <cell r="F86">
            <v>5862963</v>
          </cell>
          <cell r="G86">
            <v>207785</v>
          </cell>
          <cell r="H86">
            <v>1006850</v>
          </cell>
          <cell r="I86">
            <v>3229886</v>
          </cell>
          <cell r="J86">
            <v>1418442</v>
          </cell>
          <cell r="K86">
            <v>223549</v>
          </cell>
          <cell r="L86">
            <v>3</v>
          </cell>
          <cell r="M86">
            <v>296</v>
          </cell>
          <cell r="N86">
            <v>545</v>
          </cell>
          <cell r="O86">
            <v>327</v>
          </cell>
          <cell r="P86">
            <v>960</v>
          </cell>
          <cell r="Q86">
            <v>133</v>
          </cell>
        </row>
        <row r="87">
          <cell r="A87">
            <v>2020</v>
          </cell>
          <cell r="B87">
            <v>2</v>
          </cell>
          <cell r="C87" t="str">
            <v>UT</v>
          </cell>
          <cell r="D87" t="str">
            <v>UTTS</v>
          </cell>
          <cell r="E87">
            <v>1095</v>
          </cell>
          <cell r="F87">
            <v>5104274</v>
          </cell>
          <cell r="G87">
            <v>207782</v>
          </cell>
          <cell r="H87">
            <v>970618</v>
          </cell>
          <cell r="I87">
            <v>2803274</v>
          </cell>
          <cell r="J87">
            <v>1122600</v>
          </cell>
          <cell r="K87">
            <v>223549</v>
          </cell>
          <cell r="L87">
            <v>3</v>
          </cell>
          <cell r="M87">
            <v>296</v>
          </cell>
          <cell r="N87">
            <v>545</v>
          </cell>
          <cell r="O87">
            <v>327</v>
          </cell>
          <cell r="P87">
            <v>960</v>
          </cell>
          <cell r="Q87">
            <v>133</v>
          </cell>
        </row>
        <row r="88">
          <cell r="A88">
            <v>2020</v>
          </cell>
          <cell r="B88">
            <v>3</v>
          </cell>
          <cell r="C88" t="str">
            <v>UT</v>
          </cell>
          <cell r="D88" t="str">
            <v>UTTS</v>
          </cell>
          <cell r="E88">
            <v>1095</v>
          </cell>
          <cell r="F88">
            <v>4920234</v>
          </cell>
          <cell r="G88">
            <v>207781</v>
          </cell>
          <cell r="H88">
            <v>956512</v>
          </cell>
          <cell r="I88">
            <v>2651948</v>
          </cell>
          <cell r="J88">
            <v>1103993</v>
          </cell>
          <cell r="K88">
            <v>223549</v>
          </cell>
          <cell r="L88">
            <v>3</v>
          </cell>
          <cell r="M88">
            <v>296</v>
          </cell>
          <cell r="N88">
            <v>545</v>
          </cell>
          <cell r="O88">
            <v>327</v>
          </cell>
          <cell r="P88">
            <v>960</v>
          </cell>
          <cell r="Q88">
            <v>133</v>
          </cell>
        </row>
        <row r="89">
          <cell r="A89">
            <v>2020</v>
          </cell>
          <cell r="B89">
            <v>4</v>
          </cell>
          <cell r="C89" t="str">
            <v>UT</v>
          </cell>
          <cell r="D89" t="str">
            <v>UTTS</v>
          </cell>
          <cell r="E89">
            <v>1095</v>
          </cell>
          <cell r="F89">
            <v>4325041</v>
          </cell>
          <cell r="G89">
            <v>207779</v>
          </cell>
          <cell r="H89">
            <v>920863</v>
          </cell>
          <cell r="I89">
            <v>2236034</v>
          </cell>
          <cell r="J89">
            <v>960365</v>
          </cell>
          <cell r="K89">
            <v>223549</v>
          </cell>
          <cell r="L89">
            <v>3</v>
          </cell>
          <cell r="M89">
            <v>296</v>
          </cell>
          <cell r="N89">
            <v>545</v>
          </cell>
          <cell r="O89">
            <v>327</v>
          </cell>
          <cell r="P89">
            <v>960</v>
          </cell>
          <cell r="Q89">
            <v>133</v>
          </cell>
        </row>
        <row r="90">
          <cell r="A90">
            <v>2020</v>
          </cell>
          <cell r="B90">
            <v>5</v>
          </cell>
          <cell r="C90" t="str">
            <v>UT</v>
          </cell>
          <cell r="D90" t="str">
            <v>UTTS</v>
          </cell>
          <cell r="E90">
            <v>1095</v>
          </cell>
          <cell r="F90">
            <v>4016624</v>
          </cell>
          <cell r="G90">
            <v>207778</v>
          </cell>
          <cell r="H90">
            <v>900266</v>
          </cell>
          <cell r="I90">
            <v>2008633</v>
          </cell>
          <cell r="J90">
            <v>899947</v>
          </cell>
          <cell r="K90">
            <v>223549</v>
          </cell>
          <cell r="L90">
            <v>3</v>
          </cell>
          <cell r="M90">
            <v>296</v>
          </cell>
          <cell r="N90">
            <v>545</v>
          </cell>
          <cell r="O90">
            <v>327</v>
          </cell>
          <cell r="P90">
            <v>960</v>
          </cell>
          <cell r="Q90">
            <v>133</v>
          </cell>
        </row>
        <row r="91">
          <cell r="A91">
            <v>2020</v>
          </cell>
          <cell r="B91">
            <v>6</v>
          </cell>
          <cell r="C91" t="str">
            <v>UT</v>
          </cell>
          <cell r="D91" t="str">
            <v>UTTS</v>
          </cell>
          <cell r="E91">
            <v>1095</v>
          </cell>
          <cell r="F91">
            <v>3758895</v>
          </cell>
          <cell r="G91">
            <v>207777</v>
          </cell>
          <cell r="H91">
            <v>888160</v>
          </cell>
          <cell r="I91">
            <v>1878628</v>
          </cell>
          <cell r="J91">
            <v>784330</v>
          </cell>
          <cell r="K91">
            <v>223549</v>
          </cell>
          <cell r="L91">
            <v>3</v>
          </cell>
          <cell r="M91">
            <v>296</v>
          </cell>
          <cell r="N91">
            <v>545</v>
          </cell>
          <cell r="O91">
            <v>327</v>
          </cell>
          <cell r="P91">
            <v>960</v>
          </cell>
          <cell r="Q91">
            <v>133</v>
          </cell>
        </row>
        <row r="92">
          <cell r="A92">
            <v>2020</v>
          </cell>
          <cell r="B92">
            <v>7</v>
          </cell>
          <cell r="C92" t="str">
            <v>UT</v>
          </cell>
          <cell r="D92" t="str">
            <v>UTTS</v>
          </cell>
          <cell r="E92">
            <v>1238</v>
          </cell>
          <cell r="F92">
            <v>3942739</v>
          </cell>
          <cell r="G92">
            <v>234906</v>
          </cell>
          <cell r="H92">
            <v>987034</v>
          </cell>
          <cell r="I92">
            <v>1918951</v>
          </cell>
          <cell r="J92">
            <v>801848</v>
          </cell>
          <cell r="K92">
            <v>224238</v>
          </cell>
          <cell r="L92">
            <v>4</v>
          </cell>
          <cell r="M92">
            <v>368</v>
          </cell>
          <cell r="N92">
            <v>606</v>
          </cell>
          <cell r="O92">
            <v>340</v>
          </cell>
          <cell r="P92">
            <v>1087</v>
          </cell>
          <cell r="Q92">
            <v>149</v>
          </cell>
        </row>
        <row r="93">
          <cell r="A93">
            <v>2020</v>
          </cell>
          <cell r="B93">
            <v>8</v>
          </cell>
          <cell r="C93" t="str">
            <v>UT</v>
          </cell>
          <cell r="D93" t="str">
            <v>UTTS</v>
          </cell>
          <cell r="E93">
            <v>1238</v>
          </cell>
          <cell r="F93">
            <v>4032941</v>
          </cell>
          <cell r="G93">
            <v>234906</v>
          </cell>
          <cell r="H93">
            <v>992079</v>
          </cell>
          <cell r="I93">
            <v>1971222</v>
          </cell>
          <cell r="J93">
            <v>834734</v>
          </cell>
          <cell r="K93">
            <v>224238</v>
          </cell>
          <cell r="L93">
            <v>4</v>
          </cell>
          <cell r="M93">
            <v>368</v>
          </cell>
          <cell r="N93">
            <v>606</v>
          </cell>
          <cell r="O93">
            <v>340</v>
          </cell>
          <cell r="P93">
            <v>1087</v>
          </cell>
          <cell r="Q93">
            <v>149</v>
          </cell>
        </row>
        <row r="94">
          <cell r="A94">
            <v>2020</v>
          </cell>
          <cell r="B94">
            <v>9</v>
          </cell>
          <cell r="C94" t="str">
            <v>UT</v>
          </cell>
          <cell r="D94" t="str">
            <v>UTTS</v>
          </cell>
          <cell r="E94">
            <v>1238</v>
          </cell>
          <cell r="F94">
            <v>3856935</v>
          </cell>
          <cell r="G94">
            <v>234906</v>
          </cell>
          <cell r="H94">
            <v>981886</v>
          </cell>
          <cell r="I94">
            <v>1863447</v>
          </cell>
          <cell r="J94">
            <v>776696</v>
          </cell>
          <cell r="K94">
            <v>224238</v>
          </cell>
          <cell r="L94">
            <v>4</v>
          </cell>
          <cell r="M94">
            <v>368</v>
          </cell>
          <cell r="N94">
            <v>606</v>
          </cell>
          <cell r="O94">
            <v>340</v>
          </cell>
          <cell r="P94">
            <v>1087</v>
          </cell>
          <cell r="Q94">
            <v>149</v>
          </cell>
        </row>
        <row r="95">
          <cell r="A95">
            <v>2020</v>
          </cell>
          <cell r="B95">
            <v>10</v>
          </cell>
          <cell r="C95" t="str">
            <v>UT</v>
          </cell>
          <cell r="D95" t="str">
            <v>UTTS</v>
          </cell>
          <cell r="E95">
            <v>1238</v>
          </cell>
          <cell r="F95">
            <v>4534700</v>
          </cell>
          <cell r="G95">
            <v>234908</v>
          </cell>
          <cell r="H95">
            <v>1024634</v>
          </cell>
          <cell r="I95">
            <v>2334154</v>
          </cell>
          <cell r="J95">
            <v>941004</v>
          </cell>
          <cell r="K95">
            <v>224238</v>
          </cell>
          <cell r="L95">
            <v>4</v>
          </cell>
          <cell r="M95">
            <v>368</v>
          </cell>
          <cell r="N95">
            <v>606</v>
          </cell>
          <cell r="O95">
            <v>340</v>
          </cell>
          <cell r="P95">
            <v>1087</v>
          </cell>
          <cell r="Q95">
            <v>149</v>
          </cell>
        </row>
        <row r="96">
          <cell r="A96">
            <v>2020</v>
          </cell>
          <cell r="B96">
            <v>11</v>
          </cell>
          <cell r="C96" t="str">
            <v>UT</v>
          </cell>
          <cell r="D96" t="str">
            <v>UTTS</v>
          </cell>
          <cell r="E96">
            <v>1238</v>
          </cell>
          <cell r="F96">
            <v>5161999</v>
          </cell>
          <cell r="G96">
            <v>234911</v>
          </cell>
          <cell r="H96">
            <v>1063291</v>
          </cell>
          <cell r="I96">
            <v>2765542</v>
          </cell>
          <cell r="J96">
            <v>1098255</v>
          </cell>
          <cell r="K96">
            <v>224238</v>
          </cell>
          <cell r="L96">
            <v>4</v>
          </cell>
          <cell r="M96">
            <v>368</v>
          </cell>
          <cell r="N96">
            <v>606</v>
          </cell>
          <cell r="O96">
            <v>340</v>
          </cell>
          <cell r="P96">
            <v>1087</v>
          </cell>
          <cell r="Q96">
            <v>149</v>
          </cell>
        </row>
        <row r="97">
          <cell r="A97">
            <v>2020</v>
          </cell>
          <cell r="B97">
            <v>12</v>
          </cell>
          <cell r="C97" t="str">
            <v>UT</v>
          </cell>
          <cell r="D97" t="str">
            <v>UTTS</v>
          </cell>
          <cell r="E97">
            <v>1238</v>
          </cell>
          <cell r="F97">
            <v>5836351</v>
          </cell>
          <cell r="G97">
            <v>234914</v>
          </cell>
          <cell r="H97">
            <v>1101058</v>
          </cell>
          <cell r="I97">
            <v>3197222</v>
          </cell>
          <cell r="J97">
            <v>1303157</v>
          </cell>
          <cell r="K97">
            <v>224238</v>
          </cell>
          <cell r="L97">
            <v>4</v>
          </cell>
          <cell r="M97">
            <v>368</v>
          </cell>
          <cell r="N97">
            <v>606</v>
          </cell>
          <cell r="O97">
            <v>340</v>
          </cell>
          <cell r="P97">
            <v>1087</v>
          </cell>
          <cell r="Q97">
            <v>149</v>
          </cell>
        </row>
        <row r="98">
          <cell r="A98">
            <v>2020</v>
          </cell>
          <cell r="B98">
            <v>1</v>
          </cell>
          <cell r="C98" t="str">
            <v>UT</v>
          </cell>
          <cell r="D98" t="str">
            <v>UTTSP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2020</v>
          </cell>
          <cell r="B99">
            <v>2</v>
          </cell>
          <cell r="C99" t="str">
            <v>UT</v>
          </cell>
          <cell r="D99" t="str">
            <v>UTTSP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2020</v>
          </cell>
          <cell r="B100">
            <v>3</v>
          </cell>
          <cell r="C100" t="str">
            <v>UT</v>
          </cell>
          <cell r="D100" t="str">
            <v>UTTSP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2020</v>
          </cell>
          <cell r="B101">
            <v>4</v>
          </cell>
          <cell r="C101" t="str">
            <v>UT</v>
          </cell>
          <cell r="D101" t="str">
            <v>UTTSP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2020</v>
          </cell>
          <cell r="B102">
            <v>5</v>
          </cell>
          <cell r="C102" t="str">
            <v>UT</v>
          </cell>
          <cell r="D102" t="str">
            <v>UTTSP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2020</v>
          </cell>
          <cell r="B103">
            <v>6</v>
          </cell>
          <cell r="C103" t="str">
            <v>UT</v>
          </cell>
          <cell r="D103" t="str">
            <v>UTTSP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2020</v>
          </cell>
          <cell r="B104">
            <v>7</v>
          </cell>
          <cell r="C104" t="str">
            <v>UT</v>
          </cell>
          <cell r="D104" t="str">
            <v>UTTSP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2020</v>
          </cell>
          <cell r="B105">
            <v>8</v>
          </cell>
          <cell r="C105" t="str">
            <v>UT</v>
          </cell>
          <cell r="D105" t="str">
            <v>UTTSP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2020</v>
          </cell>
          <cell r="B106">
            <v>9</v>
          </cell>
          <cell r="C106" t="str">
            <v>UT</v>
          </cell>
          <cell r="D106" t="str">
            <v>UTTSP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2020</v>
          </cell>
          <cell r="B107">
            <v>10</v>
          </cell>
          <cell r="C107" t="str">
            <v>UT</v>
          </cell>
          <cell r="D107" t="str">
            <v>UTTSP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2020</v>
          </cell>
          <cell r="B108">
            <v>11</v>
          </cell>
          <cell r="C108" t="str">
            <v>UT</v>
          </cell>
          <cell r="D108" t="str">
            <v>UTTSP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2020</v>
          </cell>
          <cell r="B109">
            <v>12</v>
          </cell>
          <cell r="C109" t="str">
            <v>UT</v>
          </cell>
          <cell r="D109" t="str">
            <v>UTTSP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</sheetData>
      <sheetData sheetId="103">
        <row r="3">
          <cell r="A3" t="str">
            <v>Scenario</v>
          </cell>
          <cell r="B3" t="str">
            <v>Block 1 (dth)</v>
          </cell>
          <cell r="C3" t="str">
            <v>Block 2 (dth)</v>
          </cell>
          <cell r="D3" t="str">
            <v>Block 3 (dth)</v>
          </cell>
          <cell r="E3" t="str">
            <v>Block 4 (dth)</v>
          </cell>
          <cell r="F3" t="str">
            <v>block 1 rate $</v>
          </cell>
          <cell r="G3" t="str">
            <v>block 2 rate $</v>
          </cell>
          <cell r="H3" t="str">
            <v>block 3 rate $</v>
          </cell>
          <cell r="I3" t="str">
            <v>block 4 rate $</v>
          </cell>
          <cell r="J3" t="str">
            <v>block 1 summer rate $</v>
          </cell>
          <cell r="K3" t="str">
            <v>block 2 summer rate $</v>
          </cell>
          <cell r="L3" t="str">
            <v>block 3 summer rate $</v>
          </cell>
        </row>
        <row r="4">
          <cell r="A4" t="str">
            <v>Existing GS</v>
          </cell>
        </row>
        <row r="7">
          <cell r="A7" t="str">
            <v>Scenario</v>
          </cell>
          <cell r="B7" t="str">
            <v>Block 1 (dth)</v>
          </cell>
          <cell r="C7" t="str">
            <v>Block 2 (dth)</v>
          </cell>
          <cell r="D7" t="str">
            <v>Block 3 (dth)</v>
          </cell>
          <cell r="E7" t="str">
            <v>Block 4 (dth)</v>
          </cell>
          <cell r="F7" t="str">
            <v>block 1 rate $</v>
          </cell>
          <cell r="G7" t="str">
            <v>block 2 rate $</v>
          </cell>
          <cell r="H7" t="str">
            <v>block 3 rate $</v>
          </cell>
          <cell r="I7" t="str">
            <v>block 4 rate $</v>
          </cell>
          <cell r="J7" t="str">
            <v>block 1 summer rate $</v>
          </cell>
          <cell r="K7" t="str">
            <v>block 2 summer rate $</v>
          </cell>
          <cell r="L7" t="str">
            <v>block 3 summer rate $</v>
          </cell>
        </row>
        <row r="8">
          <cell r="A8" t="str">
            <v>Existing FS</v>
          </cell>
        </row>
        <row r="11">
          <cell r="A11" t="str">
            <v>Scenario</v>
          </cell>
          <cell r="B11" t="str">
            <v>Block 1 (dth)</v>
          </cell>
          <cell r="C11" t="str">
            <v>Block 2 (dth)</v>
          </cell>
          <cell r="D11" t="str">
            <v>Block 3 (dth)</v>
          </cell>
          <cell r="E11" t="str">
            <v>Block 4 (dth)</v>
          </cell>
          <cell r="F11" t="str">
            <v>block 1 rate $</v>
          </cell>
          <cell r="G11" t="str">
            <v>block 2 rate $</v>
          </cell>
          <cell r="H11" t="str">
            <v>block 3 rate $</v>
          </cell>
          <cell r="I11" t="str">
            <v>block 4 rate $</v>
          </cell>
          <cell r="J11" t="str">
            <v>block 1 summer rate $</v>
          </cell>
          <cell r="K11" t="str">
            <v>block 2 summer rate $</v>
          </cell>
          <cell r="L11" t="str">
            <v>block 3 summer rate $</v>
          </cell>
        </row>
        <row r="12">
          <cell r="A12" t="str">
            <v>Existing TS</v>
          </cell>
        </row>
        <row r="15">
          <cell r="A15" t="str">
            <v>Scenario</v>
          </cell>
          <cell r="B15" t="str">
            <v>Block 1 (dth)</v>
          </cell>
          <cell r="C15" t="str">
            <v>Block 2 (dth)</v>
          </cell>
          <cell r="D15" t="str">
            <v>Block 3 (dth)</v>
          </cell>
          <cell r="E15" t="str">
            <v>Block 4 (dth)</v>
          </cell>
          <cell r="F15" t="str">
            <v>block 1 rate $</v>
          </cell>
          <cell r="G15" t="str">
            <v>block 2 rate $</v>
          </cell>
          <cell r="H15" t="str">
            <v>block 3 rate $</v>
          </cell>
          <cell r="I15" t="str">
            <v>block 4 rate $</v>
          </cell>
          <cell r="J15" t="str">
            <v>block 1 summer rate $</v>
          </cell>
          <cell r="K15" t="str">
            <v>block 2 summer rate $</v>
          </cell>
          <cell r="L15" t="str">
            <v>block 3 summer rate $</v>
          </cell>
        </row>
        <row r="16">
          <cell r="A16" t="str">
            <v>Existing IS</v>
          </cell>
        </row>
        <row r="19">
          <cell r="A19" t="str">
            <v>Scenario</v>
          </cell>
          <cell r="B19" t="str">
            <v>Block 1 (dth)</v>
          </cell>
          <cell r="C19" t="str">
            <v>Block 2 (dth)</v>
          </cell>
          <cell r="D19" t="str">
            <v>Block 3 (dth)</v>
          </cell>
          <cell r="E19" t="str">
            <v>Block 4 (dth)</v>
          </cell>
          <cell r="F19" t="str">
            <v>block 1 rate $</v>
          </cell>
          <cell r="G19" t="str">
            <v>block 2 rate $</v>
          </cell>
          <cell r="H19" t="str">
            <v>block 3 rate $</v>
          </cell>
          <cell r="I19" t="str">
            <v>block 4 rate $</v>
          </cell>
          <cell r="J19" t="str">
            <v>block 1 summer rate $</v>
          </cell>
          <cell r="K19" t="str">
            <v>block 2 summer rate $</v>
          </cell>
          <cell r="L19" t="str">
            <v>block 3 summer rate $</v>
          </cell>
        </row>
        <row r="20">
          <cell r="A20" t="str">
            <v>Existing TBF</v>
          </cell>
        </row>
        <row r="23">
          <cell r="A23" t="str">
            <v>Scenario</v>
          </cell>
          <cell r="B23" t="str">
            <v>Block 1 (dth)</v>
          </cell>
          <cell r="C23" t="str">
            <v>Block 2 (dth)</v>
          </cell>
          <cell r="D23" t="str">
            <v>Block 3 (dth)</v>
          </cell>
          <cell r="E23" t="str">
            <v>Block 4 (dth)</v>
          </cell>
          <cell r="F23" t="str">
            <v>block 1 rate $</v>
          </cell>
          <cell r="G23" t="str">
            <v>block 2 rate $</v>
          </cell>
          <cell r="H23" t="str">
            <v>block 3 rate $</v>
          </cell>
          <cell r="I23" t="str">
            <v>block 4 rate $</v>
          </cell>
          <cell r="J23" t="str">
            <v>block 1 summer rate $</v>
          </cell>
          <cell r="K23" t="str">
            <v>block 2 summer rate $</v>
          </cell>
          <cell r="L23" t="str">
            <v>block 3 summer rate $</v>
          </cell>
        </row>
        <row r="24">
          <cell r="A24" t="str">
            <v>Existing NGV</v>
          </cell>
        </row>
        <row r="27">
          <cell r="A27" t="str">
            <v>Scenario</v>
          </cell>
          <cell r="B27" t="str">
            <v>Block 1 (dth)</v>
          </cell>
          <cell r="C27" t="str">
            <v>Block 2 (dth)</v>
          </cell>
          <cell r="D27" t="str">
            <v>Block 3 (dth)</v>
          </cell>
          <cell r="E27" t="str">
            <v>Block 4 (dth)</v>
          </cell>
          <cell r="F27" t="str">
            <v>block 1 rate $</v>
          </cell>
          <cell r="G27" t="str">
            <v>block 2 rate $</v>
          </cell>
          <cell r="H27" t="str">
            <v>block 3 rate $</v>
          </cell>
          <cell r="I27" t="str">
            <v>block 4 rate $</v>
          </cell>
          <cell r="J27" t="str">
            <v>block 1 summer rate $</v>
          </cell>
          <cell r="K27" t="str">
            <v>block 2 summer rate $</v>
          </cell>
          <cell r="L27" t="str">
            <v>block 3 summer rate $</v>
          </cell>
        </row>
        <row r="28">
          <cell r="A28" t="str">
            <v>Existing MT</v>
          </cell>
        </row>
        <row r="32">
          <cell r="A32" t="str">
            <v>Scenario</v>
          </cell>
          <cell r="B32">
            <v>1</v>
          </cell>
          <cell r="C32">
            <v>2</v>
          </cell>
          <cell r="D32">
            <v>3</v>
          </cell>
          <cell r="E32">
            <v>4</v>
          </cell>
        </row>
        <row r="33">
          <cell r="A33" t="str">
            <v>Proposed BSF</v>
          </cell>
        </row>
        <row r="34">
          <cell r="A34" t="str">
            <v>Scenario</v>
          </cell>
          <cell r="B34">
            <v>1</v>
          </cell>
          <cell r="C34">
            <v>2</v>
          </cell>
          <cell r="D34">
            <v>3</v>
          </cell>
          <cell r="E34">
            <v>4</v>
          </cell>
        </row>
        <row r="35">
          <cell r="A35" t="str">
            <v>Existing BSF</v>
          </cell>
        </row>
        <row r="37">
          <cell r="A37" t="str">
            <v>Scenario</v>
          </cell>
          <cell r="B37" t="str">
            <v>Annual</v>
          </cell>
          <cell r="C37" t="str">
            <v>Monthly</v>
          </cell>
        </row>
        <row r="38">
          <cell r="A38" t="str">
            <v>Existing Admin Primary</v>
          </cell>
        </row>
        <row r="39">
          <cell r="A39" t="str">
            <v>Scenario</v>
          </cell>
          <cell r="B39" t="str">
            <v>Annual</v>
          </cell>
          <cell r="C39" t="str">
            <v>Monthly</v>
          </cell>
        </row>
        <row r="40">
          <cell r="A40" t="str">
            <v>Existing Admin Secondary</v>
          </cell>
        </row>
        <row r="41">
          <cell r="A41" t="str">
            <v>Scenario</v>
          </cell>
          <cell r="B41" t="str">
            <v>Annual</v>
          </cell>
          <cell r="C41" t="str">
            <v>Monthly</v>
          </cell>
        </row>
        <row r="42">
          <cell r="A42" t="str">
            <v>Proposed Admin Primary</v>
          </cell>
        </row>
        <row r="43">
          <cell r="A43" t="str">
            <v>Scenario</v>
          </cell>
          <cell r="B43" t="str">
            <v>Annual</v>
          </cell>
          <cell r="C43" t="str">
            <v>Monthly</v>
          </cell>
        </row>
        <row r="44">
          <cell r="A44" t="str">
            <v>Proposed Admin Secondary</v>
          </cell>
        </row>
        <row r="47">
          <cell r="A47" t="str">
            <v>Scenario</v>
          </cell>
          <cell r="B47" t="str">
            <v>Annual</v>
          </cell>
          <cell r="C47" t="str">
            <v>Monthly</v>
          </cell>
        </row>
        <row r="48">
          <cell r="A48" t="str">
            <v>Existing TS Firm Demand Charge</v>
          </cell>
        </row>
        <row r="49">
          <cell r="A49" t="str">
            <v>Scenario</v>
          </cell>
          <cell r="B49" t="str">
            <v>Annual</v>
          </cell>
          <cell r="C49" t="str">
            <v>Monthly</v>
          </cell>
        </row>
        <row r="50">
          <cell r="A50" t="str">
            <v>Proposed TS Firm Demand Charge</v>
          </cell>
        </row>
        <row r="51">
          <cell r="A51" t="str">
            <v>Scenario</v>
          </cell>
          <cell r="B51" t="str">
            <v>Annual</v>
          </cell>
          <cell r="C51" t="str">
            <v>Monthly</v>
          </cell>
        </row>
        <row r="52">
          <cell r="A52" t="str">
            <v>Existing TBF Firm Demand Charge</v>
          </cell>
        </row>
        <row r="56">
          <cell r="A56" t="str">
            <v>year</v>
          </cell>
          <cell r="B56" t="str">
            <v>month</v>
          </cell>
          <cell r="C56" t="str">
            <v>state</v>
          </cell>
          <cell r="D56" t="str">
            <v>rate_schedule</v>
          </cell>
          <cell r="E56" t="str">
            <v>customer_count</v>
          </cell>
          <cell r="F56" t="str">
            <v>total_dth</v>
          </cell>
          <cell r="G56" t="str">
            <v>block_1_dth</v>
          </cell>
          <cell r="H56" t="str">
            <v>block_2_dth</v>
          </cell>
          <cell r="I56" t="str">
            <v>block_3_dth</v>
          </cell>
          <cell r="J56" t="str">
            <v>block_4_dth</v>
          </cell>
          <cell r="K56" t="str">
            <v>total_demand_dth</v>
          </cell>
          <cell r="L56" t="str">
            <v>total_class_1_meters</v>
          </cell>
          <cell r="M56" t="str">
            <v>total_class_2_meters</v>
          </cell>
          <cell r="N56" t="str">
            <v>total_class_3_meters</v>
          </cell>
          <cell r="O56" t="str">
            <v>total_class_4_meters</v>
          </cell>
          <cell r="P56" t="str">
            <v>total_primary_admins</v>
          </cell>
          <cell r="Q56" t="str">
            <v>total_secondary_admins</v>
          </cell>
        </row>
        <row r="57">
          <cell r="D57" t="str">
            <v>UTFS</v>
          </cell>
        </row>
        <row r="58">
          <cell r="A58" t="str">
            <v>year</v>
          </cell>
          <cell r="B58" t="str">
            <v>month</v>
          </cell>
          <cell r="C58" t="str">
            <v>state</v>
          </cell>
          <cell r="D58" t="str">
            <v>rate_schedule</v>
          </cell>
          <cell r="E58" t="str">
            <v>customer_count</v>
          </cell>
          <cell r="F58" t="str">
            <v>total_dth</v>
          </cell>
          <cell r="G58" t="str">
            <v>block_1_dth</v>
          </cell>
          <cell r="H58" t="str">
            <v>block_2_dth</v>
          </cell>
          <cell r="I58" t="str">
            <v>block_3_dth</v>
          </cell>
          <cell r="J58" t="str">
            <v>block_4_dth</v>
          </cell>
          <cell r="K58" t="str">
            <v>total_demand_dth</v>
          </cell>
          <cell r="L58" t="str">
            <v>total_class_1_meters</v>
          </cell>
          <cell r="M58" t="str">
            <v>total_class_2_meters</v>
          </cell>
          <cell r="N58" t="str">
            <v>total_class_3_meters</v>
          </cell>
          <cell r="O58" t="str">
            <v>total_class_4_meters</v>
          </cell>
          <cell r="P58" t="str">
            <v>total_primary_admins</v>
          </cell>
          <cell r="Q58" t="str">
            <v>total_secondary_admins</v>
          </cell>
        </row>
        <row r="59">
          <cell r="D59" t="str">
            <v>UTFT1</v>
          </cell>
        </row>
        <row r="60">
          <cell r="A60" t="str">
            <v>year</v>
          </cell>
          <cell r="B60" t="str">
            <v>month</v>
          </cell>
          <cell r="C60" t="str">
            <v>state</v>
          </cell>
          <cell r="D60" t="str">
            <v>rate_schedule</v>
          </cell>
          <cell r="E60" t="str">
            <v>customer_count</v>
          </cell>
          <cell r="F60" t="str">
            <v>total_dth</v>
          </cell>
          <cell r="G60" t="str">
            <v>block_1_dth</v>
          </cell>
          <cell r="H60" t="str">
            <v>block_2_dth</v>
          </cell>
          <cell r="I60" t="str">
            <v>block_3_dth</v>
          </cell>
          <cell r="J60" t="str">
            <v>block_4_dth</v>
          </cell>
          <cell r="K60" t="str">
            <v>total_demand_dth</v>
          </cell>
          <cell r="L60" t="str">
            <v>total_class_1_meters</v>
          </cell>
          <cell r="M60" t="str">
            <v>total_class_2_meters</v>
          </cell>
          <cell r="N60" t="str">
            <v>total_class_3_meters</v>
          </cell>
          <cell r="O60" t="str">
            <v>total_class_4_meters</v>
          </cell>
          <cell r="P60" t="str">
            <v>total_primary_admins</v>
          </cell>
          <cell r="Q60" t="str">
            <v>total_secondary_admins</v>
          </cell>
        </row>
        <row r="61">
          <cell r="D61" t="str">
            <v>UTFT1L</v>
          </cell>
        </row>
        <row r="62">
          <cell r="A62" t="str">
            <v>year</v>
          </cell>
          <cell r="B62" t="str">
            <v>month</v>
          </cell>
          <cell r="C62" t="str">
            <v>state</v>
          </cell>
          <cell r="D62" t="str">
            <v>rate_schedule</v>
          </cell>
          <cell r="E62" t="str">
            <v>customer_count</v>
          </cell>
          <cell r="F62" t="str">
            <v>total_dth</v>
          </cell>
          <cell r="G62" t="str">
            <v>block_1_dth</v>
          </cell>
          <cell r="H62" t="str">
            <v>block_2_dth</v>
          </cell>
          <cell r="I62" t="str">
            <v>block_3_dth</v>
          </cell>
          <cell r="J62" t="str">
            <v>block_4_dth</v>
          </cell>
          <cell r="K62" t="str">
            <v>total_demand_dth</v>
          </cell>
          <cell r="L62" t="str">
            <v>total_class_1_meters</v>
          </cell>
          <cell r="M62" t="str">
            <v>total_class_2_meters</v>
          </cell>
          <cell r="N62" t="str">
            <v>total_class_3_meters</v>
          </cell>
          <cell r="O62" t="str">
            <v>total_class_4_meters</v>
          </cell>
          <cell r="P62" t="str">
            <v>total_primary_admins</v>
          </cell>
          <cell r="Q62" t="str">
            <v>total_secondary_admins</v>
          </cell>
        </row>
        <row r="63">
          <cell r="D63" t="str">
            <v>UTGS</v>
          </cell>
        </row>
        <row r="64">
          <cell r="A64" t="str">
            <v>year</v>
          </cell>
          <cell r="B64" t="str">
            <v>month</v>
          </cell>
          <cell r="C64" t="str">
            <v>state</v>
          </cell>
          <cell r="D64" t="str">
            <v>rate_schedule</v>
          </cell>
          <cell r="E64" t="str">
            <v>customer_count</v>
          </cell>
          <cell r="F64" t="str">
            <v>total_dth</v>
          </cell>
          <cell r="G64" t="str">
            <v>block_1_dth</v>
          </cell>
          <cell r="H64" t="str">
            <v>block_2_dth</v>
          </cell>
          <cell r="I64" t="str">
            <v>block_3_dth</v>
          </cell>
          <cell r="J64" t="str">
            <v>block_4_dth</v>
          </cell>
          <cell r="K64" t="str">
            <v>total_demand_dth</v>
          </cell>
          <cell r="L64" t="str">
            <v>total_class_1_meters</v>
          </cell>
          <cell r="M64" t="str">
            <v>total_class_2_meters</v>
          </cell>
          <cell r="N64" t="str">
            <v>total_class_3_meters</v>
          </cell>
          <cell r="O64" t="str">
            <v>total_class_4_meters</v>
          </cell>
          <cell r="P64" t="str">
            <v>total_primary_admins</v>
          </cell>
          <cell r="Q64" t="str">
            <v>total_secondary_admins</v>
          </cell>
        </row>
        <row r="65">
          <cell r="D65" t="str">
            <v>UTIS</v>
          </cell>
        </row>
        <row r="66">
          <cell r="A66" t="str">
            <v>year</v>
          </cell>
          <cell r="B66" t="str">
            <v>month</v>
          </cell>
          <cell r="C66" t="str">
            <v>state</v>
          </cell>
          <cell r="D66" t="str">
            <v>rate_schedule</v>
          </cell>
          <cell r="E66" t="str">
            <v>customer_count</v>
          </cell>
          <cell r="F66" t="str">
            <v>total_dth</v>
          </cell>
          <cell r="G66" t="str">
            <v>block_1_dth</v>
          </cell>
          <cell r="H66" t="str">
            <v>block_2_dth</v>
          </cell>
          <cell r="I66" t="str">
            <v>block_3_dth</v>
          </cell>
          <cell r="J66" t="str">
            <v>block_4_dth</v>
          </cell>
          <cell r="K66" t="str">
            <v>total_demand_dth</v>
          </cell>
          <cell r="L66" t="str">
            <v>total_class_1_meters</v>
          </cell>
          <cell r="M66" t="str">
            <v>total_class_2_meters</v>
          </cell>
          <cell r="N66" t="str">
            <v>total_class_3_meters</v>
          </cell>
          <cell r="O66" t="str">
            <v>total_class_4_meters</v>
          </cell>
          <cell r="P66" t="str">
            <v>total_primary_admins</v>
          </cell>
          <cell r="Q66" t="str">
            <v>total_secondary_admins</v>
          </cell>
        </row>
        <row r="67">
          <cell r="D67" t="str">
            <v>UTMT</v>
          </cell>
        </row>
        <row r="68">
          <cell r="A68" t="str">
            <v>year</v>
          </cell>
          <cell r="B68" t="str">
            <v>month</v>
          </cell>
          <cell r="C68" t="str">
            <v>state</v>
          </cell>
          <cell r="D68" t="str">
            <v>rate_schedule</v>
          </cell>
          <cell r="E68" t="str">
            <v>customer_count</v>
          </cell>
          <cell r="F68" t="str">
            <v>total_dth</v>
          </cell>
          <cell r="G68" t="str">
            <v>block_1_dth</v>
          </cell>
          <cell r="H68" t="str">
            <v>block_2_dth</v>
          </cell>
          <cell r="I68" t="str">
            <v>block_3_dth</v>
          </cell>
          <cell r="J68" t="str">
            <v>block_4_dth</v>
          </cell>
          <cell r="K68" t="str">
            <v>total_demand_dth</v>
          </cell>
          <cell r="L68" t="str">
            <v>total_class_1_meters</v>
          </cell>
          <cell r="M68" t="str">
            <v>total_class_2_meters</v>
          </cell>
          <cell r="N68" t="str">
            <v>total_class_3_meters</v>
          </cell>
          <cell r="O68" t="str">
            <v>total_class_4_meters</v>
          </cell>
          <cell r="P68" t="str">
            <v>total_primary_admins</v>
          </cell>
          <cell r="Q68" t="str">
            <v>total_secondary_admins</v>
          </cell>
        </row>
        <row r="69">
          <cell r="D69" t="str">
            <v>UTNGV</v>
          </cell>
        </row>
        <row r="70">
          <cell r="A70" t="str">
            <v>year</v>
          </cell>
          <cell r="B70" t="str">
            <v>month</v>
          </cell>
          <cell r="C70" t="str">
            <v>state</v>
          </cell>
          <cell r="D70" t="str">
            <v>rate_schedule</v>
          </cell>
          <cell r="E70" t="str">
            <v>customer_count</v>
          </cell>
          <cell r="F70" t="str">
            <v>total_dth</v>
          </cell>
          <cell r="G70" t="str">
            <v>block_1_dth</v>
          </cell>
          <cell r="H70" t="str">
            <v>block_2_dth</v>
          </cell>
          <cell r="I70" t="str">
            <v>block_3_dth</v>
          </cell>
          <cell r="J70" t="str">
            <v>block_4_dth</v>
          </cell>
          <cell r="K70" t="str">
            <v>total_demand_dth</v>
          </cell>
          <cell r="L70" t="str">
            <v>total_class_1_meters</v>
          </cell>
          <cell r="M70" t="str">
            <v>total_class_2_meters</v>
          </cell>
          <cell r="N70" t="str">
            <v>total_class_3_meters</v>
          </cell>
          <cell r="O70" t="str">
            <v>total_class_4_meters</v>
          </cell>
          <cell r="P70" t="str">
            <v>total_primary_admins</v>
          </cell>
          <cell r="Q70" t="str">
            <v>total_secondary_admins</v>
          </cell>
        </row>
        <row r="71">
          <cell r="D71" t="str">
            <v>UTTS</v>
          </cell>
        </row>
        <row r="76">
          <cell r="A76" t="str">
            <v>year</v>
          </cell>
          <cell r="B76" t="str">
            <v>month</v>
          </cell>
          <cell r="C76" t="str">
            <v>state</v>
          </cell>
          <cell r="D76" t="str">
            <v>rate_schedule</v>
          </cell>
          <cell r="E76" t="str">
            <v>customer_count</v>
          </cell>
          <cell r="F76" t="str">
            <v>total_dth</v>
          </cell>
          <cell r="G76" t="str">
            <v>block_1_dth</v>
          </cell>
          <cell r="H76" t="str">
            <v>block_2_dth</v>
          </cell>
          <cell r="I76" t="str">
            <v>block_3_dth</v>
          </cell>
          <cell r="J76" t="str">
            <v>block_4_dth</v>
          </cell>
          <cell r="K76" t="str">
            <v>total_demand_dth</v>
          </cell>
          <cell r="L76" t="str">
            <v>total_class_1_meters</v>
          </cell>
          <cell r="M76" t="str">
            <v>total_class_2_meters</v>
          </cell>
          <cell r="N76" t="str">
            <v>total_class_3_meters</v>
          </cell>
          <cell r="O76" t="str">
            <v>total_class_4_meters</v>
          </cell>
          <cell r="P76" t="str">
            <v>total_primary_admins</v>
          </cell>
          <cell r="Q76" t="str">
            <v>total_secondary_admins</v>
          </cell>
        </row>
        <row r="77">
          <cell r="B77">
            <v>1</v>
          </cell>
          <cell r="D77" t="str">
            <v>UTGS</v>
          </cell>
        </row>
        <row r="78">
          <cell r="A78" t="str">
            <v>year</v>
          </cell>
          <cell r="B78" t="str">
            <v>month</v>
          </cell>
          <cell r="C78" t="str">
            <v>state</v>
          </cell>
          <cell r="D78" t="str">
            <v>rate_schedule</v>
          </cell>
          <cell r="E78" t="str">
            <v>customer_count</v>
          </cell>
          <cell r="F78" t="str">
            <v>total_dth</v>
          </cell>
          <cell r="G78" t="str">
            <v>block_1_dth</v>
          </cell>
          <cell r="H78" t="str">
            <v>block_2_dth</v>
          </cell>
          <cell r="I78" t="str">
            <v>block_3_dth</v>
          </cell>
          <cell r="J78" t="str">
            <v>block_4_dth</v>
          </cell>
          <cell r="K78" t="str">
            <v>total_demand_dth</v>
          </cell>
          <cell r="L78" t="str">
            <v>total_class_1_meters</v>
          </cell>
          <cell r="M78" t="str">
            <v>total_class_2_meters</v>
          </cell>
          <cell r="N78" t="str">
            <v>total_class_3_meters</v>
          </cell>
          <cell r="O78" t="str">
            <v>total_class_4_meters</v>
          </cell>
          <cell r="P78" t="str">
            <v>total_primary_admins</v>
          </cell>
          <cell r="Q78" t="str">
            <v>total_secondary_admins</v>
          </cell>
        </row>
        <row r="79">
          <cell r="B79">
            <v>2</v>
          </cell>
          <cell r="D79" t="str">
            <v>UTGS</v>
          </cell>
        </row>
        <row r="80">
          <cell r="A80" t="str">
            <v>year</v>
          </cell>
          <cell r="B80" t="str">
            <v>month</v>
          </cell>
          <cell r="C80" t="str">
            <v>state</v>
          </cell>
          <cell r="D80" t="str">
            <v>rate_schedule</v>
          </cell>
          <cell r="E80" t="str">
            <v>customer_count</v>
          </cell>
          <cell r="F80" t="str">
            <v>total_dth</v>
          </cell>
          <cell r="G80" t="str">
            <v>block_1_dth</v>
          </cell>
          <cell r="H80" t="str">
            <v>block_2_dth</v>
          </cell>
          <cell r="I80" t="str">
            <v>block_3_dth</v>
          </cell>
          <cell r="J80" t="str">
            <v>block_4_dth</v>
          </cell>
          <cell r="K80" t="str">
            <v>total_demand_dth</v>
          </cell>
          <cell r="L80" t="str">
            <v>total_class_1_meters</v>
          </cell>
          <cell r="M80" t="str">
            <v>total_class_2_meters</v>
          </cell>
          <cell r="N80" t="str">
            <v>total_class_3_meters</v>
          </cell>
          <cell r="O80" t="str">
            <v>total_class_4_meters</v>
          </cell>
          <cell r="P80" t="str">
            <v>total_primary_admins</v>
          </cell>
          <cell r="Q80" t="str">
            <v>total_secondary_admins</v>
          </cell>
        </row>
        <row r="81">
          <cell r="B81">
            <v>3</v>
          </cell>
          <cell r="D81" t="str">
            <v>UTGS</v>
          </cell>
        </row>
        <row r="82">
          <cell r="A82" t="str">
            <v>year</v>
          </cell>
          <cell r="B82" t="str">
            <v>month</v>
          </cell>
          <cell r="C82" t="str">
            <v>state</v>
          </cell>
          <cell r="D82" t="str">
            <v>rate_schedule</v>
          </cell>
          <cell r="E82" t="str">
            <v>customer_count</v>
          </cell>
          <cell r="F82" t="str">
            <v>total_dth</v>
          </cell>
          <cell r="G82" t="str">
            <v>block_1_dth</v>
          </cell>
          <cell r="H82" t="str">
            <v>block_2_dth</v>
          </cell>
          <cell r="I82" t="str">
            <v>block_3_dth</v>
          </cell>
          <cell r="J82" t="str">
            <v>block_4_dth</v>
          </cell>
          <cell r="K82" t="str">
            <v>total_demand_dth</v>
          </cell>
          <cell r="L82" t="str">
            <v>total_class_1_meters</v>
          </cell>
          <cell r="M82" t="str">
            <v>total_class_2_meters</v>
          </cell>
          <cell r="N82" t="str">
            <v>total_class_3_meters</v>
          </cell>
          <cell r="O82" t="str">
            <v>total_class_4_meters</v>
          </cell>
          <cell r="P82" t="str">
            <v>total_primary_admins</v>
          </cell>
          <cell r="Q82" t="str">
            <v>total_secondary_admins</v>
          </cell>
        </row>
        <row r="83">
          <cell r="B83">
            <v>11</v>
          </cell>
          <cell r="D83" t="str">
            <v>UTGS</v>
          </cell>
        </row>
        <row r="84">
          <cell r="A84" t="str">
            <v>year</v>
          </cell>
          <cell r="B84" t="str">
            <v>month</v>
          </cell>
          <cell r="C84" t="str">
            <v>state</v>
          </cell>
          <cell r="D84" t="str">
            <v>rate_schedule</v>
          </cell>
          <cell r="E84" t="str">
            <v>customer_count</v>
          </cell>
          <cell r="F84" t="str">
            <v>total_dth</v>
          </cell>
          <cell r="G84" t="str">
            <v>block_1_dth</v>
          </cell>
          <cell r="H84" t="str">
            <v>block_2_dth</v>
          </cell>
          <cell r="I84" t="str">
            <v>block_3_dth</v>
          </cell>
          <cell r="J84" t="str">
            <v>block_4_dth</v>
          </cell>
          <cell r="K84" t="str">
            <v>total_demand_dth</v>
          </cell>
          <cell r="L84" t="str">
            <v>total_class_1_meters</v>
          </cell>
          <cell r="M84" t="str">
            <v>total_class_2_meters</v>
          </cell>
          <cell r="N84" t="str">
            <v>total_class_3_meters</v>
          </cell>
          <cell r="O84" t="str">
            <v>total_class_4_meters</v>
          </cell>
          <cell r="P84" t="str">
            <v>total_primary_admins</v>
          </cell>
          <cell r="Q84" t="str">
            <v>total_secondary_admins</v>
          </cell>
        </row>
        <row r="85">
          <cell r="B85">
            <v>12</v>
          </cell>
          <cell r="D85" t="str">
            <v>UTGS</v>
          </cell>
        </row>
        <row r="86">
          <cell r="A86" t="str">
            <v>year</v>
          </cell>
          <cell r="B86" t="str">
            <v>month</v>
          </cell>
          <cell r="C86" t="str">
            <v>state</v>
          </cell>
          <cell r="D86" t="str">
            <v>rate_schedule</v>
          </cell>
          <cell r="E86" t="str">
            <v>customer_count</v>
          </cell>
          <cell r="F86" t="str">
            <v>total_dth</v>
          </cell>
          <cell r="G86" t="str">
            <v>block_1_dth</v>
          </cell>
          <cell r="H86" t="str">
            <v>block_2_dth</v>
          </cell>
          <cell r="I86" t="str">
            <v>block_3_dth</v>
          </cell>
          <cell r="J86" t="str">
            <v>block_4_dth</v>
          </cell>
          <cell r="K86" t="str">
            <v>total_demand_dth</v>
          </cell>
          <cell r="L86" t="str">
            <v>total_class_1_meters</v>
          </cell>
          <cell r="M86" t="str">
            <v>total_class_2_meters</v>
          </cell>
          <cell r="N86" t="str">
            <v>total_class_3_meters</v>
          </cell>
          <cell r="O86" t="str">
            <v>total_class_4_meters</v>
          </cell>
          <cell r="P86" t="str">
            <v>total_primary_admins</v>
          </cell>
          <cell r="Q86" t="str">
            <v>total_secondary_admins</v>
          </cell>
        </row>
        <row r="87">
          <cell r="B87">
            <v>1</v>
          </cell>
          <cell r="D87" t="str">
            <v>UTFS</v>
          </cell>
        </row>
        <row r="88">
          <cell r="A88" t="str">
            <v>year</v>
          </cell>
          <cell r="B88" t="str">
            <v>month</v>
          </cell>
          <cell r="C88" t="str">
            <v>state</v>
          </cell>
          <cell r="D88" t="str">
            <v>rate_schedule</v>
          </cell>
          <cell r="E88" t="str">
            <v>customer_count</v>
          </cell>
          <cell r="F88" t="str">
            <v>total_dth</v>
          </cell>
          <cell r="G88" t="str">
            <v>block_1_dth</v>
          </cell>
          <cell r="H88" t="str">
            <v>block_2_dth</v>
          </cell>
          <cell r="I88" t="str">
            <v>block_3_dth</v>
          </cell>
          <cell r="J88" t="str">
            <v>block_4_dth</v>
          </cell>
          <cell r="K88" t="str">
            <v>total_demand_dth</v>
          </cell>
          <cell r="L88" t="str">
            <v>total_class_1_meters</v>
          </cell>
          <cell r="M88" t="str">
            <v>total_class_2_meters</v>
          </cell>
          <cell r="N88" t="str">
            <v>total_class_3_meters</v>
          </cell>
          <cell r="O88" t="str">
            <v>total_class_4_meters</v>
          </cell>
          <cell r="P88" t="str">
            <v>total_primary_admins</v>
          </cell>
          <cell r="Q88" t="str">
            <v>total_secondary_admins</v>
          </cell>
        </row>
        <row r="89">
          <cell r="B89">
            <v>2</v>
          </cell>
          <cell r="D89" t="str">
            <v>UTFS</v>
          </cell>
        </row>
        <row r="90">
          <cell r="A90" t="str">
            <v>year</v>
          </cell>
          <cell r="B90" t="str">
            <v>month</v>
          </cell>
          <cell r="C90" t="str">
            <v>state</v>
          </cell>
          <cell r="D90" t="str">
            <v>rate_schedule</v>
          </cell>
          <cell r="E90" t="str">
            <v>customer_count</v>
          </cell>
          <cell r="F90" t="str">
            <v>total_dth</v>
          </cell>
          <cell r="G90" t="str">
            <v>block_1_dth</v>
          </cell>
          <cell r="H90" t="str">
            <v>block_2_dth</v>
          </cell>
          <cell r="I90" t="str">
            <v>block_3_dth</v>
          </cell>
          <cell r="J90" t="str">
            <v>block_4_dth</v>
          </cell>
          <cell r="K90" t="str">
            <v>total_demand_dth</v>
          </cell>
          <cell r="L90" t="str">
            <v>total_class_1_meters</v>
          </cell>
          <cell r="M90" t="str">
            <v>total_class_2_meters</v>
          </cell>
          <cell r="N90" t="str">
            <v>total_class_3_meters</v>
          </cell>
          <cell r="O90" t="str">
            <v>total_class_4_meters</v>
          </cell>
          <cell r="P90" t="str">
            <v>total_primary_admins</v>
          </cell>
          <cell r="Q90" t="str">
            <v>total_secondary_admins</v>
          </cell>
        </row>
        <row r="91">
          <cell r="B91">
            <v>3</v>
          </cell>
          <cell r="D91" t="str">
            <v>UTFS</v>
          </cell>
        </row>
        <row r="92">
          <cell r="A92" t="str">
            <v>year</v>
          </cell>
          <cell r="B92" t="str">
            <v>month</v>
          </cell>
          <cell r="C92" t="str">
            <v>state</v>
          </cell>
          <cell r="D92" t="str">
            <v>rate_schedule</v>
          </cell>
          <cell r="E92" t="str">
            <v>customer_count</v>
          </cell>
          <cell r="F92" t="str">
            <v>total_dth</v>
          </cell>
          <cell r="G92" t="str">
            <v>block_1_dth</v>
          </cell>
          <cell r="H92" t="str">
            <v>block_2_dth</v>
          </cell>
          <cell r="I92" t="str">
            <v>block_3_dth</v>
          </cell>
          <cell r="J92" t="str">
            <v>block_4_dth</v>
          </cell>
          <cell r="K92" t="str">
            <v>total_demand_dth</v>
          </cell>
          <cell r="L92" t="str">
            <v>total_class_1_meters</v>
          </cell>
          <cell r="M92" t="str">
            <v>total_class_2_meters</v>
          </cell>
          <cell r="N92" t="str">
            <v>total_class_3_meters</v>
          </cell>
          <cell r="O92" t="str">
            <v>total_class_4_meters</v>
          </cell>
          <cell r="P92" t="str">
            <v>total_primary_admins</v>
          </cell>
          <cell r="Q92" t="str">
            <v>total_secondary_admins</v>
          </cell>
        </row>
        <row r="93">
          <cell r="B93">
            <v>11</v>
          </cell>
          <cell r="D93" t="str">
            <v>UTFS</v>
          </cell>
        </row>
        <row r="94">
          <cell r="A94" t="str">
            <v>year</v>
          </cell>
          <cell r="B94" t="str">
            <v>month</v>
          </cell>
          <cell r="C94" t="str">
            <v>state</v>
          </cell>
          <cell r="D94" t="str">
            <v>rate_schedule</v>
          </cell>
          <cell r="E94" t="str">
            <v>customer_count</v>
          </cell>
          <cell r="F94" t="str">
            <v>total_dth</v>
          </cell>
          <cell r="G94" t="str">
            <v>block_1_dth</v>
          </cell>
          <cell r="H94" t="str">
            <v>block_2_dth</v>
          </cell>
          <cell r="I94" t="str">
            <v>block_3_dth</v>
          </cell>
          <cell r="J94" t="str">
            <v>block_4_dth</v>
          </cell>
          <cell r="K94" t="str">
            <v>total_demand_dth</v>
          </cell>
          <cell r="L94" t="str">
            <v>total_class_1_meters</v>
          </cell>
          <cell r="M94" t="str">
            <v>total_class_2_meters</v>
          </cell>
          <cell r="N94" t="str">
            <v>total_class_3_meters</v>
          </cell>
          <cell r="O94" t="str">
            <v>total_class_4_meters</v>
          </cell>
          <cell r="P94" t="str">
            <v>total_primary_admins</v>
          </cell>
          <cell r="Q94" t="str">
            <v>total_secondary_admins</v>
          </cell>
        </row>
        <row r="95">
          <cell r="B95">
            <v>12</v>
          </cell>
          <cell r="D95" t="str">
            <v>UTFS</v>
          </cell>
        </row>
      </sheetData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1"/>
  <sheetViews>
    <sheetView tabSelected="1" zoomScaleNormal="100" workbookViewId="0">
      <selection activeCell="T21" sqref="T21"/>
    </sheetView>
  </sheetViews>
  <sheetFormatPr defaultColWidth="9.140625" defaultRowHeight="12.75" x14ac:dyDescent="0.2"/>
  <cols>
    <col min="1" max="1" width="4.5703125" style="2" customWidth="1"/>
    <col min="2" max="2" width="9.28515625" style="2" customWidth="1"/>
    <col min="3" max="3" width="21.28515625" style="2" customWidth="1"/>
    <col min="4" max="4" width="9.7109375" style="2" customWidth="1"/>
    <col min="5" max="5" width="7.42578125" style="3" customWidth="1"/>
    <col min="6" max="6" width="12.7109375" style="2" customWidth="1"/>
    <col min="7" max="7" width="1.42578125" style="7" customWidth="1"/>
    <col min="8" max="8" width="11" style="2" customWidth="1"/>
    <col min="9" max="9" width="13.140625" style="2" customWidth="1"/>
    <col min="10" max="10" width="1.42578125" style="2" customWidth="1"/>
    <col min="11" max="11" width="11" style="2" customWidth="1"/>
    <col min="12" max="12" width="13.140625" style="2" customWidth="1"/>
    <col min="13" max="13" width="1.42578125" style="2" customWidth="1"/>
    <col min="14" max="14" width="11" style="2" customWidth="1"/>
    <col min="15" max="15" width="13.140625" style="2" customWidth="1"/>
    <col min="16" max="16" width="1.42578125" style="2" customWidth="1"/>
    <col min="17" max="17" width="11" style="2" customWidth="1"/>
    <col min="18" max="18" width="13.140625" style="2" customWidth="1"/>
    <col min="19" max="19" width="10.7109375" style="2" bestFit="1" customWidth="1"/>
    <col min="20" max="20" width="9.7109375" style="2" bestFit="1" customWidth="1"/>
    <col min="21" max="16384" width="9.140625" style="2"/>
  </cols>
  <sheetData>
    <row r="1" spans="1:21" ht="15.75" x14ac:dyDescent="0.25">
      <c r="B1" s="62" t="s">
        <v>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1" ht="15.75" x14ac:dyDescent="0.25">
      <c r="B2" s="62" t="s">
        <v>36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1" ht="15.75" x14ac:dyDescent="0.25">
      <c r="B3" s="62" t="s">
        <v>35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21" ht="12" customHeight="1" x14ac:dyDescent="0.2">
      <c r="A4" s="54" t="s">
        <v>39</v>
      </c>
      <c r="B4" s="1"/>
      <c r="F4" s="4"/>
      <c r="G4" s="5"/>
      <c r="I4" s="4"/>
      <c r="J4" s="4"/>
      <c r="L4" s="4"/>
    </row>
    <row r="5" spans="1:21" ht="15" customHeight="1" x14ac:dyDescent="0.2">
      <c r="A5" s="55" t="s">
        <v>40</v>
      </c>
      <c r="B5" s="56" t="s">
        <v>0</v>
      </c>
      <c r="C5" s="57"/>
      <c r="D5" s="63" t="s">
        <v>37</v>
      </c>
      <c r="E5" s="67"/>
      <c r="F5" s="64"/>
      <c r="G5" s="8"/>
      <c r="H5" s="63" t="s">
        <v>38</v>
      </c>
      <c r="I5" s="64"/>
      <c r="J5" s="7"/>
      <c r="K5" s="63" t="s">
        <v>1</v>
      </c>
      <c r="L5" s="64"/>
      <c r="M5" s="7"/>
      <c r="N5" s="65" t="s">
        <v>46</v>
      </c>
      <c r="O5" s="66"/>
      <c r="P5" s="7"/>
      <c r="Q5" s="65" t="s">
        <v>47</v>
      </c>
      <c r="R5" s="66"/>
    </row>
    <row r="6" spans="1:21" x14ac:dyDescent="0.2">
      <c r="A6" s="46">
        <v>1</v>
      </c>
      <c r="B6" s="9" t="s">
        <v>2</v>
      </c>
      <c r="C6" s="9"/>
      <c r="D6" s="10"/>
      <c r="E6" s="11" t="s">
        <v>3</v>
      </c>
      <c r="F6" s="12" t="s">
        <v>3</v>
      </c>
      <c r="G6" s="8"/>
      <c r="H6" s="13" t="s">
        <v>4</v>
      </c>
      <c r="I6" s="14" t="s">
        <v>5</v>
      </c>
      <c r="J6" s="8"/>
      <c r="K6" s="15" t="s">
        <v>6</v>
      </c>
      <c r="L6" s="16" t="s">
        <v>5</v>
      </c>
      <c r="M6" s="7"/>
      <c r="N6" s="15" t="s">
        <v>6</v>
      </c>
      <c r="O6" s="16" t="s">
        <v>5</v>
      </c>
      <c r="P6" s="7"/>
      <c r="Q6" s="15" t="s">
        <v>6</v>
      </c>
      <c r="R6" s="16" t="s">
        <v>5</v>
      </c>
    </row>
    <row r="7" spans="1:21" x14ac:dyDescent="0.2">
      <c r="A7" s="46">
        <v>2</v>
      </c>
      <c r="B7" s="17"/>
      <c r="C7" s="17" t="s">
        <v>7</v>
      </c>
      <c r="D7" s="18" t="s">
        <v>8</v>
      </c>
      <c r="E7" s="19">
        <v>200</v>
      </c>
      <c r="F7" s="20">
        <v>2656133</v>
      </c>
      <c r="G7" s="5"/>
      <c r="H7" s="21">
        <v>0.74751000000000001</v>
      </c>
      <c r="I7" s="20">
        <f>ROUND(F7*H7,0)</f>
        <v>1985486</v>
      </c>
      <c r="J7" s="22"/>
      <c r="K7" s="21">
        <v>0.87879326508874178</v>
      </c>
      <c r="L7" s="20">
        <f>$F7*K7</f>
        <v>2334191.7915799548</v>
      </c>
      <c r="M7" s="7"/>
      <c r="N7" s="21">
        <v>0.97699120062193945</v>
      </c>
      <c r="O7" s="20">
        <f>$F7*N7</f>
        <v>2595018.5686815539</v>
      </c>
      <c r="P7" s="7"/>
      <c r="Q7" s="21">
        <v>1.0751905302613056</v>
      </c>
      <c r="R7" s="20">
        <f>$F7*Q7</f>
        <v>2855849.0487145525</v>
      </c>
      <c r="T7" s="47"/>
      <c r="U7" s="47"/>
    </row>
    <row r="8" spans="1:21" x14ac:dyDescent="0.2">
      <c r="A8" s="46">
        <v>3</v>
      </c>
      <c r="B8" s="7"/>
      <c r="C8" s="17" t="s">
        <v>9</v>
      </c>
      <c r="D8" s="18" t="s">
        <v>10</v>
      </c>
      <c r="E8" s="19">
        <v>1800</v>
      </c>
      <c r="F8" s="20">
        <v>11793251</v>
      </c>
      <c r="G8" s="5"/>
      <c r="H8" s="21">
        <v>0.48864999999999997</v>
      </c>
      <c r="I8" s="20">
        <f>ROUND(F8*H8,0)</f>
        <v>5762772</v>
      </c>
      <c r="J8" s="22"/>
      <c r="K8" s="21">
        <v>0.57447034686574583</v>
      </c>
      <c r="L8" s="20">
        <f t="shared" ref="L8:L10" si="0">$F8*K8</f>
        <v>6774872.9926448036</v>
      </c>
      <c r="M8" s="7"/>
      <c r="N8" s="21">
        <v>0.6386626937217037</v>
      </c>
      <c r="O8" s="20">
        <f t="shared" ref="O8:O10" si="1">$F8*N8</f>
        <v>7531909.4513961757</v>
      </c>
      <c r="P8" s="7"/>
      <c r="Q8" s="21">
        <v>0.70285595190992356</v>
      </c>
      <c r="R8" s="20">
        <f t="shared" ref="R8:R10" si="2">$F8*Q8</f>
        <v>8288956.6577176582</v>
      </c>
      <c r="T8" s="47"/>
      <c r="U8" s="47"/>
    </row>
    <row r="9" spans="1:21" x14ac:dyDescent="0.2">
      <c r="A9" s="46">
        <v>4</v>
      </c>
      <c r="B9" s="7"/>
      <c r="C9" s="17" t="s">
        <v>11</v>
      </c>
      <c r="D9" s="18" t="s">
        <v>10</v>
      </c>
      <c r="E9" s="19">
        <v>98000</v>
      </c>
      <c r="F9" s="20">
        <v>28858941</v>
      </c>
      <c r="G9" s="5"/>
      <c r="H9" s="21">
        <v>0.19982999999999998</v>
      </c>
      <c r="I9" s="20">
        <f>ROUND(F9*H9,0)</f>
        <v>5766882</v>
      </c>
      <c r="J9" s="22"/>
      <c r="K9" s="21">
        <v>0.23492563064398253</v>
      </c>
      <c r="L9" s="20">
        <f t="shared" si="0"/>
        <v>6779704.9141424838</v>
      </c>
      <c r="M9" s="7"/>
      <c r="N9" s="21">
        <v>0.26117664194496698</v>
      </c>
      <c r="O9" s="20">
        <f t="shared" si="1"/>
        <v>7537281.300467927</v>
      </c>
      <c r="P9" s="7"/>
      <c r="Q9" s="21">
        <v>0.28742802592890643</v>
      </c>
      <c r="R9" s="20">
        <f t="shared" si="2"/>
        <v>8294868.4420287805</v>
      </c>
      <c r="T9" s="47"/>
      <c r="U9" s="47"/>
    </row>
    <row r="10" spans="1:21" x14ac:dyDescent="0.2">
      <c r="A10" s="46">
        <v>5</v>
      </c>
      <c r="B10" s="7"/>
      <c r="C10" s="23" t="s">
        <v>12</v>
      </c>
      <c r="D10" s="18" t="s">
        <v>13</v>
      </c>
      <c r="E10" s="19">
        <v>100000</v>
      </c>
      <c r="F10" s="24">
        <v>12045371</v>
      </c>
      <c r="G10" s="5"/>
      <c r="H10" s="52">
        <v>7.3959999999999998E-2</v>
      </c>
      <c r="I10" s="24">
        <f>ROUND(F10*H10,0)</f>
        <v>890876</v>
      </c>
      <c r="J10" s="22"/>
      <c r="K10" s="52">
        <v>8.6949405206570421E-2</v>
      </c>
      <c r="L10" s="24">
        <f t="shared" si="0"/>
        <v>1047337.8439424724</v>
      </c>
      <c r="M10" s="7"/>
      <c r="N10" s="52">
        <v>9.6665287685781809E-2</v>
      </c>
      <c r="O10" s="24">
        <f t="shared" si="1"/>
        <v>1164369.2529969732</v>
      </c>
      <c r="P10" s="7"/>
      <c r="Q10" s="52">
        <v>0.10638130810039503</v>
      </c>
      <c r="R10" s="24">
        <f t="shared" si="2"/>
        <v>1281402.3235345634</v>
      </c>
      <c r="T10" s="47"/>
      <c r="U10" s="47"/>
    </row>
    <row r="11" spans="1:21" x14ac:dyDescent="0.2">
      <c r="A11" s="46">
        <v>6</v>
      </c>
      <c r="B11" s="6" t="s">
        <v>14</v>
      </c>
      <c r="C11" s="7"/>
      <c r="D11" s="18"/>
      <c r="E11" s="25"/>
      <c r="F11" s="20">
        <f>SUM(F7:F10)</f>
        <v>55353696</v>
      </c>
      <c r="G11" s="5"/>
      <c r="H11" s="26"/>
      <c r="I11" s="20">
        <f>SUM(I7:I10)</f>
        <v>14406016</v>
      </c>
      <c r="J11" s="27"/>
      <c r="K11" s="26"/>
      <c r="L11" s="20">
        <f>SUM(L7:L10)</f>
        <v>16936107.542309713</v>
      </c>
      <c r="M11" s="7"/>
      <c r="N11" s="26"/>
      <c r="O11" s="20">
        <f>SUM(O7:O10)</f>
        <v>18828578.573542632</v>
      </c>
      <c r="P11" s="7"/>
      <c r="Q11" s="26"/>
      <c r="R11" s="20">
        <f>SUM(R7:R10)</f>
        <v>20721076.471995555</v>
      </c>
      <c r="T11" s="47"/>
      <c r="U11" s="47"/>
    </row>
    <row r="12" spans="1:21" x14ac:dyDescent="0.2">
      <c r="A12" s="46"/>
      <c r="B12" s="7"/>
      <c r="C12" s="17"/>
      <c r="D12" s="18"/>
      <c r="E12" s="25"/>
      <c r="F12" s="20"/>
      <c r="G12" s="5"/>
      <c r="H12" s="26"/>
      <c r="I12" s="20"/>
      <c r="J12" s="27"/>
      <c r="K12" s="26"/>
      <c r="L12" s="20"/>
      <c r="M12" s="7"/>
      <c r="N12" s="26"/>
      <c r="O12" s="20"/>
      <c r="P12" s="7"/>
      <c r="Q12" s="26"/>
      <c r="R12" s="20"/>
      <c r="T12" s="47"/>
      <c r="U12" s="47"/>
    </row>
    <row r="13" spans="1:21" x14ac:dyDescent="0.2">
      <c r="A13" s="46">
        <v>7</v>
      </c>
      <c r="B13" s="28" t="s">
        <v>15</v>
      </c>
      <c r="C13" s="29"/>
      <c r="D13" s="30"/>
      <c r="E13" s="11" t="s">
        <v>16</v>
      </c>
      <c r="F13" s="12" t="s">
        <v>17</v>
      </c>
      <c r="G13" s="8"/>
      <c r="H13" s="13" t="s">
        <v>4</v>
      </c>
      <c r="I13" s="14" t="s">
        <v>5</v>
      </c>
      <c r="J13" s="7"/>
      <c r="K13" s="13" t="s">
        <v>6</v>
      </c>
      <c r="L13" s="14" t="s">
        <v>5</v>
      </c>
      <c r="M13" s="7"/>
      <c r="N13" s="13" t="s">
        <v>6</v>
      </c>
      <c r="O13" s="14" t="s">
        <v>5</v>
      </c>
      <c r="P13" s="7"/>
      <c r="Q13" s="13" t="s">
        <v>6</v>
      </c>
      <c r="R13" s="14" t="s">
        <v>5</v>
      </c>
      <c r="T13" s="47"/>
      <c r="U13" s="47"/>
    </row>
    <row r="14" spans="1:21" x14ac:dyDescent="0.2">
      <c r="A14" s="46">
        <v>8</v>
      </c>
      <c r="B14" s="23" t="s">
        <v>18</v>
      </c>
      <c r="C14" s="7"/>
      <c r="D14" s="18" t="s">
        <v>19</v>
      </c>
      <c r="E14" s="19">
        <v>12</v>
      </c>
      <c r="F14" s="20">
        <v>1023.5</v>
      </c>
      <c r="G14" s="5"/>
      <c r="H14" s="31">
        <v>375</v>
      </c>
      <c r="I14" s="20">
        <f t="shared" ref="I14:I15" si="3">E14*F14*H14</f>
        <v>4605750</v>
      </c>
      <c r="J14" s="7"/>
      <c r="K14" s="31">
        <v>250</v>
      </c>
      <c r="L14" s="20">
        <f>$E14*$F14*K14</f>
        <v>3070500</v>
      </c>
      <c r="M14" s="7"/>
      <c r="N14" s="53">
        <v>250</v>
      </c>
      <c r="O14" s="20">
        <f>$E14*$F14*N14</f>
        <v>3070500</v>
      </c>
      <c r="P14" s="7"/>
      <c r="Q14" s="31">
        <v>250</v>
      </c>
      <c r="R14" s="20">
        <f>$E14*$F14*Q14</f>
        <v>3070500</v>
      </c>
      <c r="T14" s="47"/>
      <c r="U14" s="47"/>
    </row>
    <row r="15" spans="1:21" x14ac:dyDescent="0.2">
      <c r="A15" s="46">
        <v>9</v>
      </c>
      <c r="B15" s="32"/>
      <c r="C15" s="7"/>
      <c r="D15" s="18" t="s">
        <v>20</v>
      </c>
      <c r="E15" s="19">
        <v>12</v>
      </c>
      <c r="F15" s="24">
        <v>141</v>
      </c>
      <c r="G15" s="5"/>
      <c r="H15" s="51">
        <v>187.5</v>
      </c>
      <c r="I15" s="24">
        <f t="shared" si="3"/>
        <v>317250</v>
      </c>
      <c r="J15" s="7"/>
      <c r="K15" s="51">
        <v>125</v>
      </c>
      <c r="L15" s="24">
        <f>$E15*$F15*K15</f>
        <v>211500</v>
      </c>
      <c r="M15" s="7"/>
      <c r="N15" s="51">
        <v>125</v>
      </c>
      <c r="O15" s="24">
        <f>$E15*$F15*N15</f>
        <v>211500</v>
      </c>
      <c r="P15" s="7"/>
      <c r="Q15" s="51">
        <v>125</v>
      </c>
      <c r="R15" s="24">
        <f>$E15*$F15*Q15</f>
        <v>211500</v>
      </c>
      <c r="T15" s="47"/>
      <c r="U15" s="47"/>
    </row>
    <row r="16" spans="1:21" x14ac:dyDescent="0.2">
      <c r="A16" s="46">
        <v>10</v>
      </c>
      <c r="B16" s="32"/>
      <c r="C16" s="7"/>
      <c r="D16" s="18"/>
      <c r="E16" s="19"/>
      <c r="F16" s="20">
        <f>SUM(F14:F15)</f>
        <v>1164.5</v>
      </c>
      <c r="G16" s="5"/>
      <c r="H16" s="26"/>
      <c r="I16" s="20">
        <f>SUM(I14:I15)</f>
        <v>4923000</v>
      </c>
      <c r="J16" s="27"/>
      <c r="K16" s="26"/>
      <c r="L16" s="20">
        <f>SUM(L14:L15)</f>
        <v>3282000</v>
      </c>
      <c r="M16" s="7"/>
      <c r="N16" s="26"/>
      <c r="O16" s="20">
        <f>SUM(O14:O15)</f>
        <v>3282000</v>
      </c>
      <c r="P16" s="7"/>
      <c r="Q16" s="26"/>
      <c r="R16" s="20">
        <f>SUM(R14:R15)</f>
        <v>3282000</v>
      </c>
      <c r="T16" s="47"/>
      <c r="U16" s="47"/>
    </row>
    <row r="17" spans="1:24" x14ac:dyDescent="0.2">
      <c r="A17" s="46"/>
      <c r="B17" s="32"/>
      <c r="C17" s="7"/>
      <c r="D17" s="33"/>
      <c r="E17" s="19"/>
      <c r="F17" s="34"/>
      <c r="G17" s="8"/>
      <c r="H17" s="35"/>
      <c r="I17" s="36"/>
      <c r="J17" s="7"/>
      <c r="K17" s="35"/>
      <c r="L17" s="36"/>
      <c r="M17" s="7"/>
      <c r="N17" s="35"/>
      <c r="O17" s="36"/>
      <c r="P17" s="7"/>
      <c r="Q17" s="35"/>
      <c r="R17" s="36"/>
      <c r="T17" s="47"/>
      <c r="U17" s="47"/>
    </row>
    <row r="18" spans="1:24" x14ac:dyDescent="0.2">
      <c r="A18" s="46">
        <v>11</v>
      </c>
      <c r="B18" s="23" t="s">
        <v>21</v>
      </c>
      <c r="C18" s="17" t="s">
        <v>22</v>
      </c>
      <c r="D18" s="33"/>
      <c r="E18" s="19">
        <v>12</v>
      </c>
      <c r="F18" s="20">
        <v>3.5</v>
      </c>
      <c r="G18" s="5"/>
      <c r="H18" s="31">
        <v>6.75</v>
      </c>
      <c r="I18" s="20">
        <f t="shared" ref="I18:I21" si="4">E18*F18*H18</f>
        <v>283.5</v>
      </c>
      <c r="J18" s="7"/>
      <c r="K18" s="31">
        <v>6.75</v>
      </c>
      <c r="L18" s="20">
        <f>$E18*$F18*K18</f>
        <v>283.5</v>
      </c>
      <c r="M18" s="7"/>
      <c r="N18" s="31">
        <v>6.75</v>
      </c>
      <c r="O18" s="20">
        <f>$E18*$F18*N18</f>
        <v>283.5</v>
      </c>
      <c r="P18" s="7"/>
      <c r="Q18" s="31">
        <v>6.75</v>
      </c>
      <c r="R18" s="20">
        <f>$E18*$F18*Q18</f>
        <v>283.5</v>
      </c>
      <c r="T18" s="47"/>
      <c r="U18" s="47"/>
    </row>
    <row r="19" spans="1:24" x14ac:dyDescent="0.2">
      <c r="A19" s="46">
        <v>12</v>
      </c>
      <c r="B19" s="23"/>
      <c r="C19" s="17" t="s">
        <v>23</v>
      </c>
      <c r="D19" s="33"/>
      <c r="E19" s="19">
        <v>12</v>
      </c>
      <c r="F19" s="20">
        <v>332</v>
      </c>
      <c r="G19" s="5"/>
      <c r="H19" s="31">
        <v>18.25</v>
      </c>
      <c r="I19" s="20">
        <f t="shared" si="4"/>
        <v>72708</v>
      </c>
      <c r="J19" s="7"/>
      <c r="K19" s="31">
        <v>18.25</v>
      </c>
      <c r="L19" s="20">
        <f t="shared" ref="L19:L21" si="5">$E19*$F19*K19</f>
        <v>72708</v>
      </c>
      <c r="M19" s="7"/>
      <c r="N19" s="31">
        <v>18.25</v>
      </c>
      <c r="O19" s="20">
        <f t="shared" ref="O19:O21" si="6">$E19*$F19*N19</f>
        <v>72708</v>
      </c>
      <c r="P19" s="7"/>
      <c r="Q19" s="31">
        <v>18.25</v>
      </c>
      <c r="R19" s="20">
        <f t="shared" ref="R19:R21" si="7">$E19*$F19*Q19</f>
        <v>72708</v>
      </c>
      <c r="T19" s="47"/>
      <c r="U19" s="47"/>
    </row>
    <row r="20" spans="1:24" x14ac:dyDescent="0.2">
      <c r="A20" s="46">
        <v>13</v>
      </c>
      <c r="B20" s="7"/>
      <c r="C20" s="17" t="s">
        <v>24</v>
      </c>
      <c r="D20" s="33"/>
      <c r="E20" s="19">
        <v>12</v>
      </c>
      <c r="F20" s="20">
        <v>575.5</v>
      </c>
      <c r="G20" s="5"/>
      <c r="H20" s="31">
        <v>63.5</v>
      </c>
      <c r="I20" s="20">
        <f t="shared" si="4"/>
        <v>438531</v>
      </c>
      <c r="J20" s="7"/>
      <c r="K20" s="31">
        <v>63.5</v>
      </c>
      <c r="L20" s="20">
        <f t="shared" si="5"/>
        <v>438531</v>
      </c>
      <c r="M20" s="7"/>
      <c r="N20" s="31">
        <v>63.5</v>
      </c>
      <c r="O20" s="20">
        <f t="shared" si="6"/>
        <v>438531</v>
      </c>
      <c r="P20" s="7"/>
      <c r="Q20" s="31">
        <v>63.5</v>
      </c>
      <c r="R20" s="20">
        <f t="shared" si="7"/>
        <v>438531</v>
      </c>
      <c r="T20" s="47"/>
      <c r="U20" s="47"/>
    </row>
    <row r="21" spans="1:24" x14ac:dyDescent="0.2">
      <c r="A21" s="46">
        <v>14</v>
      </c>
      <c r="B21" s="7"/>
      <c r="C21" s="17" t="s">
        <v>25</v>
      </c>
      <c r="D21" s="33"/>
      <c r="E21" s="19">
        <v>12</v>
      </c>
      <c r="F21" s="24">
        <v>333.5</v>
      </c>
      <c r="G21" s="5"/>
      <c r="H21" s="51">
        <v>420.25</v>
      </c>
      <c r="I21" s="24">
        <f t="shared" si="4"/>
        <v>1681840.5</v>
      </c>
      <c r="J21" s="7"/>
      <c r="K21" s="51">
        <v>420.25</v>
      </c>
      <c r="L21" s="24">
        <f t="shared" si="5"/>
        <v>1681840.5</v>
      </c>
      <c r="M21" s="7"/>
      <c r="N21" s="51">
        <v>420.25</v>
      </c>
      <c r="O21" s="24">
        <f t="shared" si="6"/>
        <v>1681840.5</v>
      </c>
      <c r="P21" s="7"/>
      <c r="Q21" s="51">
        <v>420.25</v>
      </c>
      <c r="R21" s="24">
        <f t="shared" si="7"/>
        <v>1681840.5</v>
      </c>
      <c r="T21" s="47"/>
      <c r="U21" s="47"/>
    </row>
    <row r="22" spans="1:24" x14ac:dyDescent="0.2">
      <c r="A22" s="46">
        <v>15</v>
      </c>
      <c r="B22" s="7"/>
      <c r="C22" s="7"/>
      <c r="D22" s="33"/>
      <c r="E22" s="19"/>
      <c r="F22" s="20">
        <f>SUM(F18:F21)</f>
        <v>1244.5</v>
      </c>
      <c r="G22" s="5"/>
      <c r="H22" s="31"/>
      <c r="I22" s="20">
        <f>SUM(I18:I21)</f>
        <v>2193363</v>
      </c>
      <c r="J22" s="27"/>
      <c r="K22" s="31"/>
      <c r="L22" s="20">
        <f>SUM(L18:L21)</f>
        <v>2193363</v>
      </c>
      <c r="M22" s="7"/>
      <c r="N22" s="31"/>
      <c r="O22" s="20">
        <f>SUM(O18:O21)</f>
        <v>2193363</v>
      </c>
      <c r="P22" s="7"/>
      <c r="Q22" s="31"/>
      <c r="R22" s="20">
        <f>SUM(R18:R21)</f>
        <v>2193363</v>
      </c>
      <c r="T22" s="47"/>
      <c r="U22" s="47"/>
    </row>
    <row r="23" spans="1:24" x14ac:dyDescent="0.2">
      <c r="A23" s="46"/>
      <c r="B23" s="7"/>
      <c r="C23" s="7"/>
      <c r="D23" s="33"/>
      <c r="E23" s="19"/>
      <c r="F23" s="20"/>
      <c r="G23" s="5"/>
      <c r="H23" s="26"/>
      <c r="I23" s="20"/>
      <c r="J23" s="27"/>
      <c r="K23" s="26"/>
      <c r="L23" s="20"/>
      <c r="M23" s="7"/>
      <c r="N23" s="26"/>
      <c r="O23" s="20"/>
      <c r="P23" s="7"/>
      <c r="Q23" s="26"/>
      <c r="R23" s="20"/>
      <c r="T23" s="47"/>
      <c r="U23" s="47"/>
    </row>
    <row r="24" spans="1:24" x14ac:dyDescent="0.2">
      <c r="A24" s="46">
        <v>16</v>
      </c>
      <c r="B24" s="23" t="s">
        <v>26</v>
      </c>
      <c r="C24" s="7"/>
      <c r="D24" s="33"/>
      <c r="E24" s="19"/>
      <c r="F24" s="12" t="s">
        <v>27</v>
      </c>
      <c r="G24" s="8"/>
      <c r="H24" s="13" t="s">
        <v>4</v>
      </c>
      <c r="I24" s="14" t="s">
        <v>5</v>
      </c>
      <c r="J24" s="27"/>
      <c r="K24" s="13" t="s">
        <v>45</v>
      </c>
      <c r="L24" s="14" t="s">
        <v>5</v>
      </c>
      <c r="M24" s="7"/>
      <c r="N24" s="13" t="s">
        <v>45</v>
      </c>
      <c r="O24" s="14" t="s">
        <v>5</v>
      </c>
      <c r="P24" s="7"/>
      <c r="Q24" s="13" t="s">
        <v>45</v>
      </c>
      <c r="R24" s="14" t="s">
        <v>5</v>
      </c>
      <c r="T24" s="47"/>
      <c r="U24" s="47"/>
    </row>
    <row r="25" spans="1:24" x14ac:dyDescent="0.2">
      <c r="A25" s="46">
        <v>17</v>
      </c>
      <c r="B25" s="23" t="s">
        <v>28</v>
      </c>
      <c r="C25" s="7"/>
      <c r="D25" s="33"/>
      <c r="E25" s="19"/>
      <c r="F25" s="20">
        <v>2686722</v>
      </c>
      <c r="G25" s="5"/>
      <c r="H25" s="50">
        <v>2.1433333333333331</v>
      </c>
      <c r="I25" s="49">
        <f>F25*H25</f>
        <v>5758540.8199999994</v>
      </c>
      <c r="J25" s="27"/>
      <c r="K25" s="50">
        <v>2.91778</v>
      </c>
      <c r="L25" s="49">
        <f>$F25*K25</f>
        <v>7839263.7171600005</v>
      </c>
      <c r="M25" s="7"/>
      <c r="N25" s="50">
        <v>3.6922299999999999</v>
      </c>
      <c r="O25" s="49">
        <f>$F25*N25</f>
        <v>9919995.5700599998</v>
      </c>
      <c r="P25" s="7"/>
      <c r="Q25" s="50">
        <v>4.4666699999999997</v>
      </c>
      <c r="R25" s="49">
        <f>$F25*Q25</f>
        <v>12000700.555739999</v>
      </c>
      <c r="T25" s="47"/>
      <c r="U25" s="47"/>
      <c r="X25" s="48"/>
    </row>
    <row r="26" spans="1:24" x14ac:dyDescent="0.2">
      <c r="A26" s="46">
        <v>18</v>
      </c>
      <c r="B26" s="37" t="s">
        <v>29</v>
      </c>
      <c r="C26" s="17"/>
      <c r="D26" s="33"/>
      <c r="E26" s="19"/>
      <c r="F26" s="20"/>
      <c r="G26" s="5"/>
      <c r="H26" s="26"/>
      <c r="I26" s="20">
        <f>I16+I22+I25</f>
        <v>12874903.82</v>
      </c>
      <c r="J26" s="27"/>
      <c r="K26" s="26"/>
      <c r="L26" s="20">
        <f>L16+L22+L25</f>
        <v>13314626.717160001</v>
      </c>
      <c r="M26" s="7"/>
      <c r="N26" s="26"/>
      <c r="O26" s="20">
        <f>O16+O22+O25</f>
        <v>15395358.57006</v>
      </c>
      <c r="P26" s="7"/>
      <c r="Q26" s="26"/>
      <c r="R26" s="20">
        <f>R16+R22+R25</f>
        <v>17476063.555739999</v>
      </c>
      <c r="T26" s="47"/>
      <c r="U26" s="47"/>
      <c r="X26" s="48"/>
    </row>
    <row r="27" spans="1:24" x14ac:dyDescent="0.2">
      <c r="A27" s="46"/>
      <c r="B27" s="7"/>
      <c r="C27" s="7"/>
      <c r="D27" s="33"/>
      <c r="E27" s="19"/>
      <c r="F27" s="38"/>
      <c r="G27" s="39"/>
      <c r="H27" s="40"/>
      <c r="I27" s="38"/>
      <c r="J27" s="7"/>
      <c r="K27" s="40"/>
      <c r="L27" s="38"/>
      <c r="M27" s="7"/>
      <c r="N27" s="40"/>
      <c r="O27" s="38"/>
      <c r="P27" s="7"/>
      <c r="Q27" s="40"/>
      <c r="R27" s="38"/>
      <c r="T27" s="47"/>
      <c r="U27" s="47"/>
      <c r="X27" s="48"/>
    </row>
    <row r="28" spans="1:24" x14ac:dyDescent="0.2">
      <c r="A28" s="46"/>
      <c r="B28" s="7"/>
      <c r="C28" s="7"/>
      <c r="D28" s="33"/>
      <c r="E28" s="19"/>
      <c r="F28" s="41"/>
      <c r="H28" s="33"/>
      <c r="I28" s="42"/>
      <c r="J28" s="7"/>
      <c r="K28" s="33"/>
      <c r="L28" s="42"/>
      <c r="M28" s="7"/>
      <c r="N28" s="33"/>
      <c r="O28" s="42"/>
      <c r="P28" s="7"/>
      <c r="Q28" s="33"/>
      <c r="R28" s="42"/>
      <c r="T28" s="47"/>
      <c r="U28" s="47"/>
    </row>
    <row r="29" spans="1:24" x14ac:dyDescent="0.2">
      <c r="A29" s="46">
        <v>19</v>
      </c>
      <c r="B29" s="6" t="s">
        <v>30</v>
      </c>
      <c r="C29" s="7"/>
      <c r="D29" s="33"/>
      <c r="E29" s="19"/>
      <c r="F29" s="20"/>
      <c r="G29" s="5"/>
      <c r="H29" s="33"/>
      <c r="I29" s="20">
        <f>I11+I26</f>
        <v>27280919.82</v>
      </c>
      <c r="J29" s="5"/>
      <c r="K29" s="33"/>
      <c r="L29" s="20">
        <f>+L11+L26</f>
        <v>30250734.259469714</v>
      </c>
      <c r="M29" s="7"/>
      <c r="N29" s="33"/>
      <c r="O29" s="20">
        <f>+O11+O26</f>
        <v>34223937.143602632</v>
      </c>
      <c r="P29" s="7"/>
      <c r="Q29" s="33"/>
      <c r="R29" s="20">
        <f>+R11+R26</f>
        <v>38197140.027735554</v>
      </c>
      <c r="T29" s="47"/>
      <c r="U29" s="47"/>
    </row>
    <row r="30" spans="1:24" x14ac:dyDescent="0.2">
      <c r="A30" s="46">
        <v>20</v>
      </c>
      <c r="B30" s="32" t="s">
        <v>31</v>
      </c>
      <c r="C30" s="7"/>
      <c r="D30" s="43"/>
      <c r="E30" s="19"/>
      <c r="F30" s="20">
        <v>21619</v>
      </c>
      <c r="G30" s="5"/>
      <c r="H30" s="33"/>
      <c r="I30" s="24">
        <v>27063.469980000002</v>
      </c>
      <c r="J30" s="5"/>
      <c r="K30" s="33"/>
      <c r="L30" s="24">
        <v>26430.191339802725</v>
      </c>
      <c r="M30" s="7"/>
      <c r="N30" s="33"/>
      <c r="O30" s="24">
        <v>26430.191339802725</v>
      </c>
      <c r="P30" s="7"/>
      <c r="Q30" s="33"/>
      <c r="R30" s="24">
        <v>26430.191339802725</v>
      </c>
      <c r="T30" s="47"/>
      <c r="U30" s="47"/>
    </row>
    <row r="31" spans="1:24" x14ac:dyDescent="0.2">
      <c r="A31" s="46">
        <v>21</v>
      </c>
      <c r="B31" s="32" t="s">
        <v>32</v>
      </c>
      <c r="C31" s="7"/>
      <c r="D31" s="33"/>
      <c r="E31" s="19"/>
      <c r="F31" s="20"/>
      <c r="G31" s="5"/>
      <c r="H31" s="33"/>
      <c r="I31" s="20">
        <f>SUM(I29:I30)</f>
        <v>27307983.289980002</v>
      </c>
      <c r="J31" s="5"/>
      <c r="K31" s="33"/>
      <c r="L31" s="20">
        <f>L33-L32</f>
        <v>30277164.450809516</v>
      </c>
      <c r="M31" s="7"/>
      <c r="N31" s="33"/>
      <c r="O31" s="20">
        <f>O33-O32</f>
        <v>34250367.334942438</v>
      </c>
      <c r="P31" s="7"/>
      <c r="Q31" s="33"/>
      <c r="R31" s="20">
        <f>R33-R32</f>
        <v>38223570.219075359</v>
      </c>
      <c r="T31" s="47"/>
      <c r="U31" s="47"/>
    </row>
    <row r="32" spans="1:24" ht="13.5" thickBot="1" x14ac:dyDescent="0.25">
      <c r="A32" s="46">
        <v>22</v>
      </c>
      <c r="B32" s="7" t="s">
        <v>33</v>
      </c>
      <c r="C32" s="7"/>
      <c r="D32" s="33"/>
      <c r="E32" s="19"/>
      <c r="F32" s="20"/>
      <c r="G32" s="5"/>
      <c r="H32" s="33"/>
      <c r="I32" s="58">
        <f>+L32</f>
        <v>536092.24876017717</v>
      </c>
      <c r="J32" s="5"/>
      <c r="K32" s="33"/>
      <c r="L32" s="58">
        <v>536092.24876017717</v>
      </c>
      <c r="M32" s="7"/>
      <c r="N32" s="33"/>
      <c r="O32" s="58">
        <f>L32</f>
        <v>536092.24876017717</v>
      </c>
      <c r="P32" s="7"/>
      <c r="Q32" s="33"/>
      <c r="R32" s="58">
        <f>O32</f>
        <v>536092.24876017717</v>
      </c>
      <c r="T32" s="47"/>
      <c r="U32" s="47"/>
    </row>
    <row r="33" spans="1:21" ht="13.5" thickTop="1" x14ac:dyDescent="0.2">
      <c r="A33" s="46">
        <v>23</v>
      </c>
      <c r="B33" s="32" t="s">
        <v>34</v>
      </c>
      <c r="C33" s="7"/>
      <c r="D33" s="30"/>
      <c r="E33" s="44"/>
      <c r="F33" s="24"/>
      <c r="G33" s="5"/>
      <c r="H33" s="30"/>
      <c r="I33" s="45">
        <f>I31+I32</f>
        <v>27844075.53874018</v>
      </c>
      <c r="J33" s="5"/>
      <c r="K33" s="30"/>
      <c r="L33" s="45">
        <f>SUM(L7:L10,L14:L15,L18:L21,L25,L30,L32)</f>
        <v>30813256.699569695</v>
      </c>
      <c r="M33" s="7"/>
      <c r="N33" s="30"/>
      <c r="O33" s="45">
        <f>SUM(O7:O10,O14:O15,O18:O21,O25,O30,O32)</f>
        <v>34786459.583702616</v>
      </c>
      <c r="P33" s="7"/>
      <c r="Q33" s="30"/>
      <c r="R33" s="45">
        <f>SUM(R7:R10,R14:R15,R18:R21,R25,R30,R32)</f>
        <v>38759662.467835538</v>
      </c>
      <c r="T33" s="47"/>
      <c r="U33" s="47"/>
    </row>
    <row r="34" spans="1:21" x14ac:dyDescent="0.2">
      <c r="A34" s="46"/>
      <c r="B34" s="32"/>
      <c r="C34" s="7"/>
      <c r="D34" s="7"/>
      <c r="E34" s="19"/>
      <c r="F34" s="5"/>
      <c r="G34" s="5"/>
      <c r="H34" s="7"/>
      <c r="I34" s="61"/>
      <c r="J34" s="5"/>
      <c r="K34" s="7"/>
      <c r="L34" s="61"/>
      <c r="M34" s="7"/>
      <c r="N34" s="7"/>
      <c r="O34" s="61"/>
      <c r="P34" s="7"/>
      <c r="Q34" s="7"/>
      <c r="R34" s="61"/>
      <c r="T34" s="47"/>
      <c r="U34" s="47"/>
    </row>
    <row r="35" spans="1:21" x14ac:dyDescent="0.2">
      <c r="A35" s="46"/>
      <c r="B35" s="32"/>
      <c r="C35" s="7"/>
      <c r="D35" s="7"/>
      <c r="E35" s="19"/>
      <c r="F35" s="5"/>
      <c r="G35" s="5"/>
      <c r="H35" s="7"/>
      <c r="I35" s="61"/>
      <c r="J35" s="5"/>
      <c r="K35" s="7"/>
      <c r="L35" s="61"/>
      <c r="M35" s="7"/>
      <c r="N35" s="7"/>
      <c r="O35" s="61"/>
      <c r="P35" s="7"/>
      <c r="Q35" s="7"/>
      <c r="R35" s="61"/>
      <c r="T35" s="47"/>
      <c r="U35" s="47"/>
    </row>
    <row r="36" spans="1:21" x14ac:dyDescent="0.2">
      <c r="B36" s="7"/>
      <c r="C36" s="7"/>
      <c r="D36" s="7"/>
      <c r="E36" s="19"/>
      <c r="F36" s="5"/>
      <c r="G36" s="5"/>
      <c r="H36" s="7"/>
      <c r="I36" s="5"/>
      <c r="J36" s="5"/>
      <c r="K36" s="7"/>
      <c r="L36" s="5"/>
      <c r="M36" s="7"/>
      <c r="N36" s="7"/>
      <c r="O36" s="5"/>
      <c r="P36" s="7"/>
      <c r="Q36" s="7"/>
      <c r="R36" s="5"/>
    </row>
    <row r="37" spans="1:21" x14ac:dyDescent="0.2">
      <c r="B37" s="1"/>
      <c r="F37" s="4"/>
      <c r="G37" s="5"/>
      <c r="I37" s="4"/>
      <c r="J37" s="4"/>
      <c r="L37" s="4"/>
    </row>
    <row r="38" spans="1:21" x14ac:dyDescent="0.2">
      <c r="A38" s="9" t="s">
        <v>49</v>
      </c>
      <c r="B38" s="29"/>
      <c r="C38" s="29"/>
      <c r="D38" s="3"/>
      <c r="E38" s="4"/>
      <c r="F38" s="5"/>
      <c r="G38" s="2"/>
      <c r="H38" s="4"/>
      <c r="I38" s="4"/>
      <c r="K38" s="4"/>
      <c r="L38" s="59"/>
    </row>
    <row r="39" spans="1:21" x14ac:dyDescent="0.2">
      <c r="A39" s="2" t="s">
        <v>41</v>
      </c>
      <c r="D39" s="3"/>
      <c r="E39" s="4"/>
      <c r="F39" s="5"/>
      <c r="G39" s="2"/>
      <c r="H39" s="4"/>
      <c r="I39" s="4"/>
      <c r="K39" s="4"/>
      <c r="S39" s="59"/>
    </row>
    <row r="40" spans="1:21" x14ac:dyDescent="0.2">
      <c r="A40" s="2" t="s">
        <v>43</v>
      </c>
      <c r="D40" s="3"/>
      <c r="E40" s="2"/>
      <c r="F40" s="7"/>
      <c r="G40" s="2"/>
      <c r="S40" s="59"/>
    </row>
    <row r="41" spans="1:21" x14ac:dyDescent="0.2">
      <c r="A41" s="2" t="s">
        <v>48</v>
      </c>
      <c r="D41" s="3"/>
      <c r="E41" s="2"/>
      <c r="F41" s="7"/>
      <c r="G41" s="2"/>
      <c r="S41" s="4"/>
    </row>
  </sheetData>
  <mergeCells count="8">
    <mergeCell ref="B1:R1"/>
    <mergeCell ref="B3:R3"/>
    <mergeCell ref="B2:R2"/>
    <mergeCell ref="K5:L5"/>
    <mergeCell ref="H5:I5"/>
    <mergeCell ref="N5:O5"/>
    <mergeCell ref="Q5:R5"/>
    <mergeCell ref="D5:F5"/>
  </mergeCells>
  <printOptions horizontalCentered="1"/>
  <pageMargins left="1" right="1" top="1.25" bottom="0.1" header="0.75" footer="0.3"/>
  <pageSetup scale="70" orientation="landscape" r:id="rId1"/>
  <headerFooter scaleWithDoc="0">
    <oddHeader>&amp;R&amp;"Times New Roman,Bold"&amp;8Docket No. 19-057-02
UAE Exhibit 2.3
Page 1 of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41"/>
  <sheetViews>
    <sheetView zoomScaleNormal="100" workbookViewId="0">
      <selection activeCell="D38" sqref="D38"/>
    </sheetView>
  </sheetViews>
  <sheetFormatPr defaultColWidth="9.140625" defaultRowHeight="12.75" x14ac:dyDescent="0.2"/>
  <cols>
    <col min="1" max="1" width="4.5703125" style="2" customWidth="1"/>
    <col min="2" max="2" width="9.28515625" style="2" customWidth="1"/>
    <col min="3" max="3" width="21.28515625" style="2" customWidth="1"/>
    <col min="4" max="4" width="9.7109375" style="2" customWidth="1"/>
    <col min="5" max="5" width="7.42578125" style="3" customWidth="1"/>
    <col min="6" max="6" width="12.7109375" style="2" customWidth="1"/>
    <col min="7" max="7" width="1.42578125" style="7" customWidth="1"/>
    <col min="8" max="8" width="11" style="2" customWidth="1"/>
    <col min="9" max="9" width="13.140625" style="2" customWidth="1"/>
    <col min="10" max="10" width="1.42578125" style="2" customWidth="1"/>
    <col min="11" max="11" width="11" style="2" customWidth="1"/>
    <col min="12" max="12" width="13.140625" style="2" customWidth="1"/>
    <col min="13" max="13" width="1.42578125" style="2" customWidth="1"/>
    <col min="14" max="14" width="11" style="2" customWidth="1"/>
    <col min="15" max="15" width="13.140625" style="2" customWidth="1"/>
    <col min="16" max="16" width="1.42578125" style="2" customWidth="1"/>
    <col min="17" max="17" width="11" style="2" customWidth="1"/>
    <col min="18" max="18" width="13.140625" style="2" customWidth="1"/>
    <col min="19" max="19" width="10.7109375" style="2" bestFit="1" customWidth="1"/>
    <col min="20" max="20" width="10.42578125" style="2" bestFit="1" customWidth="1"/>
    <col min="21" max="16384" width="9.140625" style="2"/>
  </cols>
  <sheetData>
    <row r="1" spans="1:21" ht="15.75" x14ac:dyDescent="0.25">
      <c r="B1" s="62" t="s">
        <v>44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21" ht="15.75" x14ac:dyDescent="0.25">
      <c r="B2" s="62" t="s">
        <v>36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21" ht="15.75" x14ac:dyDescent="0.25">
      <c r="B3" s="62" t="s">
        <v>42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21" ht="12" customHeight="1" x14ac:dyDescent="0.2">
      <c r="A4" s="54" t="s">
        <v>39</v>
      </c>
      <c r="B4" s="1"/>
      <c r="F4" s="4"/>
      <c r="G4" s="5"/>
      <c r="I4" s="4"/>
      <c r="J4" s="4"/>
      <c r="L4" s="4"/>
    </row>
    <row r="5" spans="1:21" ht="15" customHeight="1" x14ac:dyDescent="0.2">
      <c r="A5" s="55" t="s">
        <v>40</v>
      </c>
      <c r="B5" s="56" t="s">
        <v>0</v>
      </c>
      <c r="C5" s="57"/>
      <c r="D5" s="63" t="s">
        <v>37</v>
      </c>
      <c r="E5" s="67"/>
      <c r="F5" s="64"/>
      <c r="G5" s="8"/>
      <c r="H5" s="63" t="s">
        <v>38</v>
      </c>
      <c r="I5" s="64"/>
      <c r="J5" s="7"/>
      <c r="K5" s="63" t="s">
        <v>1</v>
      </c>
      <c r="L5" s="64"/>
      <c r="M5" s="7"/>
      <c r="N5" s="65" t="s">
        <v>46</v>
      </c>
      <c r="O5" s="66"/>
      <c r="P5" s="7"/>
      <c r="Q5" s="65" t="s">
        <v>47</v>
      </c>
      <c r="R5" s="66"/>
    </row>
    <row r="6" spans="1:21" x14ac:dyDescent="0.2">
      <c r="A6" s="46">
        <v>1</v>
      </c>
      <c r="B6" s="9" t="s">
        <v>2</v>
      </c>
      <c r="C6" s="9"/>
      <c r="D6" s="10"/>
      <c r="E6" s="11" t="s">
        <v>3</v>
      </c>
      <c r="F6" s="12" t="s">
        <v>3</v>
      </c>
      <c r="G6" s="8"/>
      <c r="H6" s="13" t="s">
        <v>4</v>
      </c>
      <c r="I6" s="14" t="s">
        <v>5</v>
      </c>
      <c r="J6" s="8"/>
      <c r="K6" s="15" t="s">
        <v>6</v>
      </c>
      <c r="L6" s="16" t="s">
        <v>5</v>
      </c>
      <c r="M6" s="7"/>
      <c r="N6" s="15" t="s">
        <v>6</v>
      </c>
      <c r="O6" s="16" t="s">
        <v>5</v>
      </c>
      <c r="P6" s="7"/>
      <c r="Q6" s="15" t="s">
        <v>6</v>
      </c>
      <c r="R6" s="16" t="s">
        <v>5</v>
      </c>
    </row>
    <row r="7" spans="1:21" x14ac:dyDescent="0.2">
      <c r="A7" s="46">
        <v>2</v>
      </c>
      <c r="B7" s="17"/>
      <c r="C7" s="17" t="s">
        <v>7</v>
      </c>
      <c r="D7" s="18" t="s">
        <v>8</v>
      </c>
      <c r="E7" s="19">
        <v>200</v>
      </c>
      <c r="F7" s="20">
        <v>2656133</v>
      </c>
      <c r="G7" s="5"/>
      <c r="H7" s="21">
        <v>0.74751000000000001</v>
      </c>
      <c r="I7" s="20">
        <f>ROUND(F7*H7,0)</f>
        <v>1985486</v>
      </c>
      <c r="J7" s="22"/>
      <c r="K7" s="21">
        <v>0.86132104220089667</v>
      </c>
      <c r="L7" s="20">
        <f>$F7*K7</f>
        <v>2287783.2437841943</v>
      </c>
      <c r="M7" s="7"/>
      <c r="N7" s="21">
        <v>0.92697285586276035</v>
      </c>
      <c r="O7" s="20">
        <f>$F7*N7</f>
        <v>2462163.1925613214</v>
      </c>
      <c r="P7" s="7"/>
      <c r="Q7" s="21">
        <v>0.99262745773695971</v>
      </c>
      <c r="R7" s="20">
        <f>$F7*Q7</f>
        <v>2636550.5472012442</v>
      </c>
      <c r="T7" s="47"/>
      <c r="U7" s="47"/>
    </row>
    <row r="8" spans="1:21" x14ac:dyDescent="0.2">
      <c r="A8" s="46">
        <v>3</v>
      </c>
      <c r="B8" s="7"/>
      <c r="C8" s="17" t="s">
        <v>9</v>
      </c>
      <c r="D8" s="18" t="s">
        <v>10</v>
      </c>
      <c r="E8" s="19">
        <v>1800</v>
      </c>
      <c r="F8" s="20">
        <v>11793251</v>
      </c>
      <c r="G8" s="5"/>
      <c r="H8" s="21">
        <v>0.48864999999999997</v>
      </c>
      <c r="I8" s="20">
        <f>ROUND(F8*H8,0)</f>
        <v>5762772</v>
      </c>
      <c r="J8" s="22"/>
      <c r="K8" s="21">
        <v>0.56304869135057478</v>
      </c>
      <c r="L8" s="20">
        <f t="shared" ref="L8:L10" si="0">$F8*K8</f>
        <v>6640174.5423188573</v>
      </c>
      <c r="M8" s="7"/>
      <c r="N8" s="21">
        <v>0.60596552021690386</v>
      </c>
      <c r="O8" s="20">
        <f t="shared" ref="O8:O10" si="1">$F8*N8</f>
        <v>7146303.4772635214</v>
      </c>
      <c r="P8" s="7"/>
      <c r="Q8" s="21">
        <v>0.64888417174775637</v>
      </c>
      <c r="R8" s="20">
        <f t="shared" ref="R8:R10" si="2">$F8*Q8</f>
        <v>7652453.9073484</v>
      </c>
      <c r="T8" s="47"/>
      <c r="U8" s="47"/>
    </row>
    <row r="9" spans="1:21" x14ac:dyDescent="0.2">
      <c r="A9" s="46">
        <v>4</v>
      </c>
      <c r="B9" s="7"/>
      <c r="C9" s="17" t="s">
        <v>11</v>
      </c>
      <c r="D9" s="18" t="s">
        <v>10</v>
      </c>
      <c r="E9" s="19">
        <v>98000</v>
      </c>
      <c r="F9" s="20">
        <v>28858941</v>
      </c>
      <c r="G9" s="5"/>
      <c r="H9" s="21">
        <v>0.19982999999999998</v>
      </c>
      <c r="I9" s="20">
        <f>ROUND(F9*H9,0)</f>
        <v>5766882</v>
      </c>
      <c r="J9" s="22"/>
      <c r="K9" s="21">
        <v>0.23025482450135154</v>
      </c>
      <c r="L9" s="20">
        <f t="shared" si="0"/>
        <v>6644910.3952498585</v>
      </c>
      <c r="M9" s="7"/>
      <c r="N9" s="21">
        <v>0.24780536151630816</v>
      </c>
      <c r="O9" s="20">
        <f t="shared" si="1"/>
        <v>7151400.3074828079</v>
      </c>
      <c r="P9" s="7"/>
      <c r="Q9" s="21">
        <v>0.26535664389717434</v>
      </c>
      <c r="R9" s="20">
        <f t="shared" si="2"/>
        <v>7657911.7301865639</v>
      </c>
      <c r="T9" s="47"/>
      <c r="U9" s="47"/>
    </row>
    <row r="10" spans="1:21" x14ac:dyDescent="0.2">
      <c r="A10" s="46">
        <v>5</v>
      </c>
      <c r="B10" s="7"/>
      <c r="C10" s="23" t="s">
        <v>12</v>
      </c>
      <c r="D10" s="18" t="s">
        <v>13</v>
      </c>
      <c r="E10" s="19">
        <v>100000</v>
      </c>
      <c r="F10" s="24">
        <v>12045371</v>
      </c>
      <c r="G10" s="5"/>
      <c r="H10" s="52">
        <v>7.3959999999999998E-2</v>
      </c>
      <c r="I10" s="24">
        <f>ROUND(F10*H10,0)</f>
        <v>890876</v>
      </c>
      <c r="J10" s="22"/>
      <c r="K10" s="52">
        <v>8.5220671671520684E-2</v>
      </c>
      <c r="L10" s="24">
        <f t="shared" si="0"/>
        <v>1026514.6071526568</v>
      </c>
      <c r="M10" s="7"/>
      <c r="N10" s="52">
        <v>9.1716381613101985E-2</v>
      </c>
      <c r="O10" s="24">
        <f t="shared" si="1"/>
        <v>1104757.843307392</v>
      </c>
      <c r="P10" s="7"/>
      <c r="Q10" s="52">
        <v>9.8212367425486835E-2</v>
      </c>
      <c r="R10" s="24">
        <f t="shared" si="2"/>
        <v>1183004.4024283038</v>
      </c>
      <c r="T10" s="47"/>
      <c r="U10" s="47"/>
    </row>
    <row r="11" spans="1:21" x14ac:dyDescent="0.2">
      <c r="A11" s="46">
        <v>6</v>
      </c>
      <c r="B11" s="6" t="s">
        <v>14</v>
      </c>
      <c r="C11" s="7"/>
      <c r="D11" s="18"/>
      <c r="E11" s="25"/>
      <c r="F11" s="20">
        <f>SUM(F7:F10)</f>
        <v>55353696</v>
      </c>
      <c r="G11" s="5"/>
      <c r="H11" s="26"/>
      <c r="I11" s="20">
        <f>SUM(I7:I10)</f>
        <v>14406016</v>
      </c>
      <c r="J11" s="27"/>
      <c r="K11" s="26"/>
      <c r="L11" s="20">
        <f>SUM(L7:L10)</f>
        <v>16599382.788505567</v>
      </c>
      <c r="M11" s="7"/>
      <c r="N11" s="26"/>
      <c r="O11" s="20">
        <f>SUM(O7:O10)</f>
        <v>17864624.820615042</v>
      </c>
      <c r="P11" s="7"/>
      <c r="Q11" s="26"/>
      <c r="R11" s="20">
        <f>SUM(R7:R10)</f>
        <v>19129920.58716451</v>
      </c>
      <c r="T11" s="47"/>
      <c r="U11" s="47"/>
    </row>
    <row r="12" spans="1:21" x14ac:dyDescent="0.2">
      <c r="A12" s="46"/>
      <c r="B12" s="7"/>
      <c r="C12" s="17"/>
      <c r="D12" s="18"/>
      <c r="E12" s="25"/>
      <c r="F12" s="20"/>
      <c r="G12" s="5"/>
      <c r="H12" s="26"/>
      <c r="I12" s="20"/>
      <c r="J12" s="27"/>
      <c r="K12" s="26"/>
      <c r="L12" s="20"/>
      <c r="M12" s="7"/>
      <c r="N12" s="26"/>
      <c r="O12" s="20"/>
      <c r="P12" s="7"/>
      <c r="Q12" s="26"/>
      <c r="R12" s="20"/>
      <c r="T12" s="47"/>
      <c r="U12" s="47"/>
    </row>
    <row r="13" spans="1:21" x14ac:dyDescent="0.2">
      <c r="A13" s="46">
        <v>7</v>
      </c>
      <c r="B13" s="28" t="s">
        <v>15</v>
      </c>
      <c r="C13" s="29"/>
      <c r="D13" s="30"/>
      <c r="E13" s="11" t="s">
        <v>16</v>
      </c>
      <c r="F13" s="12" t="s">
        <v>17</v>
      </c>
      <c r="G13" s="8"/>
      <c r="H13" s="13" t="s">
        <v>4</v>
      </c>
      <c r="I13" s="14" t="s">
        <v>5</v>
      </c>
      <c r="J13" s="7"/>
      <c r="K13" s="13" t="s">
        <v>6</v>
      </c>
      <c r="L13" s="14" t="s">
        <v>5</v>
      </c>
      <c r="M13" s="7"/>
      <c r="N13" s="13" t="s">
        <v>6</v>
      </c>
      <c r="O13" s="14" t="s">
        <v>5</v>
      </c>
      <c r="P13" s="7"/>
      <c r="Q13" s="13" t="s">
        <v>6</v>
      </c>
      <c r="R13" s="14" t="s">
        <v>5</v>
      </c>
      <c r="T13" s="47"/>
      <c r="U13" s="47"/>
    </row>
    <row r="14" spans="1:21" x14ac:dyDescent="0.2">
      <c r="A14" s="46">
        <v>8</v>
      </c>
      <c r="B14" s="23" t="s">
        <v>18</v>
      </c>
      <c r="C14" s="7"/>
      <c r="D14" s="18" t="s">
        <v>19</v>
      </c>
      <c r="E14" s="19">
        <v>12</v>
      </c>
      <c r="F14" s="20">
        <v>1023.5</v>
      </c>
      <c r="G14" s="5"/>
      <c r="H14" s="31">
        <v>375</v>
      </c>
      <c r="I14" s="20">
        <f t="shared" ref="I14:I15" si="3">E14*F14*H14</f>
        <v>4605750</v>
      </c>
      <c r="J14" s="7"/>
      <c r="K14" s="31">
        <v>250</v>
      </c>
      <c r="L14" s="20">
        <f>$E14*$F14*K14</f>
        <v>3070500</v>
      </c>
      <c r="M14" s="7"/>
      <c r="N14" s="53">
        <v>250</v>
      </c>
      <c r="O14" s="20">
        <f>$E14*$F14*N14</f>
        <v>3070500</v>
      </c>
      <c r="P14" s="7"/>
      <c r="Q14" s="31">
        <v>250</v>
      </c>
      <c r="R14" s="20">
        <f>$E14*$F14*Q14</f>
        <v>3070500</v>
      </c>
      <c r="T14" s="47"/>
      <c r="U14" s="47"/>
    </row>
    <row r="15" spans="1:21" x14ac:dyDescent="0.2">
      <c r="A15" s="46">
        <v>9</v>
      </c>
      <c r="B15" s="32"/>
      <c r="C15" s="7"/>
      <c r="D15" s="18" t="s">
        <v>20</v>
      </c>
      <c r="E15" s="19">
        <v>12</v>
      </c>
      <c r="F15" s="24">
        <v>141</v>
      </c>
      <c r="G15" s="5"/>
      <c r="H15" s="51">
        <v>187.5</v>
      </c>
      <c r="I15" s="24">
        <f t="shared" si="3"/>
        <v>317250</v>
      </c>
      <c r="J15" s="7"/>
      <c r="K15" s="51">
        <v>125</v>
      </c>
      <c r="L15" s="24">
        <f>$E15*$F15*K15</f>
        <v>211500</v>
      </c>
      <c r="M15" s="7"/>
      <c r="N15" s="51">
        <v>125</v>
      </c>
      <c r="O15" s="24">
        <f>$E15*$F15*N15</f>
        <v>211500</v>
      </c>
      <c r="P15" s="7"/>
      <c r="Q15" s="51">
        <v>125</v>
      </c>
      <c r="R15" s="24">
        <f>$E15*$F15*Q15</f>
        <v>211500</v>
      </c>
      <c r="T15" s="47"/>
      <c r="U15" s="47"/>
    </row>
    <row r="16" spans="1:21" x14ac:dyDescent="0.2">
      <c r="A16" s="46">
        <v>10</v>
      </c>
      <c r="B16" s="32"/>
      <c r="C16" s="7"/>
      <c r="D16" s="18"/>
      <c r="E16" s="19"/>
      <c r="F16" s="20">
        <f>SUM(F14:F15)</f>
        <v>1164.5</v>
      </c>
      <c r="G16" s="5"/>
      <c r="H16" s="26"/>
      <c r="I16" s="20">
        <f>SUM(I14:I15)</f>
        <v>4923000</v>
      </c>
      <c r="J16" s="27"/>
      <c r="K16" s="26"/>
      <c r="L16" s="20">
        <f>SUM(L14:L15)</f>
        <v>3282000</v>
      </c>
      <c r="M16" s="7"/>
      <c r="N16" s="26"/>
      <c r="O16" s="20">
        <f>SUM(O14:O15)</f>
        <v>3282000</v>
      </c>
      <c r="P16" s="7"/>
      <c r="Q16" s="26"/>
      <c r="R16" s="20">
        <f>SUM(R14:R15)</f>
        <v>3282000</v>
      </c>
      <c r="T16" s="47"/>
      <c r="U16" s="47"/>
    </row>
    <row r="17" spans="1:21" x14ac:dyDescent="0.2">
      <c r="A17" s="46"/>
      <c r="B17" s="32"/>
      <c r="C17" s="7"/>
      <c r="D17" s="33"/>
      <c r="E17" s="19"/>
      <c r="F17" s="34"/>
      <c r="G17" s="8"/>
      <c r="H17" s="35"/>
      <c r="I17" s="36"/>
      <c r="J17" s="7"/>
      <c r="K17" s="35"/>
      <c r="L17" s="36"/>
      <c r="M17" s="7"/>
      <c r="N17" s="35"/>
      <c r="O17" s="36"/>
      <c r="P17" s="7"/>
      <c r="Q17" s="35"/>
      <c r="R17" s="36"/>
      <c r="T17" s="47"/>
      <c r="U17" s="47"/>
    </row>
    <row r="18" spans="1:21" x14ac:dyDescent="0.2">
      <c r="A18" s="46">
        <v>11</v>
      </c>
      <c r="B18" s="23" t="s">
        <v>21</v>
      </c>
      <c r="C18" s="17" t="s">
        <v>22</v>
      </c>
      <c r="D18" s="33"/>
      <c r="E18" s="19">
        <v>12</v>
      </c>
      <c r="F18" s="20">
        <v>3.5</v>
      </c>
      <c r="G18" s="5"/>
      <c r="H18" s="31">
        <v>6.75</v>
      </c>
      <c r="I18" s="20">
        <f t="shared" ref="I18:I21" si="4">E18*F18*H18</f>
        <v>283.5</v>
      </c>
      <c r="J18" s="7"/>
      <c r="K18" s="31">
        <v>6.75</v>
      </c>
      <c r="L18" s="20">
        <f>$E18*$F18*K18</f>
        <v>283.5</v>
      </c>
      <c r="M18" s="7"/>
      <c r="N18" s="31">
        <v>6.75</v>
      </c>
      <c r="O18" s="20">
        <f>$E18*$F18*N18</f>
        <v>283.5</v>
      </c>
      <c r="P18" s="7"/>
      <c r="Q18" s="31">
        <v>6.75</v>
      </c>
      <c r="R18" s="20">
        <f>$E18*$F18*Q18</f>
        <v>283.5</v>
      </c>
      <c r="T18" s="47"/>
      <c r="U18" s="47"/>
    </row>
    <row r="19" spans="1:21" x14ac:dyDescent="0.2">
      <c r="A19" s="46">
        <v>12</v>
      </c>
      <c r="B19" s="23"/>
      <c r="C19" s="17" t="s">
        <v>23</v>
      </c>
      <c r="D19" s="33"/>
      <c r="E19" s="19">
        <v>12</v>
      </c>
      <c r="F19" s="20">
        <v>332</v>
      </c>
      <c r="G19" s="5"/>
      <c r="H19" s="31">
        <v>18.25</v>
      </c>
      <c r="I19" s="20">
        <f t="shared" si="4"/>
        <v>72708</v>
      </c>
      <c r="J19" s="7"/>
      <c r="K19" s="31">
        <v>18.25</v>
      </c>
      <c r="L19" s="20">
        <f t="shared" ref="L19:L21" si="5">$E19*$F19*K19</f>
        <v>72708</v>
      </c>
      <c r="M19" s="7"/>
      <c r="N19" s="31">
        <v>18.25</v>
      </c>
      <c r="O19" s="20">
        <f t="shared" ref="O19:O21" si="6">$E19*$F19*N19</f>
        <v>72708</v>
      </c>
      <c r="P19" s="7"/>
      <c r="Q19" s="31">
        <v>18.25</v>
      </c>
      <c r="R19" s="20">
        <f t="shared" ref="R19:R21" si="7">$E19*$F19*Q19</f>
        <v>72708</v>
      </c>
      <c r="T19" s="47"/>
      <c r="U19" s="47"/>
    </row>
    <row r="20" spans="1:21" x14ac:dyDescent="0.2">
      <c r="A20" s="46">
        <v>13</v>
      </c>
      <c r="B20" s="7"/>
      <c r="C20" s="17" t="s">
        <v>24</v>
      </c>
      <c r="D20" s="33"/>
      <c r="E20" s="19">
        <v>12</v>
      </c>
      <c r="F20" s="20">
        <v>575.5</v>
      </c>
      <c r="G20" s="5"/>
      <c r="H20" s="31">
        <v>63.5</v>
      </c>
      <c r="I20" s="20">
        <f t="shared" si="4"/>
        <v>438531</v>
      </c>
      <c r="J20" s="7"/>
      <c r="K20" s="31">
        <v>63.5</v>
      </c>
      <c r="L20" s="20">
        <f t="shared" si="5"/>
        <v>438531</v>
      </c>
      <c r="M20" s="7"/>
      <c r="N20" s="31">
        <v>63.5</v>
      </c>
      <c r="O20" s="20">
        <f t="shared" si="6"/>
        <v>438531</v>
      </c>
      <c r="P20" s="7"/>
      <c r="Q20" s="31">
        <v>63.5</v>
      </c>
      <c r="R20" s="20">
        <f t="shared" si="7"/>
        <v>438531</v>
      </c>
      <c r="T20" s="47"/>
      <c r="U20" s="47"/>
    </row>
    <row r="21" spans="1:21" x14ac:dyDescent="0.2">
      <c r="A21" s="46">
        <v>14</v>
      </c>
      <c r="B21" s="7"/>
      <c r="C21" s="17" t="s">
        <v>25</v>
      </c>
      <c r="D21" s="33"/>
      <c r="E21" s="19">
        <v>12</v>
      </c>
      <c r="F21" s="24">
        <v>333.5</v>
      </c>
      <c r="G21" s="5"/>
      <c r="H21" s="51">
        <v>420.25</v>
      </c>
      <c r="I21" s="24">
        <f t="shared" si="4"/>
        <v>1681840.5</v>
      </c>
      <c r="J21" s="7"/>
      <c r="K21" s="51">
        <v>420.25</v>
      </c>
      <c r="L21" s="24">
        <f t="shared" si="5"/>
        <v>1681840.5</v>
      </c>
      <c r="M21" s="7"/>
      <c r="N21" s="51">
        <v>420.25</v>
      </c>
      <c r="O21" s="24">
        <f t="shared" si="6"/>
        <v>1681840.5</v>
      </c>
      <c r="P21" s="7"/>
      <c r="Q21" s="51">
        <v>420.25</v>
      </c>
      <c r="R21" s="24">
        <f t="shared" si="7"/>
        <v>1681840.5</v>
      </c>
      <c r="T21" s="47"/>
      <c r="U21" s="47"/>
    </row>
    <row r="22" spans="1:21" x14ac:dyDescent="0.2">
      <c r="A22" s="46">
        <v>15</v>
      </c>
      <c r="B22" s="7"/>
      <c r="C22" s="7"/>
      <c r="D22" s="33"/>
      <c r="E22" s="19"/>
      <c r="F22" s="20">
        <f>SUM(F18:F21)</f>
        <v>1244.5</v>
      </c>
      <c r="G22" s="5"/>
      <c r="H22" s="31"/>
      <c r="I22" s="20">
        <f>SUM(I18:I21)</f>
        <v>2193363</v>
      </c>
      <c r="J22" s="27"/>
      <c r="K22" s="31"/>
      <c r="L22" s="20">
        <f>SUM(L18:L21)</f>
        <v>2193363</v>
      </c>
      <c r="M22" s="7"/>
      <c r="N22" s="31"/>
      <c r="O22" s="20">
        <f>SUM(O18:O21)</f>
        <v>2193363</v>
      </c>
      <c r="P22" s="7"/>
      <c r="Q22" s="31"/>
      <c r="R22" s="20">
        <f>SUM(R18:R21)</f>
        <v>2193363</v>
      </c>
      <c r="T22" s="47"/>
      <c r="U22" s="47"/>
    </row>
    <row r="23" spans="1:21" x14ac:dyDescent="0.2">
      <c r="A23" s="46"/>
      <c r="B23" s="7"/>
      <c r="C23" s="7"/>
      <c r="D23" s="33"/>
      <c r="E23" s="19"/>
      <c r="F23" s="20"/>
      <c r="G23" s="5"/>
      <c r="H23" s="26"/>
      <c r="I23" s="20"/>
      <c r="J23" s="27"/>
      <c r="K23" s="26"/>
      <c r="L23" s="20"/>
      <c r="M23" s="7"/>
      <c r="N23" s="26"/>
      <c r="O23" s="20"/>
      <c r="P23" s="7"/>
      <c r="Q23" s="26"/>
      <c r="R23" s="20"/>
      <c r="T23" s="47"/>
      <c r="U23" s="47"/>
    </row>
    <row r="24" spans="1:21" x14ac:dyDescent="0.2">
      <c r="A24" s="46">
        <v>16</v>
      </c>
      <c r="B24" s="23" t="s">
        <v>26</v>
      </c>
      <c r="C24" s="7"/>
      <c r="D24" s="33"/>
      <c r="E24" s="19"/>
      <c r="F24" s="12" t="s">
        <v>27</v>
      </c>
      <c r="G24" s="8"/>
      <c r="H24" s="13" t="s">
        <v>4</v>
      </c>
      <c r="I24" s="14" t="s">
        <v>5</v>
      </c>
      <c r="J24" s="27"/>
      <c r="K24" s="13" t="s">
        <v>45</v>
      </c>
      <c r="L24" s="14" t="s">
        <v>5</v>
      </c>
      <c r="M24" s="7"/>
      <c r="N24" s="13" t="s">
        <v>45</v>
      </c>
      <c r="O24" s="14" t="s">
        <v>5</v>
      </c>
      <c r="P24" s="7"/>
      <c r="Q24" s="13" t="s">
        <v>45</v>
      </c>
      <c r="R24" s="14" t="s">
        <v>5</v>
      </c>
      <c r="T24" s="47"/>
      <c r="U24" s="47"/>
    </row>
    <row r="25" spans="1:21" x14ac:dyDescent="0.2">
      <c r="A25" s="46">
        <v>17</v>
      </c>
      <c r="B25" s="23" t="s">
        <v>28</v>
      </c>
      <c r="C25" s="7"/>
      <c r="D25" s="33"/>
      <c r="E25" s="19"/>
      <c r="F25" s="20">
        <v>2686722</v>
      </c>
      <c r="G25" s="5"/>
      <c r="H25" s="50">
        <v>2.1433333333333331</v>
      </c>
      <c r="I25" s="49">
        <f>F25*H25</f>
        <v>5758540.8199999994</v>
      </c>
      <c r="J25" s="27"/>
      <c r="K25" s="50">
        <v>2.8280599999999998</v>
      </c>
      <c r="L25" s="49">
        <f>$F25*K25</f>
        <v>7598211.019319999</v>
      </c>
      <c r="M25" s="7"/>
      <c r="N25" s="50">
        <v>3.5127899999999999</v>
      </c>
      <c r="O25" s="49">
        <f>$F25*N25</f>
        <v>9437890.1743799988</v>
      </c>
      <c r="P25" s="7"/>
      <c r="Q25" s="50">
        <v>4.1974999999999998</v>
      </c>
      <c r="R25" s="49">
        <f>$F25*Q25</f>
        <v>11277515.594999999</v>
      </c>
      <c r="T25" s="47"/>
      <c r="U25" s="47"/>
    </row>
    <row r="26" spans="1:21" x14ac:dyDescent="0.2">
      <c r="A26" s="46">
        <v>18</v>
      </c>
      <c r="B26" s="37" t="s">
        <v>29</v>
      </c>
      <c r="C26" s="17"/>
      <c r="D26" s="33"/>
      <c r="E26" s="19"/>
      <c r="F26" s="20"/>
      <c r="G26" s="5"/>
      <c r="H26" s="26"/>
      <c r="I26" s="20">
        <f>I16+I22+I25</f>
        <v>12874903.82</v>
      </c>
      <c r="J26" s="27"/>
      <c r="K26" s="26"/>
      <c r="L26" s="20">
        <f>L16+L22+L25</f>
        <v>13073574.01932</v>
      </c>
      <c r="M26" s="7"/>
      <c r="N26" s="26"/>
      <c r="O26" s="20">
        <f>O16+O22+O25</f>
        <v>14913253.174379999</v>
      </c>
      <c r="P26" s="7"/>
      <c r="Q26" s="26"/>
      <c r="R26" s="20">
        <f>R16+R22+R25</f>
        <v>16752878.594999999</v>
      </c>
      <c r="T26" s="47"/>
      <c r="U26" s="47"/>
    </row>
    <row r="27" spans="1:21" x14ac:dyDescent="0.2">
      <c r="A27" s="46"/>
      <c r="B27" s="7"/>
      <c r="C27" s="7"/>
      <c r="D27" s="33"/>
      <c r="E27" s="19"/>
      <c r="F27" s="38"/>
      <c r="G27" s="39"/>
      <c r="H27" s="40"/>
      <c r="I27" s="38"/>
      <c r="J27" s="7"/>
      <c r="K27" s="40"/>
      <c r="L27" s="38"/>
      <c r="M27" s="7"/>
      <c r="N27" s="40"/>
      <c r="O27" s="38"/>
      <c r="P27" s="7"/>
      <c r="Q27" s="40"/>
      <c r="R27" s="38"/>
      <c r="T27" s="47"/>
      <c r="U27" s="47"/>
    </row>
    <row r="28" spans="1:21" x14ac:dyDescent="0.2">
      <c r="A28" s="46"/>
      <c r="B28" s="7"/>
      <c r="C28" s="7"/>
      <c r="D28" s="33"/>
      <c r="E28" s="19"/>
      <c r="F28" s="41"/>
      <c r="H28" s="33"/>
      <c r="I28" s="42"/>
      <c r="J28" s="7"/>
      <c r="K28" s="33"/>
      <c r="L28" s="42"/>
      <c r="M28" s="7"/>
      <c r="N28" s="33"/>
      <c r="O28" s="42"/>
      <c r="P28" s="7"/>
      <c r="Q28" s="33"/>
      <c r="R28" s="42"/>
      <c r="T28" s="47"/>
      <c r="U28" s="47"/>
    </row>
    <row r="29" spans="1:21" x14ac:dyDescent="0.2">
      <c r="A29" s="46">
        <v>19</v>
      </c>
      <c r="B29" s="6" t="s">
        <v>30</v>
      </c>
      <c r="C29" s="7"/>
      <c r="D29" s="33"/>
      <c r="E29" s="19"/>
      <c r="F29" s="20"/>
      <c r="G29" s="5"/>
      <c r="H29" s="33"/>
      <c r="I29" s="20">
        <f>I11+I26</f>
        <v>27280919.82</v>
      </c>
      <c r="J29" s="5"/>
      <c r="K29" s="33"/>
      <c r="L29" s="20">
        <f>+L11+L26</f>
        <v>29672956.807825565</v>
      </c>
      <c r="M29" s="7"/>
      <c r="N29" s="33"/>
      <c r="O29" s="20">
        <f>+O11+O26</f>
        <v>32777877.994995043</v>
      </c>
      <c r="P29" s="7"/>
      <c r="Q29" s="33"/>
      <c r="R29" s="20">
        <f>+R11+R26</f>
        <v>35882799.182164505</v>
      </c>
      <c r="T29" s="47"/>
      <c r="U29" s="47"/>
    </row>
    <row r="30" spans="1:21" x14ac:dyDescent="0.2">
      <c r="A30" s="46">
        <v>20</v>
      </c>
      <c r="B30" s="32" t="s">
        <v>31</v>
      </c>
      <c r="C30" s="7"/>
      <c r="D30" s="43"/>
      <c r="E30" s="19"/>
      <c r="F30" s="20">
        <v>21619</v>
      </c>
      <c r="G30" s="5"/>
      <c r="H30" s="33"/>
      <c r="I30" s="24">
        <v>27063.469980000002</v>
      </c>
      <c r="J30" s="5"/>
      <c r="K30" s="33"/>
      <c r="L30" s="24">
        <v>25353.178341653431</v>
      </c>
      <c r="M30" s="7"/>
      <c r="N30" s="33"/>
      <c r="O30" s="24">
        <f>L30</f>
        <v>25353.178341653431</v>
      </c>
      <c r="P30" s="7"/>
      <c r="Q30" s="33"/>
      <c r="R30" s="24">
        <f>L30</f>
        <v>25353.178341653431</v>
      </c>
      <c r="T30" s="47"/>
      <c r="U30" s="47"/>
    </row>
    <row r="31" spans="1:21" x14ac:dyDescent="0.2">
      <c r="A31" s="46">
        <v>21</v>
      </c>
      <c r="B31" s="32" t="s">
        <v>32</v>
      </c>
      <c r="C31" s="7"/>
      <c r="D31" s="33"/>
      <c r="E31" s="19"/>
      <c r="F31" s="20"/>
      <c r="G31" s="5"/>
      <c r="H31" s="33"/>
      <c r="I31" s="20">
        <f>SUM(I29:I30)</f>
        <v>27307983.289980002</v>
      </c>
      <c r="J31" s="5"/>
      <c r="K31" s="33"/>
      <c r="L31" s="20">
        <f>L33-L32</f>
        <v>29698309.986167222</v>
      </c>
      <c r="M31" s="7"/>
      <c r="N31" s="33"/>
      <c r="O31" s="20">
        <f>O33-O32</f>
        <v>32803231.173336696</v>
      </c>
      <c r="P31" s="7"/>
      <c r="Q31" s="33"/>
      <c r="R31" s="20">
        <f>R33-R32</f>
        <v>35908152.360506162</v>
      </c>
      <c r="T31" s="47"/>
      <c r="U31" s="47"/>
    </row>
    <row r="32" spans="1:21" ht="13.5" thickBot="1" x14ac:dyDescent="0.25">
      <c r="A32" s="46">
        <v>22</v>
      </c>
      <c r="B32" s="7" t="s">
        <v>33</v>
      </c>
      <c r="C32" s="7"/>
      <c r="D32" s="33"/>
      <c r="E32" s="19"/>
      <c r="F32" s="20"/>
      <c r="G32" s="5"/>
      <c r="H32" s="33"/>
      <c r="I32" s="58">
        <f>+L32</f>
        <v>536092.24876017717</v>
      </c>
      <c r="J32" s="5"/>
      <c r="K32" s="33"/>
      <c r="L32" s="58">
        <v>536092.24876017717</v>
      </c>
      <c r="M32" s="7"/>
      <c r="N32" s="33"/>
      <c r="O32" s="58">
        <f>L32</f>
        <v>536092.24876017717</v>
      </c>
      <c r="P32" s="7"/>
      <c r="Q32" s="33"/>
      <c r="R32" s="58">
        <f>O32</f>
        <v>536092.24876017717</v>
      </c>
      <c r="T32" s="47"/>
      <c r="U32" s="47"/>
    </row>
    <row r="33" spans="1:21" ht="13.5" thickTop="1" x14ac:dyDescent="0.2">
      <c r="A33" s="46">
        <v>23</v>
      </c>
      <c r="B33" s="32" t="s">
        <v>34</v>
      </c>
      <c r="C33" s="7"/>
      <c r="D33" s="30"/>
      <c r="E33" s="44"/>
      <c r="F33" s="24"/>
      <c r="G33" s="5"/>
      <c r="H33" s="30"/>
      <c r="I33" s="45">
        <f>I31+I32</f>
        <v>27844075.53874018</v>
      </c>
      <c r="J33" s="5"/>
      <c r="K33" s="30"/>
      <c r="L33" s="45">
        <f>SUM(L7:L10,L14:L15,L18:L21,L25,L30,L32)</f>
        <v>30234402.234927401</v>
      </c>
      <c r="M33" s="7"/>
      <c r="N33" s="30"/>
      <c r="O33" s="45">
        <f>SUM(O7:O10,O14:O15,O18:O21,O25,O30,O32)</f>
        <v>33339323.422096875</v>
      </c>
      <c r="P33" s="7"/>
      <c r="Q33" s="30"/>
      <c r="R33" s="45">
        <f>SUM(R7:R10,R14:R15,R18:R21,R25,R30,R32)</f>
        <v>36444244.609266341</v>
      </c>
      <c r="T33" s="47"/>
      <c r="U33" s="47"/>
    </row>
    <row r="34" spans="1:21" x14ac:dyDescent="0.2">
      <c r="A34" s="46"/>
      <c r="B34" s="32"/>
      <c r="C34" s="7"/>
      <c r="D34" s="7"/>
      <c r="E34" s="19"/>
      <c r="F34" s="5"/>
      <c r="G34" s="5"/>
      <c r="H34" s="7"/>
      <c r="I34" s="61"/>
      <c r="J34" s="5"/>
      <c r="K34" s="7"/>
      <c r="L34" s="61"/>
      <c r="M34" s="7"/>
      <c r="N34" s="7"/>
      <c r="O34" s="61"/>
      <c r="P34" s="7"/>
      <c r="Q34" s="7"/>
      <c r="R34" s="61"/>
      <c r="T34" s="47"/>
      <c r="U34" s="47"/>
    </row>
    <row r="35" spans="1:21" x14ac:dyDescent="0.2">
      <c r="A35" s="46"/>
      <c r="B35" s="32"/>
      <c r="C35" s="7"/>
      <c r="D35" s="7"/>
      <c r="E35" s="19"/>
      <c r="F35" s="5"/>
      <c r="G35" s="5"/>
      <c r="H35" s="7"/>
      <c r="I35" s="61"/>
      <c r="J35" s="5"/>
      <c r="K35" s="7"/>
      <c r="L35" s="61"/>
      <c r="M35" s="7"/>
      <c r="N35" s="7"/>
      <c r="O35" s="61"/>
      <c r="P35" s="7"/>
      <c r="Q35" s="7"/>
      <c r="R35" s="61"/>
      <c r="T35" s="60"/>
      <c r="U35" s="47"/>
    </row>
    <row r="36" spans="1:21" x14ac:dyDescent="0.2">
      <c r="B36" s="7"/>
      <c r="C36" s="7"/>
      <c r="D36" s="7"/>
      <c r="E36" s="19"/>
      <c r="F36" s="5"/>
      <c r="G36" s="5"/>
      <c r="H36" s="7"/>
      <c r="I36" s="5"/>
      <c r="J36" s="5"/>
      <c r="K36" s="7"/>
      <c r="L36" s="5"/>
      <c r="M36" s="7"/>
      <c r="N36" s="7"/>
      <c r="O36" s="5"/>
      <c r="P36" s="7"/>
      <c r="Q36" s="7"/>
      <c r="R36" s="5"/>
      <c r="T36" s="60"/>
      <c r="U36" s="47"/>
    </row>
    <row r="37" spans="1:21" x14ac:dyDescent="0.2">
      <c r="B37" s="1"/>
      <c r="F37" s="4"/>
      <c r="G37" s="5"/>
      <c r="I37" s="4"/>
      <c r="J37" s="4"/>
      <c r="L37" s="4"/>
    </row>
    <row r="38" spans="1:21" x14ac:dyDescent="0.2">
      <c r="A38" s="9" t="s">
        <v>49</v>
      </c>
      <c r="B38" s="29"/>
      <c r="C38" s="29"/>
      <c r="D38" s="3"/>
      <c r="E38" s="4"/>
      <c r="F38" s="5"/>
      <c r="G38" s="2"/>
      <c r="H38" s="4"/>
      <c r="I38" s="4"/>
      <c r="K38" s="4"/>
      <c r="L38" s="59"/>
    </row>
    <row r="39" spans="1:21" x14ac:dyDescent="0.2">
      <c r="A39" s="2" t="s">
        <v>41</v>
      </c>
      <c r="D39" s="3"/>
      <c r="E39" s="4"/>
      <c r="F39" s="5"/>
      <c r="G39" s="2"/>
      <c r="H39" s="4"/>
      <c r="I39" s="4"/>
      <c r="K39" s="4"/>
      <c r="S39" s="59"/>
      <c r="T39" s="59"/>
    </row>
    <row r="40" spans="1:21" x14ac:dyDescent="0.2">
      <c r="A40" s="2" t="s">
        <v>43</v>
      </c>
      <c r="D40" s="3"/>
      <c r="E40" s="2"/>
      <c r="F40" s="7"/>
      <c r="G40" s="2"/>
      <c r="S40" s="59"/>
    </row>
    <row r="41" spans="1:21" x14ac:dyDescent="0.2">
      <c r="A41" s="2" t="s">
        <v>48</v>
      </c>
      <c r="D41" s="3"/>
      <c r="E41" s="2"/>
      <c r="F41" s="7"/>
      <c r="G41" s="2"/>
      <c r="S41" s="4"/>
    </row>
  </sheetData>
  <mergeCells count="8">
    <mergeCell ref="B1:R1"/>
    <mergeCell ref="B2:R2"/>
    <mergeCell ref="B3:R3"/>
    <mergeCell ref="D5:F5"/>
    <mergeCell ref="H5:I5"/>
    <mergeCell ref="K5:L5"/>
    <mergeCell ref="N5:O5"/>
    <mergeCell ref="Q5:R5"/>
  </mergeCells>
  <printOptions horizontalCentered="1"/>
  <pageMargins left="1" right="1" top="1.25" bottom="0.1" header="0.75" footer="0.3"/>
  <pageSetup scale="70" orientation="landscape" r:id="rId1"/>
  <headerFooter scaleWithDoc="0">
    <oddHeader>&amp;R&amp;"Times New Roman,Bold"&amp;8Docket No. 19-057-02
UAE Exhibit 2.4
Page 1 of 1</oddHeader>
  </headerFooter>
  <ignoredErrors>
    <ignoredError sqref="O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UAE Exhibit 2.3</vt:lpstr>
      <vt:lpstr>UAE Exhibit 2.4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Higgins</dc:creator>
  <cp:lastModifiedBy>Fred Nass</cp:lastModifiedBy>
  <cp:lastPrinted>2019-11-12T22:42:46Z</cp:lastPrinted>
  <dcterms:created xsi:type="dcterms:W3CDTF">2019-11-12T21:45:26Z</dcterms:created>
  <dcterms:modified xsi:type="dcterms:W3CDTF">2019-11-15T18:33:05Z</dcterms:modified>
</cp:coreProperties>
</file>