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3\"/>
    </mc:Choice>
  </mc:AlternateContent>
  <bookViews>
    <workbookView xWindow="0" yWindow="0" windowWidth="25275" windowHeight="11520"/>
  </bookViews>
  <sheets>
    <sheet name="Impact" sheetId="1" r:id="rId1"/>
  </sheets>
  <definedNames>
    <definedName name="_xlnm.Print_Area" localSheetId="0">Impact!$A$1:$AM$151</definedName>
    <definedName name="_xlnm.Print_Titles" localSheetId="0">Impact!$1:$12</definedName>
  </definedNames>
  <calcPr calcId="152511"/>
</workbook>
</file>

<file path=xl/calcChain.xml><?xml version="1.0" encoding="utf-8"?>
<calcChain xmlns="http://schemas.openxmlformats.org/spreadsheetml/2006/main">
  <c r="AI96" i="1" l="1"/>
  <c r="S96" i="1"/>
  <c r="W96" i="1" s="1"/>
  <c r="G96" i="1"/>
  <c r="S95" i="1"/>
  <c r="S94" i="1"/>
  <c r="S92" i="1"/>
  <c r="W92" i="1" s="1"/>
  <c r="AK92" i="1" s="1"/>
  <c r="AI90" i="1"/>
  <c r="G90" i="1"/>
  <c r="S89" i="1"/>
  <c r="S90" i="1" s="1"/>
  <c r="W90" i="1" s="1"/>
  <c r="S88" i="1"/>
  <c r="AI86" i="1"/>
  <c r="G86" i="1"/>
  <c r="S85" i="1"/>
  <c r="S84" i="1"/>
  <c r="S86" i="1" s="1"/>
  <c r="W86" i="1" s="1"/>
  <c r="S82" i="1"/>
  <c r="W82" i="1" s="1"/>
  <c r="AK82" i="1" s="1"/>
  <c r="AI80" i="1"/>
  <c r="G80" i="1"/>
  <c r="S79" i="1"/>
  <c r="S78" i="1"/>
  <c r="S80" i="1" s="1"/>
  <c r="W80" i="1" s="1"/>
  <c r="AK80" i="1" s="1"/>
  <c r="AI76" i="1"/>
  <c r="G76" i="1"/>
  <c r="S75" i="1"/>
  <c r="S74" i="1"/>
  <c r="S72" i="1"/>
  <c r="W72" i="1" s="1"/>
  <c r="AK72" i="1" s="1"/>
  <c r="AI70" i="1"/>
  <c r="G70" i="1"/>
  <c r="S69" i="1"/>
  <c r="S68" i="1"/>
  <c r="S70" i="1" s="1"/>
  <c r="W70" i="1" s="1"/>
  <c r="AI66" i="1"/>
  <c r="S66" i="1"/>
  <c r="W66" i="1" s="1"/>
  <c r="AK66" i="1" s="1"/>
  <c r="G66" i="1"/>
  <c r="S65" i="1"/>
  <c r="S64" i="1"/>
  <c r="W62" i="1"/>
  <c r="AK62" i="1" s="1"/>
  <c r="S62" i="1"/>
  <c r="S61" i="1"/>
  <c r="W61" i="1" s="1"/>
  <c r="AK61" i="1" s="1"/>
  <c r="S60" i="1"/>
  <c r="W60" i="1" s="1"/>
  <c r="AK60" i="1" s="1"/>
  <c r="AI58" i="1"/>
  <c r="G58" i="1"/>
  <c r="G98" i="1" s="1"/>
  <c r="S57" i="1"/>
  <c r="S56" i="1"/>
  <c r="S58" i="1" s="1"/>
  <c r="W58" i="1" s="1"/>
  <c r="AK58" i="1" s="1"/>
  <c r="AI54" i="1"/>
  <c r="G54" i="1"/>
  <c r="S53" i="1"/>
  <c r="S52" i="1"/>
  <c r="S50" i="1"/>
  <c r="W50" i="1" s="1"/>
  <c r="AK50" i="1" s="1"/>
  <c r="S49" i="1"/>
  <c r="W49" i="1" s="1"/>
  <c r="AK49" i="1" s="1"/>
  <c r="AI47" i="1"/>
  <c r="AI98" i="1" s="1"/>
  <c r="U47" i="1"/>
  <c r="U98" i="1" s="1"/>
  <c r="G47" i="1"/>
  <c r="W46" i="1"/>
  <c r="AK46" i="1" s="1"/>
  <c r="S46" i="1"/>
  <c r="S45" i="1"/>
  <c r="W45" i="1" s="1"/>
  <c r="AK45" i="1" s="1"/>
  <c r="S44" i="1"/>
  <c r="W44" i="1" s="1"/>
  <c r="AK44" i="1" s="1"/>
  <c r="S43" i="1"/>
  <c r="W43" i="1" s="1"/>
  <c r="AK43" i="1" s="1"/>
  <c r="S42" i="1"/>
  <c r="W42" i="1" s="1"/>
  <c r="AK42" i="1" s="1"/>
  <c r="S41" i="1"/>
  <c r="W41" i="1" s="1"/>
  <c r="AK41" i="1" s="1"/>
  <c r="S40" i="1"/>
  <c r="W40" i="1" s="1"/>
  <c r="AK40" i="1" s="1"/>
  <c r="S39" i="1"/>
  <c r="W39" i="1" s="1"/>
  <c r="AK39" i="1" s="1"/>
  <c r="W38" i="1"/>
  <c r="AK38" i="1" s="1"/>
  <c r="S38" i="1"/>
  <c r="S37" i="1"/>
  <c r="W37" i="1" s="1"/>
  <c r="AK37" i="1" s="1"/>
  <c r="S36" i="1"/>
  <c r="W36" i="1" s="1"/>
  <c r="AK36" i="1" s="1"/>
  <c r="S35" i="1"/>
  <c r="W35" i="1" s="1"/>
  <c r="AK35" i="1" s="1"/>
  <c r="W34" i="1"/>
  <c r="AK34" i="1" s="1"/>
  <c r="S34" i="1"/>
  <c r="S33" i="1"/>
  <c r="AI29" i="1"/>
  <c r="U29" i="1"/>
  <c r="U100" i="1" s="1"/>
  <c r="G29" i="1"/>
  <c r="S28" i="1"/>
  <c r="W28" i="1" s="1"/>
  <c r="AK28" i="1" s="1"/>
  <c r="W27" i="1"/>
  <c r="AK27" i="1" s="1"/>
  <c r="S27" i="1"/>
  <c r="S26" i="1"/>
  <c r="W26" i="1" s="1"/>
  <c r="AK26" i="1" s="1"/>
  <c r="S25" i="1"/>
  <c r="W25" i="1" s="1"/>
  <c r="AK25" i="1" s="1"/>
  <c r="S24" i="1"/>
  <c r="W24" i="1" s="1"/>
  <c r="AK24" i="1" s="1"/>
  <c r="W23" i="1"/>
  <c r="AK23" i="1" s="1"/>
  <c r="S23" i="1"/>
  <c r="S22" i="1"/>
  <c r="W22" i="1" s="1"/>
  <c r="AK22" i="1" s="1"/>
  <c r="S21" i="1"/>
  <c r="W21" i="1" s="1"/>
  <c r="AK21" i="1" s="1"/>
  <c r="S20" i="1"/>
  <c r="W20" i="1" s="1"/>
  <c r="AK20" i="1" s="1"/>
  <c r="S19" i="1"/>
  <c r="W19" i="1" s="1"/>
  <c r="AK19" i="1" s="1"/>
  <c r="S18" i="1"/>
  <c r="W18" i="1" s="1"/>
  <c r="AK18" i="1" s="1"/>
  <c r="S17" i="1"/>
  <c r="W17" i="1" s="1"/>
  <c r="AK17" i="1" s="1"/>
  <c r="S16" i="1"/>
  <c r="W16" i="1" s="1"/>
  <c r="G100" i="1" l="1"/>
  <c r="AK70" i="1"/>
  <c r="S54" i="1"/>
  <c r="W54" i="1" s="1"/>
  <c r="S76" i="1"/>
  <c r="W76" i="1" s="1"/>
  <c r="AK76" i="1" s="1"/>
  <c r="AK54" i="1"/>
  <c r="AG47" i="1"/>
  <c r="AG98" i="1"/>
  <c r="AK86" i="1"/>
  <c r="AK90" i="1"/>
  <c r="AK16" i="1"/>
  <c r="W29" i="1"/>
  <c r="AK96" i="1"/>
  <c r="W33" i="1"/>
  <c r="AI100" i="1"/>
  <c r="AG29" i="1"/>
  <c r="S29" i="1"/>
  <c r="S47" i="1"/>
  <c r="S98" i="1" s="1"/>
  <c r="AG100" i="1" l="1"/>
  <c r="AI105" i="1"/>
  <c r="S100" i="1"/>
  <c r="W47" i="1"/>
  <c r="AK33" i="1"/>
  <c r="AK29" i="1"/>
  <c r="AK47" i="1" l="1"/>
  <c r="AK98" i="1" s="1"/>
  <c r="W98" i="1"/>
  <c r="W100" i="1" s="1"/>
  <c r="AK100" i="1" l="1"/>
</calcChain>
</file>

<file path=xl/sharedStrings.xml><?xml version="1.0" encoding="utf-8"?>
<sst xmlns="http://schemas.openxmlformats.org/spreadsheetml/2006/main" count="399" uniqueCount="118">
  <si>
    <t>QUESTAR GAS COMPANY dba DOMINION ENERGY UTAH</t>
  </si>
  <si>
    <t>COMPARISON OF EXISTING AND PROPOSED PARAMETERS AND DEPRECIATION RATES</t>
  </si>
  <si>
    <t>RELATED TO GAS PLANT AT DECEMBER 31, 2017</t>
  </si>
  <si>
    <t>EXISTING ESTIMATES</t>
  </si>
  <si>
    <t>PROPOSED ESTIMATES</t>
  </si>
  <si>
    <t>PROBABLE</t>
  </si>
  <si>
    <t>NET</t>
  </si>
  <si>
    <t>WHOLE LIFE</t>
  </si>
  <si>
    <t>REMAINING LIFE</t>
  </si>
  <si>
    <t>ORIGINAL COST</t>
  </si>
  <si>
    <t>RETIREMENT</t>
  </si>
  <si>
    <t>SURVIVOR</t>
  </si>
  <si>
    <t>SALVAGE</t>
  </si>
  <si>
    <t>ACCRUAL</t>
  </si>
  <si>
    <t>RES. VAR.</t>
  </si>
  <si>
    <t>TOTAL</t>
  </si>
  <si>
    <t>INCREASE /</t>
  </si>
  <si>
    <t>DEPRECIABLE GROUP</t>
  </si>
  <si>
    <t>AT 12/31/2017</t>
  </si>
  <si>
    <t>YEAR</t>
  </si>
  <si>
    <t>CURVE</t>
  </si>
  <si>
    <t>PCT.</t>
  </si>
  <si>
    <t>RATE</t>
  </si>
  <si>
    <t>AMOUNT</t>
  </si>
  <si>
    <t>AMORT.</t>
  </si>
  <si>
    <t>ACCRUALS</t>
  </si>
  <si>
    <t>(DECREASE)</t>
  </si>
  <si>
    <t>(1)</t>
  </si>
  <si>
    <t>(7)=(2)*(6)</t>
  </si>
  <si>
    <t>(9)=(7)+(8)</t>
  </si>
  <si>
    <t>(15)=(14)-(9)</t>
  </si>
  <si>
    <t>DEPRECIABLE GAS PLANT</t>
  </si>
  <si>
    <t>DISTRIBUTION PLANT</t>
  </si>
  <si>
    <t>LAND RIGHTS</t>
  </si>
  <si>
    <t>-</t>
  </si>
  <si>
    <t>R3</t>
  </si>
  <si>
    <t xml:space="preserve">          </t>
  </si>
  <si>
    <t>STRUCTURES AND IMPROVEMENTS</t>
  </si>
  <si>
    <t>R1</t>
  </si>
  <si>
    <t>MAINS</t>
  </si>
  <si>
    <t>R2</t>
  </si>
  <si>
    <t>R2.5</t>
  </si>
  <si>
    <t>COMPRESSOR STATION EQUIPMENT</t>
  </si>
  <si>
    <t>R4</t>
  </si>
  <si>
    <t>MEASURING AND REGULATING STATION EQUIPMENT</t>
  </si>
  <si>
    <t>S0</t>
  </si>
  <si>
    <t>SERVICES</t>
  </si>
  <si>
    <t>METERS</t>
  </si>
  <si>
    <t>R5</t>
  </si>
  <si>
    <t>METERS - TELEMETRY EQUIPMENT</t>
  </si>
  <si>
    <t>L2</t>
  </si>
  <si>
    <t>METERS - TRANSPONDERS</t>
  </si>
  <si>
    <t>S4</t>
  </si>
  <si>
    <t>S3</t>
  </si>
  <si>
    <t>METER INSTALLATIONS</t>
  </si>
  <si>
    <t>HOUSE REGULATORS</t>
  </si>
  <si>
    <t>HOUSE REGULATOR INSTALLATIONS</t>
  </si>
  <si>
    <t>R1.5</t>
  </si>
  <si>
    <t>OTHER EQUIPMENT</t>
  </si>
  <si>
    <t>S2</t>
  </si>
  <si>
    <t>TOTAL DISTRIBUTION PLANT</t>
  </si>
  <si>
    <t>GENERAL PLANT</t>
  </si>
  <si>
    <t>SL ANNEX</t>
  </si>
  <si>
    <t>a</t>
  </si>
  <si>
    <t>c</t>
  </si>
  <si>
    <t>SL OPS OFFICE</t>
  </si>
  <si>
    <t>SPRINGVILLE SERVICE CENTER</t>
  </si>
  <si>
    <t>BLUFFDALE SERVICE CENTER</t>
  </si>
  <si>
    <t>OGDEN SERVICE CENTER</t>
  </si>
  <si>
    <t>LOGAN SERVICE CENTER</t>
  </si>
  <si>
    <t>CEDAR CITY SERVICE CENTER</t>
  </si>
  <si>
    <t>FILLMORE SERVICE CENTER</t>
  </si>
  <si>
    <t>ST GEORGE SERVICE CENTER</t>
  </si>
  <si>
    <t>EMERGENCY TRAINING FACILITY</t>
  </si>
  <si>
    <t>TOOELE OFFICE</t>
  </si>
  <si>
    <t>EAGLE MOUNTAIN SERVICE CENTER</t>
  </si>
  <si>
    <t>ORANGE ST. WAREHOUSE / WELD SHOP</t>
  </si>
  <si>
    <t>ALL OTHER</t>
  </si>
  <si>
    <t>TOTAL STRUCTURES AND IMPROVEMENTS</t>
  </si>
  <si>
    <t>STRUCTURES &amp; IMPROVEMENTS - CNG FUEL STATIONS</t>
  </si>
  <si>
    <t>S1</t>
  </si>
  <si>
    <t>S1.5</t>
  </si>
  <si>
    <t>OFFICE FURNITURE &amp; EQUIP. - FURNITURE</t>
  </si>
  <si>
    <t>SQ</t>
  </si>
  <si>
    <t>OFFICE FURNITURE &amp; EQUIP. - EQUIPMENT</t>
  </si>
  <si>
    <r>
      <t>FULLY AMORTIZED</t>
    </r>
    <r>
      <rPr>
        <vertAlign val="superscript"/>
        <sz val="10"/>
        <rFont val="Arial"/>
        <family val="2"/>
      </rPr>
      <t>b</t>
    </r>
  </si>
  <si>
    <t>TOTAL ACCOUNT 391.02</t>
  </si>
  <si>
    <t>OFFICE FURNITURE &amp; EQUIP. - COMPUTER HARDWARE</t>
  </si>
  <si>
    <t>TOTAL ACCOUNT 391.03</t>
  </si>
  <si>
    <t>OFFICE FURNITURE &amp; EQUIP. - COMPUTER SOFTWARE</t>
  </si>
  <si>
    <t>TRANSPORTATION EQUIPMENT - GENERAL</t>
  </si>
  <si>
    <t>L2.5</t>
  </si>
  <si>
    <t>TRANSPORTATION EQUIPMENT - CNG TANKS</t>
  </si>
  <si>
    <t>STORES EQUIPMENT</t>
  </si>
  <si>
    <t>TOTAL ACCOUNT 393</t>
  </si>
  <si>
    <t>TOOLS SHOP AND GARAGE EQUIP. - SMALL TOOLS</t>
  </si>
  <si>
    <t>TOTAL ACCOUNT 394.1</t>
  </si>
  <si>
    <t>TOOLS SHOP AND GARAGE EQUIP. - SHOP EQUIP</t>
  </si>
  <si>
    <t>TOOLS SHOP AND GARAGE EQUIP. - CNG EQUIP</t>
  </si>
  <si>
    <t>TOTAL ACCOUNT 394.4</t>
  </si>
  <si>
    <t>LABORATORY EQUIPMENT</t>
  </si>
  <si>
    <t>TOTAL ACCOUNT 395</t>
  </si>
  <si>
    <t>POWER OPERATED EQUIPMENT</t>
  </si>
  <si>
    <t>L3</t>
  </si>
  <si>
    <t>COMMUNICATION EQUIPMENT - MOBILE RADIO</t>
  </si>
  <si>
    <t>TOTAL ACCOUNT 397.1</t>
  </si>
  <si>
    <t>COMMUNICATION EQUIPMENT - BASE STATIONS</t>
  </si>
  <si>
    <t>TOTAL ACCOUNT 397.3</t>
  </si>
  <si>
    <t>COMMUNICATION EQUIPMENT - OTHER</t>
  </si>
  <si>
    <t>MISCELLANEOUS EQUIPMENT</t>
  </si>
  <si>
    <t>TOTAL ACCOUNT 398</t>
  </si>
  <si>
    <t>TOTAL GENERAL PLANT</t>
  </si>
  <si>
    <t>TOTAL DEPRECIABLE GAS PLANT STUDIED</t>
  </si>
  <si>
    <t>a  Life Span Procedure used.  The Interim Survivor Curve is listed.</t>
  </si>
  <si>
    <t>b  Vintages beyond the amortization period are considered fully amortized and are no longer depreciated.</t>
  </si>
  <si>
    <t>c  Composite Accrual Rate shown since company applies the composite acccural rate in order to calculate book depreciation expense.  Individual accrual rates vary by location.</t>
  </si>
  <si>
    <t>Accrual Amount without Reserve Variance Amortization</t>
  </si>
  <si>
    <t>Annual Amortization of Reserve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</si>
</sst>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_);\(#,##0.0\)"/>
    <numFmt numFmtId="165" formatCode="0_);\(0\)"/>
    <numFmt numFmtId="166" formatCode="m/d/yy;@"/>
    <numFmt numFmtId="167" formatCode="_(* #,##0_);_(* \(#,##0\);_(* &quot;-&quot;??_);_(@_)"/>
    <numFmt numFmtId="168" formatCode="m\-yyyy"/>
    <numFmt numFmtId="169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4" fillId="0" borderId="6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</cellStyleXfs>
  <cellXfs count="119">
    <xf numFmtId="0" fontId="0" fillId="0" borderId="0" xfId="0"/>
    <xf numFmtId="0" fontId="2" fillId="0" borderId="0" xfId="0" applyFont="1" applyBorder="1" applyAlignment="1">
      <alignment horizontal="centerContinuous"/>
    </xf>
    <xf numFmtId="0" fontId="3" fillId="0" borderId="0" xfId="0" applyFont="1"/>
    <xf numFmtId="0" fontId="2" fillId="0" borderId="0" xfId="0" quotePrefix="1" applyFont="1" applyBorder="1" applyAlignment="1">
      <alignment horizontal="centerContinuous"/>
    </xf>
    <xf numFmtId="39" fontId="4" fillId="0" borderId="0" xfId="0" applyNumberFormat="1" applyFont="1" applyAlignment="1">
      <alignment horizontal="centerContinuous"/>
    </xf>
    <xf numFmtId="3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9" fontId="5" fillId="0" borderId="0" xfId="0" quotePrefix="1" applyNumberFormat="1" applyFont="1" applyAlignment="1">
      <alignment horizontal="center"/>
    </xf>
    <xf numFmtId="39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39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protection locked="0"/>
    </xf>
    <xf numFmtId="49" fontId="4" fillId="0" borderId="1" xfId="0" applyNumberFormat="1" applyFont="1" applyBorder="1" applyAlignment="1" applyProtection="1">
      <alignment horizontal="centerContinuous"/>
      <protection locked="0"/>
    </xf>
    <xf numFmtId="39" fontId="5" fillId="0" borderId="1" xfId="0" applyNumberFormat="1" applyFont="1" applyBorder="1" applyAlignment="1" applyProtection="1">
      <alignment horizontal="centerContinuous"/>
      <protection locked="0"/>
    </xf>
    <xf numFmtId="37" fontId="5" fillId="0" borderId="1" xfId="0" applyNumberFormat="1" applyFont="1" applyBorder="1" applyAlignment="1" applyProtection="1">
      <alignment horizontal="centerContinuous"/>
      <protection locked="0"/>
    </xf>
    <xf numFmtId="165" fontId="5" fillId="0" borderId="1" xfId="0" applyNumberFormat="1" applyFont="1" applyBorder="1" applyAlignment="1" applyProtection="1">
      <alignment horizontal="centerContinuous"/>
      <protection locked="0"/>
    </xf>
    <xf numFmtId="3" fontId="5" fillId="0" borderId="1" xfId="0" applyNumberFormat="1" applyFont="1" applyFill="1" applyBorder="1" applyAlignment="1" applyProtection="1">
      <alignment horizontal="centerContinuous"/>
      <protection locked="0"/>
    </xf>
    <xf numFmtId="3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9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37" fontId="4" fillId="0" borderId="0" xfId="0" applyNumberFormat="1" applyFont="1" applyAlignment="1"/>
    <xf numFmtId="37" fontId="4" fillId="0" borderId="0" xfId="0" applyNumberFormat="1" applyFont="1" applyAlignment="1">
      <alignment horizontal="center"/>
    </xf>
    <xf numFmtId="39" fontId="4" fillId="0" borderId="1" xfId="0" applyNumberFormat="1" applyFont="1" applyFill="1" applyBorder="1" applyAlignment="1">
      <alignment horizontal="centerContinuous"/>
    </xf>
    <xf numFmtId="39" fontId="4" fillId="0" borderId="1" xfId="0" applyNumberFormat="1" applyFont="1" applyBorder="1" applyAlignment="1">
      <alignment horizontal="centerContinuous"/>
    </xf>
    <xf numFmtId="3" fontId="4" fillId="0" borderId="1" xfId="0" applyNumberFormat="1" applyFont="1" applyBorder="1" applyAlignment="1">
      <alignment horizontal="centerContinuous"/>
    </xf>
    <xf numFmtId="3" fontId="4" fillId="0" borderId="0" xfId="2" applyNumberFormat="1" applyFont="1" applyAlignment="1">
      <alignment horizontal="center"/>
    </xf>
    <xf numFmtId="37" fontId="4" fillId="0" borderId="0" xfId="0" applyNumberFormat="1" applyFont="1" applyAlignment="1">
      <alignment horizontal="centerContinuous"/>
    </xf>
    <xf numFmtId="39" fontId="4" fillId="0" borderId="0" xfId="0" applyNumberFormat="1" applyFont="1" applyFill="1" applyBorder="1" applyAlignment="1">
      <alignment horizontal="centerContinuous"/>
    </xf>
    <xf numFmtId="3" fontId="4" fillId="0" borderId="0" xfId="0" applyNumberFormat="1" applyFont="1" applyAlignment="1"/>
    <xf numFmtId="164" fontId="4" fillId="0" borderId="0" xfId="0" applyNumberFormat="1" applyFont="1" applyAlignment="1">
      <alignment horizontal="centerContinuous"/>
    </xf>
    <xf numFmtId="166" fontId="4" fillId="0" borderId="0" xfId="0" quotePrefix="1" applyNumberFormat="1" applyFont="1" applyAlignment="1">
      <alignment horizontal="center"/>
    </xf>
    <xf numFmtId="37" fontId="4" fillId="0" borderId="2" xfId="0" applyNumberFormat="1" applyFont="1" applyBorder="1" applyAlignment="1">
      <alignment horizontal="centerContinuous"/>
    </xf>
    <xf numFmtId="37" fontId="4" fillId="0" borderId="2" xfId="0" applyNumberFormat="1" applyFont="1" applyBorder="1" applyAlignment="1">
      <alignment horizontal="center"/>
    </xf>
    <xf numFmtId="39" fontId="4" fillId="0" borderId="3" xfId="0" applyNumberFormat="1" applyFont="1" applyBorder="1" applyAlignment="1">
      <alignment horizontal="centerContinuous"/>
    </xf>
    <xf numFmtId="164" fontId="4" fillId="0" borderId="3" xfId="0" applyNumberFormat="1" applyFont="1" applyBorder="1" applyAlignment="1">
      <alignment horizontal="centerContinuous"/>
    </xf>
    <xf numFmtId="37" fontId="4" fillId="0" borderId="3" xfId="2" applyNumberFormat="1" applyFont="1" applyBorder="1" applyAlignment="1">
      <alignment horizontal="centerContinuous"/>
    </xf>
    <xf numFmtId="37" fontId="4" fillId="0" borderId="3" xfId="0" applyNumberFormat="1" applyFont="1" applyBorder="1" applyAlignment="1">
      <alignment horizontal="centerContinuous"/>
    </xf>
    <xf numFmtId="37" fontId="4" fillId="0" borderId="3" xfId="0" applyNumberFormat="1" applyFont="1" applyBorder="1" applyAlignment="1">
      <alignment horizontal="center"/>
    </xf>
    <xf numFmtId="37" fontId="4" fillId="0" borderId="3" xfId="2" applyNumberFormat="1" applyFont="1" applyBorder="1" applyAlignment="1">
      <alignment horizontal="center"/>
    </xf>
    <xf numFmtId="3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9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9" fontId="4" fillId="0" borderId="0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7" fontId="4" fillId="0" borderId="0" xfId="2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3" fontId="4" fillId="0" borderId="0" xfId="1" quotePrefix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7" fontId="3" fillId="0" borderId="0" xfId="0" applyNumberFormat="1" applyFont="1" applyBorder="1"/>
    <xf numFmtId="43" fontId="3" fillId="0" borderId="0" xfId="1" applyFont="1" applyBorder="1"/>
    <xf numFmtId="165" fontId="3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2" fillId="0" borderId="0" xfId="0" applyFont="1" applyBorder="1"/>
    <xf numFmtId="167" fontId="3" fillId="0" borderId="0" xfId="1" applyNumberFormat="1" applyFont="1" applyBorder="1"/>
    <xf numFmtId="168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quotePrefix="1" applyFont="1" applyBorder="1"/>
    <xf numFmtId="37" fontId="3" fillId="0" borderId="0" xfId="0" applyNumberFormat="1" applyFont="1" applyBorder="1" applyAlignment="1">
      <alignment horizontal="center"/>
    </xf>
    <xf numFmtId="167" fontId="3" fillId="0" borderId="1" xfId="1" applyNumberFormat="1" applyFont="1" applyBorder="1"/>
    <xf numFmtId="37" fontId="3" fillId="0" borderId="1" xfId="0" applyNumberFormat="1" applyFont="1" applyBorder="1"/>
    <xf numFmtId="167" fontId="2" fillId="0" borderId="4" xfId="1" applyNumberFormat="1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37" fontId="2" fillId="0" borderId="4" xfId="0" applyNumberFormat="1" applyFont="1" applyBorder="1"/>
    <xf numFmtId="37" fontId="2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43" fontId="3" fillId="0" borderId="0" xfId="1" applyFont="1" applyBorder="1" applyAlignment="1"/>
    <xf numFmtId="0" fontId="3" fillId="0" borderId="0" xfId="0" applyNumberFormat="1" applyFont="1" applyFill="1" applyBorder="1"/>
    <xf numFmtId="0" fontId="3" fillId="0" borderId="0" xfId="0" quotePrefix="1" applyFont="1" applyFill="1" applyBorder="1"/>
    <xf numFmtId="37" fontId="3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quotePrefix="1" applyFont="1" applyFill="1" applyBorder="1"/>
    <xf numFmtId="37" fontId="8" fillId="0" borderId="0" xfId="0" applyNumberFormat="1" applyFont="1" applyFill="1" applyBorder="1"/>
    <xf numFmtId="0" fontId="9" fillId="0" borderId="0" xfId="0" applyFont="1" applyBorder="1"/>
    <xf numFmtId="167" fontId="9" fillId="0" borderId="4" xfId="1" applyNumberFormat="1" applyFont="1" applyBorder="1"/>
    <xf numFmtId="43" fontId="9" fillId="0" borderId="0" xfId="1" applyFont="1" applyBorder="1" applyAlignment="1"/>
    <xf numFmtId="167" fontId="9" fillId="0" borderId="0" xfId="1" applyNumberFormat="1" applyFont="1" applyBorder="1"/>
    <xf numFmtId="43" fontId="9" fillId="0" borderId="0" xfId="1" applyFont="1" applyBorder="1" applyAlignment="1">
      <alignment horizontal="right"/>
    </xf>
    <xf numFmtId="37" fontId="9" fillId="0" borderId="4" xfId="0" applyNumberFormat="1" applyFont="1" applyBorder="1"/>
    <xf numFmtId="0" fontId="3" fillId="0" borderId="0" xfId="0" applyFont="1" applyFill="1" applyBorder="1"/>
    <xf numFmtId="0" fontId="9" fillId="0" borderId="0" xfId="0" applyFont="1" applyBorder="1" applyAlignment="1">
      <alignment horizontal="left" indent="1"/>
    </xf>
    <xf numFmtId="0" fontId="8" fillId="0" borderId="0" xfId="0" applyNumberFormat="1" applyFont="1" applyBorder="1"/>
    <xf numFmtId="0" fontId="8" fillId="0" borderId="0" xfId="0" quotePrefix="1" applyFont="1" applyBorder="1"/>
    <xf numFmtId="37" fontId="8" fillId="0" borderId="0" xfId="0" applyNumberFormat="1" applyFont="1" applyBorder="1"/>
    <xf numFmtId="167" fontId="3" fillId="0" borderId="4" xfId="1" applyNumberFormat="1" applyFont="1" applyBorder="1"/>
    <xf numFmtId="37" fontId="3" fillId="0" borderId="4" xfId="0" applyNumberFormat="1" applyFont="1" applyBorder="1"/>
    <xf numFmtId="167" fontId="2" fillId="0" borderId="1" xfId="1" applyNumberFormat="1" applyFont="1" applyBorder="1"/>
    <xf numFmtId="37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left"/>
    </xf>
    <xf numFmtId="167" fontId="3" fillId="0" borderId="0" xfId="1" applyNumberFormat="1" applyFont="1" applyAlignment="1"/>
    <xf numFmtId="165" fontId="3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3" fontId="3" fillId="0" borderId="0" xfId="0" applyNumberFormat="1" applyFont="1" applyAlignment="1"/>
    <xf numFmtId="167" fontId="2" fillId="0" borderId="5" xfId="1" applyNumberFormat="1" applyFont="1" applyBorder="1"/>
    <xf numFmtId="165" fontId="2" fillId="0" borderId="0" xfId="0" applyNumberFormat="1" applyFont="1" applyBorder="1" applyAlignment="1">
      <alignment horizontal="right"/>
    </xf>
    <xf numFmtId="37" fontId="2" fillId="0" borderId="5" xfId="0" applyNumberFormat="1" applyFont="1" applyBorder="1"/>
    <xf numFmtId="167" fontId="3" fillId="0" borderId="0" xfId="1" applyNumberFormat="1" applyFont="1"/>
    <xf numFmtId="39" fontId="3" fillId="0" borderId="0" xfId="0" applyNumberFormat="1" applyFont="1" applyBorder="1"/>
    <xf numFmtId="3" fontId="3" fillId="0" borderId="0" xfId="0" applyNumberFormat="1" applyFont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169" fontId="3" fillId="0" borderId="0" xfId="0" quotePrefix="1" applyNumberFormat="1" applyFont="1" applyAlignment="1"/>
    <xf numFmtId="169" fontId="3" fillId="0" borderId="0" xfId="0" applyNumberFormat="1" applyFont="1" applyAlignment="1">
      <alignment horizontal="center"/>
    </xf>
    <xf numFmtId="37" fontId="2" fillId="0" borderId="5" xfId="0" applyNumberFormat="1" applyFont="1" applyFill="1" applyBorder="1"/>
    <xf numFmtId="3" fontId="2" fillId="0" borderId="0" xfId="0" applyNumberFormat="1" applyFont="1"/>
  </cellXfs>
  <cellStyles count="24">
    <cellStyle name="Comma" xfId="1" builtinId="3"/>
    <cellStyle name="Comma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Normal" xfId="0" builtinId="0"/>
    <cellStyle name="Normal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Normal_5 Yr RmLf True" xfId="2"/>
    <cellStyle name="PSChar" xfId="18"/>
    <cellStyle name="PSDate" xfId="19"/>
    <cellStyle name="PSDec" xfId="20"/>
    <cellStyle name="PSHeading" xfId="21"/>
    <cellStyle name="PSInt" xfId="22"/>
    <cellStyle name="PSSpacer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286367</xdr:colOff>
      <xdr:row>63</xdr:row>
      <xdr:rowOff>11206</xdr:rowOff>
    </xdr:from>
    <xdr:to>
      <xdr:col>38</xdr:col>
      <xdr:colOff>577720</xdr:colOff>
      <xdr:row>74</xdr:row>
      <xdr:rowOff>5604</xdr:rowOff>
    </xdr:to>
    <xdr:sp macro="" textlink="">
      <xdr:nvSpPr>
        <xdr:cNvPr id="2" name="TextBox 1"/>
        <xdr:cNvSpPr txBox="1"/>
      </xdr:nvSpPr>
      <xdr:spPr>
        <a:xfrm rot="5400000">
          <a:off x="18246595" y="10379449"/>
          <a:ext cx="1764927" cy="885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Dominion Energy Utah</a:t>
          </a:r>
        </a:p>
        <a:p>
          <a:r>
            <a:rPr lang="en-US" sz="1200"/>
            <a:t>Docket No. 19-057-03</a:t>
          </a:r>
        </a:p>
        <a:p>
          <a:r>
            <a:rPr lang="en-US" sz="1200"/>
            <a:t>DEU Exhibit 1.3</a:t>
          </a:r>
        </a:p>
        <a:p>
          <a:r>
            <a:rPr lang="en-US" sz="1200"/>
            <a:t>Page 1 of 2</a:t>
          </a:r>
        </a:p>
      </xdr:txBody>
    </xdr:sp>
    <xdr:clientData/>
  </xdr:twoCellAnchor>
  <xdr:twoCellAnchor>
    <xdr:from>
      <xdr:col>37</xdr:col>
      <xdr:colOff>271300</xdr:colOff>
      <xdr:row>136</xdr:row>
      <xdr:rowOff>134472</xdr:rowOff>
    </xdr:from>
    <xdr:to>
      <xdr:col>38</xdr:col>
      <xdr:colOff>562653</xdr:colOff>
      <xdr:row>148</xdr:row>
      <xdr:rowOff>23656</xdr:rowOff>
    </xdr:to>
    <xdr:sp macro="" textlink="">
      <xdr:nvSpPr>
        <xdr:cNvPr id="3" name="TextBox 2"/>
        <xdr:cNvSpPr txBox="1"/>
      </xdr:nvSpPr>
      <xdr:spPr>
        <a:xfrm rot="5400000">
          <a:off x="18228106" y="22093019"/>
          <a:ext cx="1771772" cy="885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Dominion Energy Utah</a:t>
          </a:r>
        </a:p>
        <a:p>
          <a:r>
            <a:rPr lang="en-US" sz="1200"/>
            <a:t>Docket No. 19-057-03</a:t>
          </a:r>
        </a:p>
        <a:p>
          <a:r>
            <a:rPr lang="en-US" sz="1200"/>
            <a:t>DEU Exhibit 1.3</a:t>
          </a:r>
        </a:p>
        <a:p>
          <a:r>
            <a:rPr lang="en-US" sz="1200"/>
            <a:t>Page 2 of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6"/>
  <sheetViews>
    <sheetView tabSelected="1" zoomScale="90" zoomScaleNormal="90" zoomScaleSheetLayoutView="85" workbookViewId="0">
      <selection activeCell="J26" sqref="J26"/>
    </sheetView>
  </sheetViews>
  <sheetFormatPr defaultColWidth="8.85546875" defaultRowHeight="13.15" customHeight="1" x14ac:dyDescent="0.2"/>
  <cols>
    <col min="1" max="1" width="8.85546875" style="2"/>
    <col min="2" max="2" width="2.28515625" style="100" customWidth="1"/>
    <col min="3" max="3" width="7.42578125" style="101" customWidth="1"/>
    <col min="4" max="4" width="0.85546875" style="101" customWidth="1"/>
    <col min="5" max="5" width="52.28515625" style="2" customWidth="1"/>
    <col min="6" max="6" width="2.28515625" style="2" customWidth="1"/>
    <col min="7" max="7" width="16" style="111" bestFit="1" customWidth="1"/>
    <col min="8" max="8" width="2.28515625" style="2" customWidth="1"/>
    <col min="9" max="9" width="12.7109375" style="2" customWidth="1"/>
    <col min="10" max="10" width="2.28515625" style="2" customWidth="1"/>
    <col min="11" max="11" width="6.28515625" style="2" customWidth="1"/>
    <col min="12" max="12" width="1.28515625" style="2" customWidth="1"/>
    <col min="13" max="13" width="4.7109375" style="2" customWidth="1"/>
    <col min="14" max="14" width="2.28515625" style="2" customWidth="1"/>
    <col min="15" max="15" width="9.85546875" style="2" bestFit="1" customWidth="1"/>
    <col min="16" max="16" width="2.28515625" style="2" customWidth="1"/>
    <col min="17" max="17" width="9.85546875" style="2" bestFit="1" customWidth="1"/>
    <col min="18" max="18" width="2.28515625" style="2" customWidth="1"/>
    <col min="19" max="19" width="12.5703125" style="2" customWidth="1"/>
    <col min="20" max="20" width="2" style="2" customWidth="1"/>
    <col min="21" max="21" width="12.5703125" style="2" customWidth="1"/>
    <col min="22" max="22" width="2" style="2" customWidth="1"/>
    <col min="23" max="23" width="12.5703125" style="2" customWidth="1"/>
    <col min="24" max="24" width="2.28515625" style="2" customWidth="1"/>
    <col min="25" max="25" width="12.7109375" style="2" customWidth="1"/>
    <col min="26" max="26" width="2.28515625" style="2" customWidth="1"/>
    <col min="27" max="27" width="6.28515625" style="2" customWidth="1"/>
    <col min="28" max="28" width="1.28515625" style="2" customWidth="1"/>
    <col min="29" max="29" width="4.7109375" style="2" customWidth="1"/>
    <col min="30" max="30" width="2.28515625" style="2" customWidth="1"/>
    <col min="31" max="31" width="10" style="103" bestFit="1" customWidth="1"/>
    <col min="32" max="32" width="2.28515625" style="2" customWidth="1"/>
    <col min="33" max="33" width="10" style="114" bestFit="1" customWidth="1"/>
    <col min="34" max="34" width="2.28515625" style="2" customWidth="1"/>
    <col min="35" max="35" width="12.5703125" style="111" customWidth="1"/>
    <col min="36" max="36" width="1.85546875" style="2" customWidth="1"/>
    <col min="37" max="37" width="16" style="111" bestFit="1" customWidth="1"/>
    <col min="38" max="39" width="8.85546875" style="2"/>
    <col min="40" max="40" width="9" style="2" bestFit="1" customWidth="1"/>
    <col min="41" max="16384" width="8.85546875" style="2"/>
  </cols>
  <sheetData>
    <row r="1" spans="1:38" ht="13.1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ht="13.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 ht="13.15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8" ht="13.15" customHeight="1" x14ac:dyDescent="0.2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8" ht="13.1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8" ht="13.15" customHeight="1" x14ac:dyDescent="0.2">
      <c r="B6" s="5"/>
      <c r="C6" s="6"/>
      <c r="D6" s="5"/>
      <c r="E6" s="7"/>
      <c r="F6" s="8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0"/>
      <c r="Z6" s="8"/>
      <c r="AA6" s="11"/>
      <c r="AB6" s="8"/>
      <c r="AC6" s="8"/>
      <c r="AD6" s="8"/>
      <c r="AE6" s="12"/>
      <c r="AF6" s="8"/>
      <c r="AG6" s="13"/>
      <c r="AH6" s="8"/>
      <c r="AI6" s="14"/>
      <c r="AJ6" s="8"/>
      <c r="AK6" s="9"/>
    </row>
    <row r="7" spans="1:38" ht="13.15" customHeight="1" x14ac:dyDescent="0.2">
      <c r="B7" s="5"/>
      <c r="C7" s="6"/>
      <c r="D7" s="5"/>
      <c r="E7" s="7"/>
      <c r="F7" s="8"/>
      <c r="G7" s="9"/>
      <c r="H7" s="8"/>
      <c r="I7" s="15" t="s">
        <v>3</v>
      </c>
      <c r="J7" s="16"/>
      <c r="K7" s="17"/>
      <c r="L7" s="16"/>
      <c r="M7" s="16"/>
      <c r="N7" s="16"/>
      <c r="O7" s="18"/>
      <c r="P7" s="16"/>
      <c r="Q7" s="16"/>
      <c r="R7" s="16"/>
      <c r="S7" s="19"/>
      <c r="T7" s="19"/>
      <c r="U7" s="19"/>
      <c r="V7" s="19"/>
      <c r="W7" s="19"/>
      <c r="X7" s="8"/>
      <c r="Y7" s="15" t="s">
        <v>4</v>
      </c>
      <c r="Z7" s="16"/>
      <c r="AA7" s="17"/>
      <c r="AB7" s="16"/>
      <c r="AC7" s="16"/>
      <c r="AD7" s="16"/>
      <c r="AE7" s="18"/>
      <c r="AF7" s="16"/>
      <c r="AG7" s="16"/>
      <c r="AH7" s="16"/>
      <c r="AI7" s="19"/>
      <c r="AJ7" s="8"/>
      <c r="AK7" s="9"/>
    </row>
    <row r="8" spans="1:38" ht="13.15" customHeight="1" x14ac:dyDescent="0.2">
      <c r="B8" s="20"/>
      <c r="C8" s="21"/>
      <c r="D8" s="20"/>
      <c r="E8" s="20"/>
      <c r="F8" s="22"/>
      <c r="G8" s="23"/>
      <c r="H8" s="22"/>
      <c r="I8" s="24" t="s">
        <v>5</v>
      </c>
      <c r="J8" s="22"/>
      <c r="K8" s="25"/>
      <c r="L8" s="25"/>
      <c r="M8" s="25"/>
      <c r="N8" s="22"/>
      <c r="O8" s="26" t="s">
        <v>6</v>
      </c>
      <c r="P8" s="22"/>
      <c r="Q8" s="27" t="s">
        <v>7</v>
      </c>
      <c r="R8" s="28"/>
      <c r="S8" s="29"/>
      <c r="T8" s="29"/>
      <c r="U8" s="29"/>
      <c r="V8" s="29"/>
      <c r="W8" s="29"/>
      <c r="X8" s="22"/>
      <c r="Y8" s="24" t="s">
        <v>5</v>
      </c>
      <c r="Z8" s="22"/>
      <c r="AA8" s="25"/>
      <c r="AB8" s="25"/>
      <c r="AC8" s="25"/>
      <c r="AD8" s="22"/>
      <c r="AE8" s="26" t="s">
        <v>6</v>
      </c>
      <c r="AF8" s="22"/>
      <c r="AG8" s="27" t="s">
        <v>8</v>
      </c>
      <c r="AH8" s="28"/>
      <c r="AI8" s="29"/>
      <c r="AJ8" s="22"/>
      <c r="AK8" s="30"/>
    </row>
    <row r="9" spans="1:38" ht="13.15" customHeight="1" x14ac:dyDescent="0.2">
      <c r="B9" s="20"/>
      <c r="C9" s="21"/>
      <c r="D9" s="20"/>
      <c r="E9" s="20"/>
      <c r="F9" s="22"/>
      <c r="G9" s="23" t="s">
        <v>9</v>
      </c>
      <c r="H9" s="22"/>
      <c r="I9" s="24" t="s">
        <v>10</v>
      </c>
      <c r="J9" s="22"/>
      <c r="K9" s="31" t="s">
        <v>11</v>
      </c>
      <c r="L9" s="31"/>
      <c r="M9" s="31"/>
      <c r="N9" s="22"/>
      <c r="O9" s="26" t="s">
        <v>12</v>
      </c>
      <c r="P9" s="22"/>
      <c r="Q9" s="32" t="s">
        <v>13</v>
      </c>
      <c r="R9" s="22"/>
      <c r="S9" s="23" t="s">
        <v>13</v>
      </c>
      <c r="T9" s="33"/>
      <c r="U9" s="23" t="s">
        <v>14</v>
      </c>
      <c r="V9" s="33"/>
      <c r="W9" s="23" t="s">
        <v>15</v>
      </c>
      <c r="X9" s="22"/>
      <c r="Y9" s="24" t="s">
        <v>10</v>
      </c>
      <c r="Z9" s="22"/>
      <c r="AA9" s="31" t="s">
        <v>11</v>
      </c>
      <c r="AB9" s="31"/>
      <c r="AC9" s="31"/>
      <c r="AD9" s="22"/>
      <c r="AE9" s="26" t="s">
        <v>12</v>
      </c>
      <c r="AF9" s="22"/>
      <c r="AG9" s="32" t="s">
        <v>13</v>
      </c>
      <c r="AH9" s="22"/>
      <c r="AI9" s="23" t="s">
        <v>13</v>
      </c>
      <c r="AJ9" s="22"/>
      <c r="AK9" s="30" t="s">
        <v>16</v>
      </c>
    </row>
    <row r="10" spans="1:38" ht="13.15" customHeight="1" x14ac:dyDescent="0.2">
      <c r="B10" s="4" t="s">
        <v>17</v>
      </c>
      <c r="C10" s="34"/>
      <c r="D10" s="4"/>
      <c r="E10" s="4"/>
      <c r="F10" s="22"/>
      <c r="G10" s="35" t="s">
        <v>18</v>
      </c>
      <c r="H10" s="22"/>
      <c r="I10" s="24" t="s">
        <v>19</v>
      </c>
      <c r="J10" s="22"/>
      <c r="K10" s="36" t="s">
        <v>20</v>
      </c>
      <c r="L10" s="36"/>
      <c r="M10" s="36"/>
      <c r="N10" s="22"/>
      <c r="O10" s="37" t="s">
        <v>21</v>
      </c>
      <c r="P10" s="22"/>
      <c r="Q10" s="27" t="s">
        <v>22</v>
      </c>
      <c r="R10" s="22"/>
      <c r="S10" s="23" t="s">
        <v>23</v>
      </c>
      <c r="T10" s="33"/>
      <c r="U10" s="23" t="s">
        <v>24</v>
      </c>
      <c r="V10" s="33"/>
      <c r="W10" s="23" t="s">
        <v>25</v>
      </c>
      <c r="X10" s="22"/>
      <c r="Y10" s="24" t="s">
        <v>19</v>
      </c>
      <c r="Z10" s="22"/>
      <c r="AA10" s="36" t="s">
        <v>20</v>
      </c>
      <c r="AB10" s="36"/>
      <c r="AC10" s="36"/>
      <c r="AD10" s="22"/>
      <c r="AE10" s="37" t="s">
        <v>21</v>
      </c>
      <c r="AF10" s="22"/>
      <c r="AG10" s="27" t="s">
        <v>22</v>
      </c>
      <c r="AH10" s="22"/>
      <c r="AI10" s="23" t="s">
        <v>23</v>
      </c>
      <c r="AJ10" s="22"/>
      <c r="AK10" s="30" t="s">
        <v>26</v>
      </c>
    </row>
    <row r="11" spans="1:38" ht="13.15" customHeight="1" x14ac:dyDescent="0.2">
      <c r="B11" s="38" t="s">
        <v>27</v>
      </c>
      <c r="C11" s="39"/>
      <c r="D11" s="38"/>
      <c r="E11" s="38"/>
      <c r="F11" s="22"/>
      <c r="G11" s="40">
        <v>-2</v>
      </c>
      <c r="H11" s="22"/>
      <c r="I11" s="40">
        <v>-3</v>
      </c>
      <c r="J11" s="22"/>
      <c r="K11" s="41">
        <v>-4</v>
      </c>
      <c r="L11" s="41"/>
      <c r="M11" s="41"/>
      <c r="N11" s="22"/>
      <c r="O11" s="42">
        <v>-5</v>
      </c>
      <c r="P11" s="22"/>
      <c r="Q11" s="40">
        <v>-6</v>
      </c>
      <c r="R11" s="22"/>
      <c r="S11" s="40" t="s">
        <v>28</v>
      </c>
      <c r="T11" s="33"/>
      <c r="U11" s="40">
        <v>-8</v>
      </c>
      <c r="V11" s="33"/>
      <c r="W11" s="40" t="s">
        <v>29</v>
      </c>
      <c r="X11" s="22"/>
      <c r="Y11" s="40">
        <v>-10</v>
      </c>
      <c r="Z11" s="22"/>
      <c r="AA11" s="41">
        <v>-11</v>
      </c>
      <c r="AB11" s="41"/>
      <c r="AC11" s="41"/>
      <c r="AD11" s="22"/>
      <c r="AE11" s="40">
        <v>-12</v>
      </c>
      <c r="AF11" s="22"/>
      <c r="AG11" s="40">
        <v>-13</v>
      </c>
      <c r="AH11" s="22"/>
      <c r="AI11" s="40">
        <v>-14</v>
      </c>
      <c r="AJ11" s="22"/>
      <c r="AK11" s="43" t="s">
        <v>30</v>
      </c>
    </row>
    <row r="12" spans="1:38" ht="13.15" customHeight="1" x14ac:dyDescent="0.2">
      <c r="B12" s="44"/>
      <c r="C12" s="45"/>
      <c r="D12" s="44"/>
      <c r="E12" s="44"/>
      <c r="F12" s="46"/>
      <c r="G12" s="47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8"/>
      <c r="Z12" s="46"/>
      <c r="AA12" s="49"/>
      <c r="AB12" s="49"/>
      <c r="AC12" s="49"/>
      <c r="AD12" s="46"/>
      <c r="AE12" s="50"/>
      <c r="AF12" s="46"/>
      <c r="AG12" s="51"/>
      <c r="AH12" s="46"/>
      <c r="AI12" s="52"/>
      <c r="AJ12" s="46"/>
      <c r="AK12" s="53"/>
    </row>
    <row r="13" spans="1:38" ht="13.15" customHeight="1" x14ac:dyDescent="0.2">
      <c r="B13" s="54" t="s">
        <v>31</v>
      </c>
      <c r="C13" s="45"/>
      <c r="D13" s="44"/>
      <c r="E13" s="44"/>
      <c r="F13" s="46"/>
      <c r="G13" s="47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8"/>
      <c r="Z13" s="46"/>
      <c r="AA13" s="49"/>
      <c r="AB13" s="49"/>
      <c r="AC13" s="49"/>
      <c r="AD13" s="46"/>
      <c r="AE13" s="50"/>
      <c r="AF13" s="46"/>
      <c r="AG13" s="51"/>
      <c r="AH13" s="46"/>
      <c r="AI13" s="52"/>
      <c r="AJ13" s="46"/>
      <c r="AK13" s="53"/>
    </row>
    <row r="14" spans="1:38" ht="13.15" customHeight="1" x14ac:dyDescent="0.2">
      <c r="B14" s="44"/>
      <c r="C14" s="45"/>
      <c r="D14" s="44"/>
      <c r="E14" s="44"/>
      <c r="F14" s="46"/>
      <c r="G14" s="47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8"/>
      <c r="Z14" s="46"/>
      <c r="AA14" s="49"/>
      <c r="AB14" s="49"/>
      <c r="AC14" s="49"/>
      <c r="AD14" s="46"/>
      <c r="AE14" s="50"/>
      <c r="AF14" s="46"/>
      <c r="AG14" s="55"/>
      <c r="AH14" s="46"/>
      <c r="AI14" s="52"/>
      <c r="AJ14" s="46"/>
      <c r="AK14" s="53"/>
    </row>
    <row r="15" spans="1:38" s="56" customFormat="1" ht="13.15" customHeight="1" x14ac:dyDescent="0.2">
      <c r="C15" s="57" t="s">
        <v>32</v>
      </c>
      <c r="D15" s="58"/>
      <c r="G15" s="59"/>
      <c r="Q15" s="60"/>
      <c r="AE15" s="61"/>
      <c r="AG15" s="62"/>
      <c r="AI15" s="59"/>
      <c r="AK15" s="59"/>
      <c r="AL15" s="59"/>
    </row>
    <row r="16" spans="1:38" s="56" customFormat="1" ht="13.15" customHeight="1" x14ac:dyDescent="0.2">
      <c r="A16" s="56">
        <v>1</v>
      </c>
      <c r="B16" s="63"/>
      <c r="C16" s="58">
        <v>374.21</v>
      </c>
      <c r="D16" s="58"/>
      <c r="E16" s="56" t="s">
        <v>33</v>
      </c>
      <c r="G16" s="64">
        <v>5658915.0700000003</v>
      </c>
      <c r="I16" s="65"/>
      <c r="K16" s="66">
        <v>75</v>
      </c>
      <c r="L16" s="67" t="s">
        <v>34</v>
      </c>
      <c r="M16" s="59" t="s">
        <v>35</v>
      </c>
      <c r="O16" s="68">
        <v>0</v>
      </c>
      <c r="Q16" s="60">
        <v>1.33</v>
      </c>
      <c r="S16" s="64">
        <f>G16*Q16/100</f>
        <v>75263.570431</v>
      </c>
      <c r="T16" s="64"/>
      <c r="U16" s="64">
        <v>1294</v>
      </c>
      <c r="V16" s="64"/>
      <c r="W16" s="64">
        <f>S16+U16</f>
        <v>76557.570431</v>
      </c>
      <c r="Y16" s="59" t="s">
        <v>36</v>
      </c>
      <c r="AA16" s="66">
        <v>75</v>
      </c>
      <c r="AB16" s="67" t="s">
        <v>34</v>
      </c>
      <c r="AC16" s="59" t="s">
        <v>35</v>
      </c>
      <c r="AE16" s="68">
        <v>0</v>
      </c>
      <c r="AG16" s="60">
        <v>1.25</v>
      </c>
      <c r="AI16" s="59">
        <v>70995</v>
      </c>
      <c r="AK16" s="59">
        <f>AI16-W16</f>
        <v>-5562.5704310000001</v>
      </c>
      <c r="AL16" s="59"/>
    </row>
    <row r="17" spans="1:38" s="56" customFormat="1" ht="13.15" customHeight="1" x14ac:dyDescent="0.2">
      <c r="A17" s="56">
        <v>2</v>
      </c>
      <c r="B17" s="63"/>
      <c r="C17" s="58">
        <v>375</v>
      </c>
      <c r="D17" s="58"/>
      <c r="E17" s="56" t="s">
        <v>37</v>
      </c>
      <c r="G17" s="64">
        <v>16505532.220000001</v>
      </c>
      <c r="I17" s="65"/>
      <c r="K17" s="66">
        <v>40</v>
      </c>
      <c r="L17" s="67" t="s">
        <v>34</v>
      </c>
      <c r="M17" s="59" t="s">
        <v>38</v>
      </c>
      <c r="O17" s="68">
        <v>0</v>
      </c>
      <c r="Q17" s="60">
        <v>2.4900000000000002</v>
      </c>
      <c r="S17" s="64">
        <f t="shared" ref="S17:S28" si="0">G17*Q17/100</f>
        <v>410987.75227800006</v>
      </c>
      <c r="T17" s="64"/>
      <c r="U17" s="64">
        <v>190249</v>
      </c>
      <c r="V17" s="64"/>
      <c r="W17" s="64">
        <f t="shared" ref="W17:W28" si="1">S17+U17</f>
        <v>601236.75227800012</v>
      </c>
      <c r="Y17" s="59" t="s">
        <v>36</v>
      </c>
      <c r="AA17" s="66">
        <v>40</v>
      </c>
      <c r="AB17" s="67" t="s">
        <v>34</v>
      </c>
      <c r="AC17" s="59" t="s">
        <v>38</v>
      </c>
      <c r="AE17" s="68">
        <v>-10</v>
      </c>
      <c r="AG17" s="60">
        <v>3.58</v>
      </c>
      <c r="AI17" s="59">
        <v>591344</v>
      </c>
      <c r="AK17" s="59">
        <f t="shared" ref="AK17:AK28" si="2">AI17-W17</f>
        <v>-9892.7522780001163</v>
      </c>
      <c r="AL17" s="59"/>
    </row>
    <row r="18" spans="1:38" s="56" customFormat="1" ht="13.15" customHeight="1" x14ac:dyDescent="0.2">
      <c r="A18" s="56">
        <v>3</v>
      </c>
      <c r="B18" s="63"/>
      <c r="C18" s="58">
        <v>376</v>
      </c>
      <c r="D18" s="58"/>
      <c r="E18" s="56" t="s">
        <v>39</v>
      </c>
      <c r="G18" s="64">
        <v>1596898536.3699999</v>
      </c>
      <c r="I18" s="65"/>
      <c r="K18" s="66">
        <v>65</v>
      </c>
      <c r="L18" s="67" t="s">
        <v>34</v>
      </c>
      <c r="M18" s="59" t="s">
        <v>40</v>
      </c>
      <c r="O18" s="68">
        <v>-39</v>
      </c>
      <c r="Q18" s="60">
        <v>2.14</v>
      </c>
      <c r="S18" s="64">
        <f t="shared" si="0"/>
        <v>34173628.678318001</v>
      </c>
      <c r="T18" s="64"/>
      <c r="U18" s="64">
        <v>-2315645</v>
      </c>
      <c r="V18" s="64"/>
      <c r="W18" s="64">
        <f t="shared" si="1"/>
        <v>31857983.678318001</v>
      </c>
      <c r="Y18" s="65" t="s">
        <v>36</v>
      </c>
      <c r="AA18" s="66">
        <v>67</v>
      </c>
      <c r="AB18" s="67" t="s">
        <v>34</v>
      </c>
      <c r="AC18" s="59" t="s">
        <v>41</v>
      </c>
      <c r="AE18" s="61">
        <v>-47</v>
      </c>
      <c r="AG18" s="60">
        <v>2.21</v>
      </c>
      <c r="AI18" s="59">
        <v>35273056</v>
      </c>
      <c r="AK18" s="59">
        <f t="shared" si="2"/>
        <v>3415072.3216819987</v>
      </c>
      <c r="AL18" s="59"/>
    </row>
    <row r="19" spans="1:38" s="56" customFormat="1" ht="13.15" customHeight="1" x14ac:dyDescent="0.2">
      <c r="A19" s="56">
        <v>4</v>
      </c>
      <c r="B19" s="63"/>
      <c r="C19" s="58">
        <v>377</v>
      </c>
      <c r="D19" s="58"/>
      <c r="E19" s="56" t="s">
        <v>42</v>
      </c>
      <c r="G19" s="64">
        <v>14446634.199999999</v>
      </c>
      <c r="I19" s="65"/>
      <c r="K19" s="66">
        <v>33</v>
      </c>
      <c r="L19" s="67" t="s">
        <v>34</v>
      </c>
      <c r="M19" s="59" t="s">
        <v>43</v>
      </c>
      <c r="O19" s="68">
        <v>-5</v>
      </c>
      <c r="Q19" s="60">
        <v>3.18</v>
      </c>
      <c r="S19" s="64">
        <f t="shared" si="0"/>
        <v>459402.96755999996</v>
      </c>
      <c r="T19" s="64"/>
      <c r="U19" s="64">
        <v>-30248</v>
      </c>
      <c r="V19" s="64"/>
      <c r="W19" s="64">
        <f t="shared" si="1"/>
        <v>429154.96755999996</v>
      </c>
      <c r="Y19" s="65" t="s">
        <v>36</v>
      </c>
      <c r="AA19" s="66">
        <v>33</v>
      </c>
      <c r="AB19" s="67" t="s">
        <v>34</v>
      </c>
      <c r="AC19" s="59" t="s">
        <v>43</v>
      </c>
      <c r="AE19" s="61">
        <v>-20</v>
      </c>
      <c r="AG19" s="60">
        <v>4.2699999999999996</v>
      </c>
      <c r="AI19" s="59">
        <v>616163</v>
      </c>
      <c r="AK19" s="59">
        <f t="shared" si="2"/>
        <v>187008.03244000004</v>
      </c>
      <c r="AL19" s="59"/>
    </row>
    <row r="20" spans="1:38" s="56" customFormat="1" ht="13.15" customHeight="1" x14ac:dyDescent="0.2">
      <c r="A20" s="56">
        <v>5</v>
      </c>
      <c r="B20" s="63"/>
      <c r="C20" s="58">
        <v>378</v>
      </c>
      <c r="D20" s="58"/>
      <c r="E20" s="56" t="s">
        <v>44</v>
      </c>
      <c r="G20" s="64">
        <v>108881181.93000001</v>
      </c>
      <c r="I20" s="65"/>
      <c r="K20" s="66">
        <v>38</v>
      </c>
      <c r="L20" s="67" t="s">
        <v>34</v>
      </c>
      <c r="M20" s="59" t="s">
        <v>45</v>
      </c>
      <c r="O20" s="68">
        <v>-29</v>
      </c>
      <c r="Q20" s="60">
        <v>3.39</v>
      </c>
      <c r="S20" s="64">
        <f t="shared" si="0"/>
        <v>3691072.0674270005</v>
      </c>
      <c r="T20" s="64"/>
      <c r="U20" s="64">
        <v>-334506</v>
      </c>
      <c r="V20" s="64"/>
      <c r="W20" s="64">
        <f t="shared" si="1"/>
        <v>3356566.0674270005</v>
      </c>
      <c r="Y20" s="65" t="s">
        <v>36</v>
      </c>
      <c r="AA20" s="66">
        <v>38</v>
      </c>
      <c r="AB20" s="67" t="s">
        <v>34</v>
      </c>
      <c r="AC20" s="59" t="s">
        <v>45</v>
      </c>
      <c r="AE20" s="61">
        <v>-33</v>
      </c>
      <c r="AG20" s="60">
        <v>3.48</v>
      </c>
      <c r="AI20" s="59">
        <v>3792114</v>
      </c>
      <c r="AK20" s="59">
        <f t="shared" si="2"/>
        <v>435547.9325729995</v>
      </c>
      <c r="AL20" s="59"/>
    </row>
    <row r="21" spans="1:38" s="56" customFormat="1" ht="13.15" customHeight="1" x14ac:dyDescent="0.2">
      <c r="A21" s="56">
        <v>6</v>
      </c>
      <c r="B21" s="63"/>
      <c r="C21" s="58">
        <v>380</v>
      </c>
      <c r="D21" s="58"/>
      <c r="E21" s="56" t="s">
        <v>46</v>
      </c>
      <c r="G21" s="64">
        <v>413430548.42000002</v>
      </c>
      <c r="I21" s="65"/>
      <c r="K21" s="66">
        <v>54</v>
      </c>
      <c r="L21" s="67" t="s">
        <v>34</v>
      </c>
      <c r="M21" s="59" t="s">
        <v>41</v>
      </c>
      <c r="O21" s="68">
        <v>-85</v>
      </c>
      <c r="Q21" s="60">
        <v>3.42</v>
      </c>
      <c r="S21" s="64">
        <f t="shared" si="0"/>
        <v>14139324.755964</v>
      </c>
      <c r="T21" s="64"/>
      <c r="U21" s="64">
        <v>-2039295</v>
      </c>
      <c r="V21" s="64"/>
      <c r="W21" s="64">
        <f t="shared" si="1"/>
        <v>12100029.755964</v>
      </c>
      <c r="Y21" s="65" t="s">
        <v>36</v>
      </c>
      <c r="AA21" s="66">
        <v>58</v>
      </c>
      <c r="AB21" s="67" t="s">
        <v>34</v>
      </c>
      <c r="AC21" s="59" t="s">
        <v>35</v>
      </c>
      <c r="AE21" s="61">
        <v>-100</v>
      </c>
      <c r="AG21" s="60">
        <v>3.46</v>
      </c>
      <c r="AI21" s="59">
        <v>14316940</v>
      </c>
      <c r="AK21" s="59">
        <f t="shared" si="2"/>
        <v>2216910.2440360002</v>
      </c>
      <c r="AL21" s="59"/>
    </row>
    <row r="22" spans="1:38" s="56" customFormat="1" ht="13.15" customHeight="1" x14ac:dyDescent="0.2">
      <c r="A22" s="56">
        <v>7</v>
      </c>
      <c r="B22" s="63"/>
      <c r="C22" s="58">
        <v>381.01</v>
      </c>
      <c r="D22" s="58"/>
      <c r="E22" s="56" t="s">
        <v>47</v>
      </c>
      <c r="G22" s="64">
        <v>122565176.2</v>
      </c>
      <c r="I22" s="65"/>
      <c r="K22" s="66">
        <v>31</v>
      </c>
      <c r="L22" s="67" t="s">
        <v>34</v>
      </c>
      <c r="M22" s="59" t="s">
        <v>48</v>
      </c>
      <c r="O22" s="68">
        <v>-5</v>
      </c>
      <c r="Q22" s="60">
        <v>3.39</v>
      </c>
      <c r="S22" s="64">
        <f t="shared" si="0"/>
        <v>4154959.4731800002</v>
      </c>
      <c r="T22" s="64"/>
      <c r="U22" s="64">
        <v>-193226</v>
      </c>
      <c r="V22" s="64"/>
      <c r="W22" s="64">
        <f t="shared" si="1"/>
        <v>3961733.4731800002</v>
      </c>
      <c r="Y22" s="65" t="s">
        <v>36</v>
      </c>
      <c r="AA22" s="66">
        <v>31</v>
      </c>
      <c r="AB22" s="67" t="s">
        <v>34</v>
      </c>
      <c r="AC22" s="59" t="s">
        <v>35</v>
      </c>
      <c r="AE22" s="61">
        <v>-5</v>
      </c>
      <c r="AG22" s="60">
        <v>3.11</v>
      </c>
      <c r="AI22" s="59">
        <v>3806597</v>
      </c>
      <c r="AK22" s="59">
        <f t="shared" si="2"/>
        <v>-155136.4731800002</v>
      </c>
      <c r="AL22" s="59"/>
    </row>
    <row r="23" spans="1:38" s="56" customFormat="1" ht="13.15" customHeight="1" x14ac:dyDescent="0.2">
      <c r="A23" s="56">
        <v>8</v>
      </c>
      <c r="B23" s="63"/>
      <c r="C23" s="58">
        <v>381.11</v>
      </c>
      <c r="D23" s="58"/>
      <c r="E23" s="56" t="s">
        <v>49</v>
      </c>
      <c r="G23" s="64">
        <v>114707.96</v>
      </c>
      <c r="I23" s="65"/>
      <c r="K23" s="66">
        <v>15</v>
      </c>
      <c r="L23" s="67" t="s">
        <v>34</v>
      </c>
      <c r="M23" s="59" t="s">
        <v>50</v>
      </c>
      <c r="O23" s="68">
        <v>0</v>
      </c>
      <c r="Q23" s="60">
        <v>6.67</v>
      </c>
      <c r="S23" s="64">
        <f t="shared" si="0"/>
        <v>7651.0209320000004</v>
      </c>
      <c r="T23" s="64"/>
      <c r="U23" s="64">
        <v>-3197</v>
      </c>
      <c r="V23" s="64"/>
      <c r="W23" s="64">
        <f t="shared" si="1"/>
        <v>4454.0209320000004</v>
      </c>
      <c r="Y23" s="65" t="s">
        <v>36</v>
      </c>
      <c r="AA23" s="66">
        <v>15</v>
      </c>
      <c r="AB23" s="67" t="s">
        <v>34</v>
      </c>
      <c r="AC23" s="59" t="s">
        <v>50</v>
      </c>
      <c r="AE23" s="61">
        <v>0</v>
      </c>
      <c r="AG23" s="60">
        <v>5.62</v>
      </c>
      <c r="AI23" s="59">
        <v>6444</v>
      </c>
      <c r="AK23" s="59">
        <f t="shared" si="2"/>
        <v>1989.9790679999996</v>
      </c>
      <c r="AL23" s="59"/>
    </row>
    <row r="24" spans="1:38" s="56" customFormat="1" ht="13.15" customHeight="1" x14ac:dyDescent="0.2">
      <c r="A24" s="56">
        <v>9</v>
      </c>
      <c r="B24" s="63"/>
      <c r="C24" s="58">
        <v>381.21</v>
      </c>
      <c r="D24" s="58"/>
      <c r="E24" s="56" t="s">
        <v>51</v>
      </c>
      <c r="G24" s="64">
        <v>81807796.439999998</v>
      </c>
      <c r="I24" s="65"/>
      <c r="K24" s="66">
        <v>15</v>
      </c>
      <c r="L24" s="67" t="s">
        <v>34</v>
      </c>
      <c r="M24" s="59" t="s">
        <v>52</v>
      </c>
      <c r="O24" s="68">
        <v>0</v>
      </c>
      <c r="Q24" s="60">
        <v>6.67</v>
      </c>
      <c r="S24" s="64">
        <f t="shared" si="0"/>
        <v>5456580.0225479994</v>
      </c>
      <c r="T24" s="64"/>
      <c r="U24" s="64">
        <v>-580054</v>
      </c>
      <c r="V24" s="64"/>
      <c r="W24" s="64">
        <f t="shared" si="1"/>
        <v>4876526.0225479994</v>
      </c>
      <c r="Y24" s="65" t="s">
        <v>36</v>
      </c>
      <c r="AA24" s="66">
        <v>13</v>
      </c>
      <c r="AB24" s="67" t="s">
        <v>34</v>
      </c>
      <c r="AC24" s="59" t="s">
        <v>53</v>
      </c>
      <c r="AE24" s="61">
        <v>0</v>
      </c>
      <c r="AG24" s="60">
        <v>8.23</v>
      </c>
      <c r="AI24" s="59">
        <v>6734619</v>
      </c>
      <c r="AK24" s="59">
        <f t="shared" si="2"/>
        <v>1858092.9774520006</v>
      </c>
      <c r="AL24" s="59"/>
    </row>
    <row r="25" spans="1:38" s="56" customFormat="1" ht="13.15" customHeight="1" x14ac:dyDescent="0.2">
      <c r="A25" s="56">
        <v>10</v>
      </c>
      <c r="B25" s="63"/>
      <c r="C25" s="58">
        <v>382</v>
      </c>
      <c r="D25" s="58"/>
      <c r="E25" s="56" t="s">
        <v>54</v>
      </c>
      <c r="G25" s="64">
        <v>137965771.63</v>
      </c>
      <c r="I25" s="65"/>
      <c r="K25" s="66">
        <v>44</v>
      </c>
      <c r="L25" s="67" t="s">
        <v>34</v>
      </c>
      <c r="M25" s="59" t="s">
        <v>41</v>
      </c>
      <c r="O25" s="68">
        <v>-5</v>
      </c>
      <c r="Q25" s="60">
        <v>2.38</v>
      </c>
      <c r="S25" s="64">
        <f t="shared" si="0"/>
        <v>3283585.3647939996</v>
      </c>
      <c r="T25" s="64"/>
      <c r="U25" s="64">
        <v>-868452</v>
      </c>
      <c r="V25" s="64"/>
      <c r="W25" s="64">
        <f t="shared" si="1"/>
        <v>2415133.3647939996</v>
      </c>
      <c r="Y25" s="65" t="s">
        <v>36</v>
      </c>
      <c r="AA25" s="66">
        <v>46</v>
      </c>
      <c r="AB25" s="67" t="s">
        <v>34</v>
      </c>
      <c r="AC25" s="59" t="s">
        <v>35</v>
      </c>
      <c r="AE25" s="61">
        <v>-5</v>
      </c>
      <c r="AG25" s="60">
        <v>2.06</v>
      </c>
      <c r="AI25" s="59">
        <v>2847396</v>
      </c>
      <c r="AK25" s="59">
        <f t="shared" si="2"/>
        <v>432262.63520600041</v>
      </c>
      <c r="AL25" s="59"/>
    </row>
    <row r="26" spans="1:38" s="56" customFormat="1" ht="13.15" customHeight="1" x14ac:dyDescent="0.2">
      <c r="A26" s="56">
        <v>11</v>
      </c>
      <c r="B26" s="63"/>
      <c r="C26" s="58">
        <v>383</v>
      </c>
      <c r="D26" s="58"/>
      <c r="E26" s="56" t="s">
        <v>55</v>
      </c>
      <c r="G26" s="64">
        <v>11424935.800000001</v>
      </c>
      <c r="I26" s="65"/>
      <c r="K26" s="66">
        <v>31</v>
      </c>
      <c r="L26" s="67" t="s">
        <v>34</v>
      </c>
      <c r="M26" s="59" t="s">
        <v>48</v>
      </c>
      <c r="O26" s="68">
        <v>-5</v>
      </c>
      <c r="Q26" s="60">
        <v>3.39</v>
      </c>
      <c r="S26" s="64">
        <f t="shared" si="0"/>
        <v>387305.32362000004</v>
      </c>
      <c r="T26" s="64"/>
      <c r="U26" s="64">
        <v>153694</v>
      </c>
      <c r="V26" s="64"/>
      <c r="W26" s="64">
        <f t="shared" si="1"/>
        <v>540999.32362000004</v>
      </c>
      <c r="Y26" s="65" t="s">
        <v>36</v>
      </c>
      <c r="AA26" s="66">
        <v>31</v>
      </c>
      <c r="AB26" s="67" t="s">
        <v>34</v>
      </c>
      <c r="AC26" s="59" t="s">
        <v>35</v>
      </c>
      <c r="AE26" s="61">
        <v>-5</v>
      </c>
      <c r="AG26" s="60">
        <v>2.96</v>
      </c>
      <c r="AI26" s="59">
        <v>337990</v>
      </c>
      <c r="AK26" s="59">
        <f t="shared" si="2"/>
        <v>-203009.32362000004</v>
      </c>
      <c r="AL26" s="59"/>
    </row>
    <row r="27" spans="1:38" s="56" customFormat="1" ht="13.15" customHeight="1" x14ac:dyDescent="0.2">
      <c r="A27" s="56">
        <v>12</v>
      </c>
      <c r="B27" s="63"/>
      <c r="C27" s="58">
        <v>384</v>
      </c>
      <c r="D27" s="58"/>
      <c r="E27" s="56" t="s">
        <v>56</v>
      </c>
      <c r="G27" s="64">
        <v>3223420.02</v>
      </c>
      <c r="I27" s="65"/>
      <c r="K27" s="66">
        <v>48</v>
      </c>
      <c r="L27" s="67" t="s">
        <v>34</v>
      </c>
      <c r="M27" s="59" t="s">
        <v>57</v>
      </c>
      <c r="O27" s="68">
        <v>-5</v>
      </c>
      <c r="Q27" s="60">
        <v>2.1800000000000002</v>
      </c>
      <c r="S27" s="64">
        <f t="shared" si="0"/>
        <v>70270.556436000013</v>
      </c>
      <c r="T27" s="64"/>
      <c r="U27" s="64">
        <v>-7593</v>
      </c>
      <c r="V27" s="64"/>
      <c r="W27" s="64">
        <f t="shared" si="1"/>
        <v>62677.556436000013</v>
      </c>
      <c r="Y27" s="65" t="s">
        <v>36</v>
      </c>
      <c r="AA27" s="66">
        <v>52</v>
      </c>
      <c r="AB27" s="67" t="s">
        <v>34</v>
      </c>
      <c r="AC27" s="59" t="s">
        <v>57</v>
      </c>
      <c r="AE27" s="61">
        <v>-5</v>
      </c>
      <c r="AG27" s="60">
        <v>1.85</v>
      </c>
      <c r="AI27" s="59">
        <v>59607</v>
      </c>
      <c r="AK27" s="59">
        <f t="shared" si="2"/>
        <v>-3070.5564360000135</v>
      </c>
      <c r="AL27" s="59"/>
    </row>
    <row r="28" spans="1:38" s="56" customFormat="1" ht="13.15" customHeight="1" x14ac:dyDescent="0.2">
      <c r="A28" s="56">
        <v>13</v>
      </c>
      <c r="B28" s="63"/>
      <c r="C28" s="58">
        <v>387</v>
      </c>
      <c r="D28" s="58"/>
      <c r="E28" s="56" t="s">
        <v>58</v>
      </c>
      <c r="G28" s="69">
        <v>2122427.83</v>
      </c>
      <c r="I28" s="65"/>
      <c r="K28" s="66">
        <v>12</v>
      </c>
      <c r="L28" s="67" t="s">
        <v>34</v>
      </c>
      <c r="M28" s="59" t="s">
        <v>59</v>
      </c>
      <c r="O28" s="68">
        <v>0</v>
      </c>
      <c r="Q28" s="60">
        <v>7.75</v>
      </c>
      <c r="S28" s="64">
        <f t="shared" si="0"/>
        <v>164488.15682500001</v>
      </c>
      <c r="T28" s="64"/>
      <c r="U28" s="64">
        <v>-29242</v>
      </c>
      <c r="V28" s="64"/>
      <c r="W28" s="64">
        <f t="shared" si="1"/>
        <v>135246.15682500001</v>
      </c>
      <c r="Y28" s="65" t="s">
        <v>36</v>
      </c>
      <c r="AA28" s="66">
        <v>12</v>
      </c>
      <c r="AB28" s="67" t="s">
        <v>34</v>
      </c>
      <c r="AC28" s="59" t="s">
        <v>59</v>
      </c>
      <c r="AE28" s="61">
        <v>0</v>
      </c>
      <c r="AG28" s="60">
        <v>12.1</v>
      </c>
      <c r="AI28" s="70">
        <v>256779</v>
      </c>
      <c r="AK28" s="59">
        <f t="shared" si="2"/>
        <v>121532.84317499999</v>
      </c>
      <c r="AL28" s="59"/>
    </row>
    <row r="29" spans="1:38" s="63" customFormat="1" ht="13.15" customHeight="1" x14ac:dyDescent="0.2">
      <c r="A29" s="56">
        <v>14</v>
      </c>
      <c r="C29" s="63" t="s">
        <v>60</v>
      </c>
      <c r="D29" s="57"/>
      <c r="G29" s="71">
        <f>SUBTOTAL(9,G16:G28)</f>
        <v>2515045584.0900002</v>
      </c>
      <c r="I29" s="65"/>
      <c r="J29" s="56"/>
      <c r="K29" s="66"/>
      <c r="L29" s="67"/>
      <c r="M29" s="59"/>
      <c r="N29" s="56"/>
      <c r="O29" s="68"/>
      <c r="P29" s="56"/>
      <c r="Q29" s="60"/>
      <c r="S29" s="71">
        <f>SUBTOTAL(9,S16:S28)</f>
        <v>66474519.710313</v>
      </c>
      <c r="T29" s="72"/>
      <c r="U29" s="71">
        <f>SUBTOTAL(9,U16:U28)</f>
        <v>-6056221</v>
      </c>
      <c r="V29" s="72"/>
      <c r="W29" s="71">
        <f>SUBTOTAL(9,W16:W28)</f>
        <v>60418298.710313</v>
      </c>
      <c r="AE29" s="73"/>
      <c r="AG29" s="74">
        <f>AI29/G29*100</f>
        <v>2.7319601853204913</v>
      </c>
      <c r="AI29" s="75">
        <f>SUBTOTAL(9,AI16:AI28)</f>
        <v>68710044</v>
      </c>
      <c r="AK29" s="75">
        <f>SUBTOTAL(9,AK16:AK28)</f>
        <v>8291745.2896869993</v>
      </c>
      <c r="AL29" s="76"/>
    </row>
    <row r="30" spans="1:38" s="56" customFormat="1" ht="13.15" customHeight="1" x14ac:dyDescent="0.2">
      <c r="A30" s="56">
        <v>15</v>
      </c>
      <c r="B30" s="63"/>
      <c r="C30" s="58"/>
      <c r="D30" s="58"/>
      <c r="G30" s="64"/>
      <c r="I30" s="65"/>
      <c r="K30" s="66"/>
      <c r="L30" s="67"/>
      <c r="M30" s="59"/>
      <c r="O30" s="68"/>
      <c r="Q30" s="60"/>
      <c r="S30" s="64"/>
      <c r="T30" s="64"/>
      <c r="U30" s="64"/>
      <c r="V30" s="64"/>
      <c r="W30" s="64"/>
      <c r="AE30" s="61"/>
      <c r="AG30" s="62"/>
      <c r="AI30" s="59"/>
      <c r="AK30" s="59"/>
      <c r="AL30" s="59"/>
    </row>
    <row r="31" spans="1:38" s="56" customFormat="1" ht="13.15" customHeight="1" x14ac:dyDescent="0.2">
      <c r="A31" s="56">
        <v>16</v>
      </c>
      <c r="C31" s="63" t="s">
        <v>61</v>
      </c>
      <c r="D31" s="58"/>
      <c r="G31" s="64"/>
      <c r="I31" s="65"/>
      <c r="K31" s="66"/>
      <c r="L31" s="67"/>
      <c r="M31" s="59"/>
      <c r="O31" s="68"/>
      <c r="Q31" s="60"/>
      <c r="S31" s="64"/>
      <c r="T31" s="64"/>
      <c r="U31" s="64"/>
      <c r="V31" s="64"/>
      <c r="W31" s="64"/>
      <c r="AE31" s="61"/>
      <c r="AG31" s="62"/>
      <c r="AI31" s="59"/>
      <c r="AK31" s="59"/>
      <c r="AL31" s="59"/>
    </row>
    <row r="32" spans="1:38" s="56" customFormat="1" ht="13.15" customHeight="1" x14ac:dyDescent="0.2">
      <c r="A32" s="56">
        <v>17</v>
      </c>
      <c r="B32" s="63"/>
      <c r="C32" s="58">
        <v>390.01</v>
      </c>
      <c r="D32" s="58"/>
      <c r="E32" s="56" t="s">
        <v>37</v>
      </c>
      <c r="G32" s="64"/>
      <c r="I32" s="65"/>
      <c r="K32" s="66"/>
      <c r="L32" s="67"/>
      <c r="M32" s="59"/>
      <c r="O32" s="68"/>
      <c r="Q32" s="60"/>
      <c r="S32" s="64"/>
      <c r="T32" s="64"/>
      <c r="U32" s="64"/>
      <c r="V32" s="64"/>
      <c r="W32" s="64"/>
      <c r="Y32" s="65"/>
      <c r="AA32" s="66"/>
      <c r="AB32" s="67"/>
      <c r="AC32" s="66"/>
      <c r="AE32" s="61"/>
      <c r="AG32" s="62"/>
      <c r="AI32" s="59"/>
      <c r="AK32" s="59"/>
      <c r="AL32" s="59"/>
    </row>
    <row r="33" spans="1:38" s="56" customFormat="1" ht="13.15" customHeight="1" x14ac:dyDescent="0.2">
      <c r="A33" s="56">
        <v>18</v>
      </c>
      <c r="B33" s="63"/>
      <c r="D33" s="58"/>
      <c r="E33" s="77" t="s">
        <v>62</v>
      </c>
      <c r="G33" s="64">
        <v>2581371.02</v>
      </c>
      <c r="I33" s="65">
        <v>48760</v>
      </c>
      <c r="K33" s="66">
        <v>120</v>
      </c>
      <c r="L33" s="67" t="s">
        <v>34</v>
      </c>
      <c r="M33" s="59" t="s">
        <v>38</v>
      </c>
      <c r="N33" s="56" t="s">
        <v>63</v>
      </c>
      <c r="O33" s="68">
        <v>0</v>
      </c>
      <c r="Q33" s="78">
        <v>2.09</v>
      </c>
      <c r="R33" s="56" t="s">
        <v>64</v>
      </c>
      <c r="S33" s="64">
        <f t="shared" ref="S33:S46" si="3">G33*Q33/100</f>
        <v>53950.654317999994</v>
      </c>
      <c r="T33" s="64"/>
      <c r="U33" s="64">
        <v>-4243</v>
      </c>
      <c r="V33" s="64"/>
      <c r="W33" s="64">
        <f t="shared" ref="W33:W46" si="4">S33+U33</f>
        <v>49707.654317999994</v>
      </c>
      <c r="Y33" s="65">
        <v>56430</v>
      </c>
      <c r="AA33" s="66">
        <v>100</v>
      </c>
      <c r="AB33" s="67" t="s">
        <v>34</v>
      </c>
      <c r="AC33" s="59" t="s">
        <v>38</v>
      </c>
      <c r="AD33" s="56" t="s">
        <v>63</v>
      </c>
      <c r="AE33" s="61">
        <v>0</v>
      </c>
      <c r="AG33" s="60">
        <v>2.44</v>
      </c>
      <c r="AI33" s="59">
        <v>63019</v>
      </c>
      <c r="AK33" s="59">
        <f t="shared" ref="AK33:AK46" si="5">AI33-W33</f>
        <v>13311.345682000006</v>
      </c>
      <c r="AL33" s="59"/>
    </row>
    <row r="34" spans="1:38" s="56" customFormat="1" ht="13.15" customHeight="1" x14ac:dyDescent="0.2">
      <c r="A34" s="56">
        <v>19</v>
      </c>
      <c r="B34" s="63"/>
      <c r="D34" s="58"/>
      <c r="E34" s="77" t="s">
        <v>65</v>
      </c>
      <c r="G34" s="64">
        <v>44815471.210000001</v>
      </c>
      <c r="I34" s="65">
        <v>56430</v>
      </c>
      <c r="K34" s="66">
        <v>100</v>
      </c>
      <c r="L34" s="67" t="s">
        <v>34</v>
      </c>
      <c r="M34" s="59" t="s">
        <v>38</v>
      </c>
      <c r="N34" s="56" t="s">
        <v>63</v>
      </c>
      <c r="O34" s="68">
        <v>0</v>
      </c>
      <c r="Q34" s="78">
        <v>2.09</v>
      </c>
      <c r="R34" s="56" t="s">
        <v>64</v>
      </c>
      <c r="S34" s="64">
        <f t="shared" si="3"/>
        <v>936643.34828899999</v>
      </c>
      <c r="T34" s="64"/>
      <c r="U34" s="64">
        <v>-613131</v>
      </c>
      <c r="V34" s="64"/>
      <c r="W34" s="64">
        <f t="shared" si="4"/>
        <v>323512.34828899999</v>
      </c>
      <c r="Y34" s="65">
        <v>56430</v>
      </c>
      <c r="AA34" s="79">
        <v>80</v>
      </c>
      <c r="AB34" s="80" t="s">
        <v>34</v>
      </c>
      <c r="AC34" s="81" t="s">
        <v>38</v>
      </c>
      <c r="AD34" s="56" t="s">
        <v>63</v>
      </c>
      <c r="AE34" s="61">
        <v>0</v>
      </c>
      <c r="AG34" s="60">
        <v>1.65</v>
      </c>
      <c r="AI34" s="59">
        <v>737426</v>
      </c>
      <c r="AK34" s="59">
        <f t="shared" si="5"/>
        <v>413913.65171100001</v>
      </c>
      <c r="AL34" s="59"/>
    </row>
    <row r="35" spans="1:38" s="56" customFormat="1" ht="13.15" customHeight="1" x14ac:dyDescent="0.2">
      <c r="A35" s="56">
        <v>20</v>
      </c>
      <c r="B35" s="63"/>
      <c r="D35" s="58"/>
      <c r="E35" s="77" t="s">
        <v>66</v>
      </c>
      <c r="G35" s="64">
        <v>2411734.12</v>
      </c>
      <c r="I35" s="65">
        <v>48395</v>
      </c>
      <c r="K35" s="66">
        <v>120</v>
      </c>
      <c r="L35" s="67" t="s">
        <v>34</v>
      </c>
      <c r="M35" s="59" t="s">
        <v>38</v>
      </c>
      <c r="N35" s="56" t="s">
        <v>63</v>
      </c>
      <c r="O35" s="68">
        <v>0</v>
      </c>
      <c r="Q35" s="78">
        <v>2.09</v>
      </c>
      <c r="R35" s="56" t="s">
        <v>64</v>
      </c>
      <c r="S35" s="64">
        <f t="shared" si="3"/>
        <v>50405.243108000002</v>
      </c>
      <c r="T35" s="64"/>
      <c r="U35" s="64">
        <v>-46733</v>
      </c>
      <c r="V35" s="64"/>
      <c r="W35" s="64">
        <f t="shared" si="4"/>
        <v>3672.2431080000024</v>
      </c>
      <c r="Y35" s="65">
        <v>54239</v>
      </c>
      <c r="AA35" s="66">
        <v>100</v>
      </c>
      <c r="AB35" s="67" t="s">
        <v>34</v>
      </c>
      <c r="AC35" s="59" t="s">
        <v>38</v>
      </c>
      <c r="AD35" s="56" t="s">
        <v>63</v>
      </c>
      <c r="AE35" s="61">
        <v>0</v>
      </c>
      <c r="AG35" s="60">
        <v>1.77</v>
      </c>
      <c r="AI35" s="59">
        <v>42658</v>
      </c>
      <c r="AK35" s="59">
        <f t="shared" si="5"/>
        <v>38985.756891999998</v>
      </c>
      <c r="AL35" s="59"/>
    </row>
    <row r="36" spans="1:38" s="56" customFormat="1" ht="13.15" customHeight="1" x14ac:dyDescent="0.2">
      <c r="A36" s="56">
        <v>21</v>
      </c>
      <c r="B36" s="63"/>
      <c r="D36" s="58"/>
      <c r="E36" s="77" t="s">
        <v>67</v>
      </c>
      <c r="G36" s="64">
        <v>939220.96</v>
      </c>
      <c r="I36" s="65">
        <v>54969</v>
      </c>
      <c r="K36" s="66">
        <v>120</v>
      </c>
      <c r="L36" s="67" t="s">
        <v>34</v>
      </c>
      <c r="M36" s="59" t="s">
        <v>38</v>
      </c>
      <c r="N36" s="56" t="s">
        <v>63</v>
      </c>
      <c r="O36" s="68">
        <v>0</v>
      </c>
      <c r="Q36" s="78">
        <v>2.09</v>
      </c>
      <c r="R36" s="56" t="s">
        <v>64</v>
      </c>
      <c r="S36" s="64">
        <f t="shared" si="3"/>
        <v>19629.718064000001</v>
      </c>
      <c r="T36" s="64"/>
      <c r="U36" s="64">
        <v>-9552</v>
      </c>
      <c r="V36" s="64"/>
      <c r="W36" s="64">
        <f t="shared" si="4"/>
        <v>10077.718064000001</v>
      </c>
      <c r="Y36" s="65">
        <v>54969</v>
      </c>
      <c r="AA36" s="66">
        <v>100</v>
      </c>
      <c r="AB36" s="67" t="s">
        <v>34</v>
      </c>
      <c r="AC36" s="59" t="s">
        <v>38</v>
      </c>
      <c r="AD36" s="56" t="s">
        <v>63</v>
      </c>
      <c r="AE36" s="61">
        <v>0</v>
      </c>
      <c r="AG36" s="60">
        <v>2</v>
      </c>
      <c r="AI36" s="59">
        <v>18773</v>
      </c>
      <c r="AK36" s="59">
        <f t="shared" si="5"/>
        <v>8695.2819359999994</v>
      </c>
      <c r="AL36" s="59"/>
    </row>
    <row r="37" spans="1:38" s="56" customFormat="1" ht="13.15" customHeight="1" x14ac:dyDescent="0.2">
      <c r="A37" s="56">
        <v>22</v>
      </c>
      <c r="B37" s="63"/>
      <c r="D37" s="58"/>
      <c r="E37" s="77" t="s">
        <v>68</v>
      </c>
      <c r="G37" s="64">
        <v>4986331.38</v>
      </c>
      <c r="I37" s="65">
        <v>54239</v>
      </c>
      <c r="K37" s="66">
        <v>120</v>
      </c>
      <c r="L37" s="67" t="s">
        <v>34</v>
      </c>
      <c r="M37" s="59" t="s">
        <v>38</v>
      </c>
      <c r="N37" s="56" t="s">
        <v>63</v>
      </c>
      <c r="O37" s="68">
        <v>0</v>
      </c>
      <c r="Q37" s="78">
        <v>2.09</v>
      </c>
      <c r="R37" s="56" t="s">
        <v>64</v>
      </c>
      <c r="S37" s="64">
        <f t="shared" si="3"/>
        <v>104214.32584199999</v>
      </c>
      <c r="T37" s="64"/>
      <c r="U37" s="64">
        <v>-60928</v>
      </c>
      <c r="V37" s="64"/>
      <c r="W37" s="64">
        <f t="shared" si="4"/>
        <v>43286.325841999991</v>
      </c>
      <c r="Y37" s="65">
        <v>54239</v>
      </c>
      <c r="AA37" s="66">
        <v>100</v>
      </c>
      <c r="AB37" s="67" t="s">
        <v>34</v>
      </c>
      <c r="AC37" s="59" t="s">
        <v>38</v>
      </c>
      <c r="AD37" s="56" t="s">
        <v>63</v>
      </c>
      <c r="AE37" s="61">
        <v>0</v>
      </c>
      <c r="AG37" s="60">
        <v>1.94</v>
      </c>
      <c r="AI37" s="59">
        <v>96826</v>
      </c>
      <c r="AK37" s="59">
        <f t="shared" si="5"/>
        <v>53539.674158000009</v>
      </c>
      <c r="AL37" s="59"/>
    </row>
    <row r="38" spans="1:38" s="56" customFormat="1" ht="13.15" customHeight="1" x14ac:dyDescent="0.2">
      <c r="A38" s="56">
        <v>23</v>
      </c>
      <c r="B38" s="63"/>
      <c r="D38" s="58"/>
      <c r="E38" s="77" t="s">
        <v>69</v>
      </c>
      <c r="G38" s="64">
        <v>1096241.24</v>
      </c>
      <c r="I38" s="65">
        <v>54969</v>
      </c>
      <c r="K38" s="66">
        <v>120</v>
      </c>
      <c r="L38" s="67" t="s">
        <v>34</v>
      </c>
      <c r="M38" s="59" t="s">
        <v>38</v>
      </c>
      <c r="N38" s="56" t="s">
        <v>63</v>
      </c>
      <c r="O38" s="68">
        <v>0</v>
      </c>
      <c r="Q38" s="78">
        <v>2.09</v>
      </c>
      <c r="R38" s="56" t="s">
        <v>64</v>
      </c>
      <c r="S38" s="64">
        <f t="shared" si="3"/>
        <v>22911.441916</v>
      </c>
      <c r="T38" s="64"/>
      <c r="U38" s="64">
        <v>-12807</v>
      </c>
      <c r="V38" s="64"/>
      <c r="W38" s="64">
        <f t="shared" si="4"/>
        <v>10104.441916</v>
      </c>
      <c r="Y38" s="65">
        <v>54969</v>
      </c>
      <c r="AA38" s="66">
        <v>100</v>
      </c>
      <c r="AB38" s="67" t="s">
        <v>34</v>
      </c>
      <c r="AC38" s="59" t="s">
        <v>38</v>
      </c>
      <c r="AD38" s="56" t="s">
        <v>63</v>
      </c>
      <c r="AE38" s="61">
        <v>0</v>
      </c>
      <c r="AG38" s="60">
        <v>1.86</v>
      </c>
      <c r="AI38" s="59">
        <v>20336</v>
      </c>
      <c r="AK38" s="59">
        <f t="shared" si="5"/>
        <v>10231.558084</v>
      </c>
      <c r="AL38" s="59"/>
    </row>
    <row r="39" spans="1:38" s="56" customFormat="1" ht="13.15" customHeight="1" x14ac:dyDescent="0.2">
      <c r="A39" s="56">
        <v>24</v>
      </c>
      <c r="B39" s="63"/>
      <c r="D39" s="58"/>
      <c r="E39" s="77" t="s">
        <v>70</v>
      </c>
      <c r="G39" s="64">
        <v>1093144.2</v>
      </c>
      <c r="I39" s="65">
        <v>52047</v>
      </c>
      <c r="K39" s="66">
        <v>120</v>
      </c>
      <c r="L39" s="67" t="s">
        <v>34</v>
      </c>
      <c r="M39" s="59" t="s">
        <v>38</v>
      </c>
      <c r="N39" s="56" t="s">
        <v>63</v>
      </c>
      <c r="O39" s="68">
        <v>0</v>
      </c>
      <c r="Q39" s="78">
        <v>2.09</v>
      </c>
      <c r="R39" s="56" t="s">
        <v>64</v>
      </c>
      <c r="S39" s="64">
        <f t="shared" si="3"/>
        <v>22846.713779999995</v>
      </c>
      <c r="T39" s="64"/>
      <c r="U39" s="64">
        <v>-6282</v>
      </c>
      <c r="V39" s="64"/>
      <c r="W39" s="64">
        <f t="shared" si="4"/>
        <v>16564.713779999995</v>
      </c>
      <c r="Y39" s="65">
        <v>52047</v>
      </c>
      <c r="AA39" s="66">
        <v>100</v>
      </c>
      <c r="AB39" s="67" t="s">
        <v>34</v>
      </c>
      <c r="AC39" s="59" t="s">
        <v>38</v>
      </c>
      <c r="AD39" s="56" t="s">
        <v>63</v>
      </c>
      <c r="AE39" s="61">
        <v>0</v>
      </c>
      <c r="AG39" s="60">
        <v>2.98</v>
      </c>
      <c r="AI39" s="59">
        <v>32531</v>
      </c>
      <c r="AK39" s="59">
        <f t="shared" si="5"/>
        <v>15966.286220000005</v>
      </c>
      <c r="AL39" s="59"/>
    </row>
    <row r="40" spans="1:38" s="56" customFormat="1" ht="13.15" customHeight="1" x14ac:dyDescent="0.2">
      <c r="A40" s="56">
        <v>25</v>
      </c>
      <c r="B40" s="63"/>
      <c r="D40" s="58"/>
      <c r="E40" s="77" t="s">
        <v>71</v>
      </c>
      <c r="G40" s="64">
        <v>682416.65</v>
      </c>
      <c r="I40" s="65">
        <v>48760</v>
      </c>
      <c r="K40" s="66">
        <v>120</v>
      </c>
      <c r="L40" s="67" t="s">
        <v>34</v>
      </c>
      <c r="M40" s="59" t="s">
        <v>38</v>
      </c>
      <c r="N40" s="56" t="s">
        <v>63</v>
      </c>
      <c r="O40" s="68">
        <v>0</v>
      </c>
      <c r="Q40" s="78">
        <v>2.09</v>
      </c>
      <c r="R40" s="56" t="s">
        <v>64</v>
      </c>
      <c r="S40" s="64">
        <f t="shared" si="3"/>
        <v>14262.507985</v>
      </c>
      <c r="T40" s="64"/>
      <c r="U40" s="64">
        <v>-15793</v>
      </c>
      <c r="V40" s="64"/>
      <c r="W40" s="64">
        <f t="shared" si="4"/>
        <v>-1530.4920149999998</v>
      </c>
      <c r="Y40" s="65">
        <v>48760</v>
      </c>
      <c r="AA40" s="66">
        <v>100</v>
      </c>
      <c r="AB40" s="67" t="s">
        <v>34</v>
      </c>
      <c r="AC40" s="59" t="s">
        <v>38</v>
      </c>
      <c r="AD40" s="56" t="s">
        <v>63</v>
      </c>
      <c r="AE40" s="61">
        <v>0</v>
      </c>
      <c r="AG40" s="60">
        <v>1.54</v>
      </c>
      <c r="AI40" s="59">
        <v>10489</v>
      </c>
      <c r="AK40" s="59">
        <f t="shared" si="5"/>
        <v>12019.492015</v>
      </c>
      <c r="AL40" s="59"/>
    </row>
    <row r="41" spans="1:38" s="56" customFormat="1" ht="13.15" customHeight="1" x14ac:dyDescent="0.2">
      <c r="A41" s="56">
        <v>26</v>
      </c>
      <c r="B41" s="63"/>
      <c r="D41" s="58"/>
      <c r="E41" s="77" t="s">
        <v>72</v>
      </c>
      <c r="G41" s="64">
        <v>2203586.87</v>
      </c>
      <c r="I41" s="65">
        <v>48395</v>
      </c>
      <c r="K41" s="66">
        <v>120</v>
      </c>
      <c r="L41" s="67" t="s">
        <v>34</v>
      </c>
      <c r="M41" s="59" t="s">
        <v>38</v>
      </c>
      <c r="N41" s="56" t="s">
        <v>63</v>
      </c>
      <c r="O41" s="68">
        <v>0</v>
      </c>
      <c r="Q41" s="78">
        <v>2.09</v>
      </c>
      <c r="R41" s="56" t="s">
        <v>64</v>
      </c>
      <c r="S41" s="64">
        <f t="shared" si="3"/>
        <v>46054.965582999997</v>
      </c>
      <c r="T41" s="64"/>
      <c r="U41" s="64">
        <v>-22304</v>
      </c>
      <c r="V41" s="64"/>
      <c r="W41" s="64">
        <f t="shared" si="4"/>
        <v>23750.965582999997</v>
      </c>
      <c r="Y41" s="65">
        <v>48395</v>
      </c>
      <c r="AA41" s="66">
        <v>100</v>
      </c>
      <c r="AB41" s="67" t="s">
        <v>34</v>
      </c>
      <c r="AC41" s="59" t="s">
        <v>38</v>
      </c>
      <c r="AD41" s="56" t="s">
        <v>63</v>
      </c>
      <c r="AE41" s="61">
        <v>0</v>
      </c>
      <c r="AG41" s="60">
        <v>4.01</v>
      </c>
      <c r="AI41" s="59">
        <v>88473</v>
      </c>
      <c r="AK41" s="59">
        <f t="shared" si="5"/>
        <v>64722.034417000003</v>
      </c>
      <c r="AL41" s="59"/>
    </row>
    <row r="42" spans="1:38" s="56" customFormat="1" ht="13.15" customHeight="1" x14ac:dyDescent="0.2">
      <c r="A42" s="56">
        <v>27</v>
      </c>
      <c r="B42" s="63"/>
      <c r="D42" s="58"/>
      <c r="E42" s="77" t="s">
        <v>73</v>
      </c>
      <c r="G42" s="64">
        <v>6201456.3099999996</v>
      </c>
      <c r="I42" s="65"/>
      <c r="K42" s="66"/>
      <c r="L42" s="67"/>
      <c r="M42" s="59"/>
      <c r="O42" s="68"/>
      <c r="Q42" s="78">
        <v>2.09</v>
      </c>
      <c r="R42" s="56" t="s">
        <v>64</v>
      </c>
      <c r="S42" s="64">
        <f t="shared" si="3"/>
        <v>129610.43687899997</v>
      </c>
      <c r="T42" s="64"/>
      <c r="U42" s="64"/>
      <c r="V42" s="64"/>
      <c r="W42" s="64">
        <f t="shared" si="4"/>
        <v>129610.43687899997</v>
      </c>
      <c r="Y42" s="65">
        <v>59717</v>
      </c>
      <c r="AA42" s="66">
        <v>100</v>
      </c>
      <c r="AB42" s="67" t="s">
        <v>34</v>
      </c>
      <c r="AC42" s="59" t="s">
        <v>38</v>
      </c>
      <c r="AD42" s="56" t="s">
        <v>63</v>
      </c>
      <c r="AE42" s="61">
        <v>0</v>
      </c>
      <c r="AG42" s="60">
        <v>2.11</v>
      </c>
      <c r="AI42" s="59">
        <v>131026</v>
      </c>
      <c r="AK42" s="59">
        <f t="shared" si="5"/>
        <v>1415.5631210000283</v>
      </c>
      <c r="AL42" s="59"/>
    </row>
    <row r="43" spans="1:38" s="56" customFormat="1" ht="13.15" customHeight="1" x14ac:dyDescent="0.2">
      <c r="A43" s="56">
        <v>28</v>
      </c>
      <c r="B43" s="63"/>
      <c r="D43" s="58"/>
      <c r="E43" s="77" t="s">
        <v>74</v>
      </c>
      <c r="G43" s="64">
        <v>3769109.17</v>
      </c>
      <c r="I43" s="65"/>
      <c r="K43" s="66"/>
      <c r="L43" s="67"/>
      <c r="M43" s="59"/>
      <c r="O43" s="68"/>
      <c r="Q43" s="78">
        <v>2.09</v>
      </c>
      <c r="R43" s="56" t="s">
        <v>64</v>
      </c>
      <c r="S43" s="64">
        <f t="shared" si="3"/>
        <v>78774.381652999989</v>
      </c>
      <c r="T43" s="64"/>
      <c r="U43" s="64"/>
      <c r="V43" s="64"/>
      <c r="W43" s="64">
        <f t="shared" si="4"/>
        <v>78774.381652999989</v>
      </c>
      <c r="Y43" s="65">
        <v>60813</v>
      </c>
      <c r="AA43" s="66">
        <v>100</v>
      </c>
      <c r="AB43" s="67" t="s">
        <v>34</v>
      </c>
      <c r="AC43" s="59" t="s">
        <v>38</v>
      </c>
      <c r="AD43" s="56" t="s">
        <v>63</v>
      </c>
      <c r="AE43" s="61">
        <v>0</v>
      </c>
      <c r="AG43" s="60">
        <v>2.17</v>
      </c>
      <c r="AI43" s="59">
        <v>81656</v>
      </c>
      <c r="AK43" s="59">
        <f t="shared" si="5"/>
        <v>2881.6183470000105</v>
      </c>
      <c r="AL43" s="59"/>
    </row>
    <row r="44" spans="1:38" s="56" customFormat="1" ht="13.15" customHeight="1" x14ac:dyDescent="0.2">
      <c r="A44" s="56">
        <v>29</v>
      </c>
      <c r="B44" s="63"/>
      <c r="D44" s="58"/>
      <c r="E44" s="77" t="s">
        <v>75</v>
      </c>
      <c r="G44" s="64">
        <v>9866686.5999999996</v>
      </c>
      <c r="I44" s="65"/>
      <c r="K44" s="66"/>
      <c r="L44" s="67"/>
      <c r="M44" s="59"/>
      <c r="O44" s="68"/>
      <c r="Q44" s="78">
        <v>2.09</v>
      </c>
      <c r="R44" s="56" t="s">
        <v>64</v>
      </c>
      <c r="S44" s="64">
        <f t="shared" si="3"/>
        <v>206213.74993999998</v>
      </c>
      <c r="T44" s="64"/>
      <c r="U44" s="64"/>
      <c r="V44" s="64"/>
      <c r="W44" s="64">
        <f t="shared" si="4"/>
        <v>206213.74993999998</v>
      </c>
      <c r="Y44" s="65">
        <v>60813</v>
      </c>
      <c r="AA44" s="66">
        <v>100</v>
      </c>
      <c r="AB44" s="67" t="s">
        <v>34</v>
      </c>
      <c r="AC44" s="59" t="s">
        <v>38</v>
      </c>
      <c r="AD44" s="56" t="s">
        <v>63</v>
      </c>
      <c r="AE44" s="61">
        <v>0</v>
      </c>
      <c r="AG44" s="60">
        <v>2.15</v>
      </c>
      <c r="AI44" s="59">
        <v>212251</v>
      </c>
      <c r="AK44" s="59">
        <f t="shared" si="5"/>
        <v>6037.2500600000203</v>
      </c>
      <c r="AL44" s="59"/>
    </row>
    <row r="45" spans="1:38" s="56" customFormat="1" ht="13.15" customHeight="1" x14ac:dyDescent="0.2">
      <c r="A45" s="56">
        <v>30</v>
      </c>
      <c r="B45" s="63"/>
      <c r="D45" s="58"/>
      <c r="E45" s="77" t="s">
        <v>76</v>
      </c>
      <c r="G45" s="64">
        <v>1474515.59</v>
      </c>
      <c r="I45" s="65"/>
      <c r="K45" s="66"/>
      <c r="L45" s="67"/>
      <c r="M45" s="59"/>
      <c r="O45" s="68"/>
      <c r="Q45" s="78">
        <v>2.09</v>
      </c>
      <c r="R45" s="56" t="s">
        <v>64</v>
      </c>
      <c r="S45" s="64">
        <f t="shared" si="3"/>
        <v>30817.375830999998</v>
      </c>
      <c r="T45" s="64"/>
      <c r="U45" s="64"/>
      <c r="V45" s="64"/>
      <c r="W45" s="64">
        <f t="shared" si="4"/>
        <v>30817.375830999998</v>
      </c>
      <c r="Y45" s="65">
        <v>59352</v>
      </c>
      <c r="AA45" s="66">
        <v>100</v>
      </c>
      <c r="AB45" s="67" t="s">
        <v>34</v>
      </c>
      <c r="AC45" s="59" t="s">
        <v>38</v>
      </c>
      <c r="AD45" s="56" t="s">
        <v>63</v>
      </c>
      <c r="AE45" s="61">
        <v>0</v>
      </c>
      <c r="AG45" s="60">
        <v>2.25</v>
      </c>
      <c r="AI45" s="59">
        <v>33155</v>
      </c>
      <c r="AK45" s="59">
        <f t="shared" si="5"/>
        <v>2337.6241690000024</v>
      </c>
      <c r="AL45" s="59"/>
    </row>
    <row r="46" spans="1:38" s="56" customFormat="1" ht="13.15" customHeight="1" x14ac:dyDescent="0.2">
      <c r="A46" s="56">
        <v>31</v>
      </c>
      <c r="B46" s="63"/>
      <c r="D46" s="58"/>
      <c r="E46" s="77" t="s">
        <v>77</v>
      </c>
      <c r="G46" s="64">
        <v>14454920.380000001</v>
      </c>
      <c r="I46" s="65"/>
      <c r="K46" s="82">
        <v>40</v>
      </c>
      <c r="L46" s="83" t="s">
        <v>34</v>
      </c>
      <c r="M46" s="84" t="s">
        <v>38</v>
      </c>
      <c r="O46" s="68">
        <v>0</v>
      </c>
      <c r="Q46" s="78">
        <v>2.09</v>
      </c>
      <c r="R46" s="56" t="s">
        <v>64</v>
      </c>
      <c r="S46" s="64">
        <f t="shared" si="3"/>
        <v>302107.83594199998</v>
      </c>
      <c r="T46" s="64"/>
      <c r="U46" s="64">
        <v>-30412</v>
      </c>
      <c r="V46" s="64"/>
      <c r="W46" s="64">
        <f t="shared" si="4"/>
        <v>271695.83594199998</v>
      </c>
      <c r="Y46" s="65" t="s">
        <v>36</v>
      </c>
      <c r="AA46" s="66">
        <v>40</v>
      </c>
      <c r="AB46" s="67" t="s">
        <v>34</v>
      </c>
      <c r="AC46" s="59" t="s">
        <v>38</v>
      </c>
      <c r="AE46" s="61">
        <v>0</v>
      </c>
      <c r="AG46" s="60">
        <v>2.19</v>
      </c>
      <c r="AI46" s="59">
        <v>316947</v>
      </c>
      <c r="AK46" s="59">
        <f t="shared" si="5"/>
        <v>45251.164058000024</v>
      </c>
      <c r="AL46" s="59"/>
    </row>
    <row r="47" spans="1:38" s="56" customFormat="1" ht="13.15" customHeight="1" x14ac:dyDescent="0.2">
      <c r="A47" s="56">
        <v>32</v>
      </c>
      <c r="B47" s="63"/>
      <c r="C47" s="58"/>
      <c r="D47" s="58"/>
      <c r="E47" s="85" t="s">
        <v>78</v>
      </c>
      <c r="G47" s="86">
        <f>SUBTOTAL(9,G33:G46)</f>
        <v>96576205.700000003</v>
      </c>
      <c r="I47" s="65"/>
      <c r="K47" s="66"/>
      <c r="L47" s="67"/>
      <c r="M47" s="59"/>
      <c r="O47" s="68"/>
      <c r="Q47" s="87">
        <v>2.09</v>
      </c>
      <c r="S47" s="86">
        <f>SUBTOTAL(9,S33:S46)</f>
        <v>2018442.6991300001</v>
      </c>
      <c r="T47" s="88"/>
      <c r="U47" s="86">
        <f>SUBTOTAL(9,U33:U46)</f>
        <v>-822185</v>
      </c>
      <c r="V47" s="88"/>
      <c r="W47" s="86">
        <f>SUBTOTAL(9,W33:W46)</f>
        <v>1196257.6991300001</v>
      </c>
      <c r="Y47" s="65"/>
      <c r="AA47" s="66"/>
      <c r="AB47" s="67"/>
      <c r="AC47" s="66"/>
      <c r="AE47" s="61"/>
      <c r="AG47" s="89">
        <f>AI47/G47*100</f>
        <v>1.9524125910032515</v>
      </c>
      <c r="AI47" s="90">
        <f>SUBTOTAL(9,AI33:AI46)</f>
        <v>1885566</v>
      </c>
      <c r="AK47" s="90">
        <f>SUBTOTAL(9,AK33:AK46)</f>
        <v>689308.30086999992</v>
      </c>
      <c r="AL47" s="59"/>
    </row>
    <row r="48" spans="1:38" s="56" customFormat="1" ht="12.75" x14ac:dyDescent="0.2">
      <c r="A48" s="56">
        <v>33</v>
      </c>
      <c r="B48" s="63"/>
      <c r="C48" s="58"/>
      <c r="D48" s="58"/>
      <c r="G48" s="64"/>
      <c r="I48" s="65"/>
      <c r="K48" s="66"/>
      <c r="L48" s="67"/>
      <c r="M48" s="59"/>
      <c r="O48" s="68"/>
      <c r="Q48" s="60"/>
      <c r="S48" s="64"/>
      <c r="T48" s="64"/>
      <c r="U48" s="64"/>
      <c r="V48" s="64"/>
      <c r="W48" s="64"/>
      <c r="Y48" s="65"/>
      <c r="AA48" s="66"/>
      <c r="AB48" s="67"/>
      <c r="AC48" s="66"/>
      <c r="AE48" s="61"/>
      <c r="AG48" s="62"/>
      <c r="AI48" s="59"/>
      <c r="AK48" s="59"/>
      <c r="AL48" s="59"/>
    </row>
    <row r="49" spans="1:38" s="56" customFormat="1" ht="13.15" customHeight="1" x14ac:dyDescent="0.2">
      <c r="A49" s="56">
        <v>34</v>
      </c>
      <c r="B49" s="63"/>
      <c r="C49" s="58">
        <v>390.41</v>
      </c>
      <c r="D49" s="58"/>
      <c r="E49" s="56" t="s">
        <v>79</v>
      </c>
      <c r="G49" s="64">
        <v>172296.15</v>
      </c>
      <c r="I49" s="65"/>
      <c r="K49" s="82">
        <v>20</v>
      </c>
      <c r="L49" s="83" t="s">
        <v>34</v>
      </c>
      <c r="M49" s="84" t="s">
        <v>80</v>
      </c>
      <c r="O49" s="68">
        <v>0</v>
      </c>
      <c r="Q49" s="78">
        <v>5</v>
      </c>
      <c r="S49" s="64">
        <f t="shared" ref="S49:S50" si="6">G49*Q49/100</f>
        <v>8614.8075000000008</v>
      </c>
      <c r="T49" s="64"/>
      <c r="U49" s="64">
        <v>-36780</v>
      </c>
      <c r="V49" s="64"/>
      <c r="W49" s="64">
        <f t="shared" ref="W49:W50" si="7">S49+U49</f>
        <v>-28165.192499999997</v>
      </c>
      <c r="Y49" s="65" t="s">
        <v>36</v>
      </c>
      <c r="AA49" s="66">
        <v>18</v>
      </c>
      <c r="AB49" s="67" t="s">
        <v>34</v>
      </c>
      <c r="AC49" s="59" t="s">
        <v>81</v>
      </c>
      <c r="AE49" s="61">
        <v>-5</v>
      </c>
      <c r="AG49" s="60">
        <v>6.99</v>
      </c>
      <c r="AI49" s="59">
        <v>12049</v>
      </c>
      <c r="AK49" s="59">
        <f t="shared" ref="AK49:AK50" si="8">AI49-W49</f>
        <v>40214.192499999997</v>
      </c>
      <c r="AL49" s="59"/>
    </row>
    <row r="50" spans="1:38" s="56" customFormat="1" ht="13.15" customHeight="1" x14ac:dyDescent="0.2">
      <c r="A50" s="56">
        <v>35</v>
      </c>
      <c r="B50" s="63"/>
      <c r="C50" s="58">
        <v>391.01</v>
      </c>
      <c r="D50" s="58"/>
      <c r="E50" s="56" t="s">
        <v>82</v>
      </c>
      <c r="G50" s="64">
        <v>6123943.2599999998</v>
      </c>
      <c r="I50" s="65"/>
      <c r="K50" s="82">
        <v>20</v>
      </c>
      <c r="L50" s="83" t="s">
        <v>34</v>
      </c>
      <c r="M50" s="84" t="s">
        <v>83</v>
      </c>
      <c r="O50" s="68">
        <v>0</v>
      </c>
      <c r="Q50" s="78">
        <v>5</v>
      </c>
      <c r="S50" s="64">
        <f t="shared" si="6"/>
        <v>306197.16299999994</v>
      </c>
      <c r="T50" s="64"/>
      <c r="U50" s="64">
        <v>-108486</v>
      </c>
      <c r="V50" s="64"/>
      <c r="W50" s="64">
        <f t="shared" si="7"/>
        <v>197711.16299999994</v>
      </c>
      <c r="Y50" s="65" t="s">
        <v>36</v>
      </c>
      <c r="AA50" s="66">
        <v>20</v>
      </c>
      <c r="AB50" s="67" t="s">
        <v>34</v>
      </c>
      <c r="AC50" s="59" t="s">
        <v>83</v>
      </c>
      <c r="AE50" s="61">
        <v>0</v>
      </c>
      <c r="AG50" s="60">
        <v>8.91</v>
      </c>
      <c r="AI50" s="59">
        <v>545669</v>
      </c>
      <c r="AK50" s="59">
        <f t="shared" si="8"/>
        <v>347957.83700000006</v>
      </c>
      <c r="AL50" s="59"/>
    </row>
    <row r="51" spans="1:38" s="56" customFormat="1" ht="12.75" x14ac:dyDescent="0.2">
      <c r="A51" s="56">
        <v>36</v>
      </c>
      <c r="B51" s="63"/>
      <c r="C51" s="58"/>
      <c r="D51" s="58"/>
      <c r="G51" s="64"/>
      <c r="I51" s="65"/>
      <c r="K51" s="66"/>
      <c r="L51" s="67"/>
      <c r="M51" s="59"/>
      <c r="O51" s="68"/>
      <c r="Q51" s="60"/>
      <c r="S51" s="64"/>
      <c r="T51" s="64"/>
      <c r="U51" s="64"/>
      <c r="V51" s="64"/>
      <c r="W51" s="64"/>
      <c r="Y51" s="65"/>
      <c r="AA51" s="66"/>
      <c r="AB51" s="67"/>
      <c r="AC51" s="59"/>
      <c r="AE51" s="61"/>
      <c r="AG51" s="62"/>
      <c r="AI51" s="59"/>
      <c r="AK51" s="59"/>
      <c r="AL51" s="59"/>
    </row>
    <row r="52" spans="1:38" s="56" customFormat="1" ht="13.15" customHeight="1" x14ac:dyDescent="0.2">
      <c r="A52" s="56">
        <v>37</v>
      </c>
      <c r="B52" s="63"/>
      <c r="C52" s="58">
        <v>391.02</v>
      </c>
      <c r="D52" s="58"/>
      <c r="E52" s="56" t="s">
        <v>84</v>
      </c>
      <c r="G52" s="64">
        <v>1280363.8799999999</v>
      </c>
      <c r="I52" s="65"/>
      <c r="K52" s="82">
        <v>7</v>
      </c>
      <c r="L52" s="83" t="s">
        <v>34</v>
      </c>
      <c r="M52" s="84" t="s">
        <v>83</v>
      </c>
      <c r="O52" s="68">
        <v>0</v>
      </c>
      <c r="Q52" s="78">
        <v>14.29</v>
      </c>
      <c r="S52" s="64">
        <f t="shared" ref="S52:S53" si="9">G52*Q52/100</f>
        <v>182963.99845199997</v>
      </c>
      <c r="T52" s="64"/>
      <c r="U52" s="64"/>
      <c r="V52" s="64"/>
      <c r="W52" s="64"/>
      <c r="Y52" s="65" t="s">
        <v>36</v>
      </c>
      <c r="AA52" s="66">
        <v>7</v>
      </c>
      <c r="AB52" s="67" t="s">
        <v>34</v>
      </c>
      <c r="AC52" s="59" t="s">
        <v>83</v>
      </c>
      <c r="AE52" s="61">
        <v>0</v>
      </c>
      <c r="AG52" s="60">
        <v>1.76</v>
      </c>
      <c r="AI52" s="59">
        <v>22502</v>
      </c>
      <c r="AK52" s="59"/>
      <c r="AL52" s="59"/>
    </row>
    <row r="53" spans="1:38" s="56" customFormat="1" ht="14.25" x14ac:dyDescent="0.2">
      <c r="A53" s="56">
        <v>38</v>
      </c>
      <c r="B53" s="63"/>
      <c r="C53" s="58"/>
      <c r="D53" s="58"/>
      <c r="E53" s="91" t="s">
        <v>85</v>
      </c>
      <c r="G53" s="64">
        <v>32105.65</v>
      </c>
      <c r="I53" s="65"/>
      <c r="K53" s="82">
        <v>7</v>
      </c>
      <c r="L53" s="83" t="s">
        <v>34</v>
      </c>
      <c r="M53" s="84" t="s">
        <v>83</v>
      </c>
      <c r="O53" s="68">
        <v>0</v>
      </c>
      <c r="Q53" s="78">
        <v>14.29</v>
      </c>
      <c r="S53" s="64">
        <f t="shared" si="9"/>
        <v>4587.8973850000002</v>
      </c>
      <c r="T53" s="64"/>
      <c r="U53" s="64"/>
      <c r="V53" s="64"/>
      <c r="W53" s="64"/>
      <c r="Y53" s="65" t="s">
        <v>36</v>
      </c>
      <c r="AA53" s="66">
        <v>7</v>
      </c>
      <c r="AB53" s="67" t="s">
        <v>34</v>
      </c>
      <c r="AC53" s="59" t="s">
        <v>83</v>
      </c>
      <c r="AE53" s="61">
        <v>0</v>
      </c>
      <c r="AG53" s="60">
        <v>0</v>
      </c>
      <c r="AI53" s="59">
        <v>0</v>
      </c>
      <c r="AK53" s="59"/>
      <c r="AL53" s="59"/>
    </row>
    <row r="54" spans="1:38" s="56" customFormat="1" ht="13.15" customHeight="1" x14ac:dyDescent="0.2">
      <c r="A54" s="56">
        <v>39</v>
      </c>
      <c r="B54" s="63"/>
      <c r="C54" s="58"/>
      <c r="D54" s="58"/>
      <c r="E54" s="92" t="s">
        <v>86</v>
      </c>
      <c r="G54" s="86">
        <f>SUBTOTAL(9,G52:G53)</f>
        <v>1312469.5299999998</v>
      </c>
      <c r="I54" s="65"/>
      <c r="K54" s="66"/>
      <c r="L54" s="67"/>
      <c r="M54" s="59"/>
      <c r="O54" s="68"/>
      <c r="Q54" s="60"/>
      <c r="S54" s="86">
        <f>SUBTOTAL(9,S52:S53)</f>
        <v>187551.89583699996</v>
      </c>
      <c r="T54" s="88"/>
      <c r="U54" s="64">
        <v>-33038</v>
      </c>
      <c r="V54" s="88"/>
      <c r="W54" s="64">
        <f>S54+U54</f>
        <v>154513.89583699996</v>
      </c>
      <c r="Y54" s="65"/>
      <c r="AA54" s="66"/>
      <c r="AB54" s="67"/>
      <c r="AC54" s="59"/>
      <c r="AE54" s="61"/>
      <c r="AG54" s="62"/>
      <c r="AI54" s="90">
        <f>SUBTOTAL(9,AI52:AI53)</f>
        <v>22502</v>
      </c>
      <c r="AK54" s="59">
        <f t="shared" ref="AK54" si="10">AI54-W54</f>
        <v>-132011.89583699996</v>
      </c>
      <c r="AL54" s="59"/>
    </row>
    <row r="55" spans="1:38" s="56" customFormat="1" ht="12.75" x14ac:dyDescent="0.2">
      <c r="A55" s="56">
        <v>40</v>
      </c>
      <c r="B55" s="63"/>
      <c r="C55" s="58"/>
      <c r="D55" s="58"/>
      <c r="E55" s="85"/>
      <c r="G55" s="64"/>
      <c r="I55" s="65"/>
      <c r="K55" s="66"/>
      <c r="L55" s="67"/>
      <c r="M55" s="59"/>
      <c r="O55" s="68"/>
      <c r="Q55" s="60"/>
      <c r="S55" s="64"/>
      <c r="T55" s="64"/>
      <c r="U55" s="64"/>
      <c r="V55" s="64"/>
      <c r="W55" s="64"/>
      <c r="Y55" s="65"/>
      <c r="AA55" s="66"/>
      <c r="AB55" s="67"/>
      <c r="AC55" s="59"/>
      <c r="AE55" s="61"/>
      <c r="AG55" s="62"/>
      <c r="AI55" s="59"/>
      <c r="AK55" s="59"/>
      <c r="AL55" s="59"/>
    </row>
    <row r="56" spans="1:38" s="56" customFormat="1" ht="13.15" customHeight="1" x14ac:dyDescent="0.2">
      <c r="A56" s="56">
        <v>41</v>
      </c>
      <c r="B56" s="63"/>
      <c r="C56" s="58">
        <v>391.03</v>
      </c>
      <c r="D56" s="58"/>
      <c r="E56" s="56" t="s">
        <v>87</v>
      </c>
      <c r="G56" s="64">
        <v>5036438.51</v>
      </c>
      <c r="I56" s="65"/>
      <c r="K56" s="82">
        <v>4</v>
      </c>
      <c r="L56" s="83" t="s">
        <v>34</v>
      </c>
      <c r="M56" s="84" t="s">
        <v>83</v>
      </c>
      <c r="O56" s="68">
        <v>0</v>
      </c>
      <c r="Q56" s="78">
        <v>25</v>
      </c>
      <c r="S56" s="64">
        <f t="shared" ref="S56:S57" si="11">G56*Q56/100</f>
        <v>1259109.6274999999</v>
      </c>
      <c r="T56" s="64"/>
      <c r="U56" s="64"/>
      <c r="V56" s="64"/>
      <c r="W56" s="64"/>
      <c r="Y56" s="65" t="s">
        <v>36</v>
      </c>
      <c r="AA56" s="66">
        <v>4</v>
      </c>
      <c r="AB56" s="67" t="s">
        <v>34</v>
      </c>
      <c r="AC56" s="59" t="s">
        <v>83</v>
      </c>
      <c r="AE56" s="61">
        <v>0</v>
      </c>
      <c r="AG56" s="60">
        <v>5.34</v>
      </c>
      <c r="AI56" s="59">
        <v>269180</v>
      </c>
      <c r="AK56" s="59"/>
      <c r="AL56" s="59"/>
    </row>
    <row r="57" spans="1:38" s="56" customFormat="1" ht="14.25" x14ac:dyDescent="0.2">
      <c r="A57" s="56">
        <v>42</v>
      </c>
      <c r="B57" s="63"/>
      <c r="C57" s="58"/>
      <c r="D57" s="58"/>
      <c r="E57" s="91" t="s">
        <v>85</v>
      </c>
      <c r="G57" s="64">
        <v>112628.44</v>
      </c>
      <c r="I57" s="65"/>
      <c r="K57" s="82">
        <v>4</v>
      </c>
      <c r="L57" s="83" t="s">
        <v>34</v>
      </c>
      <c r="M57" s="84" t="s">
        <v>83</v>
      </c>
      <c r="O57" s="68">
        <v>0</v>
      </c>
      <c r="Q57" s="78">
        <v>25</v>
      </c>
      <c r="S57" s="64">
        <f t="shared" si="11"/>
        <v>28157.11</v>
      </c>
      <c r="T57" s="64"/>
      <c r="U57" s="64"/>
      <c r="V57" s="64"/>
      <c r="W57" s="64"/>
      <c r="Y57" s="65" t="s">
        <v>36</v>
      </c>
      <c r="AA57" s="66">
        <v>4</v>
      </c>
      <c r="AB57" s="67" t="s">
        <v>34</v>
      </c>
      <c r="AC57" s="59" t="s">
        <v>83</v>
      </c>
      <c r="AE57" s="61">
        <v>0</v>
      </c>
      <c r="AG57" s="60">
        <v>0</v>
      </c>
      <c r="AI57" s="59">
        <v>0</v>
      </c>
      <c r="AK57" s="59"/>
      <c r="AL57" s="59"/>
    </row>
    <row r="58" spans="1:38" s="56" customFormat="1" ht="13.15" customHeight="1" x14ac:dyDescent="0.2">
      <c r="A58" s="56">
        <v>43</v>
      </c>
      <c r="B58" s="63"/>
      <c r="C58" s="58"/>
      <c r="D58" s="58"/>
      <c r="E58" s="92" t="s">
        <v>88</v>
      </c>
      <c r="G58" s="86">
        <f>SUBTOTAL(9,G56:G57)</f>
        <v>5149066.95</v>
      </c>
      <c r="I58" s="65"/>
      <c r="K58" s="66"/>
      <c r="L58" s="67"/>
      <c r="M58" s="59"/>
      <c r="O58" s="68"/>
      <c r="Q58" s="60"/>
      <c r="S58" s="86">
        <f>SUBTOTAL(9,S56:S57)</f>
        <v>1287266.7375</v>
      </c>
      <c r="T58" s="88"/>
      <c r="U58" s="64">
        <v>-167973</v>
      </c>
      <c r="V58" s="88"/>
      <c r="W58" s="64">
        <f>S58+U58</f>
        <v>1119293.7375</v>
      </c>
      <c r="Y58" s="65"/>
      <c r="AA58" s="66"/>
      <c r="AB58" s="67"/>
      <c r="AC58" s="59"/>
      <c r="AE58" s="61"/>
      <c r="AG58" s="62"/>
      <c r="AI58" s="90">
        <f>SUBTOTAL(9,AI56:AI57)</f>
        <v>269180</v>
      </c>
      <c r="AK58" s="59">
        <f t="shared" ref="AK58" si="12">AI58-W58</f>
        <v>-850113.73750000005</v>
      </c>
      <c r="AL58" s="59"/>
    </row>
    <row r="59" spans="1:38" s="56" customFormat="1" ht="12.75" x14ac:dyDescent="0.2">
      <c r="A59" s="56">
        <v>44</v>
      </c>
      <c r="B59" s="63"/>
      <c r="C59" s="58"/>
      <c r="D59" s="58"/>
      <c r="G59" s="64"/>
      <c r="I59" s="65"/>
      <c r="K59" s="66"/>
      <c r="L59" s="67"/>
      <c r="M59" s="59"/>
      <c r="O59" s="68"/>
      <c r="Q59" s="60"/>
      <c r="S59" s="64"/>
      <c r="T59" s="64"/>
      <c r="U59" s="64"/>
      <c r="V59" s="64"/>
      <c r="W59" s="64"/>
      <c r="Y59" s="65"/>
      <c r="AA59" s="66"/>
      <c r="AB59" s="67"/>
      <c r="AC59" s="59"/>
      <c r="AE59" s="61"/>
      <c r="AG59" s="62"/>
      <c r="AI59" s="59"/>
      <c r="AK59" s="59"/>
      <c r="AL59" s="59"/>
    </row>
    <row r="60" spans="1:38" s="56" customFormat="1" ht="13.15" customHeight="1" x14ac:dyDescent="0.2">
      <c r="A60" s="56">
        <v>45</v>
      </c>
      <c r="B60" s="63"/>
      <c r="C60" s="58">
        <v>391.04</v>
      </c>
      <c r="D60" s="58"/>
      <c r="E60" s="56" t="s">
        <v>89</v>
      </c>
      <c r="G60" s="64">
        <v>40013230.939999998</v>
      </c>
      <c r="I60" s="65"/>
      <c r="K60" s="82">
        <v>10</v>
      </c>
      <c r="L60" s="83" t="s">
        <v>34</v>
      </c>
      <c r="M60" s="84" t="s">
        <v>83</v>
      </c>
      <c r="O60" s="68">
        <v>0</v>
      </c>
      <c r="Q60" s="60">
        <v>10</v>
      </c>
      <c r="S60" s="64">
        <f t="shared" ref="S60:S62" si="13">G60*Q60/100</f>
        <v>4001323.0939999996</v>
      </c>
      <c r="T60" s="64"/>
      <c r="U60" s="64">
        <v>-526314</v>
      </c>
      <c r="V60" s="64"/>
      <c r="W60" s="64">
        <f t="shared" ref="W60:W62" si="14">S60+U60</f>
        <v>3475009.0939999996</v>
      </c>
      <c r="Y60" s="65" t="s">
        <v>36</v>
      </c>
      <c r="AA60" s="66">
        <v>10</v>
      </c>
      <c r="AB60" s="67" t="s">
        <v>34</v>
      </c>
      <c r="AC60" s="59" t="s">
        <v>83</v>
      </c>
      <c r="AE60" s="61">
        <v>0</v>
      </c>
      <c r="AG60" s="60">
        <v>7.92</v>
      </c>
      <c r="AI60" s="59">
        <v>3170606</v>
      </c>
      <c r="AK60" s="59">
        <f t="shared" ref="AK60:AK62" si="15">AI60-W60</f>
        <v>-304403.09399999958</v>
      </c>
      <c r="AL60" s="59"/>
    </row>
    <row r="61" spans="1:38" s="56" customFormat="1" ht="13.15" customHeight="1" x14ac:dyDescent="0.2">
      <c r="A61" s="56">
        <v>46</v>
      </c>
      <c r="B61" s="63"/>
      <c r="C61" s="58">
        <v>392.01</v>
      </c>
      <c r="D61" s="58"/>
      <c r="E61" s="56" t="s">
        <v>90</v>
      </c>
      <c r="G61" s="64">
        <v>52562337.399999999</v>
      </c>
      <c r="I61" s="65"/>
      <c r="K61" s="82">
        <v>11</v>
      </c>
      <c r="L61" s="83" t="s">
        <v>34</v>
      </c>
      <c r="M61" s="84" t="s">
        <v>91</v>
      </c>
      <c r="O61" s="68">
        <v>12</v>
      </c>
      <c r="Q61" s="60">
        <v>8</v>
      </c>
      <c r="S61" s="64">
        <f t="shared" si="13"/>
        <v>4204986.9919999996</v>
      </c>
      <c r="T61" s="64"/>
      <c r="U61" s="64">
        <v>-365532</v>
      </c>
      <c r="V61" s="64"/>
      <c r="W61" s="64">
        <f t="shared" si="14"/>
        <v>3839454.9919999996</v>
      </c>
      <c r="Y61" s="65" t="s">
        <v>36</v>
      </c>
      <c r="AA61" s="66">
        <v>11</v>
      </c>
      <c r="AB61" s="67" t="s">
        <v>34</v>
      </c>
      <c r="AC61" s="59" t="s">
        <v>91</v>
      </c>
      <c r="AE61" s="61">
        <v>12</v>
      </c>
      <c r="AG61" s="60">
        <v>6.26</v>
      </c>
      <c r="AI61" s="59">
        <v>3288899</v>
      </c>
      <c r="AK61" s="59">
        <f t="shared" si="15"/>
        <v>-550555.99199999962</v>
      </c>
      <c r="AL61" s="59"/>
    </row>
    <row r="62" spans="1:38" s="56" customFormat="1" ht="13.15" customHeight="1" x14ac:dyDescent="0.2">
      <c r="A62" s="56">
        <v>47</v>
      </c>
      <c r="B62" s="63"/>
      <c r="C62" s="58">
        <v>392.02</v>
      </c>
      <c r="D62" s="58"/>
      <c r="E62" s="56" t="s">
        <v>92</v>
      </c>
      <c r="G62" s="64">
        <v>278786.5</v>
      </c>
      <c r="I62" s="65"/>
      <c r="K62" s="82">
        <v>11</v>
      </c>
      <c r="L62" s="83" t="s">
        <v>34</v>
      </c>
      <c r="M62" s="84" t="s">
        <v>91</v>
      </c>
      <c r="O62" s="68">
        <v>4</v>
      </c>
      <c r="Q62" s="60">
        <v>8.73</v>
      </c>
      <c r="S62" s="64">
        <f t="shared" si="13"/>
        <v>24338.061450000001</v>
      </c>
      <c r="T62" s="64"/>
      <c r="U62" s="64">
        <v>-54565</v>
      </c>
      <c r="V62" s="64"/>
      <c r="W62" s="64">
        <f t="shared" si="14"/>
        <v>-30226.938549999999</v>
      </c>
      <c r="Y62" s="65" t="s">
        <v>36</v>
      </c>
      <c r="AA62" s="66">
        <v>11</v>
      </c>
      <c r="AB62" s="67" t="s">
        <v>34</v>
      </c>
      <c r="AC62" s="59" t="s">
        <v>91</v>
      </c>
      <c r="AE62" s="61">
        <v>4</v>
      </c>
      <c r="AG62" s="60">
        <v>0</v>
      </c>
      <c r="AI62" s="59">
        <v>0</v>
      </c>
      <c r="AK62" s="59">
        <f t="shared" si="15"/>
        <v>30226.938549999999</v>
      </c>
      <c r="AL62" s="59"/>
    </row>
    <row r="63" spans="1:38" s="56" customFormat="1" ht="12.75" x14ac:dyDescent="0.2">
      <c r="A63" s="56">
        <v>48</v>
      </c>
      <c r="B63" s="63"/>
      <c r="C63" s="58"/>
      <c r="D63" s="58"/>
      <c r="G63" s="64"/>
      <c r="I63" s="65"/>
      <c r="K63" s="66"/>
      <c r="L63" s="67"/>
      <c r="M63" s="59"/>
      <c r="O63" s="68"/>
      <c r="Q63" s="60"/>
      <c r="S63" s="64"/>
      <c r="T63" s="64"/>
      <c r="U63" s="64"/>
      <c r="V63" s="64"/>
      <c r="W63" s="64"/>
      <c r="Y63" s="65"/>
      <c r="AA63" s="66"/>
      <c r="AB63" s="67"/>
      <c r="AC63" s="59"/>
      <c r="AE63" s="61"/>
      <c r="AG63" s="60"/>
      <c r="AI63" s="59"/>
      <c r="AK63" s="59"/>
      <c r="AL63" s="59"/>
    </row>
    <row r="64" spans="1:38" s="56" customFormat="1" ht="13.15" customHeight="1" x14ac:dyDescent="0.2">
      <c r="A64" s="56">
        <v>49</v>
      </c>
      <c r="B64" s="63"/>
      <c r="C64" s="58">
        <v>393</v>
      </c>
      <c r="D64" s="58"/>
      <c r="E64" s="56" t="s">
        <v>93</v>
      </c>
      <c r="G64" s="64">
        <v>56813.27</v>
      </c>
      <c r="I64" s="65"/>
      <c r="K64" s="82">
        <v>20</v>
      </c>
      <c r="L64" s="83" t="s">
        <v>34</v>
      </c>
      <c r="M64" s="84" t="s">
        <v>83</v>
      </c>
      <c r="O64" s="68">
        <v>0</v>
      </c>
      <c r="Q64" s="78">
        <v>5</v>
      </c>
      <c r="S64" s="64">
        <f t="shared" ref="S64:S65" si="16">G64*Q64/100</f>
        <v>2840.6634999999997</v>
      </c>
      <c r="T64" s="64"/>
      <c r="U64" s="64"/>
      <c r="V64" s="64"/>
      <c r="W64" s="64"/>
      <c r="Y64" s="65" t="s">
        <v>36</v>
      </c>
      <c r="AA64" s="66">
        <v>20</v>
      </c>
      <c r="AB64" s="67" t="s">
        <v>34</v>
      </c>
      <c r="AC64" s="59" t="s">
        <v>83</v>
      </c>
      <c r="AE64" s="61">
        <v>0</v>
      </c>
      <c r="AG64" s="60">
        <v>5</v>
      </c>
      <c r="AI64" s="59">
        <v>2840</v>
      </c>
      <c r="AK64" s="59"/>
      <c r="AL64" s="59"/>
    </row>
    <row r="65" spans="1:38" s="56" customFormat="1" ht="14.25" x14ac:dyDescent="0.2">
      <c r="A65" s="56">
        <v>50</v>
      </c>
      <c r="B65" s="63"/>
      <c r="C65" s="58"/>
      <c r="D65" s="58"/>
      <c r="E65" s="91" t="s">
        <v>85</v>
      </c>
      <c r="G65" s="64">
        <v>584.64</v>
      </c>
      <c r="I65" s="65"/>
      <c r="K65" s="82">
        <v>20</v>
      </c>
      <c r="L65" s="83" t="s">
        <v>34</v>
      </c>
      <c r="M65" s="84" t="s">
        <v>83</v>
      </c>
      <c r="O65" s="68">
        <v>0</v>
      </c>
      <c r="Q65" s="78">
        <v>5</v>
      </c>
      <c r="S65" s="64">
        <f t="shared" si="16"/>
        <v>29.231999999999999</v>
      </c>
      <c r="T65" s="64"/>
      <c r="U65" s="64"/>
      <c r="V65" s="64"/>
      <c r="W65" s="64"/>
      <c r="Y65" s="65" t="s">
        <v>36</v>
      </c>
      <c r="AA65" s="66">
        <v>20</v>
      </c>
      <c r="AB65" s="67" t="s">
        <v>34</v>
      </c>
      <c r="AC65" s="59" t="s">
        <v>83</v>
      </c>
      <c r="AE65" s="61">
        <v>0</v>
      </c>
      <c r="AG65" s="60">
        <v>0</v>
      </c>
      <c r="AI65" s="59">
        <v>0</v>
      </c>
      <c r="AK65" s="59"/>
      <c r="AL65" s="59"/>
    </row>
    <row r="66" spans="1:38" s="56" customFormat="1" ht="13.15" customHeight="1" x14ac:dyDescent="0.2">
      <c r="A66" s="56">
        <v>51</v>
      </c>
      <c r="B66" s="63"/>
      <c r="C66" s="58"/>
      <c r="D66" s="58"/>
      <c r="E66" s="92" t="s">
        <v>94</v>
      </c>
      <c r="G66" s="86">
        <f>SUBTOTAL(9,G64:G65)</f>
        <v>57397.909999999996</v>
      </c>
      <c r="I66" s="65"/>
      <c r="K66" s="66"/>
      <c r="L66" s="67"/>
      <c r="M66" s="59"/>
      <c r="O66" s="68"/>
      <c r="Q66" s="60"/>
      <c r="S66" s="86">
        <f>SUBTOTAL(9,S64:S65)</f>
        <v>2869.8954999999996</v>
      </c>
      <c r="T66" s="88"/>
      <c r="U66" s="64">
        <v>-30</v>
      </c>
      <c r="V66" s="88"/>
      <c r="W66" s="64">
        <f>S66+U66</f>
        <v>2839.8954999999996</v>
      </c>
      <c r="Y66" s="65"/>
      <c r="AA66" s="66"/>
      <c r="AB66" s="67"/>
      <c r="AC66" s="59"/>
      <c r="AE66" s="61"/>
      <c r="AG66" s="62"/>
      <c r="AI66" s="90">
        <f>SUBTOTAL(9,AI64:AI65)</f>
        <v>2840</v>
      </c>
      <c r="AK66" s="59">
        <f t="shared" ref="AK66" si="17">AI66-W66</f>
        <v>0.10450000000037107</v>
      </c>
      <c r="AL66" s="59"/>
    </row>
    <row r="67" spans="1:38" s="56" customFormat="1" ht="12.75" x14ac:dyDescent="0.2">
      <c r="A67" s="56">
        <v>52</v>
      </c>
      <c r="B67" s="63"/>
      <c r="C67" s="58"/>
      <c r="D67" s="58"/>
      <c r="G67" s="64"/>
      <c r="I67" s="65"/>
      <c r="K67" s="66"/>
      <c r="L67" s="67"/>
      <c r="M67" s="59"/>
      <c r="O67" s="68"/>
      <c r="Q67" s="60"/>
      <c r="S67" s="64"/>
      <c r="T67" s="64"/>
      <c r="U67" s="64"/>
      <c r="V67" s="64"/>
      <c r="W67" s="64"/>
      <c r="Y67" s="65"/>
      <c r="AA67" s="66"/>
      <c r="AB67" s="67"/>
      <c r="AC67" s="59"/>
      <c r="AE67" s="61"/>
      <c r="AG67" s="62"/>
      <c r="AI67" s="59"/>
      <c r="AK67" s="59"/>
      <c r="AL67" s="59"/>
    </row>
    <row r="68" spans="1:38" s="56" customFormat="1" ht="13.15" customHeight="1" x14ac:dyDescent="0.2">
      <c r="A68" s="56">
        <v>53</v>
      </c>
      <c r="B68" s="63"/>
      <c r="C68" s="58">
        <v>394.1</v>
      </c>
      <c r="D68" s="58"/>
      <c r="E68" s="56" t="s">
        <v>95</v>
      </c>
      <c r="G68" s="64">
        <v>13141297.449999999</v>
      </c>
      <c r="I68" s="65"/>
      <c r="K68" s="82">
        <v>10</v>
      </c>
      <c r="L68" s="83" t="s">
        <v>34</v>
      </c>
      <c r="M68" s="84" t="s">
        <v>83</v>
      </c>
      <c r="O68" s="68">
        <v>0</v>
      </c>
      <c r="Q68" s="78">
        <v>10</v>
      </c>
      <c r="S68" s="64">
        <f t="shared" ref="S68:S69" si="18">G68*Q68/100</f>
        <v>1314129.7450000001</v>
      </c>
      <c r="T68" s="64"/>
      <c r="U68" s="64"/>
      <c r="V68" s="64"/>
      <c r="W68" s="64"/>
      <c r="Y68" s="65" t="s">
        <v>36</v>
      </c>
      <c r="AA68" s="66">
        <v>10</v>
      </c>
      <c r="AB68" s="67" t="s">
        <v>34</v>
      </c>
      <c r="AC68" s="59" t="s">
        <v>83</v>
      </c>
      <c r="AE68" s="61">
        <v>0</v>
      </c>
      <c r="AG68" s="60">
        <v>10.15</v>
      </c>
      <c r="AI68" s="59">
        <v>1333714</v>
      </c>
      <c r="AK68" s="59"/>
      <c r="AL68" s="59"/>
    </row>
    <row r="69" spans="1:38" s="56" customFormat="1" ht="14.25" x14ac:dyDescent="0.2">
      <c r="A69" s="56">
        <v>54</v>
      </c>
      <c r="B69" s="63"/>
      <c r="C69" s="58"/>
      <c r="D69" s="58"/>
      <c r="E69" s="91" t="s">
        <v>85</v>
      </c>
      <c r="G69" s="64">
        <v>65602.31</v>
      </c>
      <c r="I69" s="65"/>
      <c r="K69" s="82">
        <v>10</v>
      </c>
      <c r="L69" s="83" t="s">
        <v>34</v>
      </c>
      <c r="M69" s="84" t="s">
        <v>83</v>
      </c>
      <c r="O69" s="68">
        <v>0</v>
      </c>
      <c r="Q69" s="78">
        <v>10</v>
      </c>
      <c r="S69" s="64">
        <f t="shared" si="18"/>
        <v>6560.2309999999998</v>
      </c>
      <c r="T69" s="64"/>
      <c r="U69" s="64"/>
      <c r="V69" s="64"/>
      <c r="W69" s="64"/>
      <c r="Y69" s="65" t="s">
        <v>36</v>
      </c>
      <c r="AA69" s="66">
        <v>10</v>
      </c>
      <c r="AB69" s="67" t="s">
        <v>34</v>
      </c>
      <c r="AC69" s="59" t="s">
        <v>83</v>
      </c>
      <c r="AE69" s="61">
        <v>0</v>
      </c>
      <c r="AG69" s="60">
        <v>0</v>
      </c>
      <c r="AI69" s="59">
        <v>0</v>
      </c>
      <c r="AK69" s="59"/>
      <c r="AL69" s="59"/>
    </row>
    <row r="70" spans="1:38" s="56" customFormat="1" ht="13.15" customHeight="1" x14ac:dyDescent="0.2">
      <c r="A70" s="56">
        <v>55</v>
      </c>
      <c r="B70" s="63"/>
      <c r="C70" s="58"/>
      <c r="D70" s="58"/>
      <c r="E70" s="92" t="s">
        <v>96</v>
      </c>
      <c r="G70" s="86">
        <f>SUBTOTAL(9,G68:G69)</f>
        <v>13206899.76</v>
      </c>
      <c r="I70" s="65"/>
      <c r="K70" s="66"/>
      <c r="L70" s="67"/>
      <c r="M70" s="59"/>
      <c r="O70" s="68"/>
      <c r="Q70" s="60"/>
      <c r="S70" s="86">
        <f>SUBTOTAL(9,S68:S69)</f>
        <v>1320689.976</v>
      </c>
      <c r="T70" s="88"/>
      <c r="U70" s="64">
        <v>-41072</v>
      </c>
      <c r="V70" s="88"/>
      <c r="W70" s="64">
        <f>S70+U70</f>
        <v>1279617.976</v>
      </c>
      <c r="Y70" s="65"/>
      <c r="AA70" s="66"/>
      <c r="AB70" s="67"/>
      <c r="AC70" s="59"/>
      <c r="AE70" s="61"/>
      <c r="AG70" s="62"/>
      <c r="AI70" s="90">
        <f>SUBTOTAL(9,AI68:AI69)</f>
        <v>1333714</v>
      </c>
      <c r="AK70" s="59">
        <f t="shared" ref="AK70" si="19">AI70-W70</f>
        <v>54096.023999999976</v>
      </c>
      <c r="AL70" s="59"/>
    </row>
    <row r="71" spans="1:38" s="56" customFormat="1" ht="12.75" x14ac:dyDescent="0.2">
      <c r="A71" s="56">
        <v>56</v>
      </c>
      <c r="B71" s="63"/>
      <c r="C71" s="58"/>
      <c r="D71" s="58"/>
      <c r="G71" s="64"/>
      <c r="I71" s="65"/>
      <c r="K71" s="66"/>
      <c r="L71" s="67"/>
      <c r="M71" s="59"/>
      <c r="O71" s="68"/>
      <c r="Q71" s="60"/>
      <c r="S71" s="64"/>
      <c r="T71" s="64"/>
      <c r="U71" s="64"/>
      <c r="V71" s="64"/>
      <c r="W71" s="64"/>
      <c r="Y71" s="65"/>
      <c r="AA71" s="66"/>
      <c r="AB71" s="67"/>
      <c r="AC71" s="59"/>
      <c r="AE71" s="61"/>
      <c r="AG71" s="62"/>
      <c r="AI71" s="59"/>
      <c r="AK71" s="59"/>
      <c r="AL71" s="59"/>
    </row>
    <row r="72" spans="1:38" s="56" customFormat="1" ht="13.15" customHeight="1" x14ac:dyDescent="0.2">
      <c r="A72" s="56">
        <v>57</v>
      </c>
      <c r="B72" s="63"/>
      <c r="C72" s="58">
        <v>394.2</v>
      </c>
      <c r="D72" s="58"/>
      <c r="E72" s="56" t="s">
        <v>97</v>
      </c>
      <c r="G72" s="64">
        <v>1165795.46</v>
      </c>
      <c r="I72" s="65"/>
      <c r="K72" s="82">
        <v>20</v>
      </c>
      <c r="L72" s="83" t="s">
        <v>34</v>
      </c>
      <c r="M72" s="84" t="s">
        <v>83</v>
      </c>
      <c r="O72" s="68">
        <v>0</v>
      </c>
      <c r="Q72" s="78">
        <v>5</v>
      </c>
      <c r="S72" s="64">
        <f t="shared" ref="S72:S75" si="20">G72*Q72/100</f>
        <v>58289.773000000001</v>
      </c>
      <c r="T72" s="64"/>
      <c r="U72" s="64">
        <v>-2335</v>
      </c>
      <c r="V72" s="64"/>
      <c r="W72" s="64">
        <f t="shared" ref="W72" si="21">S72+U72</f>
        <v>55954.773000000001</v>
      </c>
      <c r="Y72" s="65" t="s">
        <v>36</v>
      </c>
      <c r="AA72" s="66">
        <v>20</v>
      </c>
      <c r="AB72" s="67" t="s">
        <v>34</v>
      </c>
      <c r="AC72" s="59" t="s">
        <v>83</v>
      </c>
      <c r="AE72" s="61">
        <v>0</v>
      </c>
      <c r="AG72" s="60">
        <v>12.67</v>
      </c>
      <c r="AI72" s="59">
        <v>147656</v>
      </c>
      <c r="AK72" s="59">
        <f t="shared" ref="AK72:AK76" si="22">AI72-W72</f>
        <v>91701.226999999999</v>
      </c>
      <c r="AL72" s="59"/>
    </row>
    <row r="73" spans="1:38" s="56" customFormat="1" ht="12.75" x14ac:dyDescent="0.2">
      <c r="A73" s="56">
        <v>58</v>
      </c>
      <c r="B73" s="63"/>
      <c r="C73" s="58"/>
      <c r="D73" s="58"/>
      <c r="G73" s="64"/>
      <c r="I73" s="65"/>
      <c r="K73" s="82"/>
      <c r="L73" s="83"/>
      <c r="M73" s="84"/>
      <c r="O73" s="68"/>
      <c r="Q73" s="78"/>
      <c r="S73" s="64"/>
      <c r="T73" s="64"/>
      <c r="U73" s="64"/>
      <c r="V73" s="64"/>
      <c r="W73" s="64"/>
      <c r="Y73" s="65"/>
      <c r="AA73" s="66"/>
      <c r="AB73" s="67"/>
      <c r="AC73" s="59"/>
      <c r="AE73" s="61"/>
      <c r="AG73" s="60"/>
      <c r="AI73" s="59"/>
      <c r="AK73" s="59"/>
      <c r="AL73" s="59"/>
    </row>
    <row r="74" spans="1:38" s="56" customFormat="1" ht="13.15" customHeight="1" x14ac:dyDescent="0.2">
      <c r="A74" s="56">
        <v>59</v>
      </c>
      <c r="B74" s="63"/>
      <c r="C74" s="58">
        <v>394.4</v>
      </c>
      <c r="D74" s="58"/>
      <c r="E74" s="56" t="s">
        <v>98</v>
      </c>
      <c r="G74" s="64">
        <v>17324942.989999998</v>
      </c>
      <c r="I74" s="65"/>
      <c r="K74" s="82">
        <v>15</v>
      </c>
      <c r="L74" s="83" t="s">
        <v>34</v>
      </c>
      <c r="M74" s="84" t="s">
        <v>83</v>
      </c>
      <c r="O74" s="68">
        <v>0</v>
      </c>
      <c r="Q74" s="78">
        <v>6.67</v>
      </c>
      <c r="S74" s="64">
        <f t="shared" si="20"/>
        <v>1155573.697433</v>
      </c>
      <c r="T74" s="64"/>
      <c r="U74" s="64"/>
      <c r="V74" s="64"/>
      <c r="W74" s="64"/>
      <c r="Y74" s="65" t="s">
        <v>36</v>
      </c>
      <c r="AA74" s="66">
        <v>15</v>
      </c>
      <c r="AB74" s="67" t="s">
        <v>34</v>
      </c>
      <c r="AC74" s="59" t="s">
        <v>83</v>
      </c>
      <c r="AE74" s="61">
        <v>0</v>
      </c>
      <c r="AG74" s="60">
        <v>5.87</v>
      </c>
      <c r="AI74" s="59">
        <v>1016541</v>
      </c>
      <c r="AK74" s="59"/>
      <c r="AL74" s="59"/>
    </row>
    <row r="75" spans="1:38" s="56" customFormat="1" ht="13.15" customHeight="1" x14ac:dyDescent="0.2">
      <c r="A75" s="56">
        <v>60</v>
      </c>
      <c r="B75" s="63"/>
      <c r="C75" s="58"/>
      <c r="D75" s="58"/>
      <c r="E75" s="91" t="s">
        <v>85</v>
      </c>
      <c r="G75" s="64">
        <v>75531.61</v>
      </c>
      <c r="I75" s="65"/>
      <c r="K75" s="82">
        <v>15</v>
      </c>
      <c r="L75" s="83" t="s">
        <v>34</v>
      </c>
      <c r="M75" s="84" t="s">
        <v>83</v>
      </c>
      <c r="O75" s="68">
        <v>0</v>
      </c>
      <c r="Q75" s="78">
        <v>6.67</v>
      </c>
      <c r="S75" s="64">
        <f t="shared" si="20"/>
        <v>5037.9583870000006</v>
      </c>
      <c r="T75" s="64"/>
      <c r="U75" s="64"/>
      <c r="V75" s="64"/>
      <c r="W75" s="64"/>
      <c r="Y75" s="65" t="s">
        <v>36</v>
      </c>
      <c r="AA75" s="66">
        <v>15</v>
      </c>
      <c r="AB75" s="67" t="s">
        <v>34</v>
      </c>
      <c r="AC75" s="59" t="s">
        <v>83</v>
      </c>
      <c r="AE75" s="61">
        <v>0</v>
      </c>
      <c r="AG75" s="60">
        <v>0</v>
      </c>
      <c r="AI75" s="59">
        <v>0</v>
      </c>
      <c r="AK75" s="59"/>
      <c r="AL75" s="59"/>
    </row>
    <row r="76" spans="1:38" s="56" customFormat="1" ht="13.15" customHeight="1" x14ac:dyDescent="0.2">
      <c r="A76" s="56">
        <v>61</v>
      </c>
      <c r="B76" s="63"/>
      <c r="C76" s="58"/>
      <c r="D76" s="58"/>
      <c r="E76" s="92" t="s">
        <v>99</v>
      </c>
      <c r="G76" s="86">
        <f>SUBTOTAL(9,G74:G75)</f>
        <v>17400474.599999998</v>
      </c>
      <c r="I76" s="65"/>
      <c r="K76" s="82"/>
      <c r="L76" s="83"/>
      <c r="M76" s="84"/>
      <c r="O76" s="68"/>
      <c r="Q76" s="78"/>
      <c r="S76" s="86">
        <f>SUBTOTAL(9,S74:S75)</f>
        <v>1160611.65582</v>
      </c>
      <c r="T76" s="64"/>
      <c r="U76" s="64">
        <v>-81339</v>
      </c>
      <c r="V76" s="64"/>
      <c r="W76" s="64">
        <f t="shared" ref="W76" si="23">S76+U76</f>
        <v>1079272.65582</v>
      </c>
      <c r="Y76" s="65"/>
      <c r="AA76" s="66"/>
      <c r="AB76" s="67"/>
      <c r="AC76" s="59"/>
      <c r="AE76" s="61"/>
      <c r="AG76" s="60"/>
      <c r="AI76" s="86">
        <f>SUBTOTAL(9,AI74:AI75)</f>
        <v>1016541</v>
      </c>
      <c r="AK76" s="59">
        <f t="shared" si="22"/>
        <v>-62731.655819999985</v>
      </c>
      <c r="AL76" s="59"/>
    </row>
    <row r="77" spans="1:38" s="56" customFormat="1" ht="12.75" x14ac:dyDescent="0.2">
      <c r="A77" s="56">
        <v>62</v>
      </c>
      <c r="B77" s="63"/>
      <c r="C77" s="58"/>
      <c r="D77" s="58"/>
      <c r="G77" s="64"/>
      <c r="I77" s="65"/>
      <c r="K77" s="66"/>
      <c r="L77" s="67"/>
      <c r="M77" s="59"/>
      <c r="O77" s="68"/>
      <c r="Q77" s="60"/>
      <c r="S77" s="64"/>
      <c r="T77" s="64"/>
      <c r="U77" s="64"/>
      <c r="V77" s="64"/>
      <c r="W77" s="64"/>
      <c r="Y77" s="65"/>
      <c r="AA77" s="66"/>
      <c r="AB77" s="67"/>
      <c r="AC77" s="59"/>
      <c r="AE77" s="61"/>
      <c r="AG77" s="62"/>
      <c r="AI77" s="59"/>
      <c r="AK77" s="59"/>
      <c r="AL77" s="59"/>
    </row>
    <row r="78" spans="1:38" s="56" customFormat="1" ht="13.15" customHeight="1" x14ac:dyDescent="0.2">
      <c r="A78" s="56">
        <v>63</v>
      </c>
      <c r="B78" s="63"/>
      <c r="C78" s="58">
        <v>395</v>
      </c>
      <c r="D78" s="58"/>
      <c r="E78" s="56" t="s">
        <v>100</v>
      </c>
      <c r="G78" s="64">
        <v>7047.91</v>
      </c>
      <c r="I78" s="65"/>
      <c r="K78" s="82">
        <v>15</v>
      </c>
      <c r="L78" s="83" t="s">
        <v>34</v>
      </c>
      <c r="M78" s="84" t="s">
        <v>83</v>
      </c>
      <c r="O78" s="68">
        <v>0</v>
      </c>
      <c r="Q78" s="78">
        <v>6.67</v>
      </c>
      <c r="S78" s="64">
        <f t="shared" ref="S78:S79" si="24">G78*Q78/100</f>
        <v>470.095597</v>
      </c>
      <c r="T78" s="64"/>
      <c r="U78" s="64"/>
      <c r="V78" s="64"/>
      <c r="W78" s="64"/>
      <c r="Y78" s="65" t="s">
        <v>36</v>
      </c>
      <c r="AA78" s="66">
        <v>15</v>
      </c>
      <c r="AB78" s="67" t="s">
        <v>34</v>
      </c>
      <c r="AC78" s="59" t="s">
        <v>83</v>
      </c>
      <c r="AE78" s="61">
        <v>0</v>
      </c>
      <c r="AG78" s="60">
        <v>6.67</v>
      </c>
      <c r="AI78" s="59">
        <v>470</v>
      </c>
      <c r="AK78" s="59"/>
      <c r="AL78" s="59"/>
    </row>
    <row r="79" spans="1:38" s="56" customFormat="1" ht="14.25" x14ac:dyDescent="0.2">
      <c r="A79" s="56">
        <v>64</v>
      </c>
      <c r="B79" s="63"/>
      <c r="C79" s="58"/>
      <c r="D79" s="58"/>
      <c r="E79" s="91" t="s">
        <v>85</v>
      </c>
      <c r="G79" s="64">
        <v>54069.919999999998</v>
      </c>
      <c r="I79" s="65"/>
      <c r="K79" s="82">
        <v>15</v>
      </c>
      <c r="L79" s="83" t="s">
        <v>34</v>
      </c>
      <c r="M79" s="84" t="s">
        <v>83</v>
      </c>
      <c r="O79" s="68">
        <v>0</v>
      </c>
      <c r="Q79" s="78">
        <v>6.67</v>
      </c>
      <c r="S79" s="64">
        <f t="shared" si="24"/>
        <v>3606.4636639999999</v>
      </c>
      <c r="T79" s="64"/>
      <c r="U79" s="64"/>
      <c r="V79" s="64"/>
      <c r="W79" s="64"/>
      <c r="Y79" s="65" t="s">
        <v>36</v>
      </c>
      <c r="AA79" s="66">
        <v>15</v>
      </c>
      <c r="AB79" s="67" t="s">
        <v>34</v>
      </c>
      <c r="AC79" s="59" t="s">
        <v>83</v>
      </c>
      <c r="AE79" s="61">
        <v>0</v>
      </c>
      <c r="AG79" s="60">
        <v>0</v>
      </c>
      <c r="AI79" s="59">
        <v>0</v>
      </c>
      <c r="AK79" s="59"/>
      <c r="AL79" s="59"/>
    </row>
    <row r="80" spans="1:38" s="56" customFormat="1" ht="13.15" customHeight="1" x14ac:dyDescent="0.2">
      <c r="A80" s="56">
        <v>65</v>
      </c>
      <c r="B80" s="63"/>
      <c r="C80" s="58"/>
      <c r="D80" s="58"/>
      <c r="E80" s="92" t="s">
        <v>101</v>
      </c>
      <c r="G80" s="86">
        <f>SUBTOTAL(9,G78:G79)</f>
        <v>61117.83</v>
      </c>
      <c r="I80" s="65"/>
      <c r="K80" s="66"/>
      <c r="L80" s="67"/>
      <c r="M80" s="59"/>
      <c r="O80" s="68"/>
      <c r="Q80" s="60"/>
      <c r="S80" s="86">
        <f>SUBTOTAL(9,S78:S79)</f>
        <v>4076.5592609999999</v>
      </c>
      <c r="T80" s="88"/>
      <c r="U80" s="64">
        <v>-376</v>
      </c>
      <c r="V80" s="88"/>
      <c r="W80" s="64">
        <f>S80+U80</f>
        <v>3700.5592609999999</v>
      </c>
      <c r="Y80" s="65"/>
      <c r="AA80" s="66"/>
      <c r="AB80" s="67"/>
      <c r="AC80" s="59"/>
      <c r="AE80" s="61"/>
      <c r="AG80" s="62"/>
      <c r="AI80" s="90">
        <f>SUBTOTAL(9,AI78:AI79)</f>
        <v>470</v>
      </c>
      <c r="AK80" s="59">
        <f t="shared" ref="AK80" si="25">AI80-W80</f>
        <v>-3230.5592609999999</v>
      </c>
      <c r="AL80" s="59"/>
    </row>
    <row r="81" spans="1:40" s="56" customFormat="1" ht="12.75" x14ac:dyDescent="0.2">
      <c r="A81" s="56">
        <v>66</v>
      </c>
      <c r="B81" s="63"/>
      <c r="C81" s="58"/>
      <c r="D81" s="58"/>
      <c r="G81" s="64"/>
      <c r="I81" s="65"/>
      <c r="K81" s="66"/>
      <c r="L81" s="67"/>
      <c r="M81" s="59"/>
      <c r="O81" s="68"/>
      <c r="Q81" s="60"/>
      <c r="S81" s="64"/>
      <c r="T81" s="64"/>
      <c r="U81" s="64"/>
      <c r="V81" s="64"/>
      <c r="W81" s="64"/>
      <c r="Y81" s="65"/>
      <c r="AA81" s="66"/>
      <c r="AB81" s="67"/>
      <c r="AC81" s="59"/>
      <c r="AE81" s="61"/>
      <c r="AG81" s="62"/>
      <c r="AI81" s="59"/>
      <c r="AK81" s="59"/>
      <c r="AL81" s="59"/>
    </row>
    <row r="82" spans="1:40" s="56" customFormat="1" ht="13.15" customHeight="1" x14ac:dyDescent="0.2">
      <c r="A82" s="56">
        <v>67</v>
      </c>
      <c r="B82" s="63"/>
      <c r="C82" s="58">
        <v>396</v>
      </c>
      <c r="D82" s="58"/>
      <c r="E82" s="56" t="s">
        <v>102</v>
      </c>
      <c r="G82" s="64">
        <v>12102896.68</v>
      </c>
      <c r="I82" s="65"/>
      <c r="K82" s="82">
        <v>13</v>
      </c>
      <c r="L82" s="83" t="s">
        <v>34</v>
      </c>
      <c r="M82" s="84" t="s">
        <v>103</v>
      </c>
      <c r="O82" s="68">
        <v>15</v>
      </c>
      <c r="Q82" s="78">
        <v>6.5</v>
      </c>
      <c r="S82" s="64">
        <f>G82*Q82/100</f>
        <v>786688.28419999999</v>
      </c>
      <c r="T82" s="64"/>
      <c r="U82" s="64">
        <v>-139982</v>
      </c>
      <c r="V82" s="64"/>
      <c r="W82" s="64">
        <f>S82+U82</f>
        <v>646706.28419999999</v>
      </c>
      <c r="Y82" s="65" t="s">
        <v>36</v>
      </c>
      <c r="AA82" s="66">
        <v>13</v>
      </c>
      <c r="AB82" s="67" t="s">
        <v>34</v>
      </c>
      <c r="AC82" s="59" t="s">
        <v>103</v>
      </c>
      <c r="AE82" s="61">
        <v>15</v>
      </c>
      <c r="AG82" s="60">
        <v>3.16</v>
      </c>
      <c r="AI82" s="59">
        <v>382181</v>
      </c>
      <c r="AK82" s="59">
        <f t="shared" ref="AK82" si="26">AI82-W82</f>
        <v>-264525.28419999999</v>
      </c>
      <c r="AL82" s="59"/>
      <c r="AN82" s="59"/>
    </row>
    <row r="83" spans="1:40" s="56" customFormat="1" ht="12.75" x14ac:dyDescent="0.2">
      <c r="A83" s="56">
        <v>68</v>
      </c>
      <c r="B83" s="63"/>
      <c r="C83" s="58"/>
      <c r="D83" s="58"/>
      <c r="G83" s="64"/>
      <c r="I83" s="65"/>
      <c r="K83" s="66"/>
      <c r="L83" s="67"/>
      <c r="M83" s="59"/>
      <c r="O83" s="68"/>
      <c r="Q83" s="60"/>
      <c r="S83" s="64"/>
      <c r="T83" s="64"/>
      <c r="U83" s="64"/>
      <c r="V83" s="64"/>
      <c r="W83" s="64"/>
      <c r="Y83" s="65"/>
      <c r="AA83" s="66"/>
      <c r="AB83" s="67"/>
      <c r="AC83" s="59"/>
      <c r="AE83" s="61"/>
      <c r="AG83" s="60"/>
      <c r="AI83" s="59"/>
      <c r="AK83" s="59"/>
      <c r="AL83" s="59"/>
      <c r="AN83" s="59"/>
    </row>
    <row r="84" spans="1:40" s="56" customFormat="1" ht="13.15" customHeight="1" x14ac:dyDescent="0.2">
      <c r="A84" s="56">
        <v>69</v>
      </c>
      <c r="B84" s="63"/>
      <c r="C84" s="58">
        <v>397.1</v>
      </c>
      <c r="D84" s="58"/>
      <c r="E84" s="56" t="s">
        <v>104</v>
      </c>
      <c r="G84" s="64">
        <v>112761.04</v>
      </c>
      <c r="I84" s="65"/>
      <c r="K84" s="82">
        <v>5</v>
      </c>
      <c r="L84" s="83" t="s">
        <v>34</v>
      </c>
      <c r="M84" s="84" t="s">
        <v>83</v>
      </c>
      <c r="O84" s="68">
        <v>0</v>
      </c>
      <c r="Q84" s="78">
        <v>20</v>
      </c>
      <c r="S84" s="64">
        <f t="shared" ref="S84:S85" si="27">G84*Q84/100</f>
        <v>22552.207999999999</v>
      </c>
      <c r="T84" s="64"/>
      <c r="U84" s="64"/>
      <c r="V84" s="64"/>
      <c r="W84" s="64"/>
      <c r="Y84" s="65" t="s">
        <v>36</v>
      </c>
      <c r="AA84" s="66">
        <v>5</v>
      </c>
      <c r="AB84" s="67" t="s">
        <v>34</v>
      </c>
      <c r="AC84" s="59" t="s">
        <v>83</v>
      </c>
      <c r="AE84" s="61">
        <v>0</v>
      </c>
      <c r="AG84" s="60">
        <v>16.79</v>
      </c>
      <c r="AI84" s="59">
        <v>18935</v>
      </c>
      <c r="AK84" s="59"/>
      <c r="AL84" s="59"/>
    </row>
    <row r="85" spans="1:40" s="56" customFormat="1" ht="14.25" x14ac:dyDescent="0.2">
      <c r="A85" s="56">
        <v>70</v>
      </c>
      <c r="B85" s="63"/>
      <c r="C85" s="58"/>
      <c r="D85" s="58"/>
      <c r="E85" s="91" t="s">
        <v>85</v>
      </c>
      <c r="G85" s="64">
        <v>674151.07</v>
      </c>
      <c r="I85" s="65"/>
      <c r="K85" s="82">
        <v>5</v>
      </c>
      <c r="L85" s="83" t="s">
        <v>34</v>
      </c>
      <c r="M85" s="84" t="s">
        <v>83</v>
      </c>
      <c r="O85" s="68">
        <v>0</v>
      </c>
      <c r="Q85" s="78">
        <v>20</v>
      </c>
      <c r="S85" s="64">
        <f t="shared" si="27"/>
        <v>134830.21399999998</v>
      </c>
      <c r="T85" s="64"/>
      <c r="U85" s="64"/>
      <c r="V85" s="64"/>
      <c r="W85" s="64"/>
      <c r="Y85" s="65" t="s">
        <v>36</v>
      </c>
      <c r="AA85" s="66">
        <v>5</v>
      </c>
      <c r="AB85" s="67" t="s">
        <v>34</v>
      </c>
      <c r="AC85" s="59" t="s">
        <v>83</v>
      </c>
      <c r="AE85" s="61">
        <v>0</v>
      </c>
      <c r="AG85" s="60">
        <v>0</v>
      </c>
      <c r="AI85" s="59">
        <v>0</v>
      </c>
      <c r="AK85" s="59"/>
      <c r="AL85" s="59"/>
    </row>
    <row r="86" spans="1:40" s="56" customFormat="1" ht="13.15" customHeight="1" x14ac:dyDescent="0.2">
      <c r="A86" s="56">
        <v>71</v>
      </c>
      <c r="B86" s="63"/>
      <c r="C86" s="58"/>
      <c r="D86" s="58"/>
      <c r="E86" s="92" t="s">
        <v>105</v>
      </c>
      <c r="G86" s="86">
        <f>SUBTOTAL(9,G84:G85)</f>
        <v>786912.11</v>
      </c>
      <c r="I86" s="65"/>
      <c r="K86" s="66"/>
      <c r="L86" s="67"/>
      <c r="M86" s="59"/>
      <c r="O86" s="68"/>
      <c r="Q86" s="60"/>
      <c r="S86" s="86">
        <f>SUBTOTAL(9,S84:S85)</f>
        <v>157382.42199999996</v>
      </c>
      <c r="T86" s="88"/>
      <c r="U86" s="64">
        <v>-29798</v>
      </c>
      <c r="V86" s="88"/>
      <c r="W86" s="64">
        <f>S86+U86</f>
        <v>127584.42199999996</v>
      </c>
      <c r="Y86" s="65"/>
      <c r="AA86" s="66"/>
      <c r="AB86" s="67"/>
      <c r="AC86" s="59"/>
      <c r="AE86" s="61"/>
      <c r="AG86" s="62"/>
      <c r="AI86" s="90">
        <f>SUBTOTAL(9,AI84:AI85)</f>
        <v>18935</v>
      </c>
      <c r="AK86" s="59">
        <f t="shared" ref="AK86" si="28">AI86-W86</f>
        <v>-108649.42199999996</v>
      </c>
      <c r="AL86" s="59"/>
    </row>
    <row r="87" spans="1:40" s="56" customFormat="1" ht="12.75" x14ac:dyDescent="0.2">
      <c r="A87" s="56">
        <v>72</v>
      </c>
      <c r="B87" s="63"/>
      <c r="C87" s="58"/>
      <c r="D87" s="58"/>
      <c r="G87" s="64"/>
      <c r="I87" s="65"/>
      <c r="K87" s="66"/>
      <c r="L87" s="67"/>
      <c r="M87" s="59"/>
      <c r="O87" s="68"/>
      <c r="Q87" s="60"/>
      <c r="S87" s="64"/>
      <c r="T87" s="64"/>
      <c r="U87" s="64"/>
      <c r="V87" s="64"/>
      <c r="W87" s="64"/>
      <c r="Y87" s="65"/>
      <c r="AA87" s="66"/>
      <c r="AB87" s="67"/>
      <c r="AC87" s="59"/>
      <c r="AE87" s="61"/>
      <c r="AG87" s="62"/>
      <c r="AI87" s="59"/>
      <c r="AK87" s="59"/>
      <c r="AL87" s="59"/>
    </row>
    <row r="88" spans="1:40" s="56" customFormat="1" ht="13.15" customHeight="1" x14ac:dyDescent="0.2">
      <c r="A88" s="56">
        <v>73</v>
      </c>
      <c r="B88" s="63"/>
      <c r="C88" s="58">
        <v>397.3</v>
      </c>
      <c r="D88" s="58"/>
      <c r="E88" s="56" t="s">
        <v>106</v>
      </c>
      <c r="G88" s="64">
        <v>12757079.74</v>
      </c>
      <c r="I88" s="65"/>
      <c r="K88" s="82">
        <v>10</v>
      </c>
      <c r="L88" s="83" t="s">
        <v>34</v>
      </c>
      <c r="M88" s="84" t="s">
        <v>83</v>
      </c>
      <c r="O88" s="68">
        <v>0</v>
      </c>
      <c r="Q88" s="78">
        <v>10</v>
      </c>
      <c r="S88" s="64">
        <f t="shared" ref="S88:S89" si="29">G88*Q88/100</f>
        <v>1275707.9740000002</v>
      </c>
      <c r="T88" s="64"/>
      <c r="U88" s="64"/>
      <c r="V88" s="64"/>
      <c r="W88" s="64"/>
      <c r="Y88" s="65" t="s">
        <v>36</v>
      </c>
      <c r="AA88" s="66">
        <v>10</v>
      </c>
      <c r="AB88" s="67" t="s">
        <v>34</v>
      </c>
      <c r="AC88" s="59" t="s">
        <v>83</v>
      </c>
      <c r="AE88" s="61">
        <v>0</v>
      </c>
      <c r="AG88" s="60">
        <v>23.06</v>
      </c>
      <c r="AI88" s="59">
        <v>2942331</v>
      </c>
      <c r="AK88" s="59"/>
      <c r="AL88" s="59"/>
    </row>
    <row r="89" spans="1:40" s="56" customFormat="1" ht="14.25" x14ac:dyDescent="0.2">
      <c r="A89" s="56">
        <v>74</v>
      </c>
      <c r="B89" s="63"/>
      <c r="C89" s="58"/>
      <c r="D89" s="58"/>
      <c r="E89" s="91" t="s">
        <v>85</v>
      </c>
      <c r="G89" s="64">
        <v>281554.61</v>
      </c>
      <c r="I89" s="65"/>
      <c r="K89" s="82">
        <v>10</v>
      </c>
      <c r="L89" s="83" t="s">
        <v>34</v>
      </c>
      <c r="M89" s="84" t="s">
        <v>83</v>
      </c>
      <c r="O89" s="68">
        <v>0</v>
      </c>
      <c r="Q89" s="78">
        <v>10</v>
      </c>
      <c r="S89" s="64">
        <f t="shared" si="29"/>
        <v>28155.460999999996</v>
      </c>
      <c r="T89" s="64"/>
      <c r="U89" s="64"/>
      <c r="V89" s="64"/>
      <c r="W89" s="64"/>
      <c r="Y89" s="65" t="s">
        <v>36</v>
      </c>
      <c r="AA89" s="66">
        <v>10</v>
      </c>
      <c r="AB89" s="67" t="s">
        <v>34</v>
      </c>
      <c r="AC89" s="59" t="s">
        <v>83</v>
      </c>
      <c r="AE89" s="61">
        <v>0</v>
      </c>
      <c r="AG89" s="60">
        <v>0</v>
      </c>
      <c r="AI89" s="59">
        <v>0</v>
      </c>
      <c r="AK89" s="59"/>
      <c r="AL89" s="59"/>
    </row>
    <row r="90" spans="1:40" s="56" customFormat="1" ht="13.15" customHeight="1" x14ac:dyDescent="0.2">
      <c r="A90" s="56">
        <v>75</v>
      </c>
      <c r="B90" s="63"/>
      <c r="C90" s="58"/>
      <c r="D90" s="58"/>
      <c r="E90" s="92" t="s">
        <v>107</v>
      </c>
      <c r="G90" s="86">
        <f>SUBTOTAL(9,G88:G89)</f>
        <v>13038634.35</v>
      </c>
      <c r="I90" s="65"/>
      <c r="K90" s="66"/>
      <c r="L90" s="67"/>
      <c r="M90" s="59"/>
      <c r="O90" s="68"/>
      <c r="Q90" s="60"/>
      <c r="S90" s="86">
        <f>SUBTOTAL(9,S88:S89)</f>
        <v>1303863.4350000001</v>
      </c>
      <c r="T90" s="88"/>
      <c r="U90" s="64">
        <v>-133770</v>
      </c>
      <c r="V90" s="88"/>
      <c r="W90" s="64">
        <f>S90+U90</f>
        <v>1170093.4350000001</v>
      </c>
      <c r="Y90" s="65"/>
      <c r="AA90" s="66"/>
      <c r="AB90" s="67"/>
      <c r="AC90" s="59"/>
      <c r="AE90" s="61"/>
      <c r="AG90" s="62"/>
      <c r="AI90" s="90">
        <f>SUBTOTAL(9,AI88:AI89)</f>
        <v>2942331</v>
      </c>
      <c r="AK90" s="59">
        <f t="shared" ref="AK90" si="30">AI90-W90</f>
        <v>1772237.5649999999</v>
      </c>
      <c r="AL90" s="59"/>
    </row>
    <row r="91" spans="1:40" s="56" customFormat="1" ht="12.75" x14ac:dyDescent="0.2">
      <c r="A91" s="56">
        <v>76</v>
      </c>
      <c r="B91" s="63"/>
      <c r="C91" s="58"/>
      <c r="D91" s="58"/>
      <c r="G91" s="64"/>
      <c r="I91" s="65"/>
      <c r="K91" s="66"/>
      <c r="L91" s="67"/>
      <c r="M91" s="59"/>
      <c r="O91" s="68"/>
      <c r="Q91" s="60"/>
      <c r="S91" s="64"/>
      <c r="T91" s="64"/>
      <c r="U91" s="64"/>
      <c r="V91" s="64"/>
      <c r="W91" s="64"/>
      <c r="Y91" s="65"/>
      <c r="AA91" s="66"/>
      <c r="AB91" s="67"/>
      <c r="AC91" s="59"/>
      <c r="AE91" s="61"/>
      <c r="AG91" s="62"/>
      <c r="AI91" s="59"/>
      <c r="AK91" s="59"/>
      <c r="AL91" s="59"/>
    </row>
    <row r="92" spans="1:40" s="56" customFormat="1" ht="13.15" customHeight="1" x14ac:dyDescent="0.2">
      <c r="A92" s="56">
        <v>77</v>
      </c>
      <c r="B92" s="63"/>
      <c r="C92" s="58">
        <v>397.5</v>
      </c>
      <c r="D92" s="58"/>
      <c r="E92" s="56" t="s">
        <v>108</v>
      </c>
      <c r="G92" s="64">
        <v>1447174.89</v>
      </c>
      <c r="I92" s="65"/>
      <c r="K92" s="93">
        <v>10</v>
      </c>
      <c r="L92" s="94" t="s">
        <v>34</v>
      </c>
      <c r="M92" s="95" t="s">
        <v>83</v>
      </c>
      <c r="O92" s="68">
        <v>0</v>
      </c>
      <c r="Q92" s="78">
        <v>10</v>
      </c>
      <c r="S92" s="64">
        <f>G92*Q92/100</f>
        <v>144717.48899999997</v>
      </c>
      <c r="T92" s="64"/>
      <c r="U92" s="64">
        <v>-42330</v>
      </c>
      <c r="V92" s="64"/>
      <c r="W92" s="64">
        <f>S92+U92</f>
        <v>102387.48899999997</v>
      </c>
      <c r="Y92" s="65" t="s">
        <v>36</v>
      </c>
      <c r="AA92" s="66">
        <v>10</v>
      </c>
      <c r="AB92" s="67" t="s">
        <v>34</v>
      </c>
      <c r="AC92" s="59" t="s">
        <v>83</v>
      </c>
      <c r="AE92" s="61">
        <v>0</v>
      </c>
      <c r="AG92" s="60">
        <v>9.42</v>
      </c>
      <c r="AI92" s="59">
        <v>136288</v>
      </c>
      <c r="AK92" s="59">
        <f t="shared" ref="AK92" si="31">AI92-W92</f>
        <v>33900.511000000028</v>
      </c>
      <c r="AL92" s="59"/>
    </row>
    <row r="93" spans="1:40" s="56" customFormat="1" ht="12.75" x14ac:dyDescent="0.2">
      <c r="A93" s="56">
        <v>78</v>
      </c>
      <c r="B93" s="63"/>
      <c r="C93" s="58"/>
      <c r="D93" s="58"/>
      <c r="G93" s="64"/>
      <c r="I93" s="65"/>
      <c r="K93" s="66"/>
      <c r="L93" s="67"/>
      <c r="M93" s="59"/>
      <c r="O93" s="68"/>
      <c r="Q93" s="60"/>
      <c r="S93" s="64"/>
      <c r="T93" s="64"/>
      <c r="U93" s="64"/>
      <c r="V93" s="64"/>
      <c r="W93" s="64"/>
      <c r="Y93" s="65"/>
      <c r="AA93" s="66"/>
      <c r="AB93" s="67"/>
      <c r="AC93" s="59"/>
      <c r="AE93" s="61"/>
      <c r="AG93" s="62"/>
      <c r="AI93" s="59"/>
      <c r="AK93" s="59"/>
      <c r="AL93" s="59"/>
    </row>
    <row r="94" spans="1:40" s="56" customFormat="1" ht="13.15" customHeight="1" x14ac:dyDescent="0.2">
      <c r="A94" s="56">
        <v>79</v>
      </c>
      <c r="B94" s="63"/>
      <c r="C94" s="58">
        <v>398</v>
      </c>
      <c r="D94" s="58"/>
      <c r="E94" s="56" t="s">
        <v>109</v>
      </c>
      <c r="G94" s="64">
        <v>283661.39</v>
      </c>
      <c r="I94" s="65"/>
      <c r="K94" s="93">
        <v>15</v>
      </c>
      <c r="L94" s="94" t="s">
        <v>34</v>
      </c>
      <c r="M94" s="95" t="s">
        <v>83</v>
      </c>
      <c r="O94" s="68">
        <v>0</v>
      </c>
      <c r="Q94" s="78">
        <v>6.67</v>
      </c>
      <c r="S94" s="64">
        <f t="shared" ref="S94:S95" si="32">G94*Q94/100</f>
        <v>18920.214713000001</v>
      </c>
      <c r="T94" s="64"/>
      <c r="U94" s="64"/>
      <c r="V94" s="64"/>
      <c r="W94" s="64"/>
      <c r="Y94" s="65" t="s">
        <v>36</v>
      </c>
      <c r="AA94" s="66">
        <v>15</v>
      </c>
      <c r="AB94" s="67" t="s">
        <v>34</v>
      </c>
      <c r="AC94" s="59" t="s">
        <v>83</v>
      </c>
      <c r="AE94" s="61">
        <v>0</v>
      </c>
      <c r="AG94" s="60">
        <v>8.1300000000000008</v>
      </c>
      <c r="AI94" s="59">
        <v>23055</v>
      </c>
      <c r="AK94" s="59"/>
      <c r="AL94" s="59"/>
    </row>
    <row r="95" spans="1:40" s="56" customFormat="1" ht="14.25" x14ac:dyDescent="0.2">
      <c r="A95" s="56">
        <v>80</v>
      </c>
      <c r="B95" s="63"/>
      <c r="C95" s="58"/>
      <c r="D95" s="58"/>
      <c r="E95" s="91" t="s">
        <v>85</v>
      </c>
      <c r="G95" s="64">
        <v>42687.040000000001</v>
      </c>
      <c r="I95" s="65"/>
      <c r="K95" s="93">
        <v>15</v>
      </c>
      <c r="L95" s="94" t="s">
        <v>34</v>
      </c>
      <c r="M95" s="95" t="s">
        <v>83</v>
      </c>
      <c r="O95" s="68">
        <v>0</v>
      </c>
      <c r="Q95" s="78">
        <v>6.67</v>
      </c>
      <c r="S95" s="64">
        <f t="shared" si="32"/>
        <v>2847.2255680000003</v>
      </c>
      <c r="T95" s="64"/>
      <c r="U95" s="64"/>
      <c r="V95" s="64"/>
      <c r="W95" s="64"/>
      <c r="Y95" s="65" t="s">
        <v>36</v>
      </c>
      <c r="AA95" s="66">
        <v>15</v>
      </c>
      <c r="AB95" s="67" t="s">
        <v>34</v>
      </c>
      <c r="AC95" s="59" t="s">
        <v>83</v>
      </c>
      <c r="AE95" s="61">
        <v>0</v>
      </c>
      <c r="AG95" s="60">
        <v>0</v>
      </c>
      <c r="AI95" s="59">
        <v>0</v>
      </c>
      <c r="AK95" s="59"/>
      <c r="AL95" s="59"/>
    </row>
    <row r="96" spans="1:40" s="56" customFormat="1" ht="13.15" customHeight="1" x14ac:dyDescent="0.2">
      <c r="A96" s="56">
        <v>81</v>
      </c>
      <c r="B96" s="63"/>
      <c r="C96" s="58"/>
      <c r="D96" s="58"/>
      <c r="E96" s="92" t="s">
        <v>110</v>
      </c>
      <c r="G96" s="86">
        <f>SUBTOTAL(9,G94:G95)</f>
        <v>326348.43</v>
      </c>
      <c r="I96" s="65"/>
      <c r="K96" s="66"/>
      <c r="L96" s="67"/>
      <c r="M96" s="59"/>
      <c r="O96" s="68"/>
      <c r="Q96" s="60"/>
      <c r="S96" s="86">
        <f>SUBTOTAL(9,S94:S95)</f>
        <v>21767.440281000003</v>
      </c>
      <c r="T96" s="88"/>
      <c r="U96" s="64">
        <v>-3447</v>
      </c>
      <c r="V96" s="88"/>
      <c r="W96" s="64">
        <f>S96+U96</f>
        <v>18320.440281000003</v>
      </c>
      <c r="Y96" s="65"/>
      <c r="AA96" s="66"/>
      <c r="AB96" s="67"/>
      <c r="AC96" s="59"/>
      <c r="AE96" s="61"/>
      <c r="AG96" s="62"/>
      <c r="AI96" s="90">
        <f>SUBTOTAL(9,AI94:AI95)</f>
        <v>23055</v>
      </c>
      <c r="AK96" s="59">
        <f t="shared" ref="AK96" si="33">AI96-W96</f>
        <v>4734.5597189999971</v>
      </c>
      <c r="AL96" s="59"/>
    </row>
    <row r="97" spans="1:40" s="56" customFormat="1" ht="12.75" x14ac:dyDescent="0.2">
      <c r="A97" s="56">
        <v>82</v>
      </c>
      <c r="B97" s="63"/>
      <c r="C97" s="58"/>
      <c r="D97" s="58"/>
      <c r="G97" s="96"/>
      <c r="I97" s="59"/>
      <c r="K97" s="66"/>
      <c r="L97" s="67"/>
      <c r="M97" s="59"/>
      <c r="O97" s="68"/>
      <c r="Q97" s="60"/>
      <c r="S97" s="96"/>
      <c r="T97" s="64"/>
      <c r="U97" s="96"/>
      <c r="V97" s="64"/>
      <c r="W97" s="96"/>
      <c r="Y97" s="65"/>
      <c r="AA97" s="66"/>
      <c r="AB97" s="67"/>
      <c r="AC97" s="59"/>
      <c r="AE97" s="61"/>
      <c r="AG97" s="62"/>
      <c r="AI97" s="97"/>
      <c r="AK97" s="97"/>
      <c r="AL97" s="59"/>
    </row>
    <row r="98" spans="1:40" s="63" customFormat="1" ht="13.15" customHeight="1" x14ac:dyDescent="0.2">
      <c r="A98" s="56">
        <v>83</v>
      </c>
      <c r="C98" s="63" t="s">
        <v>111</v>
      </c>
      <c r="D98" s="57"/>
      <c r="G98" s="98">
        <f>SUBTOTAL(9,G32:G97)</f>
        <v>261781988.45000002</v>
      </c>
      <c r="I98" s="59"/>
      <c r="J98" s="56"/>
      <c r="K98" s="66"/>
      <c r="L98" s="67"/>
      <c r="M98" s="59"/>
      <c r="N98" s="56"/>
      <c r="O98" s="68"/>
      <c r="P98" s="56"/>
      <c r="Q98" s="60"/>
      <c r="S98" s="98">
        <f>SUBTOTAL(9,S32:S97)</f>
        <v>16999678.380479004</v>
      </c>
      <c r="T98" s="72"/>
      <c r="U98" s="98">
        <f>SUBTOTAL(9,U32:U97)</f>
        <v>-2589352</v>
      </c>
      <c r="V98" s="72"/>
      <c r="W98" s="98">
        <f>SUBTOTAL(9,W32:W97)</f>
        <v>14410326.380479001</v>
      </c>
      <c r="AE98" s="73"/>
      <c r="AG98" s="74">
        <f>AI98/G98*100</f>
        <v>5.8057783463215182</v>
      </c>
      <c r="AI98" s="99">
        <f>SUBTOTAL(9,AI32:AI97)</f>
        <v>15198482</v>
      </c>
      <c r="AK98" s="99">
        <f>SUBTOTAL(9,AK32:AK97)</f>
        <v>788155.61952100077</v>
      </c>
      <c r="AL98" s="76"/>
    </row>
    <row r="99" spans="1:40" ht="13.15" customHeight="1" x14ac:dyDescent="0.2">
      <c r="A99" s="56">
        <v>84</v>
      </c>
      <c r="G99" s="102"/>
      <c r="I99" s="59"/>
      <c r="J99" s="56"/>
      <c r="K99" s="66"/>
      <c r="L99" s="67"/>
      <c r="M99" s="59"/>
      <c r="N99" s="56"/>
      <c r="O99" s="68"/>
      <c r="P99" s="56"/>
      <c r="Q99" s="60"/>
      <c r="S99" s="102"/>
      <c r="T99" s="102"/>
      <c r="U99" s="102"/>
      <c r="V99" s="102"/>
      <c r="W99" s="102"/>
      <c r="AG99" s="104"/>
      <c r="AI99" s="105"/>
      <c r="AK99" s="105"/>
      <c r="AL99" s="56"/>
    </row>
    <row r="100" spans="1:40" s="63" customFormat="1" ht="13.15" customHeight="1" thickBot="1" x14ac:dyDescent="0.25">
      <c r="A100" s="56">
        <v>85</v>
      </c>
      <c r="B100" s="100" t="s">
        <v>112</v>
      </c>
      <c r="C100" s="57"/>
      <c r="D100" s="57"/>
      <c r="G100" s="106">
        <f>SUBTOTAL(9,G15:G98)</f>
        <v>2776827572.54</v>
      </c>
      <c r="I100" s="59"/>
      <c r="J100" s="56"/>
      <c r="K100" s="66"/>
      <c r="L100" s="67"/>
      <c r="M100" s="59"/>
      <c r="N100" s="56"/>
      <c r="O100" s="68"/>
      <c r="P100" s="56"/>
      <c r="Q100" s="60"/>
      <c r="S100" s="106">
        <f>SUBTOTAL(9,S15:S98)</f>
        <v>83474198.090791956</v>
      </c>
      <c r="T100" s="72"/>
      <c r="U100" s="106">
        <f>SUBTOTAL(9,U15:U98)</f>
        <v>-8645573</v>
      </c>
      <c r="V100" s="72"/>
      <c r="W100" s="106">
        <f>SUBTOTAL(9,W15:W98)</f>
        <v>74828625.090792</v>
      </c>
      <c r="AE100" s="107"/>
      <c r="AG100" s="74">
        <f>AI100/G100*100</f>
        <v>3.0217405945464519</v>
      </c>
      <c r="AI100" s="108">
        <f>SUBTOTAL(9,AI15:AI98)</f>
        <v>83908526</v>
      </c>
      <c r="AK100" s="117">
        <f>SUBTOTAL(9,AK15:AK98)</f>
        <v>9079900.9092079978</v>
      </c>
      <c r="AL100" s="76"/>
      <c r="AN100" s="76"/>
    </row>
    <row r="101" spans="1:40" ht="13.15" customHeight="1" thickTop="1" x14ac:dyDescent="0.2">
      <c r="A101" s="56">
        <v>86</v>
      </c>
      <c r="G101" s="109"/>
      <c r="I101" s="59"/>
      <c r="J101" s="56"/>
      <c r="K101" s="66"/>
      <c r="L101" s="67"/>
      <c r="M101" s="59"/>
      <c r="N101" s="56"/>
      <c r="O101" s="68"/>
      <c r="P101" s="56"/>
      <c r="Q101" s="110"/>
      <c r="AG101" s="104"/>
      <c r="AL101" s="56"/>
    </row>
    <row r="102" spans="1:40" ht="13.15" customHeight="1" x14ac:dyDescent="0.2">
      <c r="A102" s="56">
        <v>87</v>
      </c>
      <c r="AG102" s="104"/>
    </row>
    <row r="103" spans="1:40" ht="13.15" customHeight="1" x14ac:dyDescent="0.2">
      <c r="A103" s="56">
        <v>88</v>
      </c>
      <c r="C103" s="112" t="s">
        <v>113</v>
      </c>
      <c r="D103" s="113"/>
      <c r="E103" s="112"/>
      <c r="Y103" s="2" t="s">
        <v>116</v>
      </c>
      <c r="AI103" s="118">
        <v>85187070</v>
      </c>
    </row>
    <row r="104" spans="1:40" ht="13.15" customHeight="1" x14ac:dyDescent="0.2">
      <c r="A104" s="56">
        <v>89</v>
      </c>
      <c r="C104" s="2" t="s">
        <v>114</v>
      </c>
    </row>
    <row r="105" spans="1:40" ht="13.15" customHeight="1" thickBot="1" x14ac:dyDescent="0.25">
      <c r="A105" s="56">
        <v>90</v>
      </c>
      <c r="C105" s="115" t="s">
        <v>115</v>
      </c>
      <c r="Y105" s="2" t="s">
        <v>117</v>
      </c>
      <c r="AI105" s="106">
        <f>+AI100-AI103</f>
        <v>-1278544</v>
      </c>
    </row>
    <row r="106" spans="1:40" ht="13.15" customHeight="1" thickTop="1" x14ac:dyDescent="0.2">
      <c r="C106" s="116"/>
    </row>
  </sheetData>
  <pageMargins left="0.75" right="0.75" top="1" bottom="1" header="0.5" footer="0.5"/>
  <pageSetup scale="42" fitToHeight="0" orientation="landscape" r:id="rId1"/>
  <headerFooter alignWithMargins="0"/>
  <rowBreaks count="1" manualBreakCount="1">
    <brk id="76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Impact</vt:lpstr>
      <vt:lpstr>Impact!Print_Area</vt:lpstr>
      <vt:lpstr>Impact!Print_Titles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DAMIR01</dc:creator>
  <cp:lastModifiedBy>Fred Nass</cp:lastModifiedBy>
  <cp:lastPrinted>2019-01-29T22:38:43Z</cp:lastPrinted>
  <dcterms:created xsi:type="dcterms:W3CDTF">2019-01-29T16:34:59Z</dcterms:created>
  <dcterms:modified xsi:type="dcterms:W3CDTF">2019-02-05T18:25:21Z</dcterms:modified>
</cp:coreProperties>
</file>