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1 thru 19\19docs\1905717\"/>
    </mc:Choice>
  </mc:AlternateContent>
  <bookViews>
    <workbookView xWindow="0" yWindow="0" windowWidth="28800" windowHeight="12435"/>
  </bookViews>
  <sheets>
    <sheet name="Sheet1" sheetId="2" r:id="rId1"/>
  </sheets>
  <externalReferences>
    <externalReference r:id="rId2"/>
    <externalReference r:id="rId3"/>
  </externalReference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11" i="2"/>
  <c r="C8" i="2" s="1"/>
  <c r="C10" i="2"/>
  <c r="C14" i="2" s="1"/>
  <c r="C9" i="2"/>
  <c r="C7" i="2"/>
  <c r="C6" i="2"/>
  <c r="C5" i="2"/>
  <c r="C12" i="2" l="1"/>
  <c r="C15" i="2"/>
  <c r="C16" i="2" l="1"/>
  <c r="C19" i="2" s="1"/>
  <c r="A6" i="2" l="1"/>
  <c r="A7" i="2"/>
  <c r="A8" i="2"/>
  <c r="A9" i="2"/>
  <c r="A10" i="2" s="1"/>
  <c r="A11" i="2" s="1"/>
  <c r="A12" i="2" s="1"/>
  <c r="A14" i="2" s="1"/>
  <c r="A15" i="2" s="1"/>
  <c r="A16" i="2" s="1"/>
  <c r="A18" i="2" s="1"/>
  <c r="A19" i="2" s="1"/>
  <c r="A24" i="2" s="1"/>
  <c r="A25" i="2" s="1"/>
  <c r="A26" i="2" s="1"/>
  <c r="A31" i="2" s="1"/>
  <c r="A32" i="2" s="1"/>
  <c r="A33" i="2" s="1"/>
  <c r="A34" i="2" s="1"/>
  <c r="A35" i="2" s="1"/>
  <c r="A36" i="2" s="1"/>
  <c r="C36" i="2"/>
  <c r="C26" i="2"/>
</calcChain>
</file>

<file path=xl/sharedStrings.xml><?xml version="1.0" encoding="utf-8"?>
<sst xmlns="http://schemas.openxmlformats.org/spreadsheetml/2006/main" count="39" uniqueCount="33">
  <si>
    <t>Production</t>
  </si>
  <si>
    <t>Distribution</t>
  </si>
  <si>
    <t>Administrative &amp; General</t>
  </si>
  <si>
    <t>Energy Efficiency</t>
  </si>
  <si>
    <t>Bad Debt</t>
  </si>
  <si>
    <t>Customer Service/Information (Excl. EE)</t>
  </si>
  <si>
    <t>Customer Accounts  (Excl. Bad Debt)</t>
  </si>
  <si>
    <t>LESS Bad Debt</t>
  </si>
  <si>
    <t>LESS Energy Efficiency</t>
  </si>
  <si>
    <t>Year End Customers</t>
  </si>
  <si>
    <t>Questar Gas Company</t>
  </si>
  <si>
    <t>Questar Pipeline Company</t>
  </si>
  <si>
    <t>Wexpro</t>
  </si>
  <si>
    <t>Total O&amp;M and A&amp;G</t>
  </si>
  <si>
    <t>Production Expenses</t>
  </si>
  <si>
    <t>Natural Gas Storage, Terminaling and Processing Expenses</t>
  </si>
  <si>
    <t>Transmission Expenses</t>
  </si>
  <si>
    <t>Adjusted O&amp;M and A&amp;G</t>
  </si>
  <si>
    <t>Operating &amp; Maintenance Expense</t>
  </si>
  <si>
    <t>Administrative &amp; General Expense</t>
  </si>
  <si>
    <t>(A)</t>
  </si>
  <si>
    <t>(B)</t>
  </si>
  <si>
    <t>O&amp;M and A&amp;G/Customer (Line 11 divided by 12)</t>
  </si>
  <si>
    <t>Customer Service and Informational Expenses</t>
  </si>
  <si>
    <t>(Annual Results of Operations)</t>
  </si>
  <si>
    <t>(FERC Form 2 pages 320-325 )</t>
  </si>
  <si>
    <t>1/</t>
  </si>
  <si>
    <t>2/</t>
  </si>
  <si>
    <t>( Financial Statements)</t>
  </si>
  <si>
    <t>12 Months Ended 2019 O&amp;M and A&amp;G per customer</t>
  </si>
  <si>
    <t>12 Months Ended 2019 O&amp;M and A&amp;G</t>
  </si>
  <si>
    <t>Wexpro 2019 financial statements are included as Exhibit 55</t>
  </si>
  <si>
    <t>Form 2 is included as attachment DEU Exhibit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</si>
</sst>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Alignment="1">
      <alignment horizontal="right"/>
    </xf>
    <xf numFmtId="44" fontId="0" fillId="0" borderId="0" xfId="3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5" fontId="2" fillId="0" borderId="2" xfId="0" applyNumberFormat="1" applyFont="1" applyFill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ont="1" applyFill="1"/>
    <xf numFmtId="164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42" fontId="2" fillId="0" borderId="2" xfId="3" applyNumberFormat="1" applyFont="1" applyFill="1" applyBorder="1"/>
    <xf numFmtId="166" fontId="0" fillId="0" borderId="0" xfId="1" applyNumberFormat="1" applyFont="1"/>
    <xf numFmtId="164" fontId="0" fillId="0" borderId="0" xfId="1" applyNumberFormat="1" applyFont="1"/>
    <xf numFmtId="37" fontId="0" fillId="0" borderId="0" xfId="0" applyNumberFormat="1"/>
    <xf numFmtId="42" fontId="0" fillId="0" borderId="1" xfId="3" applyNumberFormat="1" applyFont="1" applyBorder="1"/>
    <xf numFmtId="42" fontId="0" fillId="0" borderId="2" xfId="3" applyNumberFormat="1" applyFont="1" applyBorder="1"/>
    <xf numFmtId="10" fontId="0" fillId="0" borderId="0" xfId="2" applyNumberFormat="1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9-12-31\Results%20of%20Operations%20December%202019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Greybacks\2019\December,%202019\Financial%20Statements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WYO DEPR EXPENSE"/>
      <sheetName val="Summaries"/>
      <sheetName val="Adjustments"/>
      <sheetName val="UT Dec 2018 VS Dec 2019"/>
      <sheetName val="WY 2018 VS 2019 RESULTS"/>
      <sheetName val="ROR-Model"/>
      <sheetName val="Report"/>
      <sheetName val="Taxes"/>
      <sheetName val="Rate Base"/>
      <sheetName val="Transition Costs"/>
      <sheetName val="EXPENSES"/>
      <sheetName val="ENERGY EFFICIENCY SERVICES ADJ"/>
      <sheetName val="Und Stor"/>
      <sheetName val="Wexpro"/>
      <sheetName val="RESERVE ACCRUAL"/>
      <sheetName val="Donations"/>
      <sheetName val="Advertising"/>
      <sheetName val="Incentive"/>
      <sheetName val="Sporting Events"/>
      <sheetName val="Pension Adjustment"/>
      <sheetName val="Revenue"/>
      <sheetName val="Booked Dec 2019 Rev"/>
      <sheetName val="Other Rev"/>
      <sheetName val="Lab Adj"/>
      <sheetName val="Corp Overhead Adj"/>
      <sheetName val="Bad Debt"/>
      <sheetName val="Capital Str"/>
      <sheetName val="Utah Allocation"/>
      <sheetName val="ALLOCATIONS&amp;PRETAX"/>
    </sheetNames>
    <sheetDataSet>
      <sheetData sheetId="0">
        <row r="1">
          <cell r="B1" t="str">
            <v>Dominion Energy</v>
          </cell>
        </row>
      </sheetData>
      <sheetData sheetId="1"/>
      <sheetData sheetId="2"/>
      <sheetData sheetId="3">
        <row r="6">
          <cell r="F6">
            <v>1</v>
          </cell>
        </row>
      </sheetData>
      <sheetData sheetId="4"/>
      <sheetData sheetId="5"/>
      <sheetData sheetId="6">
        <row r="785">
          <cell r="F785">
            <v>789889.76</v>
          </cell>
        </row>
        <row r="790">
          <cell r="F790">
            <v>156583.81</v>
          </cell>
        </row>
        <row r="795">
          <cell r="F795">
            <v>562868.6399999999</v>
          </cell>
        </row>
      </sheetData>
      <sheetData sheetId="7">
        <row r="27">
          <cell r="F27">
            <v>-582426.91999999993</v>
          </cell>
        </row>
        <row r="28">
          <cell r="F28">
            <v>61849031.320000015</v>
          </cell>
        </row>
        <row r="29">
          <cell r="F29">
            <v>13037215.35</v>
          </cell>
        </row>
        <row r="30">
          <cell r="F30">
            <v>31420787.040000007</v>
          </cell>
        </row>
        <row r="31">
          <cell r="F31">
            <v>57245204.040000007</v>
          </cell>
        </row>
      </sheetData>
      <sheetData sheetId="8">
        <row r="9">
          <cell r="C9" t="str">
            <v>System</v>
          </cell>
        </row>
      </sheetData>
      <sheetData sheetId="9">
        <row r="8">
          <cell r="Y8" t="str">
            <v>YE RB DEC 2019</v>
          </cell>
        </row>
      </sheetData>
      <sheetData sheetId="10"/>
      <sheetData sheetId="11">
        <row r="6">
          <cell r="F6" t="str">
            <v xml:space="preserve"> Expense Dec 2019</v>
          </cell>
        </row>
      </sheetData>
      <sheetData sheetId="12">
        <row r="20">
          <cell r="E20">
            <v>-28247505.120000001</v>
          </cell>
        </row>
      </sheetData>
      <sheetData sheetId="13"/>
      <sheetData sheetId="14">
        <row r="22">
          <cell r="H22">
            <v>4430510.3272500001</v>
          </cell>
        </row>
      </sheetData>
      <sheetData sheetId="15">
        <row r="6">
          <cell r="D6" t="str">
            <v xml:space="preserve"> Reserve accrual </v>
          </cell>
        </row>
      </sheetData>
      <sheetData sheetId="16">
        <row r="6">
          <cell r="I6">
            <v>0</v>
          </cell>
        </row>
      </sheetData>
      <sheetData sheetId="17">
        <row r="10">
          <cell r="D10" t="str">
            <v xml:space="preserve"> Advertising </v>
          </cell>
        </row>
      </sheetData>
      <sheetData sheetId="18">
        <row r="3">
          <cell r="D3" t="str">
            <v xml:space="preserve"> Incentives</v>
          </cell>
        </row>
      </sheetData>
      <sheetData sheetId="19">
        <row r="7">
          <cell r="C7" t="str">
            <v xml:space="preserve"> Sporting Events </v>
          </cell>
        </row>
      </sheetData>
      <sheetData sheetId="20"/>
      <sheetData sheetId="21">
        <row r="8">
          <cell r="F8" t="str">
            <v>Rev booked Dec 2019</v>
          </cell>
        </row>
      </sheetData>
      <sheetData sheetId="22"/>
      <sheetData sheetId="23">
        <row r="7">
          <cell r="H7" t="str">
            <v xml:space="preserve"> Other Rev Dec 2019</v>
          </cell>
        </row>
      </sheetData>
      <sheetData sheetId="24"/>
      <sheetData sheetId="25"/>
      <sheetData sheetId="26">
        <row r="5">
          <cell r="D5" t="str">
            <v>Bad Debt</v>
          </cell>
        </row>
      </sheetData>
      <sheetData sheetId="27"/>
      <sheetData sheetId="28"/>
      <sheetData sheetId="29">
        <row r="6">
          <cell r="B6" t="str">
            <v>Distrigas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1_1"/>
      <sheetName val="Page 02_2"/>
      <sheetName val="Page 4"/>
      <sheetName val="Page 5"/>
      <sheetName val="Page 6"/>
      <sheetName val="Page 08_3"/>
      <sheetName val="Page 09_4"/>
      <sheetName val="Page 10_5"/>
      <sheetName val="Page 11_6"/>
      <sheetName val="Page 11A_7"/>
      <sheetName val="Page 12_8"/>
      <sheetName val="Page 13A_9"/>
      <sheetName val="Page 13B_10"/>
      <sheetName val="Page 14_11"/>
      <sheetName val="Page 15_12"/>
      <sheetName val="Page 16_13"/>
      <sheetName val="Page 17_14"/>
      <sheetName val="Page 18_15"/>
      <sheetName val="Page 19_16"/>
      <sheetName val="Page 21_17"/>
      <sheetName val="Page 22_18"/>
      <sheetName val="Page 23_19"/>
      <sheetName val="Page 24_20"/>
      <sheetName val="Page 25_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7">
          <cell r="B47">
            <v>1084461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view="pageLayout" zoomScaleNormal="100" zoomScaleSheetLayoutView="115" workbookViewId="0">
      <selection activeCell="B34" sqref="B34"/>
    </sheetView>
  </sheetViews>
  <sheetFormatPr defaultRowHeight="15" x14ac:dyDescent="0.25"/>
  <cols>
    <col min="1" max="1" width="6.140625" style="4" customWidth="1"/>
    <col min="2" max="2" width="56.5703125" bestFit="1" customWidth="1"/>
    <col min="3" max="3" width="14.7109375" bestFit="1" customWidth="1"/>
    <col min="4" max="4" width="5.7109375" style="6" bestFit="1" customWidth="1"/>
    <col min="5" max="5" width="53.5703125" bestFit="1" customWidth="1"/>
    <col min="6" max="6" width="12.5703125" bestFit="1" customWidth="1"/>
  </cols>
  <sheetData>
    <row r="1" spans="1:3" ht="21" x14ac:dyDescent="0.35">
      <c r="B1" s="28" t="s">
        <v>10</v>
      </c>
      <c r="C1" s="28"/>
    </row>
    <row r="2" spans="1:3" ht="15.75" x14ac:dyDescent="0.25">
      <c r="B2" s="30" t="s">
        <v>29</v>
      </c>
      <c r="C2" s="30"/>
    </row>
    <row r="3" spans="1:3" ht="15.75" x14ac:dyDescent="0.25">
      <c r="B3" s="30" t="s">
        <v>24</v>
      </c>
      <c r="C3" s="30"/>
    </row>
    <row r="4" spans="1:3" x14ac:dyDescent="0.25">
      <c r="B4" s="5" t="s">
        <v>20</v>
      </c>
      <c r="C4" s="5" t="s">
        <v>21</v>
      </c>
    </row>
    <row r="5" spans="1:3" x14ac:dyDescent="0.25">
      <c r="A5" s="4">
        <v>1</v>
      </c>
      <c r="B5" t="s">
        <v>0</v>
      </c>
      <c r="C5" s="21">
        <f>[1]Report!$F$27</f>
        <v>-582426.91999999993</v>
      </c>
    </row>
    <row r="6" spans="1:3" x14ac:dyDescent="0.25">
      <c r="A6" s="4">
        <f>A5+1</f>
        <v>2</v>
      </c>
      <c r="B6" t="s">
        <v>1</v>
      </c>
      <c r="C6" s="22">
        <f>[1]Report!$F$28</f>
        <v>61849031.320000015</v>
      </c>
    </row>
    <row r="7" spans="1:3" x14ac:dyDescent="0.25">
      <c r="A7" s="4">
        <f t="shared" ref="A7:A12" si="0">A6+1</f>
        <v>3</v>
      </c>
      <c r="B7" t="s">
        <v>6</v>
      </c>
      <c r="C7" s="22">
        <f>[1]Report!$F$29</f>
        <v>13037215.35</v>
      </c>
    </row>
    <row r="8" spans="1:3" x14ac:dyDescent="0.25">
      <c r="A8" s="4">
        <f t="shared" si="0"/>
        <v>4</v>
      </c>
      <c r="B8" t="s">
        <v>5</v>
      </c>
      <c r="C8" s="22">
        <f>[1]Report!$F$30-C11</f>
        <v>3173281.9200000055</v>
      </c>
    </row>
    <row r="9" spans="1:3" x14ac:dyDescent="0.25">
      <c r="A9" s="4">
        <f t="shared" si="0"/>
        <v>5</v>
      </c>
      <c r="B9" t="s">
        <v>2</v>
      </c>
      <c r="C9" s="22">
        <f>[1]Report!$F$31</f>
        <v>57245204.040000007</v>
      </c>
    </row>
    <row r="10" spans="1:3" x14ac:dyDescent="0.25">
      <c r="A10" s="4">
        <f t="shared" si="0"/>
        <v>6</v>
      </c>
      <c r="B10" t="s">
        <v>4</v>
      </c>
      <c r="C10" s="22">
        <f>'[1]ROR-Model'!$F$785+'[1]ROR-Model'!$F$790+'[1]ROR-Model'!$F$795</f>
        <v>1509342.21</v>
      </c>
    </row>
    <row r="11" spans="1:3" x14ac:dyDescent="0.25">
      <c r="A11" s="4">
        <f t="shared" si="0"/>
        <v>7</v>
      </c>
      <c r="B11" t="s">
        <v>3</v>
      </c>
      <c r="C11" s="23">
        <f>'[1]ENERGY EFFICIENCY SERVICES ADJ'!$E$20*-1</f>
        <v>28247505.120000001</v>
      </c>
    </row>
    <row r="12" spans="1:3" x14ac:dyDescent="0.25">
      <c r="A12" s="4">
        <f t="shared" si="0"/>
        <v>8</v>
      </c>
      <c r="B12" s="1" t="s">
        <v>13</v>
      </c>
      <c r="C12" s="24">
        <f>SUM(C5:C11)</f>
        <v>164479153.04000005</v>
      </c>
    </row>
    <row r="13" spans="1:3" x14ac:dyDescent="0.25">
      <c r="B13" s="1"/>
      <c r="C13" s="22"/>
    </row>
    <row r="14" spans="1:3" x14ac:dyDescent="0.25">
      <c r="A14" s="4">
        <f>A12+1</f>
        <v>9</v>
      </c>
      <c r="B14" s="3" t="s">
        <v>7</v>
      </c>
      <c r="C14" s="22">
        <f t="shared" ref="C14:C15" si="1">-C10</f>
        <v>-1509342.21</v>
      </c>
    </row>
    <row r="15" spans="1:3" x14ac:dyDescent="0.25">
      <c r="A15" s="4">
        <f t="shared" ref="A15:A16" si="2">A14+1</f>
        <v>10</v>
      </c>
      <c r="B15" s="3" t="s">
        <v>8</v>
      </c>
      <c r="C15" s="23">
        <f t="shared" si="1"/>
        <v>-28247505.120000001</v>
      </c>
    </row>
    <row r="16" spans="1:3" ht="15.75" thickBot="1" x14ac:dyDescent="0.3">
      <c r="A16" s="4">
        <f t="shared" si="2"/>
        <v>11</v>
      </c>
      <c r="B16" s="3" t="s">
        <v>17</v>
      </c>
      <c r="C16" s="25">
        <f>C12+SUM(C14:C15)</f>
        <v>134722305.71000004</v>
      </c>
    </row>
    <row r="17" spans="1:4" ht="15.75" thickTop="1" x14ac:dyDescent="0.25">
      <c r="C17" s="26"/>
    </row>
    <row r="18" spans="1:4" x14ac:dyDescent="0.25">
      <c r="A18" s="4">
        <f>A16+1</f>
        <v>12</v>
      </c>
      <c r="B18" t="s">
        <v>9</v>
      </c>
      <c r="C18" s="22">
        <f>'[2]Page 15_12'!$B$47</f>
        <v>1084461</v>
      </c>
    </row>
    <row r="19" spans="1:4" x14ac:dyDescent="0.25">
      <c r="A19" s="4">
        <f t="shared" ref="A19" si="3">A18+1</f>
        <v>13</v>
      </c>
      <c r="B19" t="s">
        <v>22</v>
      </c>
      <c r="C19" s="9">
        <f>C16/C18</f>
        <v>124.22973782367465</v>
      </c>
    </row>
    <row r="20" spans="1:4" x14ac:dyDescent="0.25">
      <c r="C20" s="2"/>
    </row>
    <row r="21" spans="1:4" ht="21" x14ac:dyDescent="0.35">
      <c r="A21" s="10"/>
      <c r="B21" s="29" t="s">
        <v>12</v>
      </c>
      <c r="C21" s="29"/>
    </row>
    <row r="22" spans="1:4" ht="15.75" x14ac:dyDescent="0.25">
      <c r="A22" s="10"/>
      <c r="B22" s="31" t="s">
        <v>30</v>
      </c>
      <c r="C22" s="31"/>
    </row>
    <row r="23" spans="1:4" ht="15.75" x14ac:dyDescent="0.25">
      <c r="A23" s="10"/>
      <c r="B23" s="31" t="s">
        <v>28</v>
      </c>
      <c r="C23" s="31"/>
    </row>
    <row r="24" spans="1:4" x14ac:dyDescent="0.25">
      <c r="A24" s="10">
        <f>A19+1</f>
        <v>14</v>
      </c>
      <c r="B24" s="6" t="s">
        <v>18</v>
      </c>
      <c r="C24" s="7">
        <v>22280619</v>
      </c>
    </row>
    <row r="25" spans="1:4" x14ac:dyDescent="0.25">
      <c r="A25" s="10">
        <f t="shared" ref="A25:A26" si="4">A24+1</f>
        <v>15</v>
      </c>
      <c r="B25" s="11" t="s">
        <v>19</v>
      </c>
      <c r="C25" s="7">
        <v>25902737</v>
      </c>
      <c r="D25" s="6" t="s">
        <v>26</v>
      </c>
    </row>
    <row r="26" spans="1:4" ht="15.75" thickBot="1" x14ac:dyDescent="0.3">
      <c r="A26" s="10">
        <f t="shared" si="4"/>
        <v>16</v>
      </c>
      <c r="B26" s="12" t="s">
        <v>13</v>
      </c>
      <c r="C26" s="13">
        <f>SUM(C24:C25)</f>
        <v>48183356</v>
      </c>
    </row>
    <row r="27" spans="1:4" ht="15.75" thickTop="1" x14ac:dyDescent="0.25">
      <c r="A27" s="10"/>
      <c r="B27" s="6"/>
      <c r="C27" s="6"/>
      <c r="D27" s="14"/>
    </row>
    <row r="28" spans="1:4" ht="21" x14ac:dyDescent="0.35">
      <c r="A28" s="10"/>
      <c r="B28" s="29" t="s">
        <v>11</v>
      </c>
      <c r="C28" s="29"/>
    </row>
    <row r="29" spans="1:4" ht="15.75" x14ac:dyDescent="0.25">
      <c r="A29" s="10"/>
      <c r="B29" s="31" t="s">
        <v>30</v>
      </c>
      <c r="C29" s="31"/>
    </row>
    <row r="30" spans="1:4" ht="15.75" x14ac:dyDescent="0.25">
      <c r="A30" s="10"/>
      <c r="B30" s="31" t="s">
        <v>25</v>
      </c>
      <c r="C30" s="31"/>
    </row>
    <row r="31" spans="1:4" x14ac:dyDescent="0.25">
      <c r="A31" s="10">
        <f>A26+1</f>
        <v>17</v>
      </c>
      <c r="B31" s="16" t="s">
        <v>14</v>
      </c>
      <c r="C31" s="17">
        <v>-16661760</v>
      </c>
    </row>
    <row r="32" spans="1:4" x14ac:dyDescent="0.25">
      <c r="A32" s="10">
        <f>A31+1</f>
        <v>18</v>
      </c>
      <c r="B32" s="18" t="s">
        <v>15</v>
      </c>
      <c r="C32" s="7">
        <v>11833703</v>
      </c>
    </row>
    <row r="33" spans="1:4" x14ac:dyDescent="0.25">
      <c r="A33" s="10">
        <f t="shared" ref="A33:A35" si="5">A32+1</f>
        <v>19</v>
      </c>
      <c r="B33" s="18" t="s">
        <v>16</v>
      </c>
      <c r="C33" s="7">
        <v>38544088</v>
      </c>
    </row>
    <row r="34" spans="1:4" x14ac:dyDescent="0.25">
      <c r="A34" s="10">
        <f t="shared" si="5"/>
        <v>20</v>
      </c>
      <c r="B34" s="16" t="s">
        <v>23</v>
      </c>
      <c r="C34" s="7">
        <v>0</v>
      </c>
    </row>
    <row r="35" spans="1:4" x14ac:dyDescent="0.25">
      <c r="A35" s="10">
        <f t="shared" si="5"/>
        <v>21</v>
      </c>
      <c r="B35" s="11" t="s">
        <v>19</v>
      </c>
      <c r="C35" s="14">
        <v>20359673</v>
      </c>
    </row>
    <row r="36" spans="1:4" ht="15.75" thickBot="1" x14ac:dyDescent="0.3">
      <c r="A36" s="10">
        <f>A35+1</f>
        <v>22</v>
      </c>
      <c r="B36" s="19" t="s">
        <v>13</v>
      </c>
      <c r="C36" s="20">
        <f>SUM(C31:C35)</f>
        <v>54075704</v>
      </c>
      <c r="D36" s="6" t="s">
        <v>27</v>
      </c>
    </row>
    <row r="37" spans="1:4" ht="15.75" thickTop="1" x14ac:dyDescent="0.25"/>
    <row r="38" spans="1:4" x14ac:dyDescent="0.25">
      <c r="A38" s="15" t="s">
        <v>26</v>
      </c>
      <c r="B38" t="s">
        <v>31</v>
      </c>
    </row>
    <row r="39" spans="1:4" x14ac:dyDescent="0.25">
      <c r="A39" s="8" t="s">
        <v>27</v>
      </c>
      <c r="B39" s="27" t="s">
        <v>32</v>
      </c>
      <c r="C39" s="27"/>
      <c r="D39" s="27"/>
    </row>
    <row r="40" spans="1:4" x14ac:dyDescent="0.25">
      <c r="A40" s="8"/>
      <c r="B40" s="27"/>
      <c r="C40" s="27"/>
      <c r="D40" s="27"/>
    </row>
    <row r="41" spans="1:4" x14ac:dyDescent="0.25">
      <c r="A41" s="8"/>
    </row>
    <row r="42" spans="1:4" x14ac:dyDescent="0.25">
      <c r="A42" s="8"/>
    </row>
    <row r="43" spans="1:4" x14ac:dyDescent="0.25">
      <c r="A43" s="8"/>
    </row>
  </sheetData>
  <mergeCells count="10">
    <mergeCell ref="B39:D40"/>
    <mergeCell ref="B1:C1"/>
    <mergeCell ref="B21:C21"/>
    <mergeCell ref="B2:C2"/>
    <mergeCell ref="B22:C22"/>
    <mergeCell ref="B30:C30"/>
    <mergeCell ref="B23:C23"/>
    <mergeCell ref="B3:C3"/>
    <mergeCell ref="B28:C28"/>
    <mergeCell ref="B29:C29"/>
  </mergeCells>
  <printOptions horizontalCentered="1"/>
  <pageMargins left="0.25" right="0.76312500000000005" top="1.25" bottom="0.75" header="0.3" footer="0.3"/>
  <pageSetup orientation="portrait" r:id="rId1"/>
  <headerFooter>
    <oddHeader xml:space="preserve">&amp;RDominion Energy Utah
Docket No. 19-057-17
Final Integration Progress Report
DEU Exhibit 54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Stephenson</dc:creator>
  <cp:lastModifiedBy>Fred Nass</cp:lastModifiedBy>
  <cp:lastPrinted>2019-05-15T22:53:20Z</cp:lastPrinted>
  <dcterms:created xsi:type="dcterms:W3CDTF">2016-07-11T16:14:26Z</dcterms:created>
  <dcterms:modified xsi:type="dcterms:W3CDTF">2020-05-20T22:16:06Z</dcterms:modified>
</cp:coreProperties>
</file>