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6770" windowHeight="8505" activeTab="0"/>
  </bookViews>
  <sheets>
    <sheet name="Exhibit 1.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<sst xmlns="http://schemas.openxmlformats.org/spreadsheetml/2006/main" count="47" uniqueCount="43">
  <si>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Labor &amp; Labor overhead</t>
  </si>
  <si>
    <t>Maintenance</t>
  </si>
  <si>
    <t>Supplies</t>
  </si>
  <si>
    <t>Inserter</t>
  </si>
  <si>
    <t>Printer</t>
  </si>
  <si>
    <t>Total</t>
  </si>
  <si>
    <t>Totals</t>
  </si>
  <si>
    <t>Outside envelope</t>
  </si>
  <si>
    <t>Inside envelope</t>
  </si>
  <si>
    <t>Total per piece</t>
  </si>
  <si>
    <t>Postage</t>
  </si>
  <si>
    <t>Depreciation</t>
  </si>
  <si>
    <t>Return on Investment</t>
  </si>
  <si>
    <t>Minimum lines pr/bill</t>
  </si>
  <si>
    <t>Cost Per-Line Calculation</t>
  </si>
  <si>
    <t>Cost per each additional line</t>
  </si>
  <si>
    <t>Labor &amp; Labor Overhead</t>
  </si>
  <si>
    <t>Billing Paper</t>
  </si>
  <si>
    <t>Average Postage per mailing</t>
  </si>
  <si>
    <t>Total Investment 1/</t>
  </si>
  <si>
    <t xml:space="preserve">/1  Assumes replacement costs of similar model printer and inserter. </t>
  </si>
  <si>
    <t>Calculation of Per-Line Billing Rate</t>
  </si>
  <si>
    <t>(A)</t>
  </si>
  <si>
    <t>Return per mailing (Line 19/Line 7)</t>
  </si>
  <si>
    <t>Inserter per mailing (Line 15/Line 7)</t>
  </si>
  <si>
    <t>Printer, cost per mailing (Line 6/Line 7)</t>
  </si>
  <si>
    <t>Printer per piece (Line 8)</t>
  </si>
  <si>
    <t>Inserter per piece (Line 16)</t>
  </si>
  <si>
    <t>Postage per piece (Line 17)</t>
  </si>
  <si>
    <t>Return on Investment (Line 20)</t>
  </si>
  <si>
    <t>Total per piece price (Line 25)</t>
  </si>
  <si>
    <t>Total cost per line (Line 27/Line 26)</t>
  </si>
  <si>
    <t>Total cost per bill at 11 line minimum (Line 28 * 11)</t>
  </si>
  <si>
    <t>Overhead</t>
  </si>
  <si>
    <t>General &amp; Administration</t>
  </si>
  <si>
    <t>Overhead per mailing</t>
  </si>
  <si>
    <t>Overhead per mailing (Line 22)</t>
  </si>
  <si>
    <t>Dominion Energy Utah</t>
  </si>
  <si>
    <t>(B)</t>
  </si>
  <si>
    <t>Pre-tax Rate of Return @ 24.68%</t>
  </si>
  <si>
    <t>DEU Exhibit 1.1</t>
  </si>
  <si>
    <t xml:space="preserve">Total 2018 mailings </t>
  </si>
  <si>
    <t>Docket No. 19-057-T03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</si>
</sst>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_);[Red]\(&quot;$&quot;#,##0.00000000\)"/>
    <numFmt numFmtId="165" formatCode="&quot;$&quot;#,##0.00"/>
    <numFmt numFmtId="166" formatCode="&quot;$&quot;#,##0.000_);[Red]\(&quot;$&quot;#,##0.000\)"/>
    <numFmt numFmtId="167" formatCode="&quot;$&quot;#,##0.0000_);[Red]\(&quot;$&quot;#,##0.0000\)"/>
    <numFmt numFmtId="168" formatCode="0.00000000"/>
    <numFmt numFmtId="169" formatCode="0.0000000"/>
    <numFmt numFmtId="170" formatCode="0.000000"/>
    <numFmt numFmtId="171" formatCode="0.00000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$&quot;#,##0.00000_);[Red]\(&quot;$&quot;#,##0.00000\)"/>
    <numFmt numFmtId="176" formatCode="&quot;$&quot;#,##0.0000000_);[Red]\(&quot;$&quot;#,##0.0000000\)"/>
    <numFmt numFmtId="177" formatCode="&quot;$&quot;#,##0.000000_);[Red]\(&quot;$&quot;#,##0.000000\)"/>
    <numFmt numFmtId="178" formatCode="_(* #,##0.0000_);_(* \(#,##0.0000\);_(* &quot;-&quot;????_);_(@_)"/>
    <numFmt numFmtId="179" formatCode="&quot;$&quot;#,##0.0_);[Red]\(&quot;$&quot;#,##0.0\)"/>
    <numFmt numFmtId="180" formatCode="0.000"/>
    <numFmt numFmtId="181" formatCode="0.0"/>
    <numFmt numFmtId="182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center"/>
    </xf>
    <xf numFmtId="6" fontId="0" fillId="0" borderId="10" xfId="0" applyNumberFormat="1" applyFill="1" applyBorder="1" applyAlignment="1">
      <alignment/>
    </xf>
    <xf numFmtId="175" fontId="37" fillId="0" borderId="0" xfId="0" applyNumberFormat="1" applyFont="1" applyFill="1" applyAlignment="1">
      <alignment/>
    </xf>
    <xf numFmtId="164" fontId="37" fillId="0" borderId="0" xfId="0" applyNumberFormat="1" applyFont="1" applyFill="1" applyAlignment="1">
      <alignment/>
    </xf>
    <xf numFmtId="167" fontId="37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75" fontId="37" fillId="0" borderId="10" xfId="0" applyNumberFormat="1" applyFont="1" applyFill="1" applyBorder="1" applyAlignment="1">
      <alignment/>
    </xf>
    <xf numFmtId="8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37" fillId="0" borderId="0" xfId="0" applyNumberFormat="1" applyFont="1" applyAlignment="1">
      <alignment/>
    </xf>
    <xf numFmtId="6" fontId="0" fillId="0" borderId="0" xfId="0" applyNumberFormat="1" applyFill="1" applyAlignment="1">
      <alignment/>
    </xf>
    <xf numFmtId="173" fontId="0" fillId="0" borderId="0" xfId="42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4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37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37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10" fontId="0" fillId="0" borderId="0" xfId="57" applyNumberFormat="1" applyFont="1" applyFill="1" applyAlignment="1">
      <alignment/>
    </xf>
    <xf numFmtId="0" fontId="4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Layout" zoomScaleNormal="90" workbookViewId="0" topLeftCell="A1">
      <selection activeCell="A1" sqref="A1"/>
    </sheetView>
  </sheetViews>
  <sheetFormatPr defaultColWidth="9.140625" defaultRowHeight="15"/>
  <cols>
    <col min="1" max="1" width="5.28125" style="6" customWidth="1"/>
    <col min="2" max="2" width="17.7109375" style="0" customWidth="1"/>
    <col min="4" max="4" width="12.140625" style="0" customWidth="1"/>
    <col min="5" max="5" width="31.8515625" style="0" customWidth="1"/>
    <col min="6" max="6" width="13.28125" style="8" customWidth="1"/>
    <col min="7" max="7" width="11.8515625" style="0" bestFit="1" customWidth="1"/>
    <col min="8" max="8" width="11.57421875" style="0" bestFit="1" customWidth="1"/>
    <col min="9" max="9" width="9.28125" style="0" customWidth="1"/>
  </cols>
  <sheetData>
    <row r="1" spans="2:9" ht="15">
      <c r="B1" s="8"/>
      <c r="C1" s="8"/>
      <c r="D1" s="8"/>
      <c r="E1" s="8"/>
      <c r="I1" s="4" t="s">
        <v>37</v>
      </c>
    </row>
    <row r="2" spans="2:9" ht="15">
      <c r="B2" s="8"/>
      <c r="C2" s="8"/>
      <c r="D2" s="8"/>
      <c r="E2" s="8"/>
      <c r="I2" s="4" t="s">
        <v>42</v>
      </c>
    </row>
    <row r="3" spans="2:9" ht="15">
      <c r="B3" s="8"/>
      <c r="C3" s="8"/>
      <c r="D3" s="8"/>
      <c r="E3" s="8"/>
      <c r="I3" s="4" t="s">
        <v>40</v>
      </c>
    </row>
    <row r="4" spans="2:5" ht="15">
      <c r="B4" s="8"/>
      <c r="C4" s="8"/>
      <c r="D4" s="8"/>
      <c r="E4" s="8"/>
    </row>
    <row r="5" spans="2:6" ht="26.25">
      <c r="B5" s="34" t="s">
        <v>21</v>
      </c>
      <c r="C5" s="34"/>
      <c r="D5" s="34"/>
      <c r="E5" s="34"/>
      <c r="F5" s="34"/>
    </row>
    <row r="6" spans="2:6" ht="26.25">
      <c r="B6" s="9" t="s">
        <v>22</v>
      </c>
      <c r="C6" s="25"/>
      <c r="D6" s="25"/>
      <c r="E6" s="25"/>
      <c r="F6" s="9" t="s">
        <v>38</v>
      </c>
    </row>
    <row r="7" spans="2:5" ht="23.25">
      <c r="B7" s="26" t="s">
        <v>4</v>
      </c>
      <c r="C7" s="8"/>
      <c r="D7" s="8"/>
      <c r="E7" s="27"/>
    </row>
    <row r="8" spans="1:8" ht="15">
      <c r="A8" s="6">
        <v>1</v>
      </c>
      <c r="B8" s="8" t="s">
        <v>11</v>
      </c>
      <c r="C8" s="8"/>
      <c r="D8" s="23"/>
      <c r="E8" s="8"/>
      <c r="F8" s="23">
        <v>85714</v>
      </c>
      <c r="G8" s="1"/>
      <c r="H8" s="19"/>
    </row>
    <row r="9" spans="1:8" ht="15">
      <c r="A9" s="6">
        <f>A8+1</f>
        <v>2</v>
      </c>
      <c r="B9" s="8" t="s">
        <v>0</v>
      </c>
      <c r="C9" s="8"/>
      <c r="D9" s="28"/>
      <c r="E9" s="8"/>
      <c r="F9" s="23">
        <v>61250</v>
      </c>
      <c r="H9" s="19"/>
    </row>
    <row r="10" spans="1:8" ht="15">
      <c r="A10" s="6">
        <f aca="true" t="shared" si="0" ref="A10:A15">A9+1</f>
        <v>3</v>
      </c>
      <c r="B10" s="8" t="s">
        <v>1</v>
      </c>
      <c r="C10" s="8"/>
      <c r="D10" s="8"/>
      <c r="E10" s="8"/>
      <c r="F10" s="23">
        <v>50794</v>
      </c>
      <c r="G10" s="1"/>
      <c r="H10" s="19"/>
    </row>
    <row r="11" spans="1:8" ht="15">
      <c r="A11" s="6">
        <f t="shared" si="0"/>
        <v>4</v>
      </c>
      <c r="B11" s="8" t="s">
        <v>2</v>
      </c>
      <c r="C11" s="8"/>
      <c r="D11" s="8"/>
      <c r="E11" s="8"/>
      <c r="F11" s="23">
        <v>17390</v>
      </c>
      <c r="H11" s="19"/>
    </row>
    <row r="12" spans="1:8" ht="15">
      <c r="A12" s="6">
        <f t="shared" si="0"/>
        <v>5</v>
      </c>
      <c r="B12" s="8" t="s">
        <v>17</v>
      </c>
      <c r="C12" s="8"/>
      <c r="D12" s="8"/>
      <c r="E12" s="8"/>
      <c r="F12" s="23">
        <v>153013</v>
      </c>
      <c r="H12" s="19"/>
    </row>
    <row r="13" spans="1:8" ht="15">
      <c r="A13" s="6">
        <f t="shared" si="0"/>
        <v>6</v>
      </c>
      <c r="B13" s="8" t="s">
        <v>5</v>
      </c>
      <c r="C13" s="8"/>
      <c r="D13" s="8"/>
      <c r="E13" s="8"/>
      <c r="F13" s="10">
        <f>SUM(F8:F12)</f>
        <v>368161</v>
      </c>
      <c r="H13" s="19"/>
    </row>
    <row r="14" spans="1:8" ht="15">
      <c r="A14" s="6">
        <f t="shared" si="0"/>
        <v>7</v>
      </c>
      <c r="B14" s="8" t="s">
        <v>41</v>
      </c>
      <c r="C14" s="8"/>
      <c r="D14" s="8"/>
      <c r="E14" s="8"/>
      <c r="F14" s="24">
        <v>9217669</v>
      </c>
      <c r="H14" s="19"/>
    </row>
    <row r="15" spans="1:8" s="3" customFormat="1" ht="15">
      <c r="A15" s="6">
        <f t="shared" si="0"/>
        <v>8</v>
      </c>
      <c r="B15" s="29" t="s">
        <v>25</v>
      </c>
      <c r="C15" s="29"/>
      <c r="D15" s="29"/>
      <c r="E15" s="29"/>
      <c r="F15" s="11">
        <f>SUM(F13/F14)</f>
        <v>0.03994079197246072</v>
      </c>
      <c r="H15" s="20"/>
    </row>
    <row r="16" spans="1:8" s="3" customFormat="1" ht="15">
      <c r="A16" s="7"/>
      <c r="B16" s="29"/>
      <c r="C16" s="29"/>
      <c r="D16" s="29"/>
      <c r="E16" s="29"/>
      <c r="F16" s="12"/>
      <c r="H16" s="20"/>
    </row>
    <row r="17" spans="2:8" ht="23.25">
      <c r="B17" s="26" t="s">
        <v>3</v>
      </c>
      <c r="C17" s="8"/>
      <c r="D17" s="8"/>
      <c r="E17" s="30"/>
      <c r="H17" s="19"/>
    </row>
    <row r="18" spans="1:8" ht="15">
      <c r="A18" s="6">
        <f>A15+1</f>
        <v>9</v>
      </c>
      <c r="B18" s="8" t="s">
        <v>11</v>
      </c>
      <c r="C18" s="23"/>
      <c r="D18" s="17"/>
      <c r="E18" s="8"/>
      <c r="F18" s="23">
        <v>68571</v>
      </c>
      <c r="H18" s="19"/>
    </row>
    <row r="19" spans="1:8" ht="15">
      <c r="A19" s="6">
        <f aca="true" t="shared" si="1" ref="A19:A25">A18+1</f>
        <v>10</v>
      </c>
      <c r="B19" s="8" t="s">
        <v>16</v>
      </c>
      <c r="C19" s="8"/>
      <c r="D19" s="17"/>
      <c r="E19" s="8"/>
      <c r="F19" s="23">
        <v>113243</v>
      </c>
      <c r="H19" s="19"/>
    </row>
    <row r="20" spans="1:8" ht="15">
      <c r="A20" s="6">
        <f t="shared" si="1"/>
        <v>11</v>
      </c>
      <c r="B20" s="8" t="s">
        <v>1</v>
      </c>
      <c r="C20" s="8"/>
      <c r="D20" s="17"/>
      <c r="E20" s="8"/>
      <c r="F20" s="23">
        <v>78602</v>
      </c>
      <c r="H20" s="19"/>
    </row>
    <row r="21" spans="1:8" ht="15">
      <c r="A21" s="6">
        <f t="shared" si="1"/>
        <v>12</v>
      </c>
      <c r="B21" s="8" t="s">
        <v>2</v>
      </c>
      <c r="C21" s="8"/>
      <c r="D21" s="17"/>
      <c r="E21" s="8"/>
      <c r="F21" s="23">
        <v>1000</v>
      </c>
      <c r="G21" s="1"/>
      <c r="H21" s="19"/>
    </row>
    <row r="22" spans="1:8" ht="15">
      <c r="A22" s="6">
        <f t="shared" si="1"/>
        <v>13</v>
      </c>
      <c r="B22" s="8" t="s">
        <v>7</v>
      </c>
      <c r="C22" s="8"/>
      <c r="D22" s="17"/>
      <c r="E22" s="8"/>
      <c r="F22" s="23">
        <v>156147</v>
      </c>
      <c r="H22" s="19"/>
    </row>
    <row r="23" spans="1:8" ht="15">
      <c r="A23" s="6">
        <f t="shared" si="1"/>
        <v>14</v>
      </c>
      <c r="B23" s="8" t="s">
        <v>8</v>
      </c>
      <c r="C23" s="8"/>
      <c r="D23" s="17"/>
      <c r="E23" s="8"/>
      <c r="F23" s="23">
        <v>115244</v>
      </c>
      <c r="H23" s="19"/>
    </row>
    <row r="24" spans="1:8" ht="15">
      <c r="A24" s="6">
        <f t="shared" si="1"/>
        <v>15</v>
      </c>
      <c r="B24" s="8" t="s">
        <v>5</v>
      </c>
      <c r="C24" s="8"/>
      <c r="D24" s="8"/>
      <c r="E24" s="8"/>
      <c r="F24" s="10">
        <f>SUM(F18:F23)</f>
        <v>532807</v>
      </c>
      <c r="H24" s="19"/>
    </row>
    <row r="25" spans="1:8" s="3" customFormat="1" ht="15">
      <c r="A25" s="6">
        <f t="shared" si="1"/>
        <v>16</v>
      </c>
      <c r="B25" s="29" t="s">
        <v>24</v>
      </c>
      <c r="C25" s="29"/>
      <c r="D25" s="29"/>
      <c r="E25" s="29"/>
      <c r="F25" s="11">
        <f>SUM(F24/F14)</f>
        <v>0.05780279157344444</v>
      </c>
      <c r="H25" s="20"/>
    </row>
    <row r="26" spans="1:8" s="3" customFormat="1" ht="15">
      <c r="A26" s="7"/>
      <c r="B26" s="29"/>
      <c r="C26" s="29"/>
      <c r="D26" s="29"/>
      <c r="E26" s="29"/>
      <c r="F26" s="12"/>
      <c r="H26" s="20"/>
    </row>
    <row r="27" spans="2:8" ht="23.25">
      <c r="B27" s="26" t="s">
        <v>10</v>
      </c>
      <c r="C27" s="8"/>
      <c r="D27" s="8"/>
      <c r="E27" s="26"/>
      <c r="H27" s="19"/>
    </row>
    <row r="28" spans="1:8" s="3" customFormat="1" ht="15">
      <c r="A28" s="7">
        <f>A25+1</f>
        <v>17</v>
      </c>
      <c r="B28" s="29" t="s">
        <v>18</v>
      </c>
      <c r="C28" s="29"/>
      <c r="D28" s="29"/>
      <c r="E28" s="29"/>
      <c r="F28" s="31">
        <v>0.388</v>
      </c>
      <c r="H28" s="20"/>
    </row>
    <row r="29" spans="1:8" s="3" customFormat="1" ht="15">
      <c r="A29" s="7"/>
      <c r="B29" s="29"/>
      <c r="C29" s="29"/>
      <c r="D29" s="29"/>
      <c r="E29" s="29"/>
      <c r="F29" s="13"/>
      <c r="H29" s="20"/>
    </row>
    <row r="30" spans="2:8" ht="23.25">
      <c r="B30" s="26" t="s">
        <v>12</v>
      </c>
      <c r="C30" s="8"/>
      <c r="D30" s="8"/>
      <c r="E30" s="26"/>
      <c r="H30" s="19"/>
    </row>
    <row r="31" spans="1:8" ht="17.25" customHeight="1">
      <c r="A31" s="6">
        <v>18</v>
      </c>
      <c r="B31" s="8" t="s">
        <v>19</v>
      </c>
      <c r="C31" s="8"/>
      <c r="D31" s="32"/>
      <c r="E31" s="24"/>
      <c r="F31" s="24">
        <v>1080000</v>
      </c>
      <c r="H31" s="19"/>
    </row>
    <row r="32" spans="1:8" ht="15">
      <c r="A32" s="6">
        <v>19</v>
      </c>
      <c r="B32" s="8" t="s">
        <v>39</v>
      </c>
      <c r="C32" s="8"/>
      <c r="D32" s="8"/>
      <c r="E32" s="33"/>
      <c r="F32" s="23">
        <f>F31*0.2468</f>
        <v>266544</v>
      </c>
      <c r="G32" s="8"/>
      <c r="H32" s="19"/>
    </row>
    <row r="33" spans="1:8" s="3" customFormat="1" ht="15">
      <c r="A33" s="7">
        <v>20</v>
      </c>
      <c r="B33" s="3" t="s">
        <v>23</v>
      </c>
      <c r="F33" s="11">
        <f>F32/F14</f>
        <v>0.028916638252035304</v>
      </c>
      <c r="H33" s="20"/>
    </row>
    <row r="34" ht="15">
      <c r="H34" s="19"/>
    </row>
    <row r="35" spans="2:8" ht="23.25">
      <c r="B35" s="5" t="s">
        <v>33</v>
      </c>
      <c r="H35" s="19"/>
    </row>
    <row r="36" spans="1:8" ht="15">
      <c r="A36" s="6">
        <v>21</v>
      </c>
      <c r="B36" t="s">
        <v>34</v>
      </c>
      <c r="F36" s="23">
        <v>70101</v>
      </c>
      <c r="G36" s="8"/>
      <c r="H36" s="19"/>
    </row>
    <row r="37" spans="1:8" ht="15">
      <c r="A37" s="7">
        <v>22</v>
      </c>
      <c r="B37" s="3" t="s">
        <v>35</v>
      </c>
      <c r="F37" s="11">
        <f>F36/F14</f>
        <v>0.007605068049199857</v>
      </c>
      <c r="H37" s="19"/>
    </row>
    <row r="38" ht="15">
      <c r="H38" s="19"/>
    </row>
    <row r="39" spans="2:8" ht="23.25">
      <c r="B39" s="5" t="s">
        <v>6</v>
      </c>
      <c r="E39" s="5"/>
      <c r="F39" s="14"/>
      <c r="H39" s="19"/>
    </row>
    <row r="40" ht="15">
      <c r="H40" s="19"/>
    </row>
    <row r="41" spans="1:8" ht="15">
      <c r="A41" s="6">
        <v>23</v>
      </c>
      <c r="B41" t="s">
        <v>26</v>
      </c>
      <c r="F41" s="15">
        <f>F15</f>
        <v>0.03994079197246072</v>
      </c>
      <c r="H41" s="19"/>
    </row>
    <row r="42" spans="1:8" ht="15">
      <c r="A42" s="6">
        <v>24</v>
      </c>
      <c r="B42" t="s">
        <v>27</v>
      </c>
      <c r="F42" s="15">
        <f>F25</f>
        <v>0.05780279157344444</v>
      </c>
      <c r="H42" s="19"/>
    </row>
    <row r="43" spans="1:8" ht="15">
      <c r="A43" s="6">
        <v>25</v>
      </c>
      <c r="B43" t="s">
        <v>28</v>
      </c>
      <c r="F43" s="15">
        <f>F28</f>
        <v>0.388</v>
      </c>
      <c r="H43" s="19"/>
    </row>
    <row r="44" spans="1:8" ht="15">
      <c r="A44" s="6">
        <v>26</v>
      </c>
      <c r="B44" t="s">
        <v>29</v>
      </c>
      <c r="F44" s="15">
        <f>F33</f>
        <v>0.028916638252035304</v>
      </c>
      <c r="H44" s="19"/>
    </row>
    <row r="45" spans="1:8" ht="15">
      <c r="A45" s="6">
        <v>27</v>
      </c>
      <c r="B45" t="s">
        <v>36</v>
      </c>
      <c r="F45" s="15">
        <f>F37</f>
        <v>0.007605068049199857</v>
      </c>
      <c r="H45" s="19"/>
    </row>
    <row r="46" spans="1:8" s="3" customFormat="1" ht="15">
      <c r="A46" s="7">
        <v>28</v>
      </c>
      <c r="B46" s="3" t="s">
        <v>9</v>
      </c>
      <c r="F46" s="16">
        <f>SUM(F41:F45)</f>
        <v>0.5222652898471403</v>
      </c>
      <c r="H46" s="20"/>
    </row>
    <row r="47" spans="6:8" ht="15">
      <c r="F47" s="17"/>
      <c r="H47" s="19"/>
    </row>
    <row r="48" spans="2:8" ht="23.25">
      <c r="B48" s="5" t="s">
        <v>14</v>
      </c>
      <c r="E48" s="5"/>
      <c r="H48" s="19"/>
    </row>
    <row r="49" ht="15">
      <c r="H49" s="19"/>
    </row>
    <row r="50" spans="1:8" ht="15">
      <c r="A50" s="6">
        <v>29</v>
      </c>
      <c r="B50" t="s">
        <v>13</v>
      </c>
      <c r="E50" s="2"/>
      <c r="F50" s="18">
        <v>35</v>
      </c>
      <c r="H50" s="19"/>
    </row>
    <row r="51" spans="1:8" ht="15">
      <c r="A51" s="6">
        <v>30</v>
      </c>
      <c r="B51" t="s">
        <v>30</v>
      </c>
      <c r="F51" s="15">
        <f>F46</f>
        <v>0.5222652898471403</v>
      </c>
      <c r="H51" s="21"/>
    </row>
    <row r="52" spans="1:8" s="3" customFormat="1" ht="15">
      <c r="A52" s="7">
        <v>31</v>
      </c>
      <c r="B52" s="3" t="s">
        <v>31</v>
      </c>
      <c r="F52" s="11">
        <f>F51/F50</f>
        <v>0.014921865424204008</v>
      </c>
      <c r="H52" s="22"/>
    </row>
    <row r="53" ht="15">
      <c r="H53" s="21"/>
    </row>
    <row r="54" spans="1:8" s="3" customFormat="1" ht="15">
      <c r="A54" s="7">
        <v>32</v>
      </c>
      <c r="B54" s="3" t="s">
        <v>32</v>
      </c>
      <c r="F54" s="11">
        <f>F52*11</f>
        <v>0.1641405196662441</v>
      </c>
      <c r="H54" s="22"/>
    </row>
    <row r="55" spans="1:8" s="3" customFormat="1" ht="15">
      <c r="A55" s="7">
        <v>33</v>
      </c>
      <c r="B55" s="3" t="s">
        <v>15</v>
      </c>
      <c r="F55" s="11">
        <f>F52</f>
        <v>0.014921865424204008</v>
      </c>
      <c r="H55" s="22"/>
    </row>
    <row r="59" ht="15">
      <c r="B59" t="s">
        <v>20</v>
      </c>
    </row>
  </sheetData>
  <sheetProtection/>
  <mergeCells count="1">
    <mergeCell ref="B5:F5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Pace</dc:creator>
  <cp:keywords/>
  <dc:description/>
  <cp:lastModifiedBy>Melissa Paschal</cp:lastModifiedBy>
  <cp:lastPrinted>2019-03-19T21:34:16Z</cp:lastPrinted>
  <dcterms:created xsi:type="dcterms:W3CDTF">2014-03-13T17:58:19Z</dcterms:created>
  <dcterms:modified xsi:type="dcterms:W3CDTF">2019-03-21T20:27:27Z</dcterms:modified>
  <cp:category/>
  <cp:version/>
  <cp:contentType/>
  <cp:contentStatus/>
</cp:coreProperties>
</file>