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misc\18docs\1899915\"/>
    </mc:Choice>
  </mc:AlternateContent>
  <bookViews>
    <workbookView xWindow="0" yWindow="0" windowWidth="25275" windowHeight="11520"/>
  </bookViews>
  <sheets>
    <sheet name="UUSF Balance" sheetId="2" r:id="rId1"/>
  </sheets>
  <definedNames>
    <definedName name="_xlnm.Print_Area" localSheetId="0">'UUSF Balance'!$A$1:$K$44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H18" i="2" l="1"/>
  <c r="H19" i="2"/>
  <c r="H30" i="2"/>
  <c r="H31" i="2"/>
  <c r="H42" i="2"/>
  <c r="H43" i="2"/>
  <c r="H41" i="2"/>
  <c r="H29" i="2"/>
  <c r="H17" i="2"/>
  <c r="G8" i="2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3" i="2"/>
  <c r="G4" i="2" s="1"/>
  <c r="I2" i="2" l="1"/>
  <c r="F3" i="2" l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F4" i="2" l="1"/>
  <c r="I4" i="2" s="1"/>
  <c r="I3" i="2"/>
  <c r="I5" i="2" l="1"/>
  <c r="F32" i="2"/>
  <c r="F20" i="2"/>
  <c r="F8" i="2"/>
  <c r="E32" i="2"/>
  <c r="E20" i="2"/>
  <c r="E8" i="2"/>
  <c r="F9" i="2" l="1"/>
  <c r="F10" i="2" s="1"/>
  <c r="F11" i="2" s="1"/>
  <c r="F12" i="2" s="1"/>
  <c r="F13" i="2" s="1"/>
  <c r="F14" i="2" l="1"/>
  <c r="F15" i="2" s="1"/>
  <c r="F16" i="2" s="1"/>
  <c r="F17" i="2" s="1"/>
  <c r="F18" i="2" s="1"/>
  <c r="F19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C9" i="2" l="1"/>
  <c r="D9" i="2" s="1"/>
  <c r="C10" i="2" l="1"/>
  <c r="C11" i="2" s="1"/>
  <c r="D8" i="2"/>
  <c r="C14" i="2" l="1"/>
  <c r="C15" i="2" s="1"/>
  <c r="C12" i="2"/>
  <c r="D10" i="2"/>
  <c r="D11" i="2"/>
  <c r="E9" i="2" l="1"/>
  <c r="I9" i="2" s="1"/>
  <c r="D12" i="2"/>
  <c r="J8" i="2" l="1"/>
  <c r="K8" i="2" s="1"/>
  <c r="C16" i="2"/>
  <c r="J9" i="2"/>
  <c r="E10" i="2"/>
  <c r="D13" i="2"/>
  <c r="I10" i="2" l="1"/>
  <c r="K9" i="2"/>
  <c r="E11" i="2"/>
  <c r="I11" i="2" s="1"/>
  <c r="D14" i="2"/>
  <c r="J10" i="2" l="1"/>
  <c r="K10" i="2" s="1"/>
  <c r="J11" i="2"/>
  <c r="E12" i="2"/>
  <c r="D15" i="2"/>
  <c r="I12" i="2" l="1"/>
  <c r="K11" i="2"/>
  <c r="E13" i="2"/>
  <c r="I13" i="2" s="1"/>
  <c r="C17" i="2"/>
  <c r="D16" i="2"/>
  <c r="J12" i="2" l="1"/>
  <c r="K12" i="2" s="1"/>
  <c r="J13" i="2"/>
  <c r="E14" i="2"/>
  <c r="C18" i="2"/>
  <c r="D17" i="2"/>
  <c r="I14" i="2" l="1"/>
  <c r="K13" i="2"/>
  <c r="E15" i="2"/>
  <c r="C19" i="2"/>
  <c r="D18" i="2"/>
  <c r="J14" i="2" l="1"/>
  <c r="K14" i="2" s="1"/>
  <c r="I15" i="2"/>
  <c r="E16" i="2"/>
  <c r="C20" i="2"/>
  <c r="D19" i="2"/>
  <c r="J15" i="2" l="1"/>
  <c r="K15" i="2" s="1"/>
  <c r="I16" i="2"/>
  <c r="J16" i="2" s="1"/>
  <c r="E17" i="2"/>
  <c r="C21" i="2"/>
  <c r="D20" i="2"/>
  <c r="I17" i="2" l="1"/>
  <c r="J17" i="2" s="1"/>
  <c r="K16" i="2"/>
  <c r="E18" i="2"/>
  <c r="C22" i="2"/>
  <c r="D21" i="2"/>
  <c r="I18" i="2" l="1"/>
  <c r="J18" i="2" s="1"/>
  <c r="K17" i="2"/>
  <c r="E19" i="2"/>
  <c r="I19" i="2" s="1"/>
  <c r="C23" i="2"/>
  <c r="D22" i="2"/>
  <c r="J19" i="2" l="1"/>
  <c r="K18" i="2"/>
  <c r="C24" i="2"/>
  <c r="D23" i="2"/>
  <c r="I20" i="2" l="1"/>
  <c r="K19" i="2"/>
  <c r="E21" i="2"/>
  <c r="C25" i="2"/>
  <c r="D24" i="2"/>
  <c r="J20" i="2" l="1"/>
  <c r="K20" i="2" s="1"/>
  <c r="I21" i="2"/>
  <c r="E22" i="2"/>
  <c r="C26" i="2"/>
  <c r="D25" i="2"/>
  <c r="J21" i="2" l="1"/>
  <c r="K21" i="2" s="1"/>
  <c r="I22" i="2"/>
  <c r="J22" i="2" s="1"/>
  <c r="D26" i="2"/>
  <c r="C27" i="2"/>
  <c r="E23" i="2"/>
  <c r="I23" i="2" l="1"/>
  <c r="J23" i="2" s="1"/>
  <c r="K22" i="2"/>
  <c r="D27" i="2"/>
  <c r="C28" i="2"/>
  <c r="E24" i="2"/>
  <c r="I24" i="2" l="1"/>
  <c r="J24" i="2" s="1"/>
  <c r="K23" i="2"/>
  <c r="D28" i="2"/>
  <c r="C29" i="2"/>
  <c r="E25" i="2"/>
  <c r="K24" i="2" l="1"/>
  <c r="I25" i="2"/>
  <c r="J25" i="2" s="1"/>
  <c r="D29" i="2"/>
  <c r="C30" i="2"/>
  <c r="E26" i="2"/>
  <c r="K25" i="2" l="1"/>
  <c r="I26" i="2"/>
  <c r="J26" i="2" s="1"/>
  <c r="E27" i="2"/>
  <c r="D30" i="2"/>
  <c r="C31" i="2"/>
  <c r="K26" i="2" l="1"/>
  <c r="I27" i="2"/>
  <c r="D31" i="2"/>
  <c r="C32" i="2"/>
  <c r="E28" i="2"/>
  <c r="J27" i="2" l="1"/>
  <c r="K27" i="2" s="1"/>
  <c r="I28" i="2"/>
  <c r="J28" i="2" s="1"/>
  <c r="D32" i="2"/>
  <c r="C33" i="2"/>
  <c r="E29" i="2"/>
  <c r="K28" i="2" l="1"/>
  <c r="I29" i="2"/>
  <c r="J29" i="2" s="1"/>
  <c r="D33" i="2"/>
  <c r="C34" i="2"/>
  <c r="E30" i="2"/>
  <c r="I30" i="2" s="1"/>
  <c r="K29" i="2" l="1"/>
  <c r="J30" i="2"/>
  <c r="D34" i="2"/>
  <c r="C35" i="2"/>
  <c r="E31" i="2"/>
  <c r="I31" i="2" s="1"/>
  <c r="K30" i="2" l="1"/>
  <c r="I32" i="2"/>
  <c r="C36" i="2"/>
  <c r="D35" i="2"/>
  <c r="J31" i="2"/>
  <c r="K31" i="2" l="1"/>
  <c r="E33" i="2"/>
  <c r="I33" i="2" s="1"/>
  <c r="J32" i="2"/>
  <c r="C37" i="2"/>
  <c r="D36" i="2"/>
  <c r="K32" i="2" l="1"/>
  <c r="E34" i="2"/>
  <c r="I34" i="2" s="1"/>
  <c r="C38" i="2"/>
  <c r="D37" i="2"/>
  <c r="J33" i="2" l="1"/>
  <c r="K33" i="2" s="1"/>
  <c r="E35" i="2"/>
  <c r="I35" i="2" s="1"/>
  <c r="J34" i="2"/>
  <c r="C39" i="2"/>
  <c r="D38" i="2"/>
  <c r="E36" i="2" l="1"/>
  <c r="I36" i="2" s="1"/>
  <c r="K34" i="2"/>
  <c r="C40" i="2"/>
  <c r="D39" i="2"/>
  <c r="J35" i="2" l="1"/>
  <c r="K35" i="2" s="1"/>
  <c r="E37" i="2"/>
  <c r="I37" i="2" s="1"/>
  <c r="J36" i="2"/>
  <c r="C41" i="2"/>
  <c r="D40" i="2"/>
  <c r="K36" i="2" l="1"/>
  <c r="E38" i="2"/>
  <c r="I38" i="2" s="1"/>
  <c r="C42" i="2"/>
  <c r="D41" i="2"/>
  <c r="J37" i="2" l="1"/>
  <c r="K37" i="2" s="1"/>
  <c r="E39" i="2"/>
  <c r="I39" i="2" s="1"/>
  <c r="J38" i="2"/>
  <c r="C43" i="2"/>
  <c r="D43" i="2" s="1"/>
  <c r="D42" i="2"/>
  <c r="E40" i="2" l="1"/>
  <c r="I40" i="2" s="1"/>
  <c r="K38" i="2"/>
  <c r="J39" i="2" l="1"/>
  <c r="K39" i="2" s="1"/>
  <c r="E41" i="2"/>
  <c r="I41" i="2" s="1"/>
  <c r="J40" i="2"/>
  <c r="K40" i="2" l="1"/>
  <c r="E42" i="2"/>
  <c r="I42" i="2" s="1"/>
  <c r="J41" i="2"/>
  <c r="K41" i="2" l="1"/>
  <c r="E43" i="2"/>
  <c r="I43" i="2" s="1"/>
  <c r="I44" i="2" s="1"/>
  <c r="J42" i="2"/>
  <c r="K42" i="2" l="1"/>
  <c r="J43" i="2"/>
  <c r="K43" i="2" l="1"/>
</calcChain>
</file>

<file path=xl/sharedStrings.xml><?xml version="1.0" encoding="utf-8"?>
<sst xmlns="http://schemas.openxmlformats.org/spreadsheetml/2006/main" count="19" uniqueCount="19">
  <si>
    <t>Connections</t>
  </si>
  <si>
    <t>Balance</t>
  </si>
  <si>
    <t>Surcharge</t>
  </si>
  <si>
    <t>Monthly Surplus/deficit</t>
  </si>
  <si>
    <t>Year</t>
  </si>
  <si>
    <t>Annual High Cost Expense</t>
  </si>
  <si>
    <t>Annual Lifeline Expense</t>
  </si>
  <si>
    <t>Annual One Time Distributions</t>
  </si>
  <si>
    <t>Annual Total Expense</t>
  </si>
  <si>
    <t>2018 Actual Annual RUF Expense</t>
  </si>
  <si>
    <t xml:space="preserve">Total Monthly Contributions </t>
  </si>
  <si>
    <t>Monthly High Cost Expense</t>
  </si>
  <si>
    <t>Monthly RUF Expense</t>
  </si>
  <si>
    <t>Semi-Annual Lifeline payments</t>
  </si>
  <si>
    <t>Monthly total expense</t>
  </si>
  <si>
    <t>Month</t>
  </si>
  <si>
    <t>One Time Distributions</t>
  </si>
  <si>
    <t>Average monthly cost</t>
  </si>
  <si>
    <t>Average Annual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</si>
</sst>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164" fontId="0" fillId="0" borderId="0" xfId="0" applyNumberFormat="1"/>
    <xf numFmtId="164" fontId="0" fillId="0" borderId="0" xfId="1" applyNumberFormat="1" applyFont="1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164" fontId="0" fillId="0" borderId="0" xfId="0" applyNumberFormat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64" fontId="0" fillId="0" borderId="0" xfId="1" applyNumberFormat="1" applyFont="1" applyFill="1"/>
    <xf numFmtId="164" fontId="0" fillId="0" borderId="0" xfId="0" applyNumberFormat="1" applyFill="1"/>
    <xf numFmtId="0" fontId="0" fillId="0" borderId="0" xfId="0" applyFill="1"/>
    <xf numFmtId="44" fontId="0" fillId="0" borderId="0" xfId="0" applyNumberFormat="1" applyFill="1"/>
    <xf numFmtId="165" fontId="0" fillId="0" borderId="0" xfId="0" applyNumberFormat="1" applyFill="1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44" fontId="0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workbookViewId="0">
      <selection activeCell="C13" sqref="C13"/>
    </sheetView>
  </sheetViews>
  <sheetFormatPr defaultRowHeight="15" x14ac:dyDescent="0.25"/>
  <cols>
    <col min="1" max="10" width="14.7109375" customWidth="1"/>
    <col min="11" max="11" width="18.7109375" customWidth="1"/>
  </cols>
  <sheetData>
    <row r="1" spans="1:11" ht="45" x14ac:dyDescent="0.25">
      <c r="A1" s="5" t="s">
        <v>4</v>
      </c>
      <c r="B1" s="6"/>
      <c r="E1" s="6" t="s">
        <v>5</v>
      </c>
      <c r="F1" s="6" t="s">
        <v>9</v>
      </c>
      <c r="G1" s="6" t="s">
        <v>6</v>
      </c>
      <c r="H1" s="6" t="s">
        <v>7</v>
      </c>
      <c r="I1" s="6" t="s">
        <v>8</v>
      </c>
    </row>
    <row r="2" spans="1:11" x14ac:dyDescent="0.25">
      <c r="A2" s="5">
        <v>2019</v>
      </c>
      <c r="D2" s="6"/>
      <c r="E2" s="7">
        <v>19011157</v>
      </c>
      <c r="F2" s="3">
        <v>1000000</v>
      </c>
      <c r="G2" s="7">
        <v>1344000</v>
      </c>
      <c r="H2" s="3">
        <v>1500000</v>
      </c>
      <c r="I2" s="2">
        <f>SUM(E2:H2)</f>
        <v>22855157</v>
      </c>
      <c r="J2" s="8"/>
    </row>
    <row r="3" spans="1:11" x14ac:dyDescent="0.25">
      <c r="A3" s="5">
        <v>2020</v>
      </c>
      <c r="D3" s="6"/>
      <c r="E3" s="7">
        <v>17155277</v>
      </c>
      <c r="F3" s="3">
        <f>F2</f>
        <v>1000000</v>
      </c>
      <c r="G3" s="7">
        <f>G2</f>
        <v>1344000</v>
      </c>
      <c r="H3" s="3">
        <v>1500000</v>
      </c>
      <c r="I3" s="2">
        <f>SUM(E3:H3)</f>
        <v>20999277</v>
      </c>
      <c r="J3" s="8"/>
    </row>
    <row r="4" spans="1:11" x14ac:dyDescent="0.25">
      <c r="A4" s="5">
        <v>2021</v>
      </c>
      <c r="D4" s="6"/>
      <c r="E4" s="7">
        <v>17248150</v>
      </c>
      <c r="F4" s="3">
        <f>F3</f>
        <v>1000000</v>
      </c>
      <c r="G4" s="7">
        <f>G3</f>
        <v>1344000</v>
      </c>
      <c r="H4" s="3">
        <v>1500000</v>
      </c>
      <c r="I4" s="2">
        <f>SUM(E4:H4)</f>
        <v>21092150</v>
      </c>
      <c r="J4" s="8"/>
    </row>
    <row r="5" spans="1:11" x14ac:dyDescent="0.25">
      <c r="A5" s="17" t="s">
        <v>18</v>
      </c>
      <c r="D5" s="6"/>
      <c r="E5" s="6"/>
      <c r="G5" s="6"/>
      <c r="H5" s="6"/>
      <c r="I5" s="2">
        <f>AVERAGE(I2:I4)</f>
        <v>21648861.333333332</v>
      </c>
      <c r="J5" s="9"/>
    </row>
    <row r="6" spans="1:11" ht="45" x14ac:dyDescent="0.25">
      <c r="A6" s="5" t="s">
        <v>15</v>
      </c>
      <c r="B6" t="s">
        <v>0</v>
      </c>
      <c r="C6" t="s">
        <v>2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16</v>
      </c>
      <c r="I6" s="6" t="s">
        <v>14</v>
      </c>
      <c r="J6" s="6" t="s">
        <v>3</v>
      </c>
      <c r="K6" s="5" t="s">
        <v>1</v>
      </c>
    </row>
    <row r="7" spans="1:11" x14ac:dyDescent="0.25">
      <c r="A7" s="4">
        <v>43435</v>
      </c>
      <c r="C7" s="1"/>
      <c r="D7" s="2"/>
      <c r="E7" s="2"/>
      <c r="F7" s="2"/>
      <c r="G7" s="2"/>
      <c r="H7" s="2"/>
      <c r="I7" s="3"/>
      <c r="J7" s="3"/>
      <c r="K7" s="2">
        <v>8360646</v>
      </c>
    </row>
    <row r="8" spans="1:11" x14ac:dyDescent="0.25">
      <c r="A8" s="4">
        <v>43466</v>
      </c>
      <c r="B8">
        <v>3084787</v>
      </c>
      <c r="C8" s="1">
        <v>0.36</v>
      </c>
      <c r="D8" s="2">
        <f t="shared" ref="D8:D26" si="0">B8*C8</f>
        <v>1110523.32</v>
      </c>
      <c r="E8" s="3">
        <f>E2/12</f>
        <v>1584263.0833333333</v>
      </c>
      <c r="F8" s="2">
        <f>F2/12</f>
        <v>83333.333333333328</v>
      </c>
      <c r="G8" s="3">
        <f>G2/12</f>
        <v>112000</v>
      </c>
      <c r="H8" s="3"/>
      <c r="I8" s="3">
        <f>SUM(E8:H8)</f>
        <v>1779596.4166666665</v>
      </c>
      <c r="J8" s="3">
        <f t="shared" ref="J8:J43" si="1">D8-I8</f>
        <v>-669073.09666666645</v>
      </c>
      <c r="K8" s="2">
        <f t="shared" ref="K8:K43" si="2">K7+J8</f>
        <v>7691572.9033333333</v>
      </c>
    </row>
    <row r="9" spans="1:11" x14ac:dyDescent="0.25">
      <c r="A9" s="4">
        <v>43497</v>
      </c>
      <c r="B9">
        <f t="shared" ref="B9:B43" si="3">B8</f>
        <v>3084787</v>
      </c>
      <c r="C9" s="1">
        <f t="shared" ref="C9:C43" si="4">C8</f>
        <v>0.36</v>
      </c>
      <c r="D9" s="2">
        <f t="shared" si="0"/>
        <v>1110523.32</v>
      </c>
      <c r="E9" s="2">
        <f>E8</f>
        <v>1584263.0833333333</v>
      </c>
      <c r="F9" s="2">
        <f t="shared" ref="F9:G26" si="5">F8</f>
        <v>83333.333333333328</v>
      </c>
      <c r="G9" s="2">
        <f>G8</f>
        <v>112000</v>
      </c>
      <c r="H9" s="3"/>
      <c r="I9" s="3">
        <f t="shared" ref="I9:I43" si="6">SUM(E9:H9)</f>
        <v>1779596.4166666665</v>
      </c>
      <c r="J9" s="3">
        <f t="shared" si="1"/>
        <v>-669073.09666666645</v>
      </c>
      <c r="K9" s="2">
        <f t="shared" si="2"/>
        <v>7022499.8066666666</v>
      </c>
    </row>
    <row r="10" spans="1:11" x14ac:dyDescent="0.25">
      <c r="A10" s="4">
        <v>43525</v>
      </c>
      <c r="B10">
        <f t="shared" si="3"/>
        <v>3084787</v>
      </c>
      <c r="C10" s="1">
        <f t="shared" si="4"/>
        <v>0.36</v>
      </c>
      <c r="D10" s="2">
        <f t="shared" si="0"/>
        <v>1110523.32</v>
      </c>
      <c r="E10" s="2">
        <f t="shared" ref="E10:E43" si="7">E9</f>
        <v>1584263.0833333333</v>
      </c>
      <c r="F10" s="2">
        <f t="shared" si="5"/>
        <v>83333.333333333328</v>
      </c>
      <c r="G10" s="2">
        <f t="shared" si="5"/>
        <v>112000</v>
      </c>
      <c r="H10" s="3"/>
      <c r="I10" s="3">
        <f t="shared" si="6"/>
        <v>1779596.4166666665</v>
      </c>
      <c r="J10" s="3">
        <f t="shared" si="1"/>
        <v>-669073.09666666645</v>
      </c>
      <c r="K10" s="2">
        <f t="shared" si="2"/>
        <v>6353426.71</v>
      </c>
    </row>
    <row r="11" spans="1:11" x14ac:dyDescent="0.25">
      <c r="A11" s="4">
        <v>43556</v>
      </c>
      <c r="B11">
        <f t="shared" si="3"/>
        <v>3084787</v>
      </c>
      <c r="C11" s="1">
        <f t="shared" si="4"/>
        <v>0.36</v>
      </c>
      <c r="D11" s="2">
        <f t="shared" si="0"/>
        <v>1110523.32</v>
      </c>
      <c r="E11" s="2">
        <f t="shared" si="7"/>
        <v>1584263.0833333333</v>
      </c>
      <c r="F11" s="2">
        <f t="shared" si="5"/>
        <v>83333.333333333328</v>
      </c>
      <c r="G11" s="2">
        <f t="shared" si="5"/>
        <v>112000</v>
      </c>
      <c r="H11" s="3"/>
      <c r="I11" s="3">
        <f t="shared" si="6"/>
        <v>1779596.4166666665</v>
      </c>
      <c r="J11" s="3">
        <f t="shared" si="1"/>
        <v>-669073.09666666645</v>
      </c>
      <c r="K11" s="2">
        <f t="shared" si="2"/>
        <v>5684353.6133333333</v>
      </c>
    </row>
    <row r="12" spans="1:11" x14ac:dyDescent="0.25">
      <c r="A12" s="4">
        <v>43586</v>
      </c>
      <c r="B12">
        <f t="shared" si="3"/>
        <v>3084787</v>
      </c>
      <c r="C12" s="1">
        <f t="shared" si="4"/>
        <v>0.36</v>
      </c>
      <c r="D12" s="2">
        <f t="shared" si="0"/>
        <v>1110523.32</v>
      </c>
      <c r="E12" s="2">
        <f t="shared" si="7"/>
        <v>1584263.0833333333</v>
      </c>
      <c r="F12" s="2">
        <f t="shared" si="5"/>
        <v>83333.333333333328</v>
      </c>
      <c r="G12" s="2">
        <f t="shared" si="5"/>
        <v>112000</v>
      </c>
      <c r="H12" s="3"/>
      <c r="I12" s="3">
        <f t="shared" si="6"/>
        <v>1779596.4166666665</v>
      </c>
      <c r="J12" s="3">
        <f t="shared" si="1"/>
        <v>-669073.09666666645</v>
      </c>
      <c r="K12" s="2">
        <f t="shared" si="2"/>
        <v>5015280.5166666666</v>
      </c>
    </row>
    <row r="13" spans="1:11" x14ac:dyDescent="0.25">
      <c r="A13" s="4">
        <v>43617</v>
      </c>
      <c r="B13">
        <f t="shared" si="3"/>
        <v>3084787</v>
      </c>
      <c r="C13" s="20">
        <v>0.6</v>
      </c>
      <c r="D13" s="2">
        <f t="shared" si="0"/>
        <v>1850872.2</v>
      </c>
      <c r="E13" s="2">
        <f t="shared" si="7"/>
        <v>1584263.0833333333</v>
      </c>
      <c r="F13" s="2">
        <f t="shared" si="5"/>
        <v>83333.333333333328</v>
      </c>
      <c r="G13" s="2">
        <f t="shared" si="5"/>
        <v>112000</v>
      </c>
      <c r="H13" s="3"/>
      <c r="I13" s="3">
        <f t="shared" si="6"/>
        <v>1779596.4166666665</v>
      </c>
      <c r="J13" s="3">
        <f t="shared" si="1"/>
        <v>71275.783333333442</v>
      </c>
      <c r="K13" s="2">
        <f t="shared" si="2"/>
        <v>5086556.3</v>
      </c>
    </row>
    <row r="14" spans="1:11" x14ac:dyDescent="0.25">
      <c r="A14" s="4">
        <v>43647</v>
      </c>
      <c r="B14">
        <f t="shared" si="3"/>
        <v>3084787</v>
      </c>
      <c r="C14" s="1">
        <f t="shared" si="4"/>
        <v>0.6</v>
      </c>
      <c r="D14" s="2">
        <f t="shared" si="0"/>
        <v>1850872.2</v>
      </c>
      <c r="E14" s="2">
        <f t="shared" si="7"/>
        <v>1584263.0833333333</v>
      </c>
      <c r="F14" s="2">
        <f t="shared" si="5"/>
        <v>83333.333333333328</v>
      </c>
      <c r="G14" s="2">
        <f t="shared" si="5"/>
        <v>112000</v>
      </c>
      <c r="H14" s="3"/>
      <c r="I14" s="3">
        <f t="shared" si="6"/>
        <v>1779596.4166666665</v>
      </c>
      <c r="J14" s="3">
        <f t="shared" si="1"/>
        <v>71275.783333333442</v>
      </c>
      <c r="K14" s="2">
        <f t="shared" si="2"/>
        <v>5157832.083333333</v>
      </c>
    </row>
    <row r="15" spans="1:11" x14ac:dyDescent="0.25">
      <c r="A15" s="4">
        <v>43678</v>
      </c>
      <c r="B15">
        <f t="shared" si="3"/>
        <v>3084787</v>
      </c>
      <c r="C15" s="1">
        <f t="shared" si="4"/>
        <v>0.6</v>
      </c>
      <c r="D15" s="2">
        <f t="shared" si="0"/>
        <v>1850872.2</v>
      </c>
      <c r="E15" s="2">
        <f t="shared" si="7"/>
        <v>1584263.0833333333</v>
      </c>
      <c r="F15" s="2">
        <f t="shared" si="5"/>
        <v>83333.333333333328</v>
      </c>
      <c r="G15" s="2">
        <f t="shared" si="5"/>
        <v>112000</v>
      </c>
      <c r="H15" s="3"/>
      <c r="I15" s="3">
        <f t="shared" si="6"/>
        <v>1779596.4166666665</v>
      </c>
      <c r="J15" s="3">
        <f t="shared" si="1"/>
        <v>71275.783333333442</v>
      </c>
      <c r="K15" s="2">
        <f t="shared" si="2"/>
        <v>5229107.8666666662</v>
      </c>
    </row>
    <row r="16" spans="1:11" x14ac:dyDescent="0.25">
      <c r="A16" s="4">
        <v>43709</v>
      </c>
      <c r="B16">
        <f t="shared" si="3"/>
        <v>3084787</v>
      </c>
      <c r="C16" s="1">
        <f t="shared" si="4"/>
        <v>0.6</v>
      </c>
      <c r="D16" s="2">
        <f t="shared" si="0"/>
        <v>1850872.2</v>
      </c>
      <c r="E16" s="2">
        <f t="shared" si="7"/>
        <v>1584263.0833333333</v>
      </c>
      <c r="F16" s="2">
        <f t="shared" si="5"/>
        <v>83333.333333333328</v>
      </c>
      <c r="G16" s="2">
        <f t="shared" si="5"/>
        <v>112000</v>
      </c>
      <c r="H16" s="3"/>
      <c r="I16" s="3">
        <f t="shared" si="6"/>
        <v>1779596.4166666665</v>
      </c>
      <c r="J16" s="3">
        <f t="shared" si="1"/>
        <v>71275.783333333442</v>
      </c>
      <c r="K16" s="2">
        <f t="shared" si="2"/>
        <v>5300383.6499999994</v>
      </c>
    </row>
    <row r="17" spans="1:11" x14ac:dyDescent="0.25">
      <c r="A17" s="4">
        <v>43739</v>
      </c>
      <c r="B17">
        <f t="shared" si="3"/>
        <v>3084787</v>
      </c>
      <c r="C17" s="1">
        <f t="shared" si="4"/>
        <v>0.6</v>
      </c>
      <c r="D17" s="2">
        <f t="shared" si="0"/>
        <v>1850872.2</v>
      </c>
      <c r="E17" s="2">
        <f t="shared" si="7"/>
        <v>1584263.0833333333</v>
      </c>
      <c r="F17" s="2">
        <f t="shared" si="5"/>
        <v>83333.333333333328</v>
      </c>
      <c r="G17" s="2">
        <f t="shared" si="5"/>
        <v>112000</v>
      </c>
      <c r="H17" s="3">
        <f>H$2/3</f>
        <v>500000</v>
      </c>
      <c r="I17" s="3">
        <f t="shared" si="6"/>
        <v>2279596.4166666665</v>
      </c>
      <c r="J17" s="3">
        <f t="shared" si="1"/>
        <v>-428724.21666666656</v>
      </c>
      <c r="K17" s="2">
        <f t="shared" si="2"/>
        <v>4871659.4333333327</v>
      </c>
    </row>
    <row r="18" spans="1:11" x14ac:dyDescent="0.25">
      <c r="A18" s="4">
        <v>43770</v>
      </c>
      <c r="B18">
        <f t="shared" si="3"/>
        <v>3084787</v>
      </c>
      <c r="C18" s="1">
        <f t="shared" si="4"/>
        <v>0.6</v>
      </c>
      <c r="D18" s="2">
        <f t="shared" si="0"/>
        <v>1850872.2</v>
      </c>
      <c r="E18" s="2">
        <f t="shared" si="7"/>
        <v>1584263.0833333333</v>
      </c>
      <c r="F18" s="2">
        <f t="shared" si="5"/>
        <v>83333.333333333328</v>
      </c>
      <c r="G18" s="2">
        <f t="shared" si="5"/>
        <v>112000</v>
      </c>
      <c r="H18" s="3">
        <f t="shared" ref="H18:H19" si="8">H$2/3</f>
        <v>500000</v>
      </c>
      <c r="I18" s="3">
        <f t="shared" si="6"/>
        <v>2279596.4166666665</v>
      </c>
      <c r="J18" s="3">
        <f t="shared" si="1"/>
        <v>-428724.21666666656</v>
      </c>
      <c r="K18" s="2">
        <f t="shared" si="2"/>
        <v>4442935.2166666659</v>
      </c>
    </row>
    <row r="19" spans="1:11" x14ac:dyDescent="0.25">
      <c r="A19" s="4">
        <v>43800</v>
      </c>
      <c r="B19">
        <f t="shared" si="3"/>
        <v>3084787</v>
      </c>
      <c r="C19" s="1">
        <f t="shared" si="4"/>
        <v>0.6</v>
      </c>
      <c r="D19" s="2">
        <f t="shared" si="0"/>
        <v>1850872.2</v>
      </c>
      <c r="E19" s="2">
        <f t="shared" si="7"/>
        <v>1584263.0833333333</v>
      </c>
      <c r="F19" s="2">
        <f t="shared" si="5"/>
        <v>83333.333333333328</v>
      </c>
      <c r="G19" s="2">
        <f t="shared" si="5"/>
        <v>112000</v>
      </c>
      <c r="H19" s="3">
        <f t="shared" si="8"/>
        <v>500000</v>
      </c>
      <c r="I19" s="3">
        <f t="shared" si="6"/>
        <v>2279596.4166666665</v>
      </c>
      <c r="J19" s="3">
        <f t="shared" si="1"/>
        <v>-428724.21666666656</v>
      </c>
      <c r="K19" s="2">
        <f t="shared" si="2"/>
        <v>4014210.9999999991</v>
      </c>
    </row>
    <row r="20" spans="1:11" x14ac:dyDescent="0.25">
      <c r="A20" s="4">
        <v>43831</v>
      </c>
      <c r="B20">
        <f t="shared" si="3"/>
        <v>3084787</v>
      </c>
      <c r="C20" s="1">
        <f t="shared" si="4"/>
        <v>0.6</v>
      </c>
      <c r="D20" s="2">
        <f t="shared" si="0"/>
        <v>1850872.2</v>
      </c>
      <c r="E20" s="2">
        <f>E3/12</f>
        <v>1429606.4166666667</v>
      </c>
      <c r="F20" s="2">
        <f>F3/12</f>
        <v>83333.333333333328</v>
      </c>
      <c r="G20" s="2">
        <f t="shared" ref="G20:G43" si="9">G19</f>
        <v>112000</v>
      </c>
      <c r="H20" s="2"/>
      <c r="I20" s="3">
        <f t="shared" si="6"/>
        <v>1624939.75</v>
      </c>
      <c r="J20" s="3">
        <f t="shared" si="1"/>
        <v>225932.44999999995</v>
      </c>
      <c r="K20" s="2">
        <f t="shared" si="2"/>
        <v>4240143.4499999993</v>
      </c>
    </row>
    <row r="21" spans="1:11" x14ac:dyDescent="0.25">
      <c r="A21" s="4">
        <v>43862</v>
      </c>
      <c r="B21">
        <f t="shared" si="3"/>
        <v>3084787</v>
      </c>
      <c r="C21" s="1">
        <f t="shared" si="4"/>
        <v>0.6</v>
      </c>
      <c r="D21" s="2">
        <f t="shared" si="0"/>
        <v>1850872.2</v>
      </c>
      <c r="E21" s="2">
        <f t="shared" si="7"/>
        <v>1429606.4166666667</v>
      </c>
      <c r="F21" s="2">
        <f t="shared" si="5"/>
        <v>83333.333333333328</v>
      </c>
      <c r="G21" s="2">
        <f t="shared" si="9"/>
        <v>112000</v>
      </c>
      <c r="H21" s="2"/>
      <c r="I21" s="3">
        <f t="shared" si="6"/>
        <v>1624939.75</v>
      </c>
      <c r="J21" s="3">
        <f t="shared" si="1"/>
        <v>225932.44999999995</v>
      </c>
      <c r="K21" s="2">
        <f t="shared" si="2"/>
        <v>4466075.8999999994</v>
      </c>
    </row>
    <row r="22" spans="1:11" x14ac:dyDescent="0.25">
      <c r="A22" s="4">
        <v>43891</v>
      </c>
      <c r="B22">
        <f t="shared" si="3"/>
        <v>3084787</v>
      </c>
      <c r="C22" s="1">
        <f t="shared" si="4"/>
        <v>0.6</v>
      </c>
      <c r="D22" s="2">
        <f t="shared" si="0"/>
        <v>1850872.2</v>
      </c>
      <c r="E22" s="2">
        <f t="shared" si="7"/>
        <v>1429606.4166666667</v>
      </c>
      <c r="F22" s="2">
        <f t="shared" si="5"/>
        <v>83333.333333333328</v>
      </c>
      <c r="G22" s="2">
        <f t="shared" si="9"/>
        <v>112000</v>
      </c>
      <c r="H22" s="2"/>
      <c r="I22" s="3">
        <f t="shared" si="6"/>
        <v>1624939.75</v>
      </c>
      <c r="J22" s="3">
        <f t="shared" si="1"/>
        <v>225932.44999999995</v>
      </c>
      <c r="K22" s="2">
        <f t="shared" si="2"/>
        <v>4692008.3499999996</v>
      </c>
    </row>
    <row r="23" spans="1:11" x14ac:dyDescent="0.25">
      <c r="A23" s="4">
        <v>43922</v>
      </c>
      <c r="B23">
        <f t="shared" si="3"/>
        <v>3084787</v>
      </c>
      <c r="C23" s="1">
        <f t="shared" si="4"/>
        <v>0.6</v>
      </c>
      <c r="D23" s="2">
        <f t="shared" si="0"/>
        <v>1850872.2</v>
      </c>
      <c r="E23" s="2">
        <f t="shared" si="7"/>
        <v>1429606.4166666667</v>
      </c>
      <c r="F23" s="2">
        <f t="shared" si="5"/>
        <v>83333.333333333328</v>
      </c>
      <c r="G23" s="2">
        <f t="shared" si="9"/>
        <v>112000</v>
      </c>
      <c r="H23" s="2"/>
      <c r="I23" s="3">
        <f t="shared" si="6"/>
        <v>1624939.75</v>
      </c>
      <c r="J23" s="3">
        <f t="shared" si="1"/>
        <v>225932.44999999995</v>
      </c>
      <c r="K23" s="2">
        <f t="shared" si="2"/>
        <v>4917940.8</v>
      </c>
    </row>
    <row r="24" spans="1:11" x14ac:dyDescent="0.25">
      <c r="A24" s="4">
        <v>43952</v>
      </c>
      <c r="B24">
        <f t="shared" si="3"/>
        <v>3084787</v>
      </c>
      <c r="C24" s="1">
        <f t="shared" si="4"/>
        <v>0.6</v>
      </c>
      <c r="D24" s="2">
        <f t="shared" si="0"/>
        <v>1850872.2</v>
      </c>
      <c r="E24" s="2">
        <f t="shared" si="7"/>
        <v>1429606.4166666667</v>
      </c>
      <c r="F24" s="2">
        <f t="shared" si="5"/>
        <v>83333.333333333328</v>
      </c>
      <c r="G24" s="2">
        <f t="shared" si="9"/>
        <v>112000</v>
      </c>
      <c r="H24" s="2"/>
      <c r="I24" s="3">
        <f t="shared" si="6"/>
        <v>1624939.75</v>
      </c>
      <c r="J24" s="3">
        <f t="shared" si="1"/>
        <v>225932.44999999995</v>
      </c>
      <c r="K24" s="2">
        <f t="shared" si="2"/>
        <v>5143873.25</v>
      </c>
    </row>
    <row r="25" spans="1:11" x14ac:dyDescent="0.25">
      <c r="A25" s="4">
        <v>43983</v>
      </c>
      <c r="B25">
        <f t="shared" si="3"/>
        <v>3084787</v>
      </c>
      <c r="C25" s="1">
        <f t="shared" si="4"/>
        <v>0.6</v>
      </c>
      <c r="D25" s="2">
        <f t="shared" si="0"/>
        <v>1850872.2</v>
      </c>
      <c r="E25" s="2">
        <f t="shared" si="7"/>
        <v>1429606.4166666667</v>
      </c>
      <c r="F25" s="2">
        <f t="shared" si="5"/>
        <v>83333.333333333328</v>
      </c>
      <c r="G25" s="2">
        <f t="shared" si="9"/>
        <v>112000</v>
      </c>
      <c r="H25" s="2"/>
      <c r="I25" s="3">
        <f t="shared" si="6"/>
        <v>1624939.75</v>
      </c>
      <c r="J25" s="3">
        <f t="shared" si="1"/>
        <v>225932.44999999995</v>
      </c>
      <c r="K25" s="2">
        <f t="shared" si="2"/>
        <v>5369805.7000000002</v>
      </c>
    </row>
    <row r="26" spans="1:11" x14ac:dyDescent="0.25">
      <c r="A26" s="4">
        <v>44013</v>
      </c>
      <c r="B26">
        <f t="shared" si="3"/>
        <v>3084787</v>
      </c>
      <c r="C26" s="1">
        <f t="shared" si="4"/>
        <v>0.6</v>
      </c>
      <c r="D26" s="2">
        <f t="shared" si="0"/>
        <v>1850872.2</v>
      </c>
      <c r="E26" s="2">
        <f t="shared" si="7"/>
        <v>1429606.4166666667</v>
      </c>
      <c r="F26" s="2">
        <f t="shared" si="5"/>
        <v>83333.333333333328</v>
      </c>
      <c r="G26" s="2">
        <f t="shared" si="9"/>
        <v>112000</v>
      </c>
      <c r="H26" s="2"/>
      <c r="I26" s="3">
        <f t="shared" si="6"/>
        <v>1624939.75</v>
      </c>
      <c r="J26" s="3">
        <f t="shared" si="1"/>
        <v>225932.44999999995</v>
      </c>
      <c r="K26" s="2">
        <f t="shared" si="2"/>
        <v>5595738.1500000004</v>
      </c>
    </row>
    <row r="27" spans="1:11" x14ac:dyDescent="0.25">
      <c r="A27" s="4">
        <v>44044</v>
      </c>
      <c r="B27">
        <f t="shared" si="3"/>
        <v>3084787</v>
      </c>
      <c r="C27" s="1">
        <f t="shared" si="4"/>
        <v>0.6</v>
      </c>
      <c r="D27" s="2">
        <f t="shared" ref="D27:D43" si="10">B27*C27</f>
        <v>1850872.2</v>
      </c>
      <c r="E27" s="2">
        <f t="shared" si="7"/>
        <v>1429606.4166666667</v>
      </c>
      <c r="F27" s="2">
        <f t="shared" ref="F27:F43" si="11">F26</f>
        <v>83333.333333333328</v>
      </c>
      <c r="G27" s="2">
        <f t="shared" si="9"/>
        <v>112000</v>
      </c>
      <c r="H27" s="2"/>
      <c r="I27" s="3">
        <f t="shared" si="6"/>
        <v>1624939.75</v>
      </c>
      <c r="J27" s="3">
        <f t="shared" si="1"/>
        <v>225932.44999999995</v>
      </c>
      <c r="K27" s="2">
        <f t="shared" si="2"/>
        <v>5821670.6000000006</v>
      </c>
    </row>
    <row r="28" spans="1:11" x14ac:dyDescent="0.25">
      <c r="A28" s="4">
        <v>44075</v>
      </c>
      <c r="B28">
        <f t="shared" si="3"/>
        <v>3084787</v>
      </c>
      <c r="C28" s="1">
        <f t="shared" si="4"/>
        <v>0.6</v>
      </c>
      <c r="D28" s="2">
        <f t="shared" si="10"/>
        <v>1850872.2</v>
      </c>
      <c r="E28" s="2">
        <f t="shared" si="7"/>
        <v>1429606.4166666667</v>
      </c>
      <c r="F28" s="2">
        <f t="shared" si="11"/>
        <v>83333.333333333328</v>
      </c>
      <c r="G28" s="2">
        <f t="shared" si="9"/>
        <v>112000</v>
      </c>
      <c r="H28" s="2"/>
      <c r="I28" s="3">
        <f t="shared" si="6"/>
        <v>1624939.75</v>
      </c>
      <c r="J28" s="3">
        <f t="shared" si="1"/>
        <v>225932.44999999995</v>
      </c>
      <c r="K28" s="2">
        <f t="shared" si="2"/>
        <v>6047603.0500000007</v>
      </c>
    </row>
    <row r="29" spans="1:11" x14ac:dyDescent="0.25">
      <c r="A29" s="4">
        <v>44105</v>
      </c>
      <c r="B29">
        <f t="shared" si="3"/>
        <v>3084787</v>
      </c>
      <c r="C29" s="1">
        <f t="shared" si="4"/>
        <v>0.6</v>
      </c>
      <c r="D29" s="2">
        <f t="shared" si="10"/>
        <v>1850872.2</v>
      </c>
      <c r="E29" s="2">
        <f t="shared" si="7"/>
        <v>1429606.4166666667</v>
      </c>
      <c r="F29" s="2">
        <f t="shared" si="11"/>
        <v>83333.333333333328</v>
      </c>
      <c r="G29" s="2">
        <f t="shared" si="9"/>
        <v>112000</v>
      </c>
      <c r="H29" s="2">
        <f>H$3/3</f>
        <v>500000</v>
      </c>
      <c r="I29" s="3">
        <f t="shared" si="6"/>
        <v>2124939.75</v>
      </c>
      <c r="J29" s="3">
        <f t="shared" si="1"/>
        <v>-274067.55000000005</v>
      </c>
      <c r="K29" s="2">
        <f t="shared" si="2"/>
        <v>5773535.5000000009</v>
      </c>
    </row>
    <row r="30" spans="1:11" x14ac:dyDescent="0.25">
      <c r="A30" s="4">
        <v>44136</v>
      </c>
      <c r="B30">
        <f t="shared" si="3"/>
        <v>3084787</v>
      </c>
      <c r="C30" s="1">
        <f t="shared" si="4"/>
        <v>0.6</v>
      </c>
      <c r="D30" s="2">
        <f t="shared" si="10"/>
        <v>1850872.2</v>
      </c>
      <c r="E30" s="2">
        <f t="shared" si="7"/>
        <v>1429606.4166666667</v>
      </c>
      <c r="F30" s="2">
        <f t="shared" si="11"/>
        <v>83333.333333333328</v>
      </c>
      <c r="G30" s="2">
        <f t="shared" si="9"/>
        <v>112000</v>
      </c>
      <c r="H30" s="2">
        <f t="shared" ref="H30:H31" si="12">H$3/3</f>
        <v>500000</v>
      </c>
      <c r="I30" s="3">
        <f t="shared" si="6"/>
        <v>2124939.75</v>
      </c>
      <c r="J30" s="3">
        <f t="shared" si="1"/>
        <v>-274067.55000000005</v>
      </c>
      <c r="K30" s="2">
        <f t="shared" si="2"/>
        <v>5499467.9500000011</v>
      </c>
    </row>
    <row r="31" spans="1:11" x14ac:dyDescent="0.25">
      <c r="A31" s="4">
        <v>44166</v>
      </c>
      <c r="B31">
        <f t="shared" si="3"/>
        <v>3084787</v>
      </c>
      <c r="C31" s="1">
        <f t="shared" si="4"/>
        <v>0.6</v>
      </c>
      <c r="D31" s="2">
        <f t="shared" si="10"/>
        <v>1850872.2</v>
      </c>
      <c r="E31" s="2">
        <f t="shared" si="7"/>
        <v>1429606.4166666667</v>
      </c>
      <c r="F31" s="2">
        <f t="shared" si="11"/>
        <v>83333.333333333328</v>
      </c>
      <c r="G31" s="2">
        <f t="shared" si="9"/>
        <v>112000</v>
      </c>
      <c r="H31" s="2">
        <f t="shared" si="12"/>
        <v>500000</v>
      </c>
      <c r="I31" s="3">
        <f t="shared" si="6"/>
        <v>2124939.75</v>
      </c>
      <c r="J31" s="3">
        <f t="shared" si="1"/>
        <v>-274067.55000000005</v>
      </c>
      <c r="K31" s="2">
        <f t="shared" si="2"/>
        <v>5225400.4000000013</v>
      </c>
    </row>
    <row r="32" spans="1:11" x14ac:dyDescent="0.25">
      <c r="A32" s="4">
        <v>44197</v>
      </c>
      <c r="B32">
        <f t="shared" si="3"/>
        <v>3084787</v>
      </c>
      <c r="C32" s="1">
        <f t="shared" si="4"/>
        <v>0.6</v>
      </c>
      <c r="D32" s="2">
        <f t="shared" si="10"/>
        <v>1850872.2</v>
      </c>
      <c r="E32" s="2">
        <f>E4/12</f>
        <v>1437345.8333333333</v>
      </c>
      <c r="F32" s="2">
        <f>F4/12</f>
        <v>83333.333333333328</v>
      </c>
      <c r="G32" s="2">
        <f t="shared" si="9"/>
        <v>112000</v>
      </c>
      <c r="H32" s="2"/>
      <c r="I32" s="3">
        <f t="shared" si="6"/>
        <v>1632679.1666666665</v>
      </c>
      <c r="J32" s="3">
        <f t="shared" si="1"/>
        <v>218193.03333333344</v>
      </c>
      <c r="K32" s="2">
        <f t="shared" si="2"/>
        <v>5443593.4333333345</v>
      </c>
    </row>
    <row r="33" spans="1:11" x14ac:dyDescent="0.25">
      <c r="A33" s="4">
        <v>44228</v>
      </c>
      <c r="B33">
        <f t="shared" si="3"/>
        <v>3084787</v>
      </c>
      <c r="C33" s="1">
        <f t="shared" si="4"/>
        <v>0.6</v>
      </c>
      <c r="D33" s="2">
        <f t="shared" si="10"/>
        <v>1850872.2</v>
      </c>
      <c r="E33" s="2">
        <f t="shared" si="7"/>
        <v>1437345.8333333333</v>
      </c>
      <c r="F33" s="2">
        <f t="shared" si="11"/>
        <v>83333.333333333328</v>
      </c>
      <c r="G33" s="2">
        <f t="shared" si="9"/>
        <v>112000</v>
      </c>
      <c r="H33" s="2"/>
      <c r="I33" s="3">
        <f t="shared" si="6"/>
        <v>1632679.1666666665</v>
      </c>
      <c r="J33" s="3">
        <f t="shared" si="1"/>
        <v>218193.03333333344</v>
      </c>
      <c r="K33" s="2">
        <f t="shared" si="2"/>
        <v>5661786.4666666677</v>
      </c>
    </row>
    <row r="34" spans="1:11" x14ac:dyDescent="0.25">
      <c r="A34" s="4">
        <v>44256</v>
      </c>
      <c r="B34">
        <f t="shared" si="3"/>
        <v>3084787</v>
      </c>
      <c r="C34" s="1">
        <f t="shared" si="4"/>
        <v>0.6</v>
      </c>
      <c r="D34" s="2">
        <f t="shared" si="10"/>
        <v>1850872.2</v>
      </c>
      <c r="E34" s="2">
        <f t="shared" si="7"/>
        <v>1437345.8333333333</v>
      </c>
      <c r="F34" s="2">
        <f t="shared" si="11"/>
        <v>83333.333333333328</v>
      </c>
      <c r="G34" s="2">
        <f t="shared" si="9"/>
        <v>112000</v>
      </c>
      <c r="H34" s="2"/>
      <c r="I34" s="3">
        <f t="shared" si="6"/>
        <v>1632679.1666666665</v>
      </c>
      <c r="J34" s="3">
        <f t="shared" si="1"/>
        <v>218193.03333333344</v>
      </c>
      <c r="K34" s="2">
        <f t="shared" si="2"/>
        <v>5879979.5000000009</v>
      </c>
    </row>
    <row r="35" spans="1:11" x14ac:dyDescent="0.25">
      <c r="A35" s="4">
        <v>44287</v>
      </c>
      <c r="B35">
        <f t="shared" si="3"/>
        <v>3084787</v>
      </c>
      <c r="C35" s="1">
        <f t="shared" si="4"/>
        <v>0.6</v>
      </c>
      <c r="D35" s="2">
        <f t="shared" si="10"/>
        <v>1850872.2</v>
      </c>
      <c r="E35" s="2">
        <f t="shared" si="7"/>
        <v>1437345.8333333333</v>
      </c>
      <c r="F35" s="2">
        <f t="shared" si="11"/>
        <v>83333.333333333328</v>
      </c>
      <c r="G35" s="2">
        <f t="shared" si="9"/>
        <v>112000</v>
      </c>
      <c r="H35" s="2"/>
      <c r="I35" s="3">
        <f t="shared" si="6"/>
        <v>1632679.1666666665</v>
      </c>
      <c r="J35" s="3">
        <f t="shared" si="1"/>
        <v>218193.03333333344</v>
      </c>
      <c r="K35" s="2">
        <f t="shared" si="2"/>
        <v>6098172.5333333341</v>
      </c>
    </row>
    <row r="36" spans="1:11" x14ac:dyDescent="0.25">
      <c r="A36" s="4">
        <v>44317</v>
      </c>
      <c r="B36">
        <f t="shared" si="3"/>
        <v>3084787</v>
      </c>
      <c r="C36" s="1">
        <f t="shared" si="4"/>
        <v>0.6</v>
      </c>
      <c r="D36" s="2">
        <f t="shared" si="10"/>
        <v>1850872.2</v>
      </c>
      <c r="E36" s="2">
        <f t="shared" si="7"/>
        <v>1437345.8333333333</v>
      </c>
      <c r="F36" s="2">
        <f t="shared" si="11"/>
        <v>83333.333333333328</v>
      </c>
      <c r="G36" s="2">
        <f t="shared" si="9"/>
        <v>112000</v>
      </c>
      <c r="H36" s="2"/>
      <c r="I36" s="3">
        <f t="shared" si="6"/>
        <v>1632679.1666666665</v>
      </c>
      <c r="J36" s="3">
        <f t="shared" si="1"/>
        <v>218193.03333333344</v>
      </c>
      <c r="K36" s="2">
        <f t="shared" si="2"/>
        <v>6316365.5666666673</v>
      </c>
    </row>
    <row r="37" spans="1:11" x14ac:dyDescent="0.25">
      <c r="A37" s="4">
        <v>44348</v>
      </c>
      <c r="B37">
        <f t="shared" si="3"/>
        <v>3084787</v>
      </c>
      <c r="C37" s="1">
        <f t="shared" si="4"/>
        <v>0.6</v>
      </c>
      <c r="D37" s="2">
        <f t="shared" si="10"/>
        <v>1850872.2</v>
      </c>
      <c r="E37" s="2">
        <f t="shared" si="7"/>
        <v>1437345.8333333333</v>
      </c>
      <c r="F37" s="2">
        <f t="shared" si="11"/>
        <v>83333.333333333328</v>
      </c>
      <c r="G37" s="2">
        <f t="shared" si="9"/>
        <v>112000</v>
      </c>
      <c r="H37" s="2"/>
      <c r="I37" s="3">
        <f t="shared" si="6"/>
        <v>1632679.1666666665</v>
      </c>
      <c r="J37" s="3">
        <f t="shared" si="1"/>
        <v>218193.03333333344</v>
      </c>
      <c r="K37" s="2">
        <f t="shared" si="2"/>
        <v>6534558.6000000006</v>
      </c>
    </row>
    <row r="38" spans="1:11" x14ac:dyDescent="0.25">
      <c r="A38" s="4">
        <v>44378</v>
      </c>
      <c r="B38">
        <f t="shared" si="3"/>
        <v>3084787</v>
      </c>
      <c r="C38" s="1">
        <f t="shared" si="4"/>
        <v>0.6</v>
      </c>
      <c r="D38" s="2">
        <f t="shared" si="10"/>
        <v>1850872.2</v>
      </c>
      <c r="E38" s="2">
        <f t="shared" si="7"/>
        <v>1437345.8333333333</v>
      </c>
      <c r="F38" s="2">
        <f t="shared" si="11"/>
        <v>83333.333333333328</v>
      </c>
      <c r="G38" s="2">
        <f t="shared" si="9"/>
        <v>112000</v>
      </c>
      <c r="H38" s="2"/>
      <c r="I38" s="3">
        <f t="shared" si="6"/>
        <v>1632679.1666666665</v>
      </c>
      <c r="J38" s="3">
        <f t="shared" si="1"/>
        <v>218193.03333333344</v>
      </c>
      <c r="K38" s="2">
        <f t="shared" si="2"/>
        <v>6752751.6333333338</v>
      </c>
    </row>
    <row r="39" spans="1:11" x14ac:dyDescent="0.25">
      <c r="A39" s="4">
        <v>44409</v>
      </c>
      <c r="B39">
        <f t="shared" si="3"/>
        <v>3084787</v>
      </c>
      <c r="C39" s="1">
        <f t="shared" si="4"/>
        <v>0.6</v>
      </c>
      <c r="D39" s="2">
        <f t="shared" si="10"/>
        <v>1850872.2</v>
      </c>
      <c r="E39" s="2">
        <f t="shared" si="7"/>
        <v>1437345.8333333333</v>
      </c>
      <c r="F39" s="2">
        <f t="shared" si="11"/>
        <v>83333.333333333328</v>
      </c>
      <c r="G39" s="2">
        <f t="shared" si="9"/>
        <v>112000</v>
      </c>
      <c r="H39" s="2"/>
      <c r="I39" s="3">
        <f t="shared" si="6"/>
        <v>1632679.1666666665</v>
      </c>
      <c r="J39" s="3">
        <f t="shared" si="1"/>
        <v>218193.03333333344</v>
      </c>
      <c r="K39" s="2">
        <f t="shared" si="2"/>
        <v>6970944.666666667</v>
      </c>
    </row>
    <row r="40" spans="1:11" x14ac:dyDescent="0.25">
      <c r="A40" s="4">
        <v>44440</v>
      </c>
      <c r="B40">
        <f t="shared" si="3"/>
        <v>3084787</v>
      </c>
      <c r="C40" s="1">
        <f t="shared" si="4"/>
        <v>0.6</v>
      </c>
      <c r="D40" s="2">
        <f t="shared" si="10"/>
        <v>1850872.2</v>
      </c>
      <c r="E40" s="2">
        <f t="shared" si="7"/>
        <v>1437345.8333333333</v>
      </c>
      <c r="F40" s="2">
        <f t="shared" si="11"/>
        <v>83333.333333333328</v>
      </c>
      <c r="G40" s="2">
        <f t="shared" si="9"/>
        <v>112000</v>
      </c>
      <c r="H40" s="2"/>
      <c r="I40" s="3">
        <f t="shared" si="6"/>
        <v>1632679.1666666665</v>
      </c>
      <c r="J40" s="3">
        <f t="shared" si="1"/>
        <v>218193.03333333344</v>
      </c>
      <c r="K40" s="2">
        <f t="shared" si="2"/>
        <v>7189137.7000000002</v>
      </c>
    </row>
    <row r="41" spans="1:11" x14ac:dyDescent="0.25">
      <c r="A41" s="4">
        <v>44470</v>
      </c>
      <c r="B41">
        <f t="shared" si="3"/>
        <v>3084787</v>
      </c>
      <c r="C41" s="1">
        <f t="shared" si="4"/>
        <v>0.6</v>
      </c>
      <c r="D41" s="2">
        <f t="shared" si="10"/>
        <v>1850872.2</v>
      </c>
      <c r="E41" s="2">
        <f t="shared" si="7"/>
        <v>1437345.8333333333</v>
      </c>
      <c r="F41" s="2">
        <f t="shared" si="11"/>
        <v>83333.333333333328</v>
      </c>
      <c r="G41" s="2">
        <f t="shared" si="9"/>
        <v>112000</v>
      </c>
      <c r="H41" s="2">
        <f>H$4/3</f>
        <v>500000</v>
      </c>
      <c r="I41" s="3">
        <f t="shared" si="6"/>
        <v>2132679.1666666665</v>
      </c>
      <c r="J41" s="3">
        <f t="shared" si="1"/>
        <v>-281806.96666666656</v>
      </c>
      <c r="K41" s="2">
        <f t="shared" si="2"/>
        <v>6907330.7333333334</v>
      </c>
    </row>
    <row r="42" spans="1:11" x14ac:dyDescent="0.25">
      <c r="A42" s="4">
        <v>44501</v>
      </c>
      <c r="B42">
        <f t="shared" si="3"/>
        <v>3084787</v>
      </c>
      <c r="C42" s="1">
        <f t="shared" si="4"/>
        <v>0.6</v>
      </c>
      <c r="D42" s="2">
        <f t="shared" si="10"/>
        <v>1850872.2</v>
      </c>
      <c r="E42" s="2">
        <f t="shared" si="7"/>
        <v>1437345.8333333333</v>
      </c>
      <c r="F42" s="2">
        <f t="shared" si="11"/>
        <v>83333.333333333328</v>
      </c>
      <c r="G42" s="2">
        <f t="shared" si="9"/>
        <v>112000</v>
      </c>
      <c r="H42" s="2">
        <f t="shared" ref="H42:H43" si="13">H$4/3</f>
        <v>500000</v>
      </c>
      <c r="I42" s="3">
        <f t="shared" si="6"/>
        <v>2132679.1666666665</v>
      </c>
      <c r="J42" s="3">
        <f t="shared" si="1"/>
        <v>-281806.96666666656</v>
      </c>
      <c r="K42" s="2">
        <f t="shared" si="2"/>
        <v>6625523.7666666666</v>
      </c>
    </row>
    <row r="43" spans="1:11" x14ac:dyDescent="0.25">
      <c r="A43" s="4">
        <v>44531</v>
      </c>
      <c r="B43">
        <f t="shared" si="3"/>
        <v>3084787</v>
      </c>
      <c r="C43" s="1">
        <f t="shared" si="4"/>
        <v>0.6</v>
      </c>
      <c r="D43" s="2">
        <f t="shared" si="10"/>
        <v>1850872.2</v>
      </c>
      <c r="E43" s="2">
        <f t="shared" si="7"/>
        <v>1437345.8333333333</v>
      </c>
      <c r="F43" s="2">
        <f t="shared" si="11"/>
        <v>83333.333333333328</v>
      </c>
      <c r="G43" s="2">
        <f t="shared" si="9"/>
        <v>112000</v>
      </c>
      <c r="H43" s="2">
        <f t="shared" si="13"/>
        <v>500000</v>
      </c>
      <c r="I43" s="3">
        <f t="shared" si="6"/>
        <v>2132679.1666666665</v>
      </c>
      <c r="J43" s="3">
        <f t="shared" si="1"/>
        <v>-281806.96666666656</v>
      </c>
      <c r="K43" s="2">
        <f t="shared" si="2"/>
        <v>6343716.7999999998</v>
      </c>
    </row>
    <row r="44" spans="1:11" x14ac:dyDescent="0.25">
      <c r="A44" s="18" t="s">
        <v>17</v>
      </c>
      <c r="I44" s="2">
        <f>AVERAGE(I8:I43)</f>
        <v>1804071.7777777771</v>
      </c>
    </row>
    <row r="46" spans="1:11" x14ac:dyDescent="0.25">
      <c r="A46" s="19"/>
      <c r="B46" s="19"/>
      <c r="C46" s="19"/>
    </row>
    <row r="47" spans="1:11" x14ac:dyDescent="0.25">
      <c r="A47" s="10"/>
      <c r="B47" s="10"/>
      <c r="C47" s="10"/>
    </row>
    <row r="48" spans="1:11" x14ac:dyDescent="0.25">
      <c r="A48" s="11"/>
      <c r="B48" s="12"/>
      <c r="C48" s="13"/>
    </row>
    <row r="49" spans="1:3" x14ac:dyDescent="0.25">
      <c r="A49" s="14"/>
      <c r="B49" s="14"/>
      <c r="C49" s="14"/>
    </row>
    <row r="50" spans="1:3" x14ac:dyDescent="0.25">
      <c r="A50" s="14"/>
      <c r="B50" s="15"/>
      <c r="C50" s="14"/>
    </row>
    <row r="51" spans="1:3" x14ac:dyDescent="0.25">
      <c r="A51" s="19"/>
      <c r="B51" s="19"/>
      <c r="C51" s="19"/>
    </row>
    <row r="52" spans="1:3" x14ac:dyDescent="0.25">
      <c r="A52" s="14"/>
      <c r="B52" s="14"/>
      <c r="C52" s="14"/>
    </row>
    <row r="53" spans="1:3" x14ac:dyDescent="0.25">
      <c r="A53" s="13"/>
      <c r="B53" s="14"/>
      <c r="C53" s="16"/>
    </row>
    <row r="54" spans="1:3" x14ac:dyDescent="0.25">
      <c r="A54" s="14"/>
      <c r="B54" s="14"/>
      <c r="C54" s="14"/>
    </row>
  </sheetData>
  <mergeCells count="2">
    <mergeCell ref="A46:C46"/>
    <mergeCell ref="A51:C51"/>
  </mergeCells>
  <printOptions gridLines="1"/>
  <pageMargins left="0.45" right="0.7" top="0.75" bottom="0.5" header="0.3" footer="0.3"/>
  <pageSetup scale="71" orientation="landscape" r:id="rId1"/>
  <headerFooter>
    <oddHeader xml:space="preserve">&amp;LDOCKET 18-999-15
DPU Exhibit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UUSF Balance</vt:lpstr>
      <vt:lpstr>'UUSF Balance'!Print_Area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Duncan</dc:creator>
  <cp:lastModifiedBy>Fred Nass</cp:lastModifiedBy>
  <cp:lastPrinted>2019-01-08T21:27:57Z</cp:lastPrinted>
  <dcterms:created xsi:type="dcterms:W3CDTF">2018-10-03T19:28:23Z</dcterms:created>
  <dcterms:modified xsi:type="dcterms:W3CDTF">2019-01-11T20:50:52Z</dcterms:modified>
</cp:coreProperties>
</file>